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solidated" sheetId="1" r:id="rId4"/>
    <sheet state="visible" name="Consolidated New 1" sheetId="2" r:id="rId5"/>
    <sheet state="visible" name="Consolidated New" sheetId="3" r:id="rId6"/>
    <sheet state="visible" name="Incentive" sheetId="4" r:id="rId7"/>
    <sheet state="visible" name="OE-Autotronics ME" sheetId="5" r:id="rId8"/>
    <sheet state="visible" name="OE-Autotronics ME LAB" sheetId="6" r:id="rId9"/>
    <sheet state="visible" name=" OE-BEM-EE LAB" sheetId="7" r:id="rId10"/>
    <sheet state="visible" name="OE-BEM EE" sheetId="8" r:id="rId11"/>
    <sheet state="visible" name="OE-ST ETC" sheetId="9" r:id="rId12"/>
    <sheet state="visible" name="OE-ST ETC LAB" sheetId="10" r:id="rId13"/>
    <sheet state="visible" name="OS" sheetId="11" r:id="rId14"/>
    <sheet state="visible" name="CADS" sheetId="12" r:id="rId15"/>
    <sheet state="visible" name="DSPD Practical" sheetId="13" r:id="rId16"/>
    <sheet state="visible" name="DSPD" sheetId="14" r:id="rId17"/>
    <sheet state="visible" name="MAD" sheetId="15" r:id="rId18"/>
    <sheet state="visible" name="RPROGRAMMING" sheetId="16" r:id="rId19"/>
    <sheet state="visible" name="FM" sheetId="17" r:id="rId20"/>
    <sheet state="visible" name="UHV" sheetId="18" r:id="rId21"/>
    <sheet state="visible" name="CDH" sheetId="19" r:id="rId22"/>
  </sheets>
  <definedNames>
    <definedName hidden="1" localSheetId="10" name="_xlnm._FilterDatabase">OS!$A$13:$X$185</definedName>
  </definedNames>
  <calcPr/>
  <extLst>
    <ext uri="GoogleSheetsCustomDataVersion2">
      <go:sheetsCustomData xmlns:go="http://customooxmlschemas.google.com/" r:id="rId23" roundtripDataChecksum="O9wjzzzPm3VRON1wnX1O/zBsr7IlesK3FfnDCbWxDCc="/>
    </ext>
  </extLst>
</workbook>
</file>

<file path=xl/sharedStrings.xml><?xml version="1.0" encoding="utf-8"?>
<sst xmlns="http://schemas.openxmlformats.org/spreadsheetml/2006/main" count="10569" uniqueCount="977">
  <si>
    <t>THEORY &amp; PRACTICAL CONTINUOUS ASSESSMENT MARKS CONSOLIDATED SHEET</t>
  </si>
  <si>
    <t>SESSION : 2024-25 (ODD)</t>
  </si>
  <si>
    <t>Branch: Computer Science &amp; Engineering</t>
  </si>
  <si>
    <t xml:space="preserve">Date: </t>
  </si>
  <si>
    <t>Semester: III Semester</t>
  </si>
  <si>
    <t xml:space="preserve">Section: </t>
  </si>
  <si>
    <t>Sr. No.</t>
  </si>
  <si>
    <t>Roll No.</t>
  </si>
  <si>
    <t>College U. ID</t>
  </si>
  <si>
    <t>Student Name</t>
  </si>
  <si>
    <t>CADS</t>
  </si>
  <si>
    <t>OS</t>
  </si>
  <si>
    <t>DSPD</t>
  </si>
  <si>
    <t>MAD</t>
  </si>
  <si>
    <t>R PROGRAMMINING</t>
  </si>
  <si>
    <t>OE BEM -EE</t>
  </si>
  <si>
    <t>FM</t>
  </si>
  <si>
    <t>UHV</t>
  </si>
  <si>
    <t>OE-ST - ETC</t>
  </si>
  <si>
    <t>OE-Autotronics - ME</t>
  </si>
  <si>
    <t>DSPD-LAB</t>
  </si>
  <si>
    <t>BEM OE-EE LAB</t>
  </si>
  <si>
    <t>ST - ETC LAB</t>
  </si>
  <si>
    <t>Autotronics - ME LAB</t>
  </si>
  <si>
    <t>CDH</t>
  </si>
  <si>
    <t>TI</t>
  </si>
  <si>
    <t>PI</t>
  </si>
  <si>
    <t>A-01</t>
  </si>
  <si>
    <t>UGF23CS002</t>
  </si>
  <si>
    <t>Aditi Nilesh Shirbhate</t>
  </si>
  <si>
    <t>A-02</t>
  </si>
  <si>
    <t>UGF23CS006</t>
  </si>
  <si>
    <t>Antara Ramu Tabhane</t>
  </si>
  <si>
    <t>A-03</t>
  </si>
  <si>
    <t>UGF23CS009</t>
  </si>
  <si>
    <t>Avantika Vinod Rakshit</t>
  </si>
  <si>
    <t>A-04</t>
  </si>
  <si>
    <t>UGF23CS012</t>
  </si>
  <si>
    <t>Bhumika Rajkumar Kadbe</t>
  </si>
  <si>
    <t>A-05</t>
  </si>
  <si>
    <t>UGF23CS013</t>
  </si>
  <si>
    <t>Devyani Sanaramsinah Surve</t>
  </si>
  <si>
    <t>A-06</t>
  </si>
  <si>
    <t>UGF23CS015</t>
  </si>
  <si>
    <t>Divya Suresh Parate</t>
  </si>
  <si>
    <t>A-07</t>
  </si>
  <si>
    <t>UGF23CS016</t>
  </si>
  <si>
    <t>Dwip Anil Rebhe</t>
  </si>
  <si>
    <t>A-08</t>
  </si>
  <si>
    <t>UGF23CS021</t>
  </si>
  <si>
    <t>Isha Mahendra Khairkar</t>
  </si>
  <si>
    <t>A-09</t>
  </si>
  <si>
    <t>UGF23CS024</t>
  </si>
  <si>
    <t>Janavi Mahadev Netankar</t>
  </si>
  <si>
    <t>A-10</t>
  </si>
  <si>
    <t>UGF23CS025</t>
  </si>
  <si>
    <t>Kajal Rajendra More</t>
  </si>
  <si>
    <t>A-11</t>
  </si>
  <si>
    <t>UGF23CS028</t>
  </si>
  <si>
    <t>Khushi Mukesh Basantwani</t>
  </si>
  <si>
    <t>A-12</t>
  </si>
  <si>
    <t>UGF23CS029</t>
  </si>
  <si>
    <t>Madhura Keshav Borikar</t>
  </si>
  <si>
    <t>A-13</t>
  </si>
  <si>
    <t>UGF23CS032</t>
  </si>
  <si>
    <t>Mahima Sunil Gupta</t>
  </si>
  <si>
    <t>A-14</t>
  </si>
  <si>
    <t>UGF23CS033</t>
  </si>
  <si>
    <t>Mansi Ulhas Patil</t>
  </si>
  <si>
    <t>A-15</t>
  </si>
  <si>
    <t>UGF23CS034</t>
  </si>
  <si>
    <t>Mohini Uttamrao Dhurve</t>
  </si>
  <si>
    <t>A-16</t>
  </si>
  <si>
    <t>UGF23CS035</t>
  </si>
  <si>
    <t>Muskan Dilip Mistry</t>
  </si>
  <si>
    <t>A-17</t>
  </si>
  <si>
    <t>UGF23CS037</t>
  </si>
  <si>
    <t>Nikita Pruthvisina Rathod</t>
  </si>
  <si>
    <t>A-18</t>
  </si>
  <si>
    <t>UGF23CS040</t>
  </si>
  <si>
    <t>Peehu Sudhir Sahare</t>
  </si>
  <si>
    <t>A-19</t>
  </si>
  <si>
    <t>UGF23CS041</t>
  </si>
  <si>
    <t>Pooja Bhojraj Menahal</t>
  </si>
  <si>
    <t>A-20</t>
  </si>
  <si>
    <t>UGF23CS049</t>
  </si>
  <si>
    <t>Rutuja Dnyaneshwar Kolhe</t>
  </si>
  <si>
    <t>A-21</t>
  </si>
  <si>
    <t>UGF23CS050</t>
  </si>
  <si>
    <t>Sakshi Gopikishan Nawandhar</t>
  </si>
  <si>
    <t>A-22</t>
  </si>
  <si>
    <t>UGF23CS052</t>
  </si>
  <si>
    <t>Samruddhi Sunil Sable</t>
  </si>
  <si>
    <t>A-23</t>
  </si>
  <si>
    <t>UGF23CS054</t>
  </si>
  <si>
    <t>Sayali Liladhar Pardhi</t>
  </si>
  <si>
    <t>A-24</t>
  </si>
  <si>
    <t>UGF23CS055</t>
  </si>
  <si>
    <t>Sharwari Vijay Udgirwar</t>
  </si>
  <si>
    <t>A-25</t>
  </si>
  <si>
    <t>UGF23CS056</t>
  </si>
  <si>
    <t>Shreya Vilas Neware</t>
  </si>
  <si>
    <t>A-26</t>
  </si>
  <si>
    <t>UGF23CS059</t>
  </si>
  <si>
    <t>Suhani Satish Bagde</t>
  </si>
  <si>
    <t>A-27</t>
  </si>
  <si>
    <t>UGF23CS064</t>
  </si>
  <si>
    <t>Vaishnavi Kishor Parate</t>
  </si>
  <si>
    <t>A-28</t>
  </si>
  <si>
    <t>UGF23CS065</t>
  </si>
  <si>
    <t>Vaishnavi Nitin Barde</t>
  </si>
  <si>
    <t>A-29</t>
  </si>
  <si>
    <t>UGF23CS066</t>
  </si>
  <si>
    <t>Vaishnavi Sunil Padole</t>
  </si>
  <si>
    <t>A-30</t>
  </si>
  <si>
    <t>UGF23CS069</t>
  </si>
  <si>
    <t>Vedika Vijay Pawade</t>
  </si>
  <si>
    <t>A-31</t>
  </si>
  <si>
    <t>UGF23CS071</t>
  </si>
  <si>
    <t>Alfiya Firdaus Abdul Jameel Sheikh</t>
  </si>
  <si>
    <t>A-32</t>
  </si>
  <si>
    <t>UGF23CS077</t>
  </si>
  <si>
    <t>Abhay Komalji Gomkale</t>
  </si>
  <si>
    <t>A-33</t>
  </si>
  <si>
    <t>UGF23CS078</t>
  </si>
  <si>
    <t>Abhinay Sanjay Sayare</t>
  </si>
  <si>
    <t>A-34</t>
  </si>
  <si>
    <t>UGF23CS084</t>
  </si>
  <si>
    <t>Aryan Mahendra Thakare</t>
  </si>
  <si>
    <t>A-35</t>
  </si>
  <si>
    <t>UGF23CS085</t>
  </si>
  <si>
    <t>Aryan Sharad Pantawne</t>
  </si>
  <si>
    <t>A-36</t>
  </si>
  <si>
    <t>UGF23CS091</t>
  </si>
  <si>
    <t>Chaitnya Sunil Mandale</t>
  </si>
  <si>
    <t>A-37</t>
  </si>
  <si>
    <t>UGF23CS092</t>
  </si>
  <si>
    <t>Dhruv Deepak Manuja</t>
  </si>
  <si>
    <t>A-38</t>
  </si>
  <si>
    <t>UGF23CS094</t>
  </si>
  <si>
    <t>Dhruvansh Mohan Rangari</t>
  </si>
  <si>
    <t>A-39</t>
  </si>
  <si>
    <t>UGF23CS097</t>
  </si>
  <si>
    <t>Harsh Ratan Pohane</t>
  </si>
  <si>
    <t>A-40</t>
  </si>
  <si>
    <t>UGF23CS098</t>
  </si>
  <si>
    <t>Himanshu Ashokkumar Verma</t>
  </si>
  <si>
    <t>A-41</t>
  </si>
  <si>
    <t>UGF23CS099</t>
  </si>
  <si>
    <t>Himanshu Devnand Vaidya</t>
  </si>
  <si>
    <t>A-42</t>
  </si>
  <si>
    <t>UGF23CS100</t>
  </si>
  <si>
    <t>Ishant Jaisinah Binzade</t>
  </si>
  <si>
    <t>A-43</t>
  </si>
  <si>
    <t>UGF23CS101</t>
  </si>
  <si>
    <t>Kanak Pramod Kamble</t>
  </si>
  <si>
    <t>A-44</t>
  </si>
  <si>
    <t>UGF23CS103</t>
  </si>
  <si>
    <t>Krish Ramesh Durugkar</t>
  </si>
  <si>
    <t>A-45</t>
  </si>
  <si>
    <t>UGF23CS104</t>
  </si>
  <si>
    <t>Lucky Naresh Dhankani</t>
  </si>
  <si>
    <t>A-46</t>
  </si>
  <si>
    <t>UGF23CS105</t>
  </si>
  <si>
    <t>Lucky Ramu Ghanaare</t>
  </si>
  <si>
    <t>A-47</t>
  </si>
  <si>
    <t>UGF23CS107</t>
  </si>
  <si>
    <t>Manish Dilip Satpute</t>
  </si>
  <si>
    <t>A-48</t>
  </si>
  <si>
    <t>UGF23CS109</t>
  </si>
  <si>
    <t>Meet Rakesh Wadhwani</t>
  </si>
  <si>
    <t>A-49</t>
  </si>
  <si>
    <t>UGF23CS110</t>
  </si>
  <si>
    <t>Mohit Harish Sawlani</t>
  </si>
  <si>
    <t>A-50</t>
  </si>
  <si>
    <t>UGF23CS111</t>
  </si>
  <si>
    <t>Mrunal Ravindra Palkar</t>
  </si>
  <si>
    <t>A-51</t>
  </si>
  <si>
    <t>UGF23CS112</t>
  </si>
  <si>
    <t>Nikhil Rajendra Dhole</t>
  </si>
  <si>
    <t>A-52</t>
  </si>
  <si>
    <t>UGF23CS113</t>
  </si>
  <si>
    <t>Nikhil Rekhlal Pardhi</t>
  </si>
  <si>
    <t>A-53</t>
  </si>
  <si>
    <t>UGF23CS114</t>
  </si>
  <si>
    <t>Nohashree Hiwaraj Kamane</t>
  </si>
  <si>
    <t>A-54</t>
  </si>
  <si>
    <t>UGF23CS116</t>
  </si>
  <si>
    <t>Om Suresh Sayankar</t>
  </si>
  <si>
    <t>A-55</t>
  </si>
  <si>
    <t>UGF23CS122</t>
  </si>
  <si>
    <t>Pranay Sudhakar Farkase</t>
  </si>
  <si>
    <t>A-56</t>
  </si>
  <si>
    <t>UGF23CS127</t>
  </si>
  <si>
    <t>Ritik Uttam Sawarkar</t>
  </si>
  <si>
    <t>A-57</t>
  </si>
  <si>
    <t>UGF23CS129</t>
  </si>
  <si>
    <t>Sahil Sudhir Ganaane</t>
  </si>
  <si>
    <t>A-58</t>
  </si>
  <si>
    <t>UGF23CS130</t>
  </si>
  <si>
    <t>Sahil Umeshkumar Badole</t>
  </si>
  <si>
    <t>A-59</t>
  </si>
  <si>
    <t>UGF23CS131</t>
  </si>
  <si>
    <t>Sai Pramod Suryawanshi</t>
  </si>
  <si>
    <t>A-60</t>
  </si>
  <si>
    <t>UGF23CS132</t>
  </si>
  <si>
    <t>Samir Nizam Sheikh</t>
  </si>
  <si>
    <t>A-61</t>
  </si>
  <si>
    <t>UGF23CS135</t>
  </si>
  <si>
    <t>Shreyansh Vijay Nikam</t>
  </si>
  <si>
    <t>A-62</t>
  </si>
  <si>
    <t>UGF23CS137</t>
  </si>
  <si>
    <t>Soham Prabhakar Khadse</t>
  </si>
  <si>
    <t>A-63</t>
  </si>
  <si>
    <t>UGF23CS138</t>
  </si>
  <si>
    <t>Sujal Gajanan Bharadbhunje</t>
  </si>
  <si>
    <t>A-64</t>
  </si>
  <si>
    <t>UGF23CS141</t>
  </si>
  <si>
    <t>Sunny Sanjay Tabhane</t>
  </si>
  <si>
    <t>A-65</t>
  </si>
  <si>
    <t>UGF23CS142</t>
  </si>
  <si>
    <t>Tanishq Akhil Walke</t>
  </si>
  <si>
    <t>A-66</t>
  </si>
  <si>
    <t>UGF23CS143</t>
  </si>
  <si>
    <t>Tanmay Mohan Shirbhayye</t>
  </si>
  <si>
    <t>A-67</t>
  </si>
  <si>
    <t>UGF23CS145</t>
  </si>
  <si>
    <t>Tushar Suddhodhan Manwatkar</t>
  </si>
  <si>
    <t>A-68</t>
  </si>
  <si>
    <t>UGF23CS147</t>
  </si>
  <si>
    <t>Ujjwal Chandramani Patil</t>
  </si>
  <si>
    <t>A-69</t>
  </si>
  <si>
    <t>UGF23CS149</t>
  </si>
  <si>
    <t>Vansh Ganesh Rangare</t>
  </si>
  <si>
    <t>A-70</t>
  </si>
  <si>
    <t>UGF23CS150</t>
  </si>
  <si>
    <t>Vikrant Motilal Gajbhiye</t>
  </si>
  <si>
    <t>A-71</t>
  </si>
  <si>
    <t>UGF23CS151</t>
  </si>
  <si>
    <t>Vinit Gautam Waghmare</t>
  </si>
  <si>
    <t>A-72</t>
  </si>
  <si>
    <t>UGF23CS152</t>
  </si>
  <si>
    <t>Vishad Ramesh Chaple</t>
  </si>
  <si>
    <t>A-73</t>
  </si>
  <si>
    <t>UGF23CS154</t>
  </si>
  <si>
    <t>Yash Kailash Wahane</t>
  </si>
  <si>
    <t>A-74</t>
  </si>
  <si>
    <t>UGF23CS155</t>
  </si>
  <si>
    <t>Yash Khemraj Karadbhajne</t>
  </si>
  <si>
    <t>A-75</t>
  </si>
  <si>
    <t>UGF22CS001</t>
  </si>
  <si>
    <t>Mayuri Hemendra Sonwane</t>
  </si>
  <si>
    <t>A-76</t>
  </si>
  <si>
    <t>UGF22CS003</t>
  </si>
  <si>
    <t>Saloni Manoj Jambhulkar</t>
  </si>
  <si>
    <t>A-77</t>
  </si>
  <si>
    <t>UGD24CS002</t>
  </si>
  <si>
    <t>Aditya Gangadhar Alkawar</t>
  </si>
  <si>
    <t>A-78</t>
  </si>
  <si>
    <t>UGD24CS003</t>
  </si>
  <si>
    <t>Arpit Arvind Tatte</t>
  </si>
  <si>
    <t>A-79</t>
  </si>
  <si>
    <t>UGD24CS006</t>
  </si>
  <si>
    <t>Gouri Samarth</t>
  </si>
  <si>
    <t>A-80</t>
  </si>
  <si>
    <t>UGD24CS007</t>
  </si>
  <si>
    <t>Kapil Anarsing Jadhav</t>
  </si>
  <si>
    <t>A-81</t>
  </si>
  <si>
    <t>UGD24CS008</t>
  </si>
  <si>
    <t>Krushna Ganesh Chinkure</t>
  </si>
  <si>
    <t>A-82</t>
  </si>
  <si>
    <t>UGD24CS009</t>
  </si>
  <si>
    <t>Krushna Vinod Mahale</t>
  </si>
  <si>
    <t>A-83</t>
  </si>
  <si>
    <t>UGD24CS010</t>
  </si>
  <si>
    <t>Kshitij Ganesh Maske</t>
  </si>
  <si>
    <t>A-84</t>
  </si>
  <si>
    <t>UGD24CS012</t>
  </si>
  <si>
    <t>Md Arif Shahnawaz Manzar Alam</t>
  </si>
  <si>
    <t>A-85</t>
  </si>
  <si>
    <t>UGD24CS014</t>
  </si>
  <si>
    <t>Md Kaif Hussain</t>
  </si>
  <si>
    <t>A-86</t>
  </si>
  <si>
    <t>UGD24CS015</t>
  </si>
  <si>
    <t>Prashik Sushil Patil</t>
  </si>
  <si>
    <t>A-87</t>
  </si>
  <si>
    <t>UGD24CS017</t>
  </si>
  <si>
    <t>Rohan Jayant Meshram</t>
  </si>
  <si>
    <t>A-88</t>
  </si>
  <si>
    <t>UGD24CS019</t>
  </si>
  <si>
    <t>Shantanu Harshwardhan Shelare</t>
  </si>
  <si>
    <t>A-89</t>
  </si>
  <si>
    <t>UGD24CS023</t>
  </si>
  <si>
    <t>Vedant Jayant Meshram</t>
  </si>
  <si>
    <t>A-90</t>
  </si>
  <si>
    <t>UGD24CS025</t>
  </si>
  <si>
    <t>Yaseer Hamidullah Khan</t>
  </si>
  <si>
    <t>B-01</t>
  </si>
  <si>
    <t>UGF23CS001</t>
  </si>
  <si>
    <t>Aachal Nagesh Bhudke</t>
  </si>
  <si>
    <t>B-02</t>
  </si>
  <si>
    <t>UGF23CS003</t>
  </si>
  <si>
    <t>Akshaya Liladhar Khairkar</t>
  </si>
  <si>
    <t>B-03</t>
  </si>
  <si>
    <t>UGF23CS004</t>
  </si>
  <si>
    <t>Anisha Nagesh Gaikwad</t>
  </si>
  <si>
    <t>B-04</t>
  </si>
  <si>
    <t>UGF23CS005</t>
  </si>
  <si>
    <t>Anjali Pramod Satdeve</t>
  </si>
  <si>
    <t>B-05</t>
  </si>
  <si>
    <t>UGF23CS007</t>
  </si>
  <si>
    <t>Anushka Ashish Tete</t>
  </si>
  <si>
    <t>B-06</t>
  </si>
  <si>
    <t>UGF23CS010</t>
  </si>
  <si>
    <t>Ayushi Rajesh Khiyani</t>
  </si>
  <si>
    <t>B-07</t>
  </si>
  <si>
    <t>UGF23CS011</t>
  </si>
  <si>
    <t>Bhumi Sanjay Tumane</t>
  </si>
  <si>
    <t>B-08</t>
  </si>
  <si>
    <t>UGF23CS014</t>
  </si>
  <si>
    <t>Dimple Sunil Raisinahani</t>
  </si>
  <si>
    <t>B-09</t>
  </si>
  <si>
    <t>UGF23CS017</t>
  </si>
  <si>
    <t>Gargi Shailendrakumar Patil</t>
  </si>
  <si>
    <t>B-10</t>
  </si>
  <si>
    <t>UGF23CS018</t>
  </si>
  <si>
    <t>Grisha Jairam Kinarani</t>
  </si>
  <si>
    <t>B-11</t>
  </si>
  <si>
    <t>UGF23CS019</t>
  </si>
  <si>
    <t>Harshpreet Kaur Ranjeet Singh Ramgadiya</t>
  </si>
  <si>
    <t>B-12</t>
  </si>
  <si>
    <t>UGF23CS020</t>
  </si>
  <si>
    <t>Heer Sunder Mulchandani</t>
  </si>
  <si>
    <t>B-13</t>
  </si>
  <si>
    <t>UGF23CS022</t>
  </si>
  <si>
    <t>Ishika Manish Choudhary</t>
  </si>
  <si>
    <t>B-14</t>
  </si>
  <si>
    <t>UGF23CS026</t>
  </si>
  <si>
    <t>Kanak Yashwant Choudhari</t>
  </si>
  <si>
    <t>B-15</t>
  </si>
  <si>
    <t>UGF23CS027</t>
  </si>
  <si>
    <t>Kasturi Gopal Mahale</t>
  </si>
  <si>
    <t>B-16</t>
  </si>
  <si>
    <t>UGF23CS030</t>
  </si>
  <si>
    <t>Mahee Gulshan Hedaoo</t>
  </si>
  <si>
    <t>B-17</t>
  </si>
  <si>
    <t>UGF23CS031</t>
  </si>
  <si>
    <t>Mahek Bhagchand Sodeja</t>
  </si>
  <si>
    <t>B-18</t>
  </si>
  <si>
    <t>UGF23CS036</t>
  </si>
  <si>
    <t>Muskan Dharmendra Shahu</t>
  </si>
  <si>
    <t>B-19</t>
  </si>
  <si>
    <t>UGF23CS038</t>
  </si>
  <si>
    <t>Nisha  Khubchand Khubnani</t>
  </si>
  <si>
    <t>B-20</t>
  </si>
  <si>
    <t>UGF23CS039</t>
  </si>
  <si>
    <t>Payal Raju Korde</t>
  </si>
  <si>
    <t>B-21</t>
  </si>
  <si>
    <t>UGF23CS042</t>
  </si>
  <si>
    <t>Pragati Manohar Hage</t>
  </si>
  <si>
    <t>B-22</t>
  </si>
  <si>
    <t>UGF23CS043</t>
  </si>
  <si>
    <t>Pratiksha Manohar Dakhore</t>
  </si>
  <si>
    <t>B-23</t>
  </si>
  <si>
    <t>UGF23CS045</t>
  </si>
  <si>
    <t>Reet Umesh Kodwani</t>
  </si>
  <si>
    <t>B-24</t>
  </si>
  <si>
    <t>UGF23CS046</t>
  </si>
  <si>
    <t>Richa Sanjay Begani</t>
  </si>
  <si>
    <t>B-25</t>
  </si>
  <si>
    <t>UGF23CS048</t>
  </si>
  <si>
    <t>Rucha Manohar Kosare</t>
  </si>
  <si>
    <t>B-26</t>
  </si>
  <si>
    <t>UGF23CS051</t>
  </si>
  <si>
    <t>Samiksha Dhiraj Waghmare</t>
  </si>
  <si>
    <t>B-27</t>
  </si>
  <si>
    <t>UGF23CS057</t>
  </si>
  <si>
    <t>Shubhanai Shankar Bagde</t>
  </si>
  <si>
    <t>B-28</t>
  </si>
  <si>
    <t>UGF23CS060</t>
  </si>
  <si>
    <t>Suhani Sharad Raut</t>
  </si>
  <si>
    <t>B-29</t>
  </si>
  <si>
    <t>UGF23CS061</t>
  </si>
  <si>
    <t>Suhani Sunil Borikar</t>
  </si>
  <si>
    <t>B-30</t>
  </si>
  <si>
    <t>UGF23CS062</t>
  </si>
  <si>
    <t>Tanushree Sanjay Pinge</t>
  </si>
  <si>
    <t>B-31</t>
  </si>
  <si>
    <t>UGF23CS063</t>
  </si>
  <si>
    <t>Trisha Anil Narwade</t>
  </si>
  <si>
    <t>B-32</t>
  </si>
  <si>
    <t>UGF23CS067</t>
  </si>
  <si>
    <t>Vanshika Vishal Kotgirwar</t>
  </si>
  <si>
    <t>B-33</t>
  </si>
  <si>
    <t>UGF23CS068</t>
  </si>
  <si>
    <t>Vanshita Vishal Meghani</t>
  </si>
  <si>
    <t>B-34</t>
  </si>
  <si>
    <t>UGF23CS070</t>
  </si>
  <si>
    <t>Vimukti Satish Meshram</t>
  </si>
  <si>
    <t>B-35</t>
  </si>
  <si>
    <t>UGF23CS072</t>
  </si>
  <si>
    <t>Harshika Ravindra Bighane</t>
  </si>
  <si>
    <t>B-36</t>
  </si>
  <si>
    <t>UGF23CS073</t>
  </si>
  <si>
    <t>Natasha Anil Chainani</t>
  </si>
  <si>
    <t>B-37</t>
  </si>
  <si>
    <t>UGF23CS074</t>
  </si>
  <si>
    <t>Sampada Satishrao Khond</t>
  </si>
  <si>
    <t>B-38</t>
  </si>
  <si>
    <t>UGF23CS075</t>
  </si>
  <si>
    <t>Vidhi  Rajendra Bighane</t>
  </si>
  <si>
    <t>B-39</t>
  </si>
  <si>
    <t>UGF23CS076</t>
  </si>
  <si>
    <t>Yasminbano Jawed Sheikh</t>
  </si>
  <si>
    <t>B-40</t>
  </si>
  <si>
    <t>UGF23CS079</t>
  </si>
  <si>
    <t>Aditya Liladhar Vaidya</t>
  </si>
  <si>
    <t>B-41</t>
  </si>
  <si>
    <t>UGF23CS080</t>
  </si>
  <si>
    <t>Aditya Sanjay Kanojiya</t>
  </si>
  <si>
    <t>B-42</t>
  </si>
  <si>
    <t>UGF23CS083</t>
  </si>
  <si>
    <t>Aryan Ishwar Ninawe</t>
  </si>
  <si>
    <t>B-43</t>
  </si>
  <si>
    <t>UGF23CS087</t>
  </si>
  <si>
    <t>Atulkumar Ghanshyam Bhagat</t>
  </si>
  <si>
    <t>B-44</t>
  </si>
  <si>
    <t>UGF23CS088</t>
  </si>
  <si>
    <t>Ayush Gulshan Dandwani</t>
  </si>
  <si>
    <t>B-45</t>
  </si>
  <si>
    <t>UGF23CS089</t>
  </si>
  <si>
    <t>Ayush Prakash Mishra</t>
  </si>
  <si>
    <t>B-46</t>
  </si>
  <si>
    <t>UGF23CS090</t>
  </si>
  <si>
    <t>Bhavik Jitendra Gajbhiye</t>
  </si>
  <si>
    <t>B-47</t>
  </si>
  <si>
    <t>UGF23CS096</t>
  </si>
  <si>
    <t>Gautam Maheshkumar Makhijani</t>
  </si>
  <si>
    <t>B-48</t>
  </si>
  <si>
    <t>UGF23CS102</t>
  </si>
  <si>
    <t>Krish Dilip Baisware</t>
  </si>
  <si>
    <t>B-49</t>
  </si>
  <si>
    <t>UGF23CS106</t>
  </si>
  <si>
    <t>Manas Dharmendra Tandekar</t>
  </si>
  <si>
    <t>B-50</t>
  </si>
  <si>
    <t>UGF23CS115</t>
  </si>
  <si>
    <t>Om Pradip Dhage</t>
  </si>
  <si>
    <t>B-51</t>
  </si>
  <si>
    <t>UGF23CS117</t>
  </si>
  <si>
    <t>Owesh Akram Khan</t>
  </si>
  <si>
    <t>B-52</t>
  </si>
  <si>
    <t>UGF23CS118</t>
  </si>
  <si>
    <t>Parth Vasant Dhone</t>
  </si>
  <si>
    <t>B-53</t>
  </si>
  <si>
    <t>UGF23CS119</t>
  </si>
  <si>
    <t>Piyush Mahesh Tungre</t>
  </si>
  <si>
    <t>B-54</t>
  </si>
  <si>
    <t>UGF23CS120</t>
  </si>
  <si>
    <t>Piyush Rajendra Ladukar</t>
  </si>
  <si>
    <t>B-55</t>
  </si>
  <si>
    <t>UGF23CS121</t>
  </si>
  <si>
    <t>Piyush Shivaji Wakode</t>
  </si>
  <si>
    <t>B-56</t>
  </si>
  <si>
    <t>UGF23CS123</t>
  </si>
  <si>
    <t>Preetam Tribhuvan Sinah</t>
  </si>
  <si>
    <t>B-57</t>
  </si>
  <si>
    <t>UGF23CS124</t>
  </si>
  <si>
    <t>Pritam Pradip Chikate</t>
  </si>
  <si>
    <t>B-58</t>
  </si>
  <si>
    <t>UGF23CS126</t>
  </si>
  <si>
    <t>Rajas Satish Lambe</t>
  </si>
  <si>
    <t>B-59</t>
  </si>
  <si>
    <t>UGF23CS128</t>
  </si>
  <si>
    <t>Sagar Rajesh Gajbhiye</t>
  </si>
  <si>
    <t>B-60</t>
  </si>
  <si>
    <t>UGF23CS133</t>
  </si>
  <si>
    <t>Sankalp Raju Khandalkar</t>
  </si>
  <si>
    <t>B-61</t>
  </si>
  <si>
    <t>UGF23CS139</t>
  </si>
  <si>
    <t>Sujal Pradeep Hadge</t>
  </si>
  <si>
    <t>B-62</t>
  </si>
  <si>
    <t>UGF23CS140</t>
  </si>
  <si>
    <t>Sunny Dnyaneshwar Gadge</t>
  </si>
  <si>
    <t>B-63</t>
  </si>
  <si>
    <t>UGF23CS144</t>
  </si>
  <si>
    <t>Tejas Jayandra Gondse</t>
  </si>
  <si>
    <t>B-64</t>
  </si>
  <si>
    <t>UGF23CS146</t>
  </si>
  <si>
    <t>Udayraj Gajanan Gawande</t>
  </si>
  <si>
    <t>B-65</t>
  </si>
  <si>
    <t>UGF23CS148</t>
  </si>
  <si>
    <t>Vaibhav Rajesh Bhambhani</t>
  </si>
  <si>
    <t>B-66</t>
  </si>
  <si>
    <t>UGF23CS153</t>
  </si>
  <si>
    <t>Yash Anil Bhoyar</t>
  </si>
  <si>
    <t>B-67</t>
  </si>
  <si>
    <t>UGF23CS156</t>
  </si>
  <si>
    <t>Yash Sanjay Baisware</t>
  </si>
  <si>
    <t>B-68</t>
  </si>
  <si>
    <t>UGF23CS157</t>
  </si>
  <si>
    <t>Adarsh Suresh Baghele</t>
  </si>
  <si>
    <t>B-69</t>
  </si>
  <si>
    <t>UGF23CS158</t>
  </si>
  <si>
    <t>Premrishi Brahmanand Ladwani</t>
  </si>
  <si>
    <t>B-70</t>
  </si>
  <si>
    <t>UGF22CS002</t>
  </si>
  <si>
    <t>Ajay Santramdas Panjawani</t>
  </si>
  <si>
    <t>B-71</t>
  </si>
  <si>
    <t>UGD24CS001</t>
  </si>
  <si>
    <t>Abhay Siddharth Shambharkar</t>
  </si>
  <si>
    <t>B-72</t>
  </si>
  <si>
    <t>UGD24CS004</t>
  </si>
  <si>
    <t>Arya Rajendra Watkar</t>
  </si>
  <si>
    <t>B-73</t>
  </si>
  <si>
    <t>UGD24CS005</t>
  </si>
  <si>
    <t>Ashutosh Vijay Pandey</t>
  </si>
  <si>
    <t>B-74</t>
  </si>
  <si>
    <t>UGD24CS011</t>
  </si>
  <si>
    <t>Mahir Sarita Choudhari</t>
  </si>
  <si>
    <t>B-75</t>
  </si>
  <si>
    <t>UGD24CS013</t>
  </si>
  <si>
    <t>Md Fazil Md Sohel</t>
  </si>
  <si>
    <t>B-76</t>
  </si>
  <si>
    <t>UGD24CS016</t>
  </si>
  <si>
    <t>Rameshwari Ruplal Sandile</t>
  </si>
  <si>
    <t>B-77</t>
  </si>
  <si>
    <t>UGD24CS018</t>
  </si>
  <si>
    <t>Rohit Kamal Roy</t>
  </si>
  <si>
    <t>B-78</t>
  </si>
  <si>
    <t>UGD24CS020</t>
  </si>
  <si>
    <t>Shruti Dnyaneshwar Amle</t>
  </si>
  <si>
    <t>B-79</t>
  </si>
  <si>
    <t>UGD24CS021</t>
  </si>
  <si>
    <t>Sumedh Abhay Wakhare</t>
  </si>
  <si>
    <t>B-80</t>
  </si>
  <si>
    <t>UGD24CS022</t>
  </si>
  <si>
    <t>Tejas Lakhan Ghotekar</t>
  </si>
  <si>
    <t>B-81</t>
  </si>
  <si>
    <t>UGD24CS024</t>
  </si>
  <si>
    <t>Yadit Hatmode</t>
  </si>
  <si>
    <t>No. of student got 21 marks</t>
  </si>
  <si>
    <t>No. of student got 22 marks</t>
  </si>
  <si>
    <t>No. of student got 23 marks</t>
  </si>
  <si>
    <t>No. of student got 24 marks</t>
  </si>
  <si>
    <t>No. of student got 25 marks</t>
  </si>
  <si>
    <t>No. of student got 26 marks</t>
  </si>
  <si>
    <t>No. of student got 27 marks</t>
  </si>
  <si>
    <t>No. of student got 28 marks</t>
  </si>
  <si>
    <t>No. of student got 29 marks</t>
  </si>
  <si>
    <t>No. of student got 30 marks</t>
  </si>
  <si>
    <t>No. of student got 31 marks</t>
  </si>
  <si>
    <t>No. of student got 32 marks</t>
  </si>
  <si>
    <t>No. of student got 33 marks</t>
  </si>
  <si>
    <t>No. of student got 34 marks</t>
  </si>
  <si>
    <t>No. of student got 35 marks</t>
  </si>
  <si>
    <t>No. of student got 36 marks</t>
  </si>
  <si>
    <t>No. of student got 37 marks</t>
  </si>
  <si>
    <t>No. of student got 38 marks</t>
  </si>
  <si>
    <t>No. of student got 39 marks</t>
  </si>
  <si>
    <t>No. of student got 40 marks</t>
  </si>
  <si>
    <t>Total no. of Students</t>
  </si>
  <si>
    <t>Class Teacher</t>
  </si>
  <si>
    <t>PQAC</t>
  </si>
  <si>
    <t>HOD</t>
  </si>
  <si>
    <t>CADS (Th)</t>
  </si>
  <si>
    <t xml:space="preserve">OS (Th) </t>
  </si>
  <si>
    <t>DSPD (Th)</t>
  </si>
  <si>
    <t>MDM choice</t>
  </si>
  <si>
    <t>MDM (Th)</t>
  </si>
  <si>
    <t>OE choice</t>
  </si>
  <si>
    <t>OE (Th)</t>
  </si>
  <si>
    <t>OE LAB</t>
  </si>
  <si>
    <t>FM (Th)</t>
  </si>
  <si>
    <t>UHV (Th)</t>
  </si>
  <si>
    <t>DSPD- LAB</t>
  </si>
  <si>
    <t>CDH LAB</t>
  </si>
  <si>
    <t>RP</t>
  </si>
  <si>
    <t>ETC</t>
  </si>
  <si>
    <t>EE</t>
  </si>
  <si>
    <t>ME</t>
  </si>
  <si>
    <t>Nisha Khubchand Khubnani</t>
  </si>
  <si>
    <t>Vidhi Rajendra Bighane</t>
  </si>
  <si>
    <t>MINIMUM MARKS</t>
  </si>
  <si>
    <t>MAXIMUM MARKS</t>
  </si>
  <si>
    <t>AVERAGE MARKS</t>
  </si>
  <si>
    <t xml:space="preserve">No. of MINIMUM  MARKS Students  </t>
  </si>
  <si>
    <t xml:space="preserve">No. of  MAXIMUM MARKS Students </t>
  </si>
  <si>
    <t xml:space="preserve">No. of  AVERAGE MARKS Students </t>
  </si>
  <si>
    <t>No. of student got 8 marks</t>
  </si>
  <si>
    <t>No. of student got 9 marks</t>
  </si>
  <si>
    <t>No. of student got 10 marks</t>
  </si>
  <si>
    <t>No. of student got 11 marks</t>
  </si>
  <si>
    <t>No. of student got 12 marks</t>
  </si>
  <si>
    <t>No. of student got 13 marks</t>
  </si>
  <si>
    <t>No. of student got 14 marks</t>
  </si>
  <si>
    <t>No. of student got 15 marks</t>
  </si>
  <si>
    <t>No. of student got 16 marks</t>
  </si>
  <si>
    <t>No. of student got 17 marks</t>
  </si>
  <si>
    <t>No. of student got 18 marks</t>
  </si>
  <si>
    <t>No. of student got 19 marks</t>
  </si>
  <si>
    <t>No. of student got 20 marks</t>
  </si>
  <si>
    <t>Dean Academics</t>
  </si>
  <si>
    <t>Principal</t>
  </si>
  <si>
    <t>i358</t>
  </si>
  <si>
    <t xml:space="preserve">INCENTIVE MARKS SHEET  </t>
  </si>
  <si>
    <t>Semester:</t>
  </si>
  <si>
    <t xml:space="preserve">Subject Name: </t>
  </si>
  <si>
    <t>Date:</t>
  </si>
  <si>
    <t>Faculty Name: Bhushan Rajani</t>
  </si>
  <si>
    <t xml:space="preserve">Sr. No.  </t>
  </si>
  <si>
    <t>Link of Proof</t>
  </si>
  <si>
    <t xml:space="preserve">Incentive </t>
  </si>
  <si>
    <t>Incentives given to Subjects</t>
  </si>
  <si>
    <t>JAT</t>
  </si>
  <si>
    <t>Internship</t>
  </si>
  <si>
    <t>Technical Events Participation (T1/T2/T3)</t>
  </si>
  <si>
    <t>NCC/NSS/SRC/RAC/ Office Bearers</t>
  </si>
  <si>
    <t>Last Year Toppers</t>
  </si>
  <si>
    <t>Total</t>
  </si>
  <si>
    <t>MDM</t>
  </si>
  <si>
    <t>Open Electives</t>
  </si>
  <si>
    <t>FM-MBA</t>
  </si>
  <si>
    <t>UHV-First Year</t>
  </si>
  <si>
    <t>Continuous Assesment Marks</t>
  </si>
  <si>
    <t xml:space="preserve">Incentives </t>
  </si>
  <si>
    <t>Continuous Assesment Marks (MAD)</t>
  </si>
  <si>
    <t>Continuous Assesment Marks (R Programming)</t>
  </si>
  <si>
    <t>Continuous Assesment Marks (ST-ETC)</t>
  </si>
  <si>
    <t>Continuous Assesment Marks (BEM-EE)</t>
  </si>
  <si>
    <t>Continuous Assesment Marks (Autotronics-ME)</t>
  </si>
  <si>
    <t>Incentive Given</t>
  </si>
  <si>
    <t>Incentive Extra Left</t>
  </si>
  <si>
    <t>https://drive.google.com/drive/folders/1tNVhJzzdZchwdgXdhm7s6582ApJsL3zo</t>
  </si>
  <si>
    <t>https://drive.google.com/drive/folders/1sxIuhWx9_ZtexlWDcOK4adO08L25HBo3</t>
  </si>
  <si>
    <t>https://drive.google.com/drive/folders/1DjCv3qWyWQUdKGmnlH0nd2-xf7x73xA7</t>
  </si>
  <si>
    <t>https://drive.google.com/drive/folders/1Gz95oRX5F3NExeiuNyO9CyU80bVTMMII</t>
  </si>
  <si>
    <t>https://drive.google.com/drive/folders/1GeDBc0KKZRAdCE-MXZDNYRdHIMFrDNOD</t>
  </si>
  <si>
    <t>https://drive.google.com/drive/folders/1tasVxxN6fUBEE_QJVhYBfLF2fqi-Otgs</t>
  </si>
  <si>
    <t>https://drive.google.com/drive/folders/1dB9IXJMA1RO2Sacc3Cedz5RTSBxTrccu</t>
  </si>
  <si>
    <t>https://drive.google.com/drive/folders/1i_fisk_QhOumkbFNkrveM0AHmoBGJcnT</t>
  </si>
  <si>
    <t>https://drive.google.com/drive/folders/16UvKgR8UdBjXldk7F1Z-JT2efM3GitCR</t>
  </si>
  <si>
    <t>https://drive.google.com/drive/folders/1OjHLseTbeyhyVKS_13dWMPy5JzGptxY1</t>
  </si>
  <si>
    <t>https://drive.google.com/drive/folders/1beXgcxxHgo2KB_n-BjpGnL9K1PhAc9_h</t>
  </si>
  <si>
    <t>https://drive.google.com/drive/folders/1PWsKmQ0k9jXzna2bK3EmklZA3tPi3bZs</t>
  </si>
  <si>
    <t>https://drive.google.com/drive/folders/1UHBtX6df3DhiWR-_ZLvzt-xMs8sTQeV_</t>
  </si>
  <si>
    <t>https://drive.google.com/drive/folders/1yLKkIKK-E6f6BOaro_rQwvCYSY0VhQPS</t>
  </si>
  <si>
    <t>https://drive.google.com/drive/folders/1IJIoBND_QbaPHWs-NmFeSA8mA7WlUn-C</t>
  </si>
  <si>
    <t>https://drive.google.com/drive/folders/1Lk9rwuCLTZwAmG6sDWeZ3dReBMpha9fo</t>
  </si>
  <si>
    <t>https://drive.google.com/drive/folders/1IifeW_k6D1OlFlR8ta-eNAxh0vLH58l-</t>
  </si>
  <si>
    <t>https://drive.google.com/drive/folders/1V41b-GPR6qA-zH8q3kTVaur2BbIjBe2n</t>
  </si>
  <si>
    <t>https://drive.google.com/drive/folders/1LFVOv8DpaybJKoyPUlnrZzTnGgcISDPm</t>
  </si>
  <si>
    <t>https://drive.google.com/drive/folders/13fCwxUNRWV6T2yiFH0LmHYDVsX29Mngz</t>
  </si>
  <si>
    <t>https://drive.google.com/drive/folders/1u-pnXj7iak1Di1377pxDun_5IgHuUBz-</t>
  </si>
  <si>
    <t>https://drive.google.com/drive/folders/1iA-x8B0l7EPHRc-lAD9CBr5tdNDoYWfK</t>
  </si>
  <si>
    <t>https://drive.google.com/drive/folders/17N_M9L99SGJTPgwIZgCFKIgBl-dT8Bqv</t>
  </si>
  <si>
    <t>https://drive.google.com/drive/folders/1A5QC0EzLAXXrKzwJV1fhER4XAW5837lJ</t>
  </si>
  <si>
    <t>https://drive.google.com/drive/folders/1dfRy7IuCzDsdCDhkDb4aKHGoO23if8lf</t>
  </si>
  <si>
    <t>https://drive.google.com/drive/folders/1e8sA7AI0Q2HYjnwxrdXd8sKLTwJ8DubH</t>
  </si>
  <si>
    <t>https://drive.google.com/drive/folders/1CIHUnYdHYg2VWW2YCh1yZdAWnWSwzvI1</t>
  </si>
  <si>
    <t>https://drive.google.com/drive/folders/1B-4PDcpn3oPf_aqUcp3km-0HuB8YCcRg</t>
  </si>
  <si>
    <t>https://drive.google.com/drive/folders/1jtRfGP7ViPoXXjLGDsvKhxLUda15PiHC</t>
  </si>
  <si>
    <t>https://drive.google.com/drive/folders/17mVxDuTBNRiSEPJPiWGhDtpK7U1yQ-6y</t>
  </si>
  <si>
    <t>https://drive.google.com/drive/folders/1SdGr9_a2FOLI7sl2Uu24ubzpABgHvxKl</t>
  </si>
  <si>
    <t>https://drive.google.com/drive/folders/1uHga04zHzOfMupNl763g6FpXgLhao-lJ</t>
  </si>
  <si>
    <t>https://drive.google.com/drive/folders/1J327ZcugAEx-oRRMfEWseh4mtlk-GLnn</t>
  </si>
  <si>
    <t>https://drive.google.com/drive/folders/1zIZLyaBnPRcyjZWbHwiUUW46piD-Ep1P</t>
  </si>
  <si>
    <t>https://drive.google.com/drive/folders/10MflOnwl4cxYzVyzTlGyjY81mV_SBA_N</t>
  </si>
  <si>
    <t>https://drive.google.com/drive/folders/1MAQ44gw6Nkr7WQIhdmdSXI56PV0yKN-7</t>
  </si>
  <si>
    <t>https://drive.google.com/drive/folders/13QZryQ2_ovwrhius43LSsg-r2-alrZaD</t>
  </si>
  <si>
    <t>https://drive.google.com/drive/folders/1zgGvsh_RT5fDnFgWfsl0Q44rtSlIuo8p</t>
  </si>
  <si>
    <t>https://drive.google.com/drive/folders/1k8PctQskF693_raF9fUtHyCIwjM1E8g6</t>
  </si>
  <si>
    <t>https://drive.google.com/drive/folders/1MTF9ZHCThtV9zjd_X3LuUYg64gtC5ETJ</t>
  </si>
  <si>
    <t>https://drive.google.com/drive/folders/1vUk_5CWAr69gged9ik8Ilv29h1cmlFR3</t>
  </si>
  <si>
    <t>https://drive.google.com/drive/folders/1Mv_hCgxszDjzBYpaPiPDx-6BrfrvFszS</t>
  </si>
  <si>
    <t>https://drive.google.com/drive/folders/1NKEAI8oGrB0qlLHQIJXPBVaCSapFpakj</t>
  </si>
  <si>
    <t>https://drive.google.com/drive/folders/1plHaiWdt_hxsBxa4NDF_dW8HRSAyo8gt</t>
  </si>
  <si>
    <t>https://drive.google.com/drive/folders/1aP1RpsMxovaCcRaFjNX2sFr9TWl5n9PH</t>
  </si>
  <si>
    <t>https://drive.google.com/drive/folders/12wHhh8Yc_dRKBdGSwZ7ZqEA5rfXZiWQ_</t>
  </si>
  <si>
    <t>https://drive.google.com/drive/folders/1R-QC5eItvb4i5DZkS7Ueq1M9b4bnY1oE</t>
  </si>
  <si>
    <t>https://drive.google.com/drive/folders/1Hu4S_Fpuqo1RaYXBRfqSC6iHbfMRj8dw</t>
  </si>
  <si>
    <t>https://drive.google.com/drive/folders/1Z3AHqqaZBnKBwIAlPdhVvbY0tfjTqCRj</t>
  </si>
  <si>
    <t>https://drive.google.com/drive/folders/1AscUtTlEOExhR6Lbn2OzG3sDq-XDhG8R</t>
  </si>
  <si>
    <t>https://drive.google.com/drive/folders/1GrYmv5fweTDa_9UscyqctYTLcRRHZj4n</t>
  </si>
  <si>
    <t>https://drive.google.com/drive/folders/1Z1kClo2pwkWYYrMFQwlBnm9j_JXdd5Op</t>
  </si>
  <si>
    <t>https://drive.google.com/drive/folders/1cnMGkx6MqIzA0JyBacMR0SPA4a61Cba5</t>
  </si>
  <si>
    <t>https://drive.google.com/drive/folders/1IBqXURt-4p0ISyF3kRyToLlSRAbQpJOi</t>
  </si>
  <si>
    <t>https://drive.google.com/drive/folders/1UpP_zaygxIGBfu75LWw81hnnArLADBlp</t>
  </si>
  <si>
    <t>https://drive.google.com/drive/folders/1RZg0waqeJP4vev-nVm3E4zqdqWYypAhj</t>
  </si>
  <si>
    <t>https://drive.google.com/drive/folders/1I1zVux70P0MLoxYhiYiCSgw9RuXM2xHT</t>
  </si>
  <si>
    <t>https://drive.google.com/drive/folders/1xYTGxVWRK5MOr0mAc_tupZ2KC3C0VBGi</t>
  </si>
  <si>
    <t>https://drive.google.com/drive/folders/1JsBtK4jESAalEBKc9ORwb1Xx3vEf2qlG</t>
  </si>
  <si>
    <t>https://drive.google.com/drive/folders/1Bnhcy28jtQf2fE-2x52PRWHgDggKZny-</t>
  </si>
  <si>
    <t>https://drive.google.com/drive/folders/1Rrbc9MCIYiF1HdGvLTqlZwxuf-N-yk_R</t>
  </si>
  <si>
    <t>https://drive.google.com/drive/folders/1Fh0kXlDv2oD2yuQi20TT8F_8x8-yQvli</t>
  </si>
  <si>
    <t>https://drive.google.com/drive/folders/17Pg_-tUZWT8NC5S712mt-D1oDhzxMw0-</t>
  </si>
  <si>
    <t>https://drive.google.com/drive/folders/1_yqGgU5o0ZdIw_bh2UivDFr4q9TaR3QW</t>
  </si>
  <si>
    <t>https://drive.google.com/drive/folders/15ChZMWZNOqLRn6-2IlW4VPDd7TEsIb8d</t>
  </si>
  <si>
    <t>https://drive.google.com/drive/folders/1O-KhIu5yxy59F2oqIzyb3F4r-JU-lMGH</t>
  </si>
  <si>
    <t>https://drive.google.com/drive/folders/1sCQ2l2_GsIsbH834M_frEBktWYLFeKjf</t>
  </si>
  <si>
    <t>https://drive.google.com/drive/folders/1OL009tdSxkR1JlNzna9eotCCetybF17G</t>
  </si>
  <si>
    <t>https://drive.google.com/drive/folders/1nC-Jv_TG1PXCtP5mfoNoaj9GaP5RuzuP</t>
  </si>
  <si>
    <t>https://drive.google.com/drive/folders/1v0v2bElLbAp8XMexKGaxv5_TyhsE5dRw</t>
  </si>
  <si>
    <t>https://drive.google.com/drive/folders/1ALmcan192BQ1Bsb7Fa8yazHRe6xjC_lC</t>
  </si>
  <si>
    <t>https://drive.google.com/drive/folders/1YvUkjwkb_HqvDSb-D79i4hocJQUu-UBF</t>
  </si>
  <si>
    <t>https://drive.google.com/drive/folders/1aav-r728HrgPb8HXk1dij6MR3uue0fYZ</t>
  </si>
  <si>
    <t>https://drive.google.com/drive/folders/1651vkPI77Ob8zFrssu2MJb_gtr7mdlUz</t>
  </si>
  <si>
    <t>https://drive.google.com/drive/folders/1VJa3YnTS3IXA66N54ZVYA383IqNXDsC_</t>
  </si>
  <si>
    <t>https://drive.google.com/drive/folders/1B7ARHjklnZ-cPGgB6Aikx1tlq2Y9MveE</t>
  </si>
  <si>
    <t>https://drive.google.com/drive/folders/1QpvgB2nEWF9niONwUsy7g4M83J9TBYNZ</t>
  </si>
  <si>
    <t>https://drive.google.com/drive/folders/11dmt7QOMMhX-pJEKYTF9n0vDl55tG6XI</t>
  </si>
  <si>
    <t>https://drive.google.com/drive/folders/1V0ErPq6ffQ6dL8NsrwZytMezkXTeDHm2</t>
  </si>
  <si>
    <t>https://drive.google.com/drive/folders/14-uDSRa1etPetXl-NzCIKWPKB83fMVFS</t>
  </si>
  <si>
    <t>https://drive.google.com/drive/folders/1Hi8uUFj8qlh94Wp507LSsJ47ZtdRcOGE</t>
  </si>
  <si>
    <t>https://drive.google.com/drive/folders/15DvyI1M0G3c4xRZRAMFQk6Xj8K39yr3W</t>
  </si>
  <si>
    <t>https://drive.google.com/drive/folders/1pF1hPKzs7B9rCobmFx2pQcXydczUk017</t>
  </si>
  <si>
    <t>https://drive.google.com/drive/folders/1EY4vgrB_lh3V1QI-xwyVVT3UnTHeiEEU</t>
  </si>
  <si>
    <t>https://drive.google.com/drive/folders/1DFKbIHFGUI5h7VgXicMmcWlG7zvW4cWb</t>
  </si>
  <si>
    <t>https://drive.google.com/drive/folders/1Dzg95RkAHr3zHy3wmcGo3fFDxGfB9rKf</t>
  </si>
  <si>
    <t>https://drive.google.com/drive/folders/1DgJph_oRrpatP_ACE5eFPDjA59f6SrfZ</t>
  </si>
  <si>
    <t>https://drive.google.com/drive/folders/1tZwXdepX37DLmt6Bv2NMjE8l7jCXlL9Q</t>
  </si>
  <si>
    <t>https://drive.google.com/drive/folders/1hAV7Dqo1j0Y_qbQsKpCQ7ukVGHAbiJ_U</t>
  </si>
  <si>
    <t>https://drive.google.com/drive/folders/1-zP56O7FndppJiaODjldMiYjTLCThiVn</t>
  </si>
  <si>
    <t>https://drive.google.com/drive/folders/1gtcprPO6iik6m_i1x5j3sFOpoY8dxtft</t>
  </si>
  <si>
    <t>https://drive.google.com/drive/folders/1h9Fmls9RSN2s4oG9TgUagxs0T0ayv9N7</t>
  </si>
  <si>
    <t>https://drive.google.com/drive/folders/13_5ElftDs7FlJkV4fHAKEPFs5rJHzGJ-</t>
  </si>
  <si>
    <t>https://drive.google.com/drive/folders/1JbPEJOJYrxdd8EiQObvSzmtyDh0rGYxt</t>
  </si>
  <si>
    <t>https://drive.google.com/drive/folders/1mKx4XwXi1yIdY-M9bsBbh7LAlW9ZOKf8</t>
  </si>
  <si>
    <t>https://drive.google.com/drive/folders/134ksb6LXeiQcGPb3r4UNgLnxEh-ZusJH</t>
  </si>
  <si>
    <t>https://drive.google.com/drive/folders/17CSZr8FALXlmLGzXP9gMgN5k2PuHRpAk</t>
  </si>
  <si>
    <t>https://drive.google.com/drive/folders/1Lciwh_RR-pB8bJe_RGrYTnieEUXiL9hc</t>
  </si>
  <si>
    <t>https://drive.google.com/drive/folders/1pGGC1RYsy5omeNL_hCGJHXD4EyUwAITE</t>
  </si>
  <si>
    <t>https://drive.google.com/drive/folders/17F9wM8lr0-mxFAQcU7h3knyqQJn2nsOF</t>
  </si>
  <si>
    <t>https://drive.google.com/drive/folders/1ESnGdhh7QLAeFXItBXDZXgh4GjnSjfuz</t>
  </si>
  <si>
    <t>https://drive.google.com/drive/folders/10PPUs_ivMEaj13ynMpMgXdYBzjxcXmWz</t>
  </si>
  <si>
    <t>https://drive.google.com/drive/folders/110mihGxXL8iegzgZUhEyP9Nm_bsUPHM5</t>
  </si>
  <si>
    <t>https://drive.google.com/drive/folders/1NlpG9BH9gJYot_K1izPAyYEKXGj6fWjV</t>
  </si>
  <si>
    <t>https://drive.google.com/drive/folders/1aEVwTs_zT3QpWlk6LWXUxh8BweQEUSCi</t>
  </si>
  <si>
    <t>https://drive.google.com/drive/folders/1jVC7xdVW8v_CJY2FIzEr7BgowAKp65_l</t>
  </si>
  <si>
    <t>https://drive.google.com/drive/folders/1_l0FhuBTI7beZJcv316oUx805wgvBtzB</t>
  </si>
  <si>
    <t>https://drive.google.com/drive/folders/1MCY0hX-nLmGKtmQk_sZzJ5Oo80VQqVpN</t>
  </si>
  <si>
    <t>https://drive.google.com/drive/folders/1vMBpoWivikCX_DsscchcXMMxreAaQlMn</t>
  </si>
  <si>
    <t>https://drive.google.com/drive/folders/12zIvhM86qGhUMkoQDS_njHu4t2WM4nxi</t>
  </si>
  <si>
    <t>https://drive.google.com/drive/folders/1bB4pp8o8XvGqQv4kBK3hIZKQ6hhHdWsS</t>
  </si>
  <si>
    <t>https://drive.google.com/drive/folders/1_U7KpeiKkpYYa_aH_bSD_kRcciEq2Nb_</t>
  </si>
  <si>
    <t>https://drive.google.com/drive/folders/1vLhvYZCqj6I2wjyNVpBM-UIutgwylqYs</t>
  </si>
  <si>
    <t>https://drive.google.com/drive/folders/1a2agKDMyYluA1B074yksZeYtMSak7jXa</t>
  </si>
  <si>
    <t>https://drive.google.com/drive/folders/17cY9iswuNCh54k21qo3A6Lf_vsVq1i-Z</t>
  </si>
  <si>
    <t>https://drive.google.com/drive/folders/150sbpSxtFaaIqtmYKqzB3CyeLymH4T9u</t>
  </si>
  <si>
    <t>https://drive.google.com/drive/folders/1A6bA_XeGV_8H8aRHq86GHFQ3nGIhA-aC</t>
  </si>
  <si>
    <t>https://drive.google.com/drive/folders/1Il6nJNRWy5mb5THR-rkIKNt1G6nsIMo-</t>
  </si>
  <si>
    <t>https://drive.google.com/drive/folders/1GIsVO3HRMYxVYaqC6bstY3-k0wm69Jml</t>
  </si>
  <si>
    <t>https://drive.google.com/drive/folders/1vXBDgDQG3NEkf8_s7N87mZo9JET2wL_N</t>
  </si>
  <si>
    <t>https://drive.google.com/drive/folders/1HynT5VHBZeGB9rhg4N0yd0AYeUmp3HpG</t>
  </si>
  <si>
    <t>https://drive.google.com/drive/folders/1bdyt6p_Wfwu72YJYE1NolB80Cpi12hOl</t>
  </si>
  <si>
    <t>https://drive.google.com/drive/folders/1MyYnVZ3fCAeuToAtf2tOWGqp0f7nxPwf</t>
  </si>
  <si>
    <t>https://drive.google.com/drive/folders/1skoIcu9bIx_P8xzHUQcOOBYly8lG9_HL</t>
  </si>
  <si>
    <t>https://drive.google.com/drive/folders/1INiPt26PBGkrfiFzVaaH7dDIcuANNSTt</t>
  </si>
  <si>
    <t>https://drive.google.com/drive/folders/16sm60lT-9I43WJsgN7jMBhS9dULekuhv</t>
  </si>
  <si>
    <t>https://drive.google.com/drive/folders/1ino8CpsoJeEJcnezHF5D_v3TTWwMjatT</t>
  </si>
  <si>
    <t>https://drive.google.com/drive/folders/1RYWrJTMFGfqDhWiKullGrVYykHSif__E</t>
  </si>
  <si>
    <t>https://drive.google.com/drive/folders/1Kj-EpDKGD7HwbUnil4xcZIGCeoribFuW</t>
  </si>
  <si>
    <t>https://drive.google.com/drive/folders/1iXboeBs-l3RDVkjGg5FBZvrtDCVfS534</t>
  </si>
  <si>
    <t>https://drive.google.com/drive/folders/1HdaaJzNEPheqfoLBEGFDBQLgm9gsX1bI</t>
  </si>
  <si>
    <t>https://drive.google.com/drive/folders/1ppx-pW2FjVu0ogak_OMU5Qysq_YGiN5A</t>
  </si>
  <si>
    <t>https://drive.google.com/drive/folders/1KRWeAJWQZ6WUk01-KCWPFJTlX2zYKa1D</t>
  </si>
  <si>
    <t>https://drive.google.com/drive/folders/1dsA_RBObCJddxfe3SxUYJIXcxpYWxJg6</t>
  </si>
  <si>
    <t>https://drive.google.com/drive/folders/1REHlWbCyizf1V0yJr4T3enXbvUNmbyU8</t>
  </si>
  <si>
    <t>https://drive.google.com/drive/folders/1PgxjNCeJj_Jh7AJ_9A20bnIXPh9LgLt1</t>
  </si>
  <si>
    <t>https://drive.google.com/drive/folders/1X9lP2R0jc_hzrquT3EYrU-0ZdDOxhVG_</t>
  </si>
  <si>
    <t>https://drive.google.com/drive/folders/1yNnQ63bHG_Lz1TvW8w-kULc3fVn4GWKS</t>
  </si>
  <si>
    <t>https://drive.google.com/drive/folders/1PTtQ33P0LK0H9NRYVkN3SMP_g1QqLQbN</t>
  </si>
  <si>
    <t>https://drive.google.com/drive/folders/18uDH90nuEgERXIT0AxhnBJojXwJIbzj5</t>
  </si>
  <si>
    <t>https://drive.google.com/drive/folders/1gBJlEr6mRoZe_xzardwJl3a3RtPU-OcR</t>
  </si>
  <si>
    <t>https://drive.google.com/drive/folders/1WiORRDHDSYZQCEygNcWN-Pritl6vTVOy</t>
  </si>
  <si>
    <t>https://drive.google.com/drive/folders/1EZ3uV_V3bfkkPUTNupXAezQ8W4iWN0Y9</t>
  </si>
  <si>
    <t>https://drive.google.com/drive/folders/1TdCjZGFrgfQSFsrdK4TkfwaQTYu1Sw_l</t>
  </si>
  <si>
    <t>https://drive.google.com/drive/folders/17_WxOpeuStuZ2j7oXV8Poh5Yxy65u-Q8</t>
  </si>
  <si>
    <t>https://drive.google.com/drive/folders/17saojE10wugxapfAc-iyXDX_4wIVNBIb</t>
  </si>
  <si>
    <t>https://drive.google.com/drive/folders/1Ix8MeROQpzCKM07Zf7rq6ItGxX2rmwfV</t>
  </si>
  <si>
    <t>https://drive.google.com/drive/folders/1z-gaUfjeTN9ua_hEjq5OCT2sBYh-f1Fm</t>
  </si>
  <si>
    <t>https://drive.google.com/drive/folders/1PtvIUOAcNavlTeQP8GAazawAyfbz0P7l</t>
  </si>
  <si>
    <t>https://drive.google.com/drive/folders/1LE3uioUIQbqG_2L_2gGkiuEwIQ3eGRfb</t>
  </si>
  <si>
    <t>https://drive.google.com/drive/folders/1Zzor3hbxjkU6wQWqcoKNgSEmICkZwNTA</t>
  </si>
  <si>
    <t>https://drive.google.com/drive/folders/1VbQbzxitoRMAYRxBV9d1HVdjVRjyxAHm</t>
  </si>
  <si>
    <t>Incharge</t>
  </si>
  <si>
    <t xml:space="preserve">THEORY CONTINUOUS ASSESMENT MARKS SHEET  </t>
  </si>
  <si>
    <t>Branch:</t>
  </si>
  <si>
    <t xml:space="preserve">Semester (section): </t>
  </si>
  <si>
    <t>III</t>
  </si>
  <si>
    <t>Autotronics</t>
  </si>
  <si>
    <t>Subject Code:</t>
  </si>
  <si>
    <t>MEOE205T</t>
  </si>
  <si>
    <t>Faculty Name:</t>
  </si>
  <si>
    <t>Anurag Karande</t>
  </si>
  <si>
    <t>CAE-1 (15)</t>
  </si>
  <si>
    <t>CAE-2 (15)</t>
  </si>
  <si>
    <t>TAE-1 (3)</t>
  </si>
  <si>
    <t>TAE-2 (3)</t>
  </si>
  <si>
    <t>Attendance (4)</t>
  </si>
  <si>
    <t xml:space="preserve">Total </t>
  </si>
  <si>
    <t>Over and Above Activities (Incentive)</t>
  </si>
  <si>
    <t>Total Marks (40)</t>
  </si>
  <si>
    <t>Out of 30</t>
  </si>
  <si>
    <t>Out of 15</t>
  </si>
  <si>
    <t>%</t>
  </si>
  <si>
    <t xml:space="preserve"> Marks</t>
  </si>
  <si>
    <t>Marks</t>
  </si>
  <si>
    <t>Sample Data</t>
  </si>
  <si>
    <t>Anisha Gaikwad</t>
  </si>
  <si>
    <t>AB</t>
  </si>
  <si>
    <t>No. of student  got 22 marks</t>
  </si>
  <si>
    <t>No. of student  got 23 marks</t>
  </si>
  <si>
    <t>No. of student  got 24 marks</t>
  </si>
  <si>
    <t>No. of student  got 25 marks</t>
  </si>
  <si>
    <t>No. of student  got 26 marks</t>
  </si>
  <si>
    <t>No. of student  got 27 marks</t>
  </si>
  <si>
    <t>No. of student  got 28 marks</t>
  </si>
  <si>
    <t>No. of student  got 29 marks</t>
  </si>
  <si>
    <t>No. of student  got 30 marks</t>
  </si>
  <si>
    <t>No. of student  got 31 marks</t>
  </si>
  <si>
    <t>No. of student  got 33 marks</t>
  </si>
  <si>
    <t>No. of student  got 34 marks</t>
  </si>
  <si>
    <t>No. of student  got 35 marks</t>
  </si>
  <si>
    <t>No. of student  got 36 marks</t>
  </si>
  <si>
    <t>No. of student  got 37 marks</t>
  </si>
  <si>
    <t>No. of student  got 38 marks</t>
  </si>
  <si>
    <t>No. of student  got 39 marks</t>
  </si>
  <si>
    <t>No. of student  got 40 marks</t>
  </si>
  <si>
    <t>Incharge Name &amp; Sign</t>
  </si>
  <si>
    <t xml:space="preserve">PRACTICAL CONTINUOUS ASSESMENT MARKS SHEET  </t>
  </si>
  <si>
    <t>MEOE205P</t>
  </si>
  <si>
    <t>Continuous Assesment</t>
  </si>
  <si>
    <t>Internal Practical Examination</t>
  </si>
  <si>
    <t>Total Marks (25)</t>
  </si>
  <si>
    <t>Write-up (3)</t>
  </si>
  <si>
    <t>Performance (2)</t>
  </si>
  <si>
    <t>Result &amp; Interpretation (3)</t>
  </si>
  <si>
    <t>VIVA (2)</t>
  </si>
  <si>
    <t>Total (10)</t>
  </si>
  <si>
    <t>Marks (10) * Average of minimum 10-14 practicals has to be considered for calculating internal practical marks out of 10.</t>
  </si>
  <si>
    <t>Performance (4)</t>
  </si>
  <si>
    <t>VIVA (5)</t>
  </si>
  <si>
    <t>Marks (15)</t>
  </si>
  <si>
    <t>Isha Khairkar</t>
  </si>
  <si>
    <t>Janvi Netankar</t>
  </si>
  <si>
    <t>Kajal More</t>
  </si>
  <si>
    <t>Madhura Borikar</t>
  </si>
  <si>
    <t>Mahima Gupta</t>
  </si>
  <si>
    <t>Muskan Mistry</t>
  </si>
  <si>
    <t>Nikita Rathor</t>
  </si>
  <si>
    <t>Pihu Sahare</t>
  </si>
  <si>
    <t>Rutuja Kolhe</t>
  </si>
  <si>
    <t>Samrudhi Sable</t>
  </si>
  <si>
    <t>Sayali Pardhi</t>
  </si>
  <si>
    <t>Sharwari Udgirwar</t>
  </si>
  <si>
    <t>Shreya Neware</t>
  </si>
  <si>
    <t>Suhani Bagde</t>
  </si>
  <si>
    <t>Vaishnavi Parate</t>
  </si>
  <si>
    <t xml:space="preserve">A-30 </t>
  </si>
  <si>
    <t>Vaishnavi Barde</t>
  </si>
  <si>
    <t>Vaishnavi Padole</t>
  </si>
  <si>
    <t>Vedika Pawde</t>
  </si>
  <si>
    <t>Alfiya sheikh</t>
  </si>
  <si>
    <t>Abhay Gomkale</t>
  </si>
  <si>
    <t>Abhinay Sayre</t>
  </si>
  <si>
    <t>Aryan Pantawne</t>
  </si>
  <si>
    <t xml:space="preserve">Chaitanya mandale </t>
  </si>
  <si>
    <t>Dhruv Manuja</t>
  </si>
  <si>
    <t>Dhruvansh Rangari</t>
  </si>
  <si>
    <t>Harsh Pohane</t>
  </si>
  <si>
    <t>Himanshu Verma</t>
  </si>
  <si>
    <t>Ishant Binjzade</t>
  </si>
  <si>
    <t>Kanak Kamble</t>
  </si>
  <si>
    <t>Krish Durugkar</t>
  </si>
  <si>
    <t>Lucky Ghangare</t>
  </si>
  <si>
    <t>Manish Satpute</t>
  </si>
  <si>
    <t>Meet Wadhwani</t>
  </si>
  <si>
    <t>Mohit Sawlani</t>
  </si>
  <si>
    <t>Nikhil Pardhi</t>
  </si>
  <si>
    <t>Ritik Sawarkar</t>
  </si>
  <si>
    <t>Sahil Gangane</t>
  </si>
  <si>
    <t>Sameer Sheikh</t>
  </si>
  <si>
    <t>Soham Khadse</t>
  </si>
  <si>
    <t>Sujal Bharadbhunje</t>
  </si>
  <si>
    <t>Ujwal Patil</t>
  </si>
  <si>
    <t>Yash Wahane</t>
  </si>
  <si>
    <t>Yash Karadbhajne</t>
  </si>
  <si>
    <t>No. of student  got 17 marks</t>
  </si>
  <si>
    <t>BEM</t>
  </si>
  <si>
    <t>EEOE205P</t>
  </si>
  <si>
    <t>Piyush Bahad</t>
  </si>
  <si>
    <t>ANTARA RAMU TABHANE</t>
  </si>
  <si>
    <t>LUCKY NARESH DHANKANI</t>
  </si>
  <si>
    <t>TANMAY MOHAN SHIRBHAYYE</t>
  </si>
  <si>
    <t>POOJA BHOJRAJ MENAHAL</t>
  </si>
  <si>
    <t>OM SURESH SAYANKAR</t>
  </si>
  <si>
    <t>VINIT GAUTAM WAGHMARE</t>
  </si>
  <si>
    <t>ARYAN MAHENDRA THAKARE</t>
  </si>
  <si>
    <t>SHREYANSH VIJAY NIKAM</t>
  </si>
  <si>
    <t>KHUSHI MUKESH BASANTWANI</t>
  </si>
  <si>
    <t>MRUNAL RAVINDRA PALKAR</t>
  </si>
  <si>
    <t>TUSHAR SUDDHODHAN MANWATKAR</t>
  </si>
  <si>
    <t>UGF23CS044</t>
  </si>
  <si>
    <t>PREET MUKESH DAYARAMANI</t>
  </si>
  <si>
    <t>PRANAY SUDHAKAR FARKASE</t>
  </si>
  <si>
    <t>VISHAD RAMESH CHAPLE</t>
  </si>
  <si>
    <t>UGF23CS093</t>
  </si>
  <si>
    <t>DHRUV RAKESH SADHWANI</t>
  </si>
  <si>
    <t>SUNNY SANJAY TABHANE</t>
  </si>
  <si>
    <t>MANSI ULHAS PATIL</t>
  </si>
  <si>
    <t>NIKHIL RAJENDRA DHOLE</t>
  </si>
  <si>
    <t>VANSH GANESH RANAARE</t>
  </si>
  <si>
    <t>SAKSHI GOPIKISHAN NAWANDHAR</t>
  </si>
  <si>
    <t>SAHIL UMESHKUMAR BADOLE</t>
  </si>
  <si>
    <t>UGF23CS161</t>
  </si>
  <si>
    <t>MAYURI HEMENDRA SONWANE</t>
  </si>
  <si>
    <t>HIMANSHU DEVNAND VAIDYA</t>
  </si>
  <si>
    <t>TANISHQ AKHIL WALKE</t>
  </si>
  <si>
    <t xml:space="preserve">MOHINI UTTAMRAO DHURVE
</t>
  </si>
  <si>
    <t>NOHASHREE HIWARAJ KAMANE</t>
  </si>
  <si>
    <t>VIKRANT MOTILAL GAJBHIYE</t>
  </si>
  <si>
    <t>UGF23CS053</t>
  </si>
  <si>
    <t>SANIYA ASAHAD SHEIKH</t>
  </si>
  <si>
    <t>SAI PRAMOD SURYAWANSHI</t>
  </si>
  <si>
    <t>EEOE205T</t>
  </si>
  <si>
    <t>CSE</t>
  </si>
  <si>
    <t>Sensors &amp; Transducers- ETC</t>
  </si>
  <si>
    <t>ETOE205T</t>
  </si>
  <si>
    <t>Pooja Pote</t>
  </si>
  <si>
    <t>Total (40)</t>
  </si>
  <si>
    <t>S&amp;T</t>
  </si>
  <si>
    <t>ETOE205P</t>
  </si>
  <si>
    <t>Thadani Sir</t>
  </si>
  <si>
    <t>Tanushree Sanjay Pinae</t>
  </si>
  <si>
    <t>Piyush Mahesh Tunare</t>
  </si>
  <si>
    <t>Branch: CSE</t>
  </si>
  <si>
    <t>Subject Name: OS</t>
  </si>
  <si>
    <t>CSPC201T</t>
  </si>
  <si>
    <t>Faculty Name: Dr. Reena Thakur</t>
  </si>
  <si>
    <t>TAE-1 (2)</t>
  </si>
  <si>
    <t>TAE-2 (2)</t>
  </si>
  <si>
    <t>Total  (20)</t>
  </si>
  <si>
    <t>Total Marks (20)</t>
  </si>
  <si>
    <t>Out of 6</t>
  </si>
  <si>
    <t>Subject Name: CADS</t>
  </si>
  <si>
    <t>CSPC200T</t>
  </si>
  <si>
    <t>Faculty Name: Ms. Snehal Dhokane</t>
  </si>
  <si>
    <t>Total (20)</t>
  </si>
  <si>
    <t>CSPC202P</t>
  </si>
  <si>
    <t>Meher Bhawnani</t>
  </si>
  <si>
    <t>CSPC202T</t>
  </si>
  <si>
    <t>Total 
(40)</t>
  </si>
  <si>
    <t>Applied Mobile Application Development-Basics</t>
  </si>
  <si>
    <t>CSMD203T</t>
  </si>
  <si>
    <t>Ms.Mitali Ingle</t>
  </si>
  <si>
    <t>3rd</t>
  </si>
  <si>
    <t>Multidisciplinary Minor-1(R Programming)</t>
  </si>
  <si>
    <t>CSMD204T</t>
  </si>
  <si>
    <t>Bhushan Rajani</t>
  </si>
  <si>
    <t>CAE-1 (6)</t>
  </si>
  <si>
    <t>CAE-2 (6)</t>
  </si>
  <si>
    <t>MBA</t>
  </si>
  <si>
    <t>FOM</t>
  </si>
  <si>
    <t>CSHM207T</t>
  </si>
  <si>
    <t>Vishaka Mankar</t>
  </si>
  <si>
    <t>CSVEC208T</t>
  </si>
  <si>
    <t>Ashvini Dharkar</t>
  </si>
  <si>
    <t xml:space="preserve">Community Database Handling </t>
  </si>
  <si>
    <t xml:space="preserve">Prof. Mitali Ingle   /   Prof. Ritu Talekar </t>
  </si>
  <si>
    <t>Synopsis  (5 marks)</t>
  </si>
  <si>
    <t>Seminar - 1  (5 marks)</t>
  </si>
  <si>
    <t>Seminar - 2  (5 marks)</t>
  </si>
  <si>
    <t>Project Submission  (10  marks)</t>
  </si>
  <si>
    <t>Total   (25  marks )</t>
  </si>
  <si>
    <t>Canvas  (3 marks )</t>
  </si>
  <si>
    <t>Poster   (3 marks )</t>
  </si>
  <si>
    <t>Report  (4 marks 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</si>
</sst>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60">
    <font>
      <sz val="10.0"/>
      <color rgb="FF000000"/>
      <name val="Arial"/>
      <scheme val="minor"/>
    </font>
    <font>
      <sz val="10.0"/>
      <color theme="1"/>
      <name val="Times New Roman"/>
    </font>
    <font>
      <b/>
      <sz val="14.0"/>
      <color rgb="FF000000"/>
      <name val="Times New Roman"/>
    </font>
    <font>
      <b/>
      <sz val="12.0"/>
      <color rgb="FF000000"/>
      <name val="Times New Roman"/>
    </font>
    <font>
      <sz val="12.0"/>
      <color theme="1"/>
      <name val="Times New Roman"/>
    </font>
    <font>
      <b/>
      <sz val="11.0"/>
      <color rgb="FF000000"/>
      <name val="Times New Roman"/>
    </font>
    <font>
      <b/>
      <sz val="11.0"/>
      <color theme="1"/>
      <name val="Times New Roman"/>
    </font>
    <font/>
    <font>
      <sz val="11.0"/>
      <color theme="1"/>
      <name val="Times New Roman"/>
    </font>
    <font>
      <color theme="1"/>
      <name val="Times New Roman"/>
    </font>
    <font>
      <sz val="11.0"/>
      <color rgb="FF000000"/>
      <name val="Times New Roman"/>
    </font>
    <font>
      <color theme="1"/>
      <name val="Arial"/>
      <scheme val="minor"/>
    </font>
    <font>
      <sz val="12.0"/>
      <color rgb="FF000000"/>
      <name val="Times New Roman"/>
    </font>
    <font>
      <sz val="11.0"/>
      <color theme="1"/>
      <name val="Arial"/>
    </font>
    <font>
      <b/>
      <sz val="12.0"/>
      <color theme="1"/>
      <name val="Times New Roman"/>
    </font>
    <font>
      <color rgb="FF000000"/>
      <name val="&quot;Times New Roman&quot;"/>
    </font>
    <font>
      <color rgb="FF000000"/>
      <name val="Arial"/>
    </font>
    <font>
      <b/>
      <sz val="14.0"/>
      <color rgb="FF000000"/>
      <name val="&quot;Times New Roman&quot;"/>
    </font>
    <font>
      <b/>
      <sz val="12.0"/>
      <color rgb="FF000000"/>
      <name val="&quot;Times New Roman&quot;"/>
    </font>
    <font>
      <sz val="12.0"/>
      <color rgb="FF000000"/>
      <name val="&quot;Times New Roman&quot;"/>
    </font>
    <font>
      <b/>
      <sz val="11.0"/>
      <color rgb="FF000000"/>
      <name val="&quot;Times New Roman&quot;"/>
    </font>
    <font>
      <sz val="11.0"/>
      <color rgb="FF000000"/>
      <name val="&quot;Times New Roman&quot;"/>
    </font>
    <font>
      <sz val="11.0"/>
      <color rgb="FF000000"/>
      <name val="Arial"/>
    </font>
    <font>
      <sz val="11.0"/>
      <color theme="1"/>
      <name val="Calibri"/>
    </font>
    <font>
      <sz val="9.0"/>
      <color rgb="FF000000"/>
      <name val="&quot;Google Sans Mono&quot;"/>
    </font>
    <font>
      <sz val="11.0"/>
      <color rgb="FF000000"/>
      <name val="&quot;Google Sans Mono&quot;"/>
    </font>
    <font>
      <color theme="1"/>
      <name val="Arial"/>
    </font>
    <font>
      <b/>
      <sz val="14.0"/>
      <color theme="1"/>
      <name val="Times New Roman"/>
    </font>
    <font>
      <b/>
      <sz val="10.0"/>
      <color theme="1"/>
      <name val="Times New Roman"/>
    </font>
    <font>
      <u/>
      <sz val="11.0"/>
      <color theme="1"/>
      <name val="Arial"/>
    </font>
    <font>
      <u/>
      <sz val="11.0"/>
      <color rgb="FF000000"/>
      <name val="Arial"/>
    </font>
    <font>
      <u/>
      <sz val="11.0"/>
      <color theme="1"/>
      <name val="Arial"/>
    </font>
    <font>
      <u/>
      <sz val="11.0"/>
      <color theme="1"/>
      <name val="Times New Roman"/>
    </font>
    <font>
      <u/>
      <color theme="1"/>
      <name val="Arial"/>
    </font>
    <font>
      <u/>
      <sz val="10.0"/>
      <color theme="1"/>
      <name val="Times New Roman"/>
    </font>
    <font>
      <u/>
      <sz val="12.0"/>
      <color theme="1"/>
      <name val="Times New Roman"/>
    </font>
    <font>
      <sz val="12.0"/>
      <color theme="1"/>
      <name val="Arial"/>
    </font>
    <font>
      <u/>
      <color rgb="FF0000FF"/>
    </font>
    <font>
      <u/>
      <sz val="10.0"/>
      <color rgb="FF000000"/>
      <name val="Times New Roman"/>
    </font>
    <font>
      <u/>
      <sz val="10.0"/>
      <color rgb="FF0000FF"/>
      <name val="Times New Roman"/>
    </font>
    <font>
      <b/>
      <u/>
      <sz val="11.0"/>
      <color rgb="FF000000"/>
      <name val="Times New Roman"/>
    </font>
    <font>
      <sz val="9.0"/>
      <color rgb="FF1F1F1F"/>
      <name val="Arial"/>
    </font>
    <font>
      <sz val="11.0"/>
      <color theme="1"/>
      <name val="Cambria"/>
    </font>
    <font>
      <sz val="10.0"/>
      <color theme="1"/>
      <name val="Arial"/>
    </font>
    <font>
      <sz val="11.0"/>
      <color rgb="FF000000"/>
      <name val="Calibri"/>
    </font>
    <font>
      <sz val="10.0"/>
      <color rgb="FF000000"/>
      <name val="Times New Roman"/>
    </font>
    <font>
      <sz val="10.0"/>
      <color theme="1"/>
      <name val="Arial"/>
      <scheme val="minor"/>
    </font>
    <font>
      <sz val="11.0"/>
      <color rgb="FF1F1F1F"/>
      <name val="Arial"/>
    </font>
    <font>
      <color rgb="FFFF0000"/>
      <name val="Times New Roman"/>
    </font>
    <font>
      <sz val="12.0"/>
      <color rgb="FF1F1F1F"/>
      <name val="Times New Roman"/>
    </font>
    <font>
      <sz val="9.0"/>
      <color rgb="FF000000"/>
      <name val="Times New Roman"/>
    </font>
    <font>
      <sz val="12.0"/>
      <color rgb="FF1F1F1F"/>
      <name val="&quot;Arial Narrow&quot;"/>
    </font>
    <font>
      <color rgb="FF000000"/>
      <name val="Times New Roman"/>
    </font>
    <font>
      <sz val="11.0"/>
      <color rgb="FF434343"/>
      <name val="Times New Roman"/>
    </font>
    <font>
      <color rgb="FF000000"/>
      <name val="Arial"/>
      <scheme val="minor"/>
    </font>
    <font>
      <sz val="11.0"/>
      <color rgb="FFFF0000"/>
      <name val="Times New Roman"/>
    </font>
    <font>
      <color rgb="FFFF0000"/>
      <name val="Arial"/>
      <scheme val="minor"/>
    </font>
    <font>
      <color rgb="FF434343"/>
      <name val="Arial"/>
      <scheme val="minor"/>
    </font>
    <font>
      <sz val="14.0"/>
      <color theme="1"/>
      <name val="&quot;Times New Roman&quot;"/>
    </font>
    <font>
      <sz val="9.0"/>
      <color rgb="FFF7981D"/>
      <name val="&quot;Google Sans Mono&quot;"/>
    </font>
  </fonts>
  <fills count="1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FFFF00"/>
        <bgColor rgb="FFFFFF00"/>
      </patternFill>
    </fill>
    <fill>
      <patternFill patternType="solid">
        <fgColor rgb="FFD9D9D9"/>
        <bgColor rgb="FFD9D9D9"/>
      </patternFill>
    </fill>
    <fill>
      <patternFill patternType="solid">
        <fgColor rgb="FFFF0000"/>
        <bgColor rgb="FFFF0000"/>
      </patternFill>
    </fill>
    <fill>
      <patternFill patternType="solid">
        <fgColor rgb="FFE6B8AF"/>
        <bgColor rgb="FFE6B8AF"/>
      </patternFill>
    </fill>
    <fill>
      <patternFill patternType="solid">
        <fgColor rgb="FFFCE5CD"/>
        <bgColor rgb="FFFCE5CD"/>
      </patternFill>
    </fill>
    <fill>
      <patternFill patternType="solid">
        <fgColor rgb="FFD99795"/>
        <bgColor rgb="FFD99795"/>
      </patternFill>
    </fill>
    <fill>
      <patternFill patternType="solid">
        <fgColor rgb="FFFFF2CC"/>
        <bgColor rgb="FFFFF2CC"/>
      </patternFill>
    </fill>
    <fill>
      <patternFill patternType="solid">
        <fgColor rgb="FF999999"/>
        <bgColor rgb="FF999999"/>
      </patternFill>
    </fill>
    <fill>
      <patternFill patternType="solid">
        <fgColor rgb="FFFF9900"/>
        <bgColor rgb="FFFF9900"/>
      </patternFill>
    </fill>
  </fills>
  <borders count="37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/>
      <right/>
      <top/>
      <bottom/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/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top style="thin">
        <color rgb="FF000000"/>
      </top>
      <bottom/>
    </border>
    <border>
      <left style="thin">
        <color rgb="FF000000"/>
      </left>
      <right/>
      <top style="thin">
        <color rgb="FF000000"/>
      </top>
    </border>
    <border>
      <left style="thin">
        <color rgb="FF000000"/>
      </left>
      <right/>
    </border>
    <border>
      <left style="thin">
        <color rgb="FF000000"/>
      </left>
      <right/>
      <bottom style="thin">
        <color rgb="FF000000"/>
      </bottom>
    </border>
    <border>
      <left style="thin">
        <color rgb="FF000000"/>
      </left>
    </border>
    <border>
      <left/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9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horizontal="center"/>
    </xf>
    <xf borderId="0" fillId="0" fontId="1" numFmtId="1" xfId="0" applyFont="1" applyNumberFormat="1"/>
    <xf borderId="0" fillId="0" fontId="2" numFmtId="0" xfId="0" applyAlignment="1" applyFont="1">
      <alignment horizontal="center" vertical="center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left" readingOrder="0"/>
    </xf>
    <xf borderId="0" fillId="0" fontId="4" numFmtId="0" xfId="0" applyFont="1"/>
    <xf borderId="0" fillId="0" fontId="4" numFmtId="0" xfId="0" applyAlignment="1" applyFont="1">
      <alignment horizontal="center"/>
    </xf>
    <xf borderId="0" fillId="0" fontId="3" numFmtId="0" xfId="0" applyAlignment="1" applyFont="1">
      <alignment horizontal="left"/>
    </xf>
    <xf borderId="0" fillId="0" fontId="3" numFmtId="1" xfId="0" applyAlignment="1" applyFont="1" applyNumberFormat="1">
      <alignment horizontal="left"/>
    </xf>
    <xf borderId="1" fillId="0" fontId="5" numFmtId="0" xfId="0" applyAlignment="1" applyBorder="1" applyFont="1">
      <alignment horizontal="center" shrinkToFit="0" vertical="center" wrapText="1"/>
    </xf>
    <xf borderId="1" fillId="0" fontId="5" numFmtId="0" xfId="0" applyAlignment="1" applyBorder="1" applyFont="1">
      <alignment horizontal="center" readingOrder="0" shrinkToFit="0" vertical="center" wrapText="1"/>
    </xf>
    <xf borderId="1" fillId="2" fontId="6" numFmtId="0" xfId="0" applyAlignment="1" applyBorder="1" applyFill="1" applyFont="1">
      <alignment horizontal="center" readingOrder="0" shrinkToFit="0" vertical="center" wrapText="1"/>
    </xf>
    <xf borderId="1" fillId="0" fontId="5" numFmtId="1" xfId="0" applyAlignment="1" applyBorder="1" applyFont="1" applyNumberFormat="1">
      <alignment horizontal="center" readingOrder="0" shrinkToFit="0" vertical="center" wrapText="1"/>
    </xf>
    <xf borderId="2" fillId="0" fontId="7" numFmtId="0" xfId="0" applyBorder="1" applyFont="1"/>
    <xf borderId="3" fillId="0" fontId="7" numFmtId="0" xfId="0" applyBorder="1" applyFont="1"/>
    <xf borderId="4" fillId="0" fontId="5" numFmtId="0" xfId="0" applyAlignment="1" applyBorder="1" applyFont="1">
      <alignment horizontal="center" readingOrder="0" shrinkToFit="0" vertical="center" wrapText="1"/>
    </xf>
    <xf borderId="4" fillId="0" fontId="5" numFmtId="0" xfId="0" applyAlignment="1" applyBorder="1" applyFont="1">
      <alignment horizontal="center" shrinkToFit="0" vertical="center" wrapText="1"/>
    </xf>
    <xf borderId="4" fillId="0" fontId="5" numFmtId="1" xfId="0" applyAlignment="1" applyBorder="1" applyFont="1" applyNumberFormat="1">
      <alignment horizontal="center" shrinkToFit="0" vertical="center" wrapText="1"/>
    </xf>
    <xf borderId="5" fillId="0" fontId="8" numFmtId="0" xfId="0" applyAlignment="1" applyBorder="1" applyFont="1">
      <alignment horizontal="center" readingOrder="0" shrinkToFit="0" vertical="center" wrapText="1"/>
    </xf>
    <xf borderId="5" fillId="3" fontId="9" numFmtId="1" xfId="0" applyAlignment="1" applyBorder="1" applyFill="1" applyFont="1" applyNumberFormat="1">
      <alignment horizontal="center" vertical="bottom"/>
    </xf>
    <xf borderId="6" fillId="3" fontId="9" numFmtId="0" xfId="0" applyAlignment="1" applyBorder="1" applyFont="1">
      <alignment horizontal="center" shrinkToFit="0" vertical="center" wrapText="1"/>
    </xf>
    <xf borderId="5" fillId="3" fontId="9" numFmtId="0" xfId="0" applyAlignment="1" applyBorder="1" applyFont="1">
      <alignment vertical="bottom"/>
    </xf>
    <xf borderId="5" fillId="0" fontId="8" numFmtId="1" xfId="0" applyAlignment="1" applyBorder="1" applyFont="1" applyNumberFormat="1">
      <alignment horizontal="center" shrinkToFit="0" vertical="center" wrapText="1"/>
    </xf>
    <xf borderId="5" fillId="0" fontId="10" numFmtId="3" xfId="0" applyAlignment="1" applyBorder="1" applyFont="1" applyNumberFormat="1">
      <alignment horizontal="center" shrinkToFit="0" vertical="center" wrapText="1"/>
    </xf>
    <xf borderId="5" fillId="0" fontId="10" numFmtId="1" xfId="0" applyAlignment="1" applyBorder="1" applyFont="1" applyNumberFormat="1">
      <alignment horizontal="center" shrinkToFit="0" vertical="center" wrapText="1"/>
    </xf>
    <xf borderId="5" fillId="0" fontId="10" numFmtId="1" xfId="0" applyAlignment="1" applyBorder="1" applyFont="1" applyNumberFormat="1">
      <alignment horizontal="center" readingOrder="0" shrinkToFit="0" vertical="center" wrapText="1"/>
    </xf>
    <xf borderId="5" fillId="0" fontId="10" numFmtId="0" xfId="0" applyAlignment="1" applyBorder="1" applyFont="1">
      <alignment horizontal="center" shrinkToFit="0" vertical="center" wrapText="1"/>
    </xf>
    <xf borderId="5" fillId="0" fontId="9" numFmtId="1" xfId="0" applyAlignment="1" applyBorder="1" applyFont="1" applyNumberFormat="1">
      <alignment horizontal="center" shrinkToFit="0" wrapText="1"/>
    </xf>
    <xf borderId="5" fillId="0" fontId="10" numFmtId="0" xfId="0" applyAlignment="1" applyBorder="1" applyFont="1">
      <alignment horizontal="center" readingOrder="0" shrinkToFit="0" vertical="center" wrapText="1"/>
    </xf>
    <xf borderId="5" fillId="3" fontId="9" numFmtId="0" xfId="0" applyAlignment="1" applyBorder="1" applyFont="1">
      <alignment horizontal="center" vertical="bottom"/>
    </xf>
    <xf borderId="5" fillId="0" fontId="9" numFmtId="1" xfId="0" applyAlignment="1" applyBorder="1" applyFont="1" applyNumberFormat="1">
      <alignment horizontal="center" readingOrder="0" shrinkToFit="0" wrapText="1"/>
    </xf>
    <xf borderId="7" fillId="3" fontId="9" numFmtId="0" xfId="0" applyAlignment="1" applyBorder="1" applyFont="1">
      <alignment horizontal="center" shrinkToFit="0" vertical="center" wrapText="1"/>
    </xf>
    <xf borderId="4" fillId="3" fontId="9" numFmtId="0" xfId="0" applyAlignment="1" applyBorder="1" applyFont="1">
      <alignment horizontal="center" shrinkToFit="0" vertical="center" wrapText="1"/>
    </xf>
    <xf borderId="4" fillId="0" fontId="9" numFmtId="0" xfId="0" applyAlignment="1" applyBorder="1" applyFont="1">
      <alignment horizontal="center" vertical="center"/>
    </xf>
    <xf borderId="5" fillId="0" fontId="9" numFmtId="0" xfId="0" applyAlignment="1" applyBorder="1" applyFont="1">
      <alignment vertical="bottom"/>
    </xf>
    <xf borderId="5" fillId="0" fontId="11" numFmtId="0" xfId="0" applyBorder="1" applyFont="1"/>
    <xf borderId="5" fillId="0" fontId="11" numFmtId="1" xfId="0" applyBorder="1" applyFont="1" applyNumberFormat="1"/>
    <xf borderId="7" fillId="0" fontId="9" numFmtId="0" xfId="0" applyAlignment="1" applyBorder="1" applyFont="1">
      <alignment horizontal="center" vertical="center"/>
    </xf>
    <xf borderId="8" fillId="0" fontId="9" numFmtId="0" xfId="0" applyAlignment="1" applyBorder="1" applyFont="1">
      <alignment horizontal="center" vertical="center"/>
    </xf>
    <xf borderId="5" fillId="0" fontId="9" numFmtId="0" xfId="0" applyAlignment="1" applyBorder="1" applyFont="1">
      <alignment horizontal="center"/>
    </xf>
    <xf borderId="5" fillId="0" fontId="9" numFmtId="0" xfId="0" applyAlignment="1" applyBorder="1" applyFont="1">
      <alignment horizontal="center" shrinkToFit="0" vertical="center" wrapText="1"/>
    </xf>
    <xf borderId="5" fillId="0" fontId="9" numFmtId="0" xfId="0" applyBorder="1" applyFont="1"/>
    <xf borderId="5" fillId="0" fontId="12" numFmtId="1" xfId="0" applyAlignment="1" applyBorder="1" applyFont="1" applyNumberFormat="1">
      <alignment horizontal="center" readingOrder="0" shrinkToFit="0" vertical="center" wrapText="1"/>
    </xf>
    <xf borderId="5" fillId="0" fontId="13" numFmtId="0" xfId="0" applyAlignment="1" applyBorder="1" applyFont="1">
      <alignment horizontal="center" shrinkToFit="0" vertical="center" wrapText="1"/>
    </xf>
    <xf borderId="5" fillId="0" fontId="13" numFmtId="1" xfId="0" applyAlignment="1" applyBorder="1" applyFont="1" applyNumberFormat="1">
      <alignment horizontal="center" readingOrder="0" shrinkToFit="0" vertical="center" wrapText="1"/>
    </xf>
    <xf borderId="5" fillId="0" fontId="13" numFmtId="1" xfId="0" applyAlignment="1" applyBorder="1" applyFont="1" applyNumberFormat="1">
      <alignment horizontal="center" shrinkToFit="0" vertical="center" wrapText="1"/>
    </xf>
    <xf borderId="5" fillId="0" fontId="8" numFmtId="0" xfId="0" applyAlignment="1" applyBorder="1" applyFont="1">
      <alignment horizontal="center" shrinkToFit="0" vertical="center" wrapText="1"/>
    </xf>
    <xf borderId="5" fillId="0" fontId="8" numFmtId="1" xfId="0" applyAlignment="1" applyBorder="1" applyFont="1" applyNumberFormat="1">
      <alignment horizontal="center" readingOrder="0" shrinkToFit="0" vertical="center" wrapText="1"/>
    </xf>
    <xf borderId="5" fillId="0" fontId="5" numFmtId="0" xfId="0" applyAlignment="1" applyBorder="1" applyFont="1">
      <alignment horizontal="center" shrinkToFit="0" vertical="center" wrapText="1"/>
    </xf>
    <xf borderId="5" fillId="0" fontId="5" numFmtId="1" xfId="0" applyAlignment="1" applyBorder="1" applyFont="1" applyNumberFormat="1">
      <alignment horizontal="center" readingOrder="0" shrinkToFit="0" vertical="center" wrapText="1"/>
    </xf>
    <xf borderId="5" fillId="0" fontId="5" numFmtId="1" xfId="0" applyAlignment="1" applyBorder="1" applyFont="1" applyNumberFormat="1">
      <alignment horizontal="center" shrinkToFit="0" vertical="center" wrapText="1"/>
    </xf>
    <xf borderId="5" fillId="3" fontId="5" numFmtId="0" xfId="0" applyAlignment="1" applyBorder="1" applyFont="1">
      <alignment horizontal="center" shrinkToFit="0" vertical="center" wrapText="1"/>
    </xf>
    <xf borderId="5" fillId="3" fontId="5" numFmtId="1" xfId="0" applyAlignment="1" applyBorder="1" applyFont="1" applyNumberFormat="1">
      <alignment horizontal="center" readingOrder="0" shrinkToFit="0" vertical="center" wrapText="1"/>
    </xf>
    <xf borderId="5" fillId="3" fontId="5" numFmtId="1" xfId="0" applyAlignment="1" applyBorder="1" applyFont="1" applyNumberFormat="1">
      <alignment horizontal="center" shrinkToFit="0" vertical="center" wrapText="1"/>
    </xf>
    <xf borderId="0" fillId="0" fontId="8" numFmtId="0" xfId="0" applyAlignment="1" applyFont="1">
      <alignment horizontal="center" shrinkToFit="0" vertical="center" wrapText="1"/>
    </xf>
    <xf borderId="5" fillId="3" fontId="10" numFmtId="0" xfId="0" applyAlignment="1" applyBorder="1" applyFont="1">
      <alignment horizontal="center" shrinkToFit="0" vertical="center" wrapText="1"/>
    </xf>
    <xf borderId="7" fillId="3" fontId="10" numFmtId="0" xfId="0" applyAlignment="1" applyBorder="1" applyFont="1">
      <alignment horizontal="center" shrinkToFit="0" vertical="center" wrapText="1"/>
    </xf>
    <xf borderId="8" fillId="0" fontId="7" numFmtId="0" xfId="0" applyBorder="1" applyFont="1"/>
    <xf borderId="9" fillId="3" fontId="10" numFmtId="0" xfId="0" applyAlignment="1" applyBorder="1" applyFont="1">
      <alignment horizontal="center" shrinkToFit="0" vertical="center" wrapText="1"/>
    </xf>
    <xf borderId="10" fillId="0" fontId="7" numFmtId="0" xfId="0" applyBorder="1" applyFont="1"/>
    <xf borderId="0" fillId="0" fontId="14" numFmtId="0" xfId="0" applyAlignment="1" applyFont="1">
      <alignment readingOrder="0"/>
    </xf>
    <xf borderId="0" fillId="0" fontId="14" numFmtId="0" xfId="0" applyFont="1"/>
    <xf borderId="0" fillId="0" fontId="14" numFmtId="0" xfId="0" applyAlignment="1" applyFont="1">
      <alignment horizontal="center"/>
    </xf>
    <xf borderId="0" fillId="3" fontId="15" numFmtId="0" xfId="0" applyAlignment="1" applyFont="1">
      <alignment shrinkToFit="0" vertical="bottom" wrapText="0"/>
    </xf>
    <xf borderId="0" fillId="3" fontId="16" numFmtId="0" xfId="0" applyAlignment="1" applyFont="1">
      <alignment horizontal="left" shrinkToFit="0" vertical="bottom" wrapText="0"/>
    </xf>
    <xf borderId="0" fillId="3" fontId="15" numFmtId="0" xfId="0" applyAlignment="1" applyFont="1">
      <alignment horizontal="center" shrinkToFit="0" vertical="bottom" wrapText="0"/>
    </xf>
    <xf borderId="0" fillId="3" fontId="11" numFmtId="0" xfId="0" applyFont="1"/>
    <xf borderId="0" fillId="3" fontId="17" numFmtId="0" xfId="0" applyAlignment="1" applyFont="1">
      <alignment horizontal="center" readingOrder="0" shrinkToFit="0" wrapText="0"/>
    </xf>
    <xf borderId="0" fillId="3" fontId="18" numFmtId="0" xfId="0" applyAlignment="1" applyFont="1">
      <alignment horizontal="center" readingOrder="0" shrinkToFit="0" vertical="bottom" wrapText="0"/>
    </xf>
    <xf borderId="0" fillId="3" fontId="18" numFmtId="0" xfId="0" applyAlignment="1" applyFont="1">
      <alignment horizontal="left" readingOrder="0" shrinkToFit="0" vertical="bottom" wrapText="0"/>
    </xf>
    <xf borderId="0" fillId="3" fontId="19" numFmtId="0" xfId="0" applyAlignment="1" applyFont="1">
      <alignment shrinkToFit="0" vertical="bottom" wrapText="0"/>
    </xf>
    <xf borderId="0" fillId="3" fontId="16" numFmtId="0" xfId="0" applyAlignment="1" applyFont="1">
      <alignment horizontal="center" shrinkToFit="0" vertical="bottom" wrapText="0"/>
    </xf>
    <xf borderId="0" fillId="3" fontId="16" numFmtId="0" xfId="0" applyAlignment="1" applyFont="1">
      <alignment shrinkToFit="0" vertical="bottom" wrapText="0"/>
    </xf>
    <xf borderId="0" fillId="3" fontId="19" numFmtId="0" xfId="0" applyAlignment="1" applyFont="1">
      <alignment horizontal="center" shrinkToFit="0" vertical="bottom" wrapText="0"/>
    </xf>
    <xf borderId="1" fillId="3" fontId="20" numFmtId="0" xfId="0" applyAlignment="1" applyBorder="1" applyFont="1">
      <alignment horizontal="center" readingOrder="0" vertical="center"/>
    </xf>
    <xf borderId="1" fillId="3" fontId="20" numFmtId="0" xfId="0" applyAlignment="1" applyBorder="1" applyFont="1">
      <alignment horizontal="center" readingOrder="0" shrinkToFit="0" wrapText="1"/>
    </xf>
    <xf borderId="1" fillId="3" fontId="20" numFmtId="0" xfId="0" applyAlignment="1" applyBorder="1" applyFont="1">
      <alignment horizontal="center" readingOrder="0" shrinkToFit="0" vertical="center" wrapText="1"/>
    </xf>
    <xf borderId="11" fillId="3" fontId="20" numFmtId="0" xfId="0" applyAlignment="1" applyBorder="1" applyFont="1">
      <alignment horizontal="center" readingOrder="0" shrinkToFit="0" wrapText="1"/>
    </xf>
    <xf borderId="12" fillId="0" fontId="7" numFmtId="0" xfId="0" applyBorder="1" applyFont="1"/>
    <xf borderId="4" fillId="3" fontId="20" numFmtId="0" xfId="0" applyAlignment="1" applyBorder="1" applyFont="1">
      <alignment horizontal="center" readingOrder="0"/>
    </xf>
    <xf borderId="4" fillId="3" fontId="20" numFmtId="0" xfId="0" applyAlignment="1" applyBorder="1" applyFont="1">
      <alignment horizontal="center"/>
    </xf>
    <xf borderId="13" fillId="3" fontId="20" numFmtId="0" xfId="0" applyAlignment="1" applyBorder="1" applyFont="1">
      <alignment horizontal="center" readingOrder="0"/>
    </xf>
    <xf borderId="3" fillId="3" fontId="20" numFmtId="0" xfId="0" applyAlignment="1" applyBorder="1" applyFont="1">
      <alignment horizontal="center" readingOrder="0"/>
    </xf>
    <xf borderId="3" fillId="3" fontId="21" numFmtId="0" xfId="0" applyAlignment="1" applyBorder="1" applyFont="1">
      <alignment horizontal="center" readingOrder="0"/>
    </xf>
    <xf borderId="4" fillId="3" fontId="15" numFmtId="0" xfId="0" applyAlignment="1" applyBorder="1" applyFont="1">
      <alignment horizontal="center" readingOrder="0" shrinkToFit="0" vertical="bottom" wrapText="0"/>
    </xf>
    <xf borderId="13" fillId="3" fontId="15" numFmtId="0" xfId="0" applyAlignment="1" applyBorder="1" applyFont="1">
      <alignment horizontal="center" readingOrder="0" shrinkToFit="0" wrapText="0"/>
    </xf>
    <xf borderId="3" fillId="3" fontId="15" numFmtId="0" xfId="0" applyAlignment="1" applyBorder="1" applyFont="1">
      <alignment readingOrder="0" shrinkToFit="0" vertical="bottom" wrapText="0"/>
    </xf>
    <xf borderId="5" fillId="3" fontId="21" numFmtId="0" xfId="0" applyAlignment="1" applyBorder="1" applyFont="1">
      <alignment horizontal="center" readingOrder="0" shrinkToFit="0" wrapText="0"/>
    </xf>
    <xf borderId="8" fillId="3" fontId="21" numFmtId="0" xfId="0" applyAlignment="1" applyBorder="1" applyFont="1">
      <alignment horizontal="center" readingOrder="0" shrinkToFit="0" wrapText="0"/>
    </xf>
    <xf borderId="8" fillId="3" fontId="16" numFmtId="0" xfId="0" applyAlignment="1" applyBorder="1" applyFont="1">
      <alignment horizontal="center" readingOrder="0" shrinkToFit="0" wrapText="0"/>
    </xf>
    <xf borderId="8" fillId="3" fontId="21" numFmtId="1" xfId="0" applyAlignment="1" applyBorder="1" applyFont="1" applyNumberFormat="1">
      <alignment horizontal="center" readingOrder="0" shrinkToFit="0" wrapText="0"/>
    </xf>
    <xf borderId="3" fillId="3" fontId="21" numFmtId="0" xfId="0" applyAlignment="1" applyBorder="1" applyFont="1">
      <alignment horizontal="center" readingOrder="0" shrinkToFit="0" wrapText="0"/>
    </xf>
    <xf borderId="4" fillId="3" fontId="21" numFmtId="0" xfId="0" applyAlignment="1" applyBorder="1" applyFont="1">
      <alignment horizontal="center" readingOrder="0" shrinkToFit="0" wrapText="0"/>
    </xf>
    <xf borderId="4" fillId="3" fontId="16" numFmtId="0" xfId="0" applyAlignment="1" applyBorder="1" applyFont="1">
      <alignment horizontal="center" readingOrder="0" shrinkToFit="0" wrapText="0"/>
    </xf>
    <xf borderId="4" fillId="3" fontId="21" numFmtId="1" xfId="0" applyAlignment="1" applyBorder="1" applyFont="1" applyNumberFormat="1">
      <alignment horizontal="center" readingOrder="0" shrinkToFit="0" wrapText="0"/>
    </xf>
    <xf borderId="13" fillId="3" fontId="15" numFmtId="0" xfId="0" applyAlignment="1" applyBorder="1" applyFont="1">
      <alignment horizontal="center" readingOrder="0"/>
    </xf>
    <xf borderId="4" fillId="3" fontId="15" numFmtId="0" xfId="0" applyAlignment="1" applyBorder="1" applyFont="1">
      <alignment horizontal="center" readingOrder="0" shrinkToFit="0" wrapText="0"/>
    </xf>
    <xf borderId="4" fillId="3" fontId="15" numFmtId="0" xfId="0" applyAlignment="1" applyBorder="1" applyFont="1">
      <alignment horizontal="center" readingOrder="0"/>
    </xf>
    <xf borderId="4" fillId="3" fontId="15" numFmtId="0" xfId="0" applyAlignment="1" applyBorder="1" applyFont="1">
      <alignment readingOrder="0" shrinkToFit="0" vertical="bottom" wrapText="0"/>
    </xf>
    <xf borderId="0" fillId="4" fontId="11" numFmtId="0" xfId="0" applyFill="1" applyFont="1"/>
    <xf borderId="4" fillId="3" fontId="19" numFmtId="0" xfId="0" applyAlignment="1" applyBorder="1" applyFont="1">
      <alignment horizontal="center" readingOrder="0" shrinkToFit="0" wrapText="0"/>
    </xf>
    <xf borderId="4" fillId="3" fontId="22" numFmtId="0" xfId="0" applyAlignment="1" applyBorder="1" applyFont="1">
      <alignment horizontal="center" readingOrder="0" shrinkToFit="0" wrapText="0"/>
    </xf>
    <xf borderId="14" fillId="3" fontId="14" numFmtId="0" xfId="0" applyAlignment="1" applyBorder="1" applyFont="1">
      <alignment horizontal="center"/>
    </xf>
    <xf borderId="15" fillId="0" fontId="7" numFmtId="0" xfId="0" applyBorder="1" applyFont="1"/>
    <xf borderId="16" fillId="0" fontId="7" numFmtId="0" xfId="0" applyBorder="1" applyFont="1"/>
    <xf borderId="17" fillId="3" fontId="4" numFmtId="1" xfId="0" applyAlignment="1" applyBorder="1" applyFont="1" applyNumberFormat="1">
      <alignment horizontal="center"/>
    </xf>
    <xf borderId="18" fillId="3" fontId="23" numFmtId="0" xfId="0" applyAlignment="1" applyBorder="1" applyFont="1">
      <alignment vertical="bottom"/>
    </xf>
    <xf borderId="19" fillId="3" fontId="14" numFmtId="0" xfId="0" applyAlignment="1" applyBorder="1" applyFont="1">
      <alignment horizontal="center"/>
    </xf>
    <xf borderId="20" fillId="0" fontId="7" numFmtId="0" xfId="0" applyBorder="1" applyFont="1"/>
    <xf borderId="5" fillId="3" fontId="4" numFmtId="1" xfId="0" applyAlignment="1" applyBorder="1" applyFont="1" applyNumberFormat="1">
      <alignment horizontal="center"/>
    </xf>
    <xf borderId="21" fillId="3" fontId="14" numFmtId="0" xfId="0" applyAlignment="1" applyBorder="1" applyFont="1">
      <alignment horizontal="center"/>
    </xf>
    <xf borderId="22" fillId="0" fontId="7" numFmtId="0" xfId="0" applyBorder="1" applyFont="1"/>
    <xf borderId="23" fillId="0" fontId="7" numFmtId="0" xfId="0" applyBorder="1" applyFont="1"/>
    <xf borderId="24" fillId="3" fontId="4" numFmtId="1" xfId="0" applyAlignment="1" applyBorder="1" applyFont="1" applyNumberFormat="1">
      <alignment horizontal="center"/>
    </xf>
    <xf borderId="19" fillId="3" fontId="14" numFmtId="0" xfId="0" applyAlignment="1" applyBorder="1" applyFont="1">
      <alignment horizontal="center" readingOrder="0"/>
    </xf>
    <xf borderId="0" fillId="3" fontId="21" numFmtId="0" xfId="0" applyAlignment="1" applyFont="1">
      <alignment horizontal="center" readingOrder="0"/>
    </xf>
    <xf borderId="0" fillId="3" fontId="15" numFmtId="0" xfId="0" applyAlignment="1" applyFont="1">
      <alignment horizontal="center" readingOrder="0" shrinkToFit="0" vertical="bottom" wrapText="0"/>
    </xf>
    <xf borderId="0" fillId="3" fontId="15" numFmtId="0" xfId="0" applyAlignment="1" applyFont="1">
      <alignment horizontal="center" readingOrder="0"/>
    </xf>
    <xf borderId="0" fillId="3" fontId="15" numFmtId="0" xfId="0" applyAlignment="1" applyFont="1">
      <alignment readingOrder="0" shrinkToFit="0" vertical="bottom" wrapText="0"/>
    </xf>
    <xf borderId="7" fillId="3" fontId="21" numFmtId="0" xfId="0" applyAlignment="1" applyBorder="1" applyFont="1">
      <alignment horizontal="center" readingOrder="0"/>
    </xf>
    <xf borderId="5" fillId="3" fontId="24" numFmtId="0" xfId="0" applyBorder="1" applyFont="1"/>
    <xf borderId="0" fillId="3" fontId="21" numFmtId="0" xfId="0" applyAlignment="1" applyFont="1">
      <alignment horizontal="center"/>
    </xf>
    <xf borderId="11" fillId="3" fontId="21" numFmtId="0" xfId="0" applyAlignment="1" applyBorder="1" applyFont="1">
      <alignment horizontal="center" readingOrder="0"/>
    </xf>
    <xf borderId="25" fillId="0" fontId="7" numFmtId="0" xfId="0" applyBorder="1" applyFont="1"/>
    <xf borderId="0" fillId="3" fontId="18" numFmtId="0" xfId="0" applyAlignment="1" applyFont="1">
      <alignment readingOrder="0" shrinkToFit="0" vertical="bottom" wrapText="0"/>
    </xf>
    <xf borderId="0" fillId="3" fontId="18" numFmtId="0" xfId="0" applyAlignment="1" applyFont="1">
      <alignment shrinkToFit="0" vertical="bottom" wrapText="0"/>
    </xf>
    <xf borderId="0" fillId="3" fontId="18" numFmtId="0" xfId="0" applyAlignment="1" applyFont="1">
      <alignment horizontal="center" shrinkToFit="0" vertical="bottom" wrapText="0"/>
    </xf>
    <xf borderId="0" fillId="0" fontId="16" numFmtId="0" xfId="0" applyAlignment="1" applyFont="1">
      <alignment shrinkToFit="0" vertical="bottom" wrapText="0"/>
    </xf>
    <xf borderId="0" fillId="0" fontId="16" numFmtId="0" xfId="0" applyAlignment="1" applyFont="1">
      <alignment horizontal="center" shrinkToFit="0" vertical="bottom" wrapText="0"/>
    </xf>
    <xf borderId="5" fillId="0" fontId="16" numFmtId="0" xfId="0" applyAlignment="1" applyBorder="1" applyFont="1">
      <alignment horizontal="center" shrinkToFit="0" vertical="bottom" wrapText="0"/>
    </xf>
    <xf borderId="3" fillId="0" fontId="16" numFmtId="0" xfId="0" applyAlignment="1" applyBorder="1" applyFont="1">
      <alignment horizontal="center" shrinkToFit="0" vertical="bottom" wrapText="0"/>
    </xf>
    <xf borderId="0" fillId="0" fontId="15" numFmtId="0" xfId="0" applyAlignment="1" applyFont="1">
      <alignment shrinkToFit="0" vertical="bottom" wrapText="0"/>
    </xf>
    <xf borderId="0" fillId="0" fontId="16" numFmtId="0" xfId="0" applyAlignment="1" applyFont="1">
      <alignment horizontal="left" shrinkToFit="0" vertical="bottom" wrapText="0"/>
    </xf>
    <xf borderId="0" fillId="0" fontId="15" numFmtId="0" xfId="0" applyAlignment="1" applyFont="1">
      <alignment horizontal="center" shrinkToFit="0" vertical="bottom" wrapText="0"/>
    </xf>
    <xf borderId="0" fillId="0" fontId="17" numFmtId="0" xfId="0" applyAlignment="1" applyFont="1">
      <alignment horizontal="center" readingOrder="0" shrinkToFit="0" wrapText="0"/>
    </xf>
    <xf borderId="0" fillId="0" fontId="18" numFmtId="0" xfId="0" applyAlignment="1" applyFont="1">
      <alignment horizontal="center" readingOrder="0" shrinkToFit="0" vertical="bottom" wrapText="0"/>
    </xf>
    <xf borderId="0" fillId="0" fontId="18" numFmtId="0" xfId="0" applyAlignment="1" applyFont="1">
      <alignment horizontal="left" readingOrder="0" shrinkToFit="0" vertical="bottom" wrapText="0"/>
    </xf>
    <xf borderId="0" fillId="0" fontId="19" numFmtId="0" xfId="0" applyAlignment="1" applyFont="1">
      <alignment shrinkToFit="0" vertical="bottom" wrapText="0"/>
    </xf>
    <xf borderId="0" fillId="0" fontId="19" numFmtId="0" xfId="0" applyAlignment="1" applyFont="1">
      <alignment horizontal="center" shrinkToFit="0" vertical="bottom" wrapText="0"/>
    </xf>
    <xf borderId="1" fillId="0" fontId="20" numFmtId="0" xfId="0" applyAlignment="1" applyBorder="1" applyFont="1">
      <alignment horizontal="center" readingOrder="0" vertical="center"/>
    </xf>
    <xf borderId="1" fillId="0" fontId="20" numFmtId="0" xfId="0" applyAlignment="1" applyBorder="1" applyFont="1">
      <alignment horizontal="center" readingOrder="0" shrinkToFit="0" wrapText="1"/>
    </xf>
    <xf borderId="1" fillId="0" fontId="20" numFmtId="0" xfId="0" applyAlignment="1" applyBorder="1" applyFont="1">
      <alignment horizontal="center" readingOrder="0" shrinkToFit="0" vertical="center" wrapText="1"/>
    </xf>
    <xf borderId="11" fillId="0" fontId="20" numFmtId="0" xfId="0" applyAlignment="1" applyBorder="1" applyFont="1">
      <alignment horizontal="center" readingOrder="0" shrinkToFit="0" wrapText="1"/>
    </xf>
    <xf borderId="4" fillId="0" fontId="20" numFmtId="0" xfId="0" applyAlignment="1" applyBorder="1" applyFont="1">
      <alignment horizontal="center" readingOrder="0"/>
    </xf>
    <xf borderId="4" fillId="0" fontId="20" numFmtId="0" xfId="0" applyAlignment="1" applyBorder="1" applyFont="1">
      <alignment horizontal="center"/>
    </xf>
    <xf borderId="13" fillId="0" fontId="20" numFmtId="0" xfId="0" applyAlignment="1" applyBorder="1" applyFont="1">
      <alignment horizontal="center" readingOrder="0"/>
    </xf>
    <xf borderId="3" fillId="0" fontId="20" numFmtId="0" xfId="0" applyAlignment="1" applyBorder="1" applyFont="1">
      <alignment horizontal="center" readingOrder="0"/>
    </xf>
    <xf borderId="3" fillId="0" fontId="21" numFmtId="0" xfId="0" applyAlignment="1" applyBorder="1" applyFont="1">
      <alignment horizontal="center" readingOrder="0"/>
    </xf>
    <xf borderId="4" fillId="0" fontId="21" numFmtId="1" xfId="0" applyAlignment="1" applyBorder="1" applyFont="1" applyNumberFormat="1">
      <alignment horizontal="center" readingOrder="0"/>
    </xf>
    <xf borderId="4" fillId="0" fontId="16" numFmtId="0" xfId="0" applyAlignment="1" applyBorder="1" applyFont="1">
      <alignment horizontal="center" readingOrder="0" shrinkToFit="0" vertical="bottom" wrapText="0"/>
    </xf>
    <xf borderId="4" fillId="0" fontId="21" numFmtId="0" xfId="0" applyAlignment="1" applyBorder="1" applyFont="1">
      <alignment horizontal="center" readingOrder="0"/>
    </xf>
    <xf borderId="13" fillId="0" fontId="15" numFmtId="0" xfId="0" applyAlignment="1" applyBorder="1" applyFont="1">
      <alignment horizontal="center" readingOrder="0" vertical="bottom"/>
    </xf>
    <xf borderId="4" fillId="0" fontId="21" numFmtId="1" xfId="0" applyAlignment="1" applyBorder="1" applyFont="1" applyNumberFormat="1">
      <alignment horizontal="center"/>
    </xf>
    <xf borderId="13" fillId="0" fontId="21" numFmtId="0" xfId="0" applyAlignment="1" applyBorder="1" applyFont="1">
      <alignment horizontal="center" readingOrder="0"/>
    </xf>
    <xf borderId="4" fillId="3" fontId="21" numFmtId="0" xfId="0" applyAlignment="1" applyBorder="1" applyFont="1">
      <alignment horizontal="center" readingOrder="0"/>
    </xf>
    <xf borderId="5" fillId="0" fontId="21" numFmtId="0" xfId="0" applyAlignment="1" applyBorder="1" applyFont="1">
      <alignment horizontal="center" readingOrder="0"/>
    </xf>
    <xf borderId="5" fillId="3" fontId="21" numFmtId="0" xfId="0" applyAlignment="1" applyBorder="1" applyFont="1">
      <alignment horizontal="center" readingOrder="0"/>
    </xf>
    <xf borderId="4" fillId="0" fontId="15" numFmtId="0" xfId="0" applyAlignment="1" applyBorder="1" applyFont="1">
      <alignment horizontal="center" readingOrder="0" shrinkToFit="0" wrapText="0"/>
    </xf>
    <xf borderId="4" fillId="0" fontId="15" numFmtId="0" xfId="0" applyAlignment="1" applyBorder="1" applyFont="1">
      <alignment readingOrder="0" shrinkToFit="0" vertical="bottom" wrapText="0"/>
    </xf>
    <xf borderId="3" fillId="4" fontId="21" numFmtId="0" xfId="0" applyAlignment="1" applyBorder="1" applyFont="1">
      <alignment horizontal="center" readingOrder="0"/>
    </xf>
    <xf borderId="4" fillId="4" fontId="15" numFmtId="0" xfId="0" applyAlignment="1" applyBorder="1" applyFont="1">
      <alignment horizontal="center" readingOrder="0" shrinkToFit="0" vertical="bottom" wrapText="0"/>
    </xf>
    <xf borderId="13" fillId="4" fontId="15" numFmtId="0" xfId="0" applyAlignment="1" applyBorder="1" applyFont="1">
      <alignment horizontal="center" readingOrder="0" shrinkToFit="0" wrapText="0"/>
    </xf>
    <xf borderId="3" fillId="4" fontId="15" numFmtId="0" xfId="0" applyAlignment="1" applyBorder="1" applyFont="1">
      <alignment readingOrder="0" shrinkToFit="0" vertical="bottom" wrapText="0"/>
    </xf>
    <xf borderId="4" fillId="4" fontId="21" numFmtId="1" xfId="0" applyAlignment="1" applyBorder="1" applyFont="1" applyNumberFormat="1">
      <alignment horizontal="center" readingOrder="0"/>
    </xf>
    <xf borderId="4" fillId="4" fontId="16" numFmtId="0" xfId="0" applyAlignment="1" applyBorder="1" applyFont="1">
      <alignment horizontal="center" readingOrder="0" shrinkToFit="0" vertical="bottom" wrapText="0"/>
    </xf>
    <xf borderId="4" fillId="4" fontId="21" numFmtId="0" xfId="0" applyAlignment="1" applyBorder="1" applyFont="1">
      <alignment horizontal="center" readingOrder="0"/>
    </xf>
    <xf borderId="13" fillId="4" fontId="21" numFmtId="0" xfId="0" applyAlignment="1" applyBorder="1" applyFont="1">
      <alignment horizontal="center" readingOrder="0"/>
    </xf>
    <xf borderId="4" fillId="4" fontId="15" numFmtId="0" xfId="0" applyAlignment="1" applyBorder="1" applyFont="1">
      <alignment horizontal="center" readingOrder="0" shrinkToFit="0" wrapText="0"/>
    </xf>
    <xf borderId="4" fillId="4" fontId="15" numFmtId="0" xfId="0" applyAlignment="1" applyBorder="1" applyFont="1">
      <alignment readingOrder="0" shrinkToFit="0" vertical="bottom" wrapText="0"/>
    </xf>
    <xf borderId="4" fillId="0" fontId="15" numFmtId="0" xfId="0" applyAlignment="1" applyBorder="1" applyFont="1">
      <alignment horizontal="center" readingOrder="0" shrinkToFit="0" vertical="bottom" wrapText="0"/>
    </xf>
    <xf borderId="4" fillId="0" fontId="15" numFmtId="0" xfId="0" applyAlignment="1" applyBorder="1" applyFont="1">
      <alignment horizontal="center" readingOrder="0"/>
    </xf>
    <xf borderId="4" fillId="0" fontId="19" numFmtId="0" xfId="0" applyAlignment="1" applyBorder="1" applyFont="1">
      <alignment horizontal="center" readingOrder="0"/>
    </xf>
    <xf borderId="4" fillId="0" fontId="22" numFmtId="0" xfId="0" applyAlignment="1" applyBorder="1" applyFont="1">
      <alignment horizontal="center" readingOrder="0"/>
    </xf>
    <xf borderId="5" fillId="0" fontId="21" numFmtId="1" xfId="0" applyAlignment="1" applyBorder="1" applyFont="1" applyNumberFormat="1">
      <alignment horizontal="center" readingOrder="0"/>
    </xf>
    <xf borderId="5" fillId="3" fontId="25" numFmtId="1" xfId="0" applyAlignment="1" applyBorder="1" applyFont="1" applyNumberFormat="1">
      <alignment horizontal="center"/>
    </xf>
    <xf borderId="0" fillId="0" fontId="21" numFmtId="0" xfId="0" applyAlignment="1" applyFont="1">
      <alignment horizontal="center"/>
    </xf>
    <xf borderId="0" fillId="3" fontId="24" numFmtId="0" xfId="0" applyFont="1"/>
    <xf borderId="0" fillId="0" fontId="18" numFmtId="0" xfId="0" applyAlignment="1" applyFont="1">
      <alignment readingOrder="0" shrinkToFit="0" vertical="bottom" wrapText="0"/>
    </xf>
    <xf borderId="0" fillId="0" fontId="18" numFmtId="0" xfId="0" applyAlignment="1" applyFont="1">
      <alignment shrinkToFit="0" vertical="bottom" wrapText="0"/>
    </xf>
    <xf borderId="0" fillId="0" fontId="18" numFmtId="0" xfId="0" applyAlignment="1" applyFont="1">
      <alignment horizontal="center" shrinkToFit="0" vertical="bottom" wrapText="0"/>
    </xf>
    <xf borderId="0" fillId="0" fontId="1" numFmtId="0" xfId="0" applyAlignment="1" applyFont="1">
      <alignment readingOrder="0" shrinkToFit="0" vertical="center" wrapText="1"/>
    </xf>
    <xf borderId="0" fillId="0" fontId="1" numFmtId="0" xfId="0" applyAlignment="1" applyFont="1">
      <alignment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5" fontId="1" numFmtId="0" xfId="0" applyAlignment="1" applyFill="1" applyFont="1">
      <alignment shrinkToFit="0" vertical="center" wrapText="1"/>
    </xf>
    <xf borderId="0" fillId="5" fontId="26" numFmtId="0" xfId="0" applyAlignment="1" applyFont="1">
      <alignment shrinkToFit="0" vertical="center" wrapText="1"/>
    </xf>
    <xf borderId="0" fillId="0" fontId="26" numFmtId="0" xfId="0" applyAlignment="1" applyFont="1">
      <alignment shrinkToFit="0" vertical="center" wrapText="1"/>
    </xf>
    <xf borderId="0" fillId="0" fontId="27" numFmtId="0" xfId="0" applyAlignment="1" applyFont="1">
      <alignment horizontal="center" shrinkToFit="0" vertical="center" wrapText="1"/>
    </xf>
    <xf borderId="0" fillId="5" fontId="11" numFmtId="0" xfId="0" applyFont="1"/>
    <xf borderId="0" fillId="0" fontId="14" numFmtId="0" xfId="0" applyAlignment="1" applyFont="1">
      <alignment horizontal="center" shrinkToFit="0" vertical="center" wrapText="1"/>
    </xf>
    <xf borderId="0" fillId="0" fontId="6" numFmtId="0" xfId="0" applyAlignment="1" applyFont="1">
      <alignment shrinkToFit="0" vertical="center" wrapText="1"/>
    </xf>
    <xf borderId="0" fillId="0" fontId="8" numFmtId="0" xfId="0" applyAlignment="1" applyFont="1">
      <alignment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5" fontId="14" numFmtId="0" xfId="0" applyAlignment="1" applyFont="1">
      <alignment shrinkToFit="0" vertical="center" wrapText="1"/>
    </xf>
    <xf borderId="0" fillId="5" fontId="8" numFmtId="0" xfId="0" applyAlignment="1" applyFont="1">
      <alignment shrinkToFit="0" vertical="center" wrapText="1"/>
    </xf>
    <xf borderId="0" fillId="0" fontId="14" numFmtId="0" xfId="0" applyAlignment="1" applyFont="1">
      <alignment readingOrder="0" shrinkToFit="0" vertical="center" wrapText="1"/>
    </xf>
    <xf borderId="0" fillId="0" fontId="4" numFmtId="0" xfId="0" applyAlignment="1" applyFont="1">
      <alignment shrinkToFit="0" vertical="center" wrapText="1"/>
    </xf>
    <xf borderId="0" fillId="0" fontId="4" numFmtId="0" xfId="0" applyAlignment="1" applyFont="1">
      <alignment horizontal="center" shrinkToFit="0" vertical="center" wrapText="1"/>
    </xf>
    <xf borderId="0" fillId="5" fontId="4" numFmtId="0" xfId="0" applyAlignment="1" applyFont="1">
      <alignment shrinkToFit="0" vertical="center" wrapText="1"/>
    </xf>
    <xf borderId="0" fillId="0" fontId="14" numFmtId="0" xfId="0" applyAlignment="1" applyFont="1">
      <alignment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25" fillId="0" fontId="6" numFmtId="0" xfId="0" applyAlignment="1" applyBorder="1" applyFont="1">
      <alignment horizontal="center" shrinkToFit="0" vertical="center" wrapText="1"/>
    </xf>
    <xf borderId="25" fillId="3" fontId="6" numFmtId="0" xfId="0" applyAlignment="1" applyBorder="1" applyFont="1">
      <alignment horizontal="center" shrinkToFit="0" vertical="center" wrapText="1"/>
    </xf>
    <xf borderId="20" fillId="3" fontId="6" numFmtId="0" xfId="0" applyAlignment="1" applyBorder="1" applyFont="1">
      <alignment horizontal="center" shrinkToFit="0" vertical="center" wrapText="1"/>
    </xf>
    <xf borderId="0" fillId="3" fontId="6" numFmtId="0" xfId="0" applyAlignment="1" applyFont="1">
      <alignment horizontal="center" shrinkToFit="0" vertical="center" wrapText="1"/>
    </xf>
    <xf borderId="26" fillId="0" fontId="7" numFmtId="0" xfId="0" applyBorder="1" applyFont="1"/>
    <xf borderId="26" fillId="3" fontId="6" numFmtId="0" xfId="0" applyAlignment="1" applyBorder="1" applyFont="1">
      <alignment horizontal="center" readingOrder="0" shrinkToFit="0" vertical="center" wrapText="1"/>
    </xf>
    <xf borderId="26" fillId="5" fontId="6" numFmtId="0" xfId="0" applyAlignment="1" applyBorder="1" applyFont="1">
      <alignment horizontal="center" shrinkToFit="0" vertical="center" wrapText="1"/>
    </xf>
    <xf borderId="13" fillId="3" fontId="6" numFmtId="0" xfId="0" applyAlignment="1" applyBorder="1" applyFont="1">
      <alignment horizontal="center" readingOrder="0" shrinkToFit="0" vertical="center" wrapText="1"/>
    </xf>
    <xf borderId="13" fillId="0" fontId="7" numFmtId="0" xfId="0" applyBorder="1" applyFont="1"/>
    <xf borderId="4" fillId="0" fontId="7" numFmtId="0" xfId="0" applyBorder="1" applyFont="1"/>
    <xf borderId="0" fillId="3" fontId="6" numFmtId="0" xfId="0" applyAlignment="1" applyFont="1">
      <alignment horizontal="center" readingOrder="0" shrinkToFit="0" vertical="center" wrapText="1"/>
    </xf>
    <xf borderId="4" fillId="0" fontId="28" numFmtId="0" xfId="0" applyAlignment="1" applyBorder="1" applyFont="1">
      <alignment horizontal="center" shrinkToFit="0" vertical="center" wrapText="1"/>
    </xf>
    <xf borderId="4" fillId="5" fontId="28" numFmtId="0" xfId="0" applyAlignment="1" applyBorder="1" applyFont="1">
      <alignment horizontal="center" shrinkToFit="0" vertical="center" wrapText="1"/>
    </xf>
    <xf borderId="4" fillId="0" fontId="28" numFmtId="0" xfId="0" applyAlignment="1" applyBorder="1" applyFont="1">
      <alignment horizontal="center" readingOrder="0" shrinkToFit="0" vertical="center" wrapText="1"/>
    </xf>
    <xf borderId="0" fillId="6" fontId="28" numFmtId="0" xfId="0" applyAlignment="1" applyFill="1" applyFont="1">
      <alignment horizontal="center" readingOrder="0" shrinkToFit="0" vertical="center" wrapText="1"/>
    </xf>
    <xf borderId="5" fillId="0" fontId="29" numFmtId="0" xfId="0" applyAlignment="1" applyBorder="1" applyFont="1">
      <alignment horizontal="center" readingOrder="0" shrinkToFit="0" vertical="center" wrapText="1"/>
    </xf>
    <xf borderId="5" fillId="0" fontId="13" numFmtId="0" xfId="0" applyAlignment="1" applyBorder="1" applyFont="1">
      <alignment horizontal="center" readingOrder="0" shrinkToFit="0" vertical="center" wrapText="1"/>
    </xf>
    <xf borderId="5" fillId="3" fontId="15" numFmtId="0" xfId="0" applyAlignment="1" applyBorder="1" applyFont="1">
      <alignment horizontal="center" readingOrder="0" shrinkToFit="0" vertical="bottom" wrapText="0"/>
    </xf>
    <xf borderId="5" fillId="5" fontId="13" numFmtId="0" xfId="0" applyAlignment="1" applyBorder="1" applyFont="1">
      <alignment horizontal="center" shrinkToFit="0" vertical="center" wrapText="1"/>
    </xf>
    <xf borderId="5" fillId="5" fontId="13" numFmtId="1" xfId="0" applyAlignment="1" applyBorder="1" applyFont="1" applyNumberFormat="1">
      <alignment horizontal="center" shrinkToFit="0" vertical="center" wrapText="1"/>
    </xf>
    <xf borderId="5" fillId="4" fontId="8" numFmtId="1" xfId="0" applyAlignment="1" applyBorder="1" applyFont="1" applyNumberFormat="1">
      <alignment horizontal="center" shrinkToFit="0" vertical="center" wrapText="1"/>
    </xf>
    <xf borderId="0" fillId="0" fontId="13" numFmtId="0" xfId="0" applyAlignment="1" applyFont="1">
      <alignment horizontal="center" shrinkToFit="0" vertical="center" wrapText="1"/>
    </xf>
    <xf borderId="5" fillId="7" fontId="8" numFmtId="0" xfId="0" applyAlignment="1" applyBorder="1" applyFill="1" applyFont="1">
      <alignment horizontal="center" readingOrder="0" shrinkToFit="0" vertical="center" wrapText="1"/>
    </xf>
    <xf borderId="5" fillId="7" fontId="9" numFmtId="0" xfId="0" applyAlignment="1" applyBorder="1" applyFont="1">
      <alignment horizontal="center" vertical="bottom"/>
    </xf>
    <xf borderId="6" fillId="7" fontId="9" numFmtId="0" xfId="0" applyAlignment="1" applyBorder="1" applyFont="1">
      <alignment horizontal="center" shrinkToFit="0" vertical="center" wrapText="1"/>
    </xf>
    <xf borderId="5" fillId="7" fontId="9" numFmtId="0" xfId="0" applyAlignment="1" applyBorder="1" applyFont="1">
      <alignment vertical="bottom"/>
    </xf>
    <xf borderId="5" fillId="7" fontId="30" numFmtId="0" xfId="0" applyAlignment="1" applyBorder="1" applyFont="1">
      <alignment horizontal="center" readingOrder="0" shrinkToFit="0" vertical="center" wrapText="1"/>
    </xf>
    <xf borderId="5" fillId="7" fontId="13" numFmtId="0" xfId="0" applyAlignment="1" applyBorder="1" applyFont="1">
      <alignment horizontal="center" readingOrder="0" shrinkToFit="0" vertical="center" wrapText="1"/>
    </xf>
    <xf borderId="5" fillId="7" fontId="15" numFmtId="0" xfId="0" applyAlignment="1" applyBorder="1" applyFont="1">
      <alignment horizontal="center" readingOrder="0" shrinkToFit="0" vertical="bottom" wrapText="0"/>
    </xf>
    <xf borderId="5" fillId="7" fontId="13" numFmtId="0" xfId="0" applyAlignment="1" applyBorder="1" applyFont="1">
      <alignment horizontal="center" shrinkToFit="0" vertical="center" wrapText="1"/>
    </xf>
    <xf borderId="5" fillId="7" fontId="13" numFmtId="1" xfId="0" applyAlignment="1" applyBorder="1" applyFont="1" applyNumberFormat="1">
      <alignment horizontal="center" shrinkToFit="0" vertical="center" wrapText="1"/>
    </xf>
    <xf borderId="5" fillId="7" fontId="8" numFmtId="1" xfId="0" applyAlignment="1" applyBorder="1" applyFont="1" applyNumberFormat="1">
      <alignment horizontal="center" shrinkToFit="0" vertical="center" wrapText="1"/>
    </xf>
    <xf borderId="0" fillId="7" fontId="13" numFmtId="0" xfId="0" applyAlignment="1" applyFont="1">
      <alignment horizontal="center" shrinkToFit="0" vertical="center" wrapText="1"/>
    </xf>
    <xf borderId="5" fillId="3" fontId="8" numFmtId="0" xfId="0" applyAlignment="1" applyBorder="1" applyFont="1">
      <alignment horizontal="center" readingOrder="0" shrinkToFit="0" vertical="center" wrapText="1"/>
    </xf>
    <xf borderId="5" fillId="3" fontId="31" numFmtId="0" xfId="0" applyAlignment="1" applyBorder="1" applyFont="1">
      <alignment horizontal="center" readingOrder="0" shrinkToFit="0" vertical="center" wrapText="1"/>
    </xf>
    <xf borderId="5" fillId="3" fontId="13" numFmtId="0" xfId="0" applyAlignment="1" applyBorder="1" applyFont="1">
      <alignment horizontal="center" readingOrder="0" shrinkToFit="0" vertical="center" wrapText="1"/>
    </xf>
    <xf borderId="5" fillId="3" fontId="13" numFmtId="0" xfId="0" applyAlignment="1" applyBorder="1" applyFont="1">
      <alignment horizontal="center" shrinkToFit="0" vertical="center" wrapText="1"/>
    </xf>
    <xf borderId="5" fillId="3" fontId="13" numFmtId="1" xfId="0" applyAlignment="1" applyBorder="1" applyFont="1" applyNumberFormat="1">
      <alignment horizontal="center" shrinkToFit="0" vertical="center" wrapText="1"/>
    </xf>
    <xf borderId="5" fillId="3" fontId="8" numFmtId="1" xfId="0" applyAlignment="1" applyBorder="1" applyFont="1" applyNumberFormat="1">
      <alignment horizontal="center" shrinkToFit="0" vertical="center" wrapText="1"/>
    </xf>
    <xf borderId="0" fillId="3" fontId="13" numFmtId="0" xfId="0" applyAlignment="1" applyFont="1">
      <alignment horizontal="center" shrinkToFit="0" vertical="center" wrapText="1"/>
    </xf>
    <xf borderId="5" fillId="0" fontId="32" numFmtId="0" xfId="0" applyAlignment="1" applyBorder="1" applyFont="1">
      <alignment horizontal="center" readingOrder="0" shrinkToFit="0" vertical="center" wrapText="1"/>
    </xf>
    <xf borderId="5" fillId="2" fontId="15" numFmtId="0" xfId="0" applyAlignment="1" applyBorder="1" applyFont="1">
      <alignment horizontal="center" readingOrder="0" shrinkToFit="0" vertical="bottom" wrapText="0"/>
    </xf>
    <xf borderId="5" fillId="3" fontId="8" numFmtId="0" xfId="0" applyAlignment="1" applyBorder="1" applyFont="1">
      <alignment horizontal="center" shrinkToFit="0" vertical="center" wrapText="1"/>
    </xf>
    <xf borderId="5" fillId="0" fontId="33" numFmtId="0" xfId="0" applyAlignment="1" applyBorder="1" applyFont="1">
      <alignment readingOrder="0" shrinkToFit="0" vertical="center" wrapText="1"/>
    </xf>
    <xf borderId="5" fillId="0" fontId="26" numFmtId="0" xfId="0" applyAlignment="1" applyBorder="1" applyFont="1">
      <alignment horizontal="center" readingOrder="0" shrinkToFit="0" vertical="center" wrapText="1"/>
    </xf>
    <xf borderId="5" fillId="0" fontId="26" numFmtId="0" xfId="0" applyAlignment="1" applyBorder="1" applyFont="1">
      <alignment horizontal="center" shrinkToFit="0" vertical="center" wrapText="1"/>
    </xf>
    <xf borderId="5" fillId="0" fontId="26" numFmtId="0" xfId="0" applyAlignment="1" applyBorder="1" applyFont="1">
      <alignment readingOrder="0" shrinkToFit="0" vertical="center" wrapText="1"/>
    </xf>
    <xf borderId="5" fillId="0" fontId="26" numFmtId="0" xfId="0" applyAlignment="1" applyBorder="1" applyFont="1">
      <alignment shrinkToFit="0" vertical="center" wrapText="1"/>
    </xf>
    <xf borderId="5" fillId="0" fontId="1" numFmtId="0" xfId="0" applyAlignment="1" applyBorder="1" applyFont="1">
      <alignment shrinkToFit="0" vertical="center" wrapText="1"/>
    </xf>
    <xf borderId="5" fillId="0" fontId="1" numFmtId="0" xfId="0" applyAlignment="1" applyBorder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shrinkToFit="0" vertical="center" wrapText="1"/>
    </xf>
    <xf borderId="5" fillId="0" fontId="34" numFmtId="0" xfId="0" applyAlignment="1" applyBorder="1" applyFont="1">
      <alignment readingOrder="0" shrinkToFit="0" vertical="center" wrapText="1"/>
    </xf>
    <xf borderId="5" fillId="0" fontId="1" numFmtId="0" xfId="0" applyAlignment="1" applyBorder="1" applyFont="1">
      <alignment readingOrder="0" shrinkToFit="0" vertical="center" wrapText="1"/>
    </xf>
    <xf borderId="5" fillId="0" fontId="35" numFmtId="0" xfId="0" applyAlignment="1" applyBorder="1" applyFont="1">
      <alignment horizontal="center" readingOrder="0" shrinkToFit="0" vertical="center" wrapText="1"/>
    </xf>
    <xf borderId="5" fillId="0" fontId="14" numFmtId="0" xfId="0" applyAlignment="1" applyBorder="1" applyFont="1">
      <alignment horizontal="center" readingOrder="0" shrinkToFit="0" vertical="center" wrapText="1"/>
    </xf>
    <xf borderId="5" fillId="0" fontId="4" numFmtId="0" xfId="0" applyAlignment="1" applyBorder="1" applyFont="1">
      <alignment horizontal="center" shrinkToFit="0" vertical="center" wrapText="1"/>
    </xf>
    <xf borderId="5" fillId="0" fontId="36" numFmtId="0" xfId="0" applyAlignment="1" applyBorder="1" applyFont="1">
      <alignment horizontal="center" readingOrder="0" shrinkToFit="0" vertical="center" wrapText="1"/>
    </xf>
    <xf borderId="5" fillId="0" fontId="36" numFmtId="0" xfId="0" applyAlignment="1" applyBorder="1" applyFont="1">
      <alignment horizontal="center" shrinkToFit="0" vertical="center" wrapText="1"/>
    </xf>
    <xf borderId="5" fillId="0" fontId="4" numFmtId="0" xfId="0" applyAlignment="1" applyBorder="1" applyFont="1">
      <alignment horizontal="center" readingOrder="0" shrinkToFit="0" vertical="center" wrapText="1"/>
    </xf>
    <xf borderId="5" fillId="0" fontId="37" numFmtId="0" xfId="0" applyAlignment="1" applyBorder="1" applyFont="1">
      <alignment readingOrder="0"/>
    </xf>
    <xf borderId="5" fillId="0" fontId="11" numFmtId="0" xfId="0" applyAlignment="1" applyBorder="1" applyFont="1">
      <alignment horizontal="center" readingOrder="0"/>
    </xf>
    <xf borderId="5" fillId="0" fontId="11" numFmtId="0" xfId="0" applyAlignment="1" applyBorder="1" applyFont="1">
      <alignment horizontal="center"/>
    </xf>
    <xf borderId="5" fillId="0" fontId="11" numFmtId="0" xfId="0" applyAlignment="1" applyBorder="1" applyFont="1">
      <alignment readingOrder="0"/>
    </xf>
    <xf borderId="5" fillId="0" fontId="15" numFmtId="0" xfId="0" applyAlignment="1" applyBorder="1" applyFont="1">
      <alignment horizontal="center" readingOrder="0" shrinkToFit="0" wrapText="0"/>
    </xf>
    <xf borderId="5" fillId="0" fontId="26" numFmtId="2" xfId="0" applyAlignment="1" applyBorder="1" applyFont="1" applyNumberFormat="1">
      <alignment shrinkToFit="0" vertical="center" wrapText="1"/>
    </xf>
    <xf borderId="5" fillId="5" fontId="13" numFmtId="2" xfId="0" applyAlignment="1" applyBorder="1" applyFont="1" applyNumberFormat="1">
      <alignment horizontal="center" shrinkToFit="0" vertical="center" wrapText="1"/>
    </xf>
    <xf borderId="5" fillId="0" fontId="38" numFmtId="0" xfId="0" applyAlignment="1" applyBorder="1" applyFont="1">
      <alignment readingOrder="0" shrinkToFit="0" vertical="center" wrapText="1"/>
    </xf>
    <xf borderId="5" fillId="0" fontId="39" numFmtId="0" xfId="0" applyAlignment="1" applyBorder="1" applyFont="1">
      <alignment readingOrder="0" shrinkToFit="0" vertical="center" wrapText="1"/>
    </xf>
    <xf borderId="5" fillId="0" fontId="15" numFmtId="0" xfId="0" applyAlignment="1" applyBorder="1" applyFont="1">
      <alignment horizontal="center" readingOrder="0" shrinkToFit="0" vertical="bottom" wrapText="0"/>
    </xf>
    <xf borderId="5" fillId="3" fontId="40" numFmtId="0" xfId="0" applyAlignment="1" applyBorder="1" applyFont="1">
      <alignment horizontal="center" readingOrder="0" shrinkToFit="0" vertical="center" wrapText="1"/>
    </xf>
    <xf borderId="5" fillId="3" fontId="5" numFmtId="0" xfId="0" applyAlignment="1" applyBorder="1" applyFont="1">
      <alignment horizontal="center" readingOrder="0" shrinkToFit="0" vertical="center" wrapText="1"/>
    </xf>
    <xf borderId="4" fillId="3" fontId="5" numFmtId="0" xfId="0" applyAlignment="1" applyBorder="1" applyFont="1">
      <alignment horizontal="center" shrinkToFit="0" vertical="center" wrapText="1"/>
    </xf>
    <xf borderId="27" fillId="3" fontId="5" numFmtId="0" xfId="0" applyAlignment="1" applyBorder="1" applyFont="1">
      <alignment horizontal="center" shrinkToFit="0" vertical="center" wrapText="1"/>
    </xf>
    <xf borderId="27" fillId="3" fontId="5" numFmtId="0" xfId="0" applyAlignment="1" applyBorder="1" applyFont="1">
      <alignment horizontal="center" readingOrder="0" shrinkToFit="0" vertical="center" wrapText="1"/>
    </xf>
    <xf borderId="27" fillId="5" fontId="5" numFmtId="0" xfId="0" applyAlignment="1" applyBorder="1" applyFont="1">
      <alignment horizontal="center" shrinkToFit="0" vertical="center" wrapText="1"/>
    </xf>
    <xf borderId="0" fillId="3" fontId="5" numFmtId="0" xfId="0" applyAlignment="1" applyFont="1">
      <alignment horizontal="center" shrinkToFit="0" vertical="center" wrapText="1"/>
    </xf>
    <xf borderId="0" fillId="5" fontId="5" numFmtId="0" xfId="0" applyAlignment="1" applyFont="1">
      <alignment horizontal="center" shrinkToFit="0" vertical="center" wrapText="1"/>
    </xf>
    <xf borderId="28" fillId="3" fontId="5" numFmtId="0" xfId="0" applyAlignment="1" applyBorder="1" applyFont="1">
      <alignment horizontal="center" shrinkToFit="0" vertical="center" wrapText="1"/>
    </xf>
    <xf borderId="28" fillId="3" fontId="5" numFmtId="0" xfId="0" applyAlignment="1" applyBorder="1" applyFont="1">
      <alignment horizontal="center" readingOrder="0" shrinkToFit="0" vertical="center" wrapText="1"/>
    </xf>
    <xf borderId="28" fillId="5" fontId="5" numFmtId="0" xfId="0" applyAlignment="1" applyBorder="1" applyFont="1">
      <alignment horizontal="center" shrinkToFit="0" vertical="center" wrapText="1"/>
    </xf>
    <xf borderId="29" fillId="3" fontId="5" numFmtId="0" xfId="0" applyAlignment="1" applyBorder="1" applyFont="1">
      <alignment horizontal="center" shrinkToFit="0" vertical="center" wrapText="1"/>
    </xf>
    <xf borderId="29" fillId="5" fontId="5" numFmtId="0" xfId="0" applyAlignment="1" applyBorder="1" applyFont="1">
      <alignment horizontal="center" shrinkToFit="0" vertical="center" wrapText="1"/>
    </xf>
    <xf borderId="8" fillId="0" fontId="5" numFmtId="0" xfId="0" applyAlignment="1" applyBorder="1" applyFont="1">
      <alignment horizontal="center" shrinkToFit="0" vertical="center" wrapText="1"/>
    </xf>
    <xf borderId="8" fillId="5" fontId="5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5" fontId="1" numFmtId="0" xfId="0" applyFont="1"/>
    <xf borderId="0" fillId="0" fontId="1" numFmtId="0" xfId="0" applyAlignment="1" applyFont="1">
      <alignment horizontal="center" vertical="center"/>
    </xf>
    <xf borderId="0" fillId="5" fontId="14" numFmtId="0" xfId="0" applyFont="1"/>
    <xf borderId="0" fillId="0" fontId="14" numFmtId="0" xfId="0" applyAlignment="1" applyFont="1">
      <alignment horizontal="center" vertical="center"/>
    </xf>
    <xf borderId="0" fillId="0" fontId="10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center" vertical="bottom"/>
    </xf>
    <xf borderId="0" fillId="0" fontId="9" numFmtId="0" xfId="0" applyAlignment="1" applyFont="1">
      <alignment horizontal="center" shrinkToFit="0" vertical="bottom" wrapText="1"/>
    </xf>
    <xf borderId="0" fillId="0" fontId="9" numFmtId="0" xfId="0" applyAlignment="1" applyFont="1">
      <alignment vertical="bottom"/>
    </xf>
    <xf borderId="0" fillId="0" fontId="27" numFmtId="0" xfId="0" applyAlignment="1" applyFont="1">
      <alignment horizontal="center"/>
    </xf>
    <xf borderId="0" fillId="0" fontId="6" numFmtId="0" xfId="0" applyFont="1"/>
    <xf borderId="0" fillId="0" fontId="8" numFmtId="0" xfId="0" applyFont="1"/>
    <xf borderId="0" fillId="0" fontId="8" numFmtId="1" xfId="0" applyFont="1" applyNumberFormat="1"/>
    <xf borderId="0" fillId="0" fontId="6" numFmtId="1" xfId="0" applyFont="1" applyNumberFormat="1"/>
    <xf borderId="0" fillId="0" fontId="4" numFmtId="0" xfId="0" applyAlignment="1" applyFont="1">
      <alignment readingOrder="0"/>
    </xf>
    <xf borderId="0" fillId="0" fontId="4" numFmtId="1" xfId="0" applyFont="1" applyNumberFormat="1"/>
    <xf borderId="0" fillId="0" fontId="14" numFmtId="1" xfId="0" applyFont="1" applyNumberFormat="1"/>
    <xf borderId="0" fillId="0" fontId="1" numFmtId="0" xfId="0" applyAlignment="1" applyFont="1">
      <alignment readingOrder="0"/>
    </xf>
    <xf borderId="18" fillId="3" fontId="41" numFmtId="0" xfId="0" applyBorder="1" applyFont="1"/>
    <xf borderId="7" fillId="2" fontId="6" numFmtId="0" xfId="0" applyAlignment="1" applyBorder="1" applyFont="1">
      <alignment horizontal="center" shrinkToFit="0" vertical="center" wrapText="1"/>
    </xf>
    <xf borderId="1" fillId="2" fontId="6" numFmtId="1" xfId="0" applyAlignment="1" applyBorder="1" applyFont="1" applyNumberFormat="1">
      <alignment horizontal="center" shrinkToFit="0" vertical="center" wrapText="1"/>
    </xf>
    <xf borderId="1" fillId="3" fontId="6" numFmtId="1" xfId="0" applyAlignment="1" applyBorder="1" applyFont="1" applyNumberFormat="1">
      <alignment horizontal="center" shrinkToFit="0" vertical="center" wrapText="1"/>
    </xf>
    <xf borderId="8" fillId="3" fontId="6" numFmtId="0" xfId="0" applyAlignment="1" applyBorder="1" applyFont="1">
      <alignment horizontal="center" shrinkToFit="0" vertical="center" wrapText="1"/>
    </xf>
    <xf borderId="1" fillId="2" fontId="6" numFmtId="0" xfId="0" applyAlignment="1" applyBorder="1" applyFont="1">
      <alignment horizontal="center" shrinkToFit="0" vertical="center" wrapText="1"/>
    </xf>
    <xf borderId="5" fillId="2" fontId="8" numFmtId="0" xfId="0" applyAlignment="1" applyBorder="1" applyFont="1">
      <alignment horizontal="center" shrinkToFit="0" vertical="center" wrapText="1"/>
    </xf>
    <xf borderId="5" fillId="2" fontId="6" numFmtId="1" xfId="0" applyAlignment="1" applyBorder="1" applyFont="1" applyNumberFormat="1">
      <alignment horizontal="center" shrinkToFit="0" vertical="center" wrapText="1"/>
    </xf>
    <xf borderId="5" fillId="2" fontId="1" numFmtId="0" xfId="0" applyAlignment="1" applyBorder="1" applyFont="1">
      <alignment horizontal="center" shrinkToFit="0" vertical="center" wrapText="1"/>
    </xf>
    <xf borderId="5" fillId="2" fontId="6" numFmtId="0" xfId="0" applyAlignment="1" applyBorder="1" applyFont="1">
      <alignment horizontal="center" shrinkToFit="0" vertical="center" wrapText="1"/>
    </xf>
    <xf borderId="4" fillId="3" fontId="6" numFmtId="0" xfId="0" applyAlignment="1" applyBorder="1" applyFont="1">
      <alignment horizontal="center" shrinkToFit="0" vertical="center" wrapText="1"/>
    </xf>
    <xf borderId="1" fillId="4" fontId="13" numFmtId="0" xfId="0" applyAlignment="1" applyBorder="1" applyFont="1">
      <alignment horizontal="center" shrinkToFit="0" vertical="center" wrapText="1"/>
    </xf>
    <xf borderId="5" fillId="4" fontId="8" numFmtId="0" xfId="0" applyAlignment="1" applyBorder="1" applyFont="1">
      <alignment horizontal="center" shrinkToFit="0" vertical="center" wrapText="1"/>
    </xf>
    <xf borderId="5" fillId="4" fontId="42" numFmtId="0" xfId="0" applyAlignment="1" applyBorder="1" applyFont="1">
      <alignment horizontal="center" shrinkToFit="0" vertical="center" wrapText="1"/>
    </xf>
    <xf borderId="8" fillId="4" fontId="8" numFmtId="0" xfId="0" applyAlignment="1" applyBorder="1" applyFont="1">
      <alignment horizontal="center" shrinkToFit="0" vertical="center" wrapText="1"/>
    </xf>
    <xf borderId="5" fillId="4" fontId="23" numFmtId="0" xfId="0" applyAlignment="1" applyBorder="1" applyFont="1">
      <alignment horizontal="center" shrinkToFit="0" vertical="center" wrapText="1"/>
    </xf>
    <xf borderId="5" fillId="4" fontId="1" numFmtId="0" xfId="0" applyAlignment="1" applyBorder="1" applyFont="1">
      <alignment horizontal="center" shrinkToFit="0" vertical="center" wrapText="1"/>
    </xf>
    <xf borderId="4" fillId="4" fontId="8" numFmtId="0" xfId="0" applyAlignment="1" applyBorder="1" applyFont="1">
      <alignment horizontal="center" shrinkToFit="0" vertical="center" wrapText="1"/>
    </xf>
    <xf borderId="3" fillId="4" fontId="42" numFmtId="0" xfId="0" applyAlignment="1" applyBorder="1" applyFont="1">
      <alignment horizontal="center" shrinkToFit="0" vertical="center" wrapText="1"/>
    </xf>
    <xf borderId="3" fillId="4" fontId="23" numFmtId="0" xfId="0" applyAlignment="1" applyBorder="1" applyFont="1">
      <alignment horizontal="center" shrinkToFit="0" vertical="center" wrapText="1"/>
    </xf>
    <xf borderId="4" fillId="4" fontId="23" numFmtId="0" xfId="0" applyAlignment="1" applyBorder="1" applyFont="1">
      <alignment horizontal="center" shrinkToFit="0" vertical="center" wrapText="1"/>
    </xf>
    <xf borderId="4" fillId="4" fontId="8" numFmtId="1" xfId="0" applyAlignment="1" applyBorder="1" applyFont="1" applyNumberFormat="1">
      <alignment horizontal="center" shrinkToFit="0" vertical="center" wrapText="1"/>
    </xf>
    <xf borderId="4" fillId="4" fontId="1" numFmtId="0" xfId="0" applyAlignment="1" applyBorder="1" applyFont="1">
      <alignment horizontal="center" shrinkToFit="0" vertical="center" wrapText="1"/>
    </xf>
    <xf borderId="4" fillId="4" fontId="10" numFmtId="0" xfId="0" applyAlignment="1" applyBorder="1" applyFont="1">
      <alignment horizontal="center" shrinkToFit="0" vertical="center" wrapText="1"/>
    </xf>
    <xf borderId="3" fillId="4" fontId="8" numFmtId="0" xfId="0" applyAlignment="1" applyBorder="1" applyFont="1">
      <alignment horizontal="center" shrinkToFit="0" vertical="center" wrapText="1"/>
    </xf>
    <xf borderId="30" fillId="4" fontId="13" numFmtId="0" xfId="0" applyAlignment="1" applyBorder="1" applyFont="1">
      <alignment horizontal="center" shrinkToFit="0" vertical="center" wrapText="1"/>
    </xf>
    <xf borderId="8" fillId="4" fontId="8" numFmtId="1" xfId="0" applyAlignment="1" applyBorder="1" applyFont="1" applyNumberFormat="1">
      <alignment horizontal="center" shrinkToFit="0" vertical="center" wrapText="1"/>
    </xf>
    <xf borderId="28" fillId="4" fontId="13" numFmtId="0" xfId="0" applyAlignment="1" applyBorder="1" applyFont="1">
      <alignment horizontal="center" shrinkToFit="0" vertical="center" wrapText="1"/>
    </xf>
    <xf borderId="4" fillId="4" fontId="43" numFmtId="0" xfId="0" applyAlignment="1" applyBorder="1" applyFont="1">
      <alignment horizontal="center" shrinkToFit="0" vertical="center" wrapText="1"/>
    </xf>
    <xf borderId="5" fillId="4" fontId="8" numFmtId="0" xfId="0" applyAlignment="1" applyBorder="1" applyFont="1">
      <alignment horizontal="center" readingOrder="0" shrinkToFit="0" vertical="center" wrapText="1"/>
    </xf>
    <xf borderId="8" fillId="4" fontId="13" numFmtId="0" xfId="0" applyAlignment="1" applyBorder="1" applyFont="1">
      <alignment horizontal="center" shrinkToFit="0" vertical="center" wrapText="1"/>
    </xf>
    <xf borderId="5" fillId="8" fontId="8" numFmtId="1" xfId="0" applyAlignment="1" applyBorder="1" applyFill="1" applyFont="1" applyNumberFormat="1">
      <alignment horizontal="center" shrinkToFit="0" vertical="center" wrapText="1"/>
    </xf>
    <xf borderId="8" fillId="0" fontId="44" numFmtId="0" xfId="0" applyAlignment="1" applyBorder="1" applyFont="1">
      <alignment horizontal="center" readingOrder="0" shrinkToFit="0" wrapText="0"/>
    </xf>
    <xf borderId="8" fillId="0" fontId="8" numFmtId="1" xfId="0" applyAlignment="1" applyBorder="1" applyFont="1" applyNumberFormat="1">
      <alignment horizontal="center" shrinkToFit="0" vertical="center" wrapText="1"/>
    </xf>
    <xf borderId="5" fillId="0" fontId="44" numFmtId="0" xfId="0" applyAlignment="1" applyBorder="1" applyFont="1">
      <alignment horizontal="center" readingOrder="0" shrinkToFit="0" wrapText="0"/>
    </xf>
    <xf borderId="5" fillId="0" fontId="45" numFmtId="0" xfId="0" applyAlignment="1" applyBorder="1" applyFont="1">
      <alignment horizontal="center" readingOrder="0" vertical="center"/>
    </xf>
    <xf borderId="8" fillId="0" fontId="15" numFmtId="1" xfId="0" applyAlignment="1" applyBorder="1" applyFont="1" applyNumberFormat="1">
      <alignment horizontal="center" readingOrder="0" shrinkToFit="0" wrapText="0"/>
    </xf>
    <xf borderId="4" fillId="0" fontId="43" numFmtId="0" xfId="0" applyAlignment="1" applyBorder="1" applyFont="1">
      <alignment horizontal="center" readingOrder="0" shrinkToFit="0" vertical="center" wrapText="1"/>
    </xf>
    <xf borderId="5" fillId="2" fontId="8" numFmtId="1" xfId="0" applyAlignment="1" applyBorder="1" applyFont="1" applyNumberFormat="1">
      <alignment horizontal="center" shrinkToFit="0" vertical="center" wrapText="1"/>
    </xf>
    <xf borderId="8" fillId="0" fontId="13" numFmtId="0" xfId="0" applyAlignment="1" applyBorder="1" applyFont="1">
      <alignment horizontal="center" shrinkToFit="0" vertical="center" wrapText="1"/>
    </xf>
    <xf borderId="4" fillId="0" fontId="8" numFmtId="1" xfId="0" applyAlignment="1" applyBorder="1" applyFont="1" applyNumberFormat="1">
      <alignment horizontal="center" shrinkToFit="0" vertical="center" wrapText="1"/>
    </xf>
    <xf borderId="4" fillId="0" fontId="43" numFmtId="0" xfId="0" applyAlignment="1" applyBorder="1" applyFont="1">
      <alignment horizontal="center" shrinkToFit="0" vertical="center" wrapText="1"/>
    </xf>
    <xf borderId="4" fillId="0" fontId="44" numFmtId="0" xfId="0" applyAlignment="1" applyBorder="1" applyFont="1">
      <alignment horizontal="center" readingOrder="0" shrinkToFit="0" wrapText="0"/>
    </xf>
    <xf borderId="3" fillId="0" fontId="44" numFmtId="0" xfId="0" applyAlignment="1" applyBorder="1" applyFont="1">
      <alignment horizontal="center" readingOrder="0" shrinkToFit="0" wrapText="0"/>
    </xf>
    <xf borderId="4" fillId="9" fontId="15" numFmtId="1" xfId="0" applyAlignment="1" applyBorder="1" applyFill="1" applyFont="1" applyNumberFormat="1">
      <alignment horizontal="center" readingOrder="0" shrinkToFit="0" wrapText="0"/>
    </xf>
    <xf borderId="4" fillId="9" fontId="44" numFmtId="1" xfId="0" applyAlignment="1" applyBorder="1" applyFont="1" applyNumberFormat="1">
      <alignment horizontal="center" readingOrder="0" shrinkToFit="0" vertical="bottom" wrapText="0"/>
    </xf>
    <xf borderId="4" fillId="0" fontId="15" numFmtId="164" xfId="0" applyAlignment="1" applyBorder="1" applyFont="1" applyNumberFormat="1">
      <alignment horizontal="center" readingOrder="0" shrinkToFit="0" wrapText="0"/>
    </xf>
    <xf borderId="4" fillId="0" fontId="44" numFmtId="164" xfId="0" applyAlignment="1" applyBorder="1" applyFont="1" applyNumberFormat="1">
      <alignment horizontal="center" readingOrder="0" shrinkToFit="0" vertical="bottom" wrapText="0"/>
    </xf>
    <xf borderId="30" fillId="3" fontId="13" numFmtId="0" xfId="0" applyAlignment="1" applyBorder="1" applyFont="1">
      <alignment horizontal="center" shrinkToFit="0" vertical="center" wrapText="1"/>
    </xf>
    <xf borderId="4" fillId="0" fontId="8" numFmtId="164" xfId="0" applyAlignment="1" applyBorder="1" applyFont="1" applyNumberFormat="1">
      <alignment horizontal="center" shrinkToFit="0" vertical="center" wrapText="1"/>
    </xf>
    <xf borderId="3" fillId="10" fontId="44" numFmtId="0" xfId="0" applyAlignment="1" applyBorder="1" applyFill="1" applyFont="1">
      <alignment horizontal="center" readingOrder="0" shrinkToFit="0" wrapText="0"/>
    </xf>
    <xf borderId="8" fillId="0" fontId="8" numFmtId="1" xfId="0" applyAlignment="1" applyBorder="1" applyFont="1" applyNumberFormat="1">
      <alignment horizontal="center" readingOrder="0" shrinkToFit="0" vertical="center" wrapText="1"/>
    </xf>
    <xf borderId="4" fillId="11" fontId="44" numFmtId="164" xfId="0" applyAlignment="1" applyBorder="1" applyFill="1" applyFont="1" applyNumberFormat="1">
      <alignment horizontal="center" readingOrder="0" shrinkToFit="0" vertical="bottom" wrapText="0"/>
    </xf>
    <xf borderId="4" fillId="9" fontId="44" numFmtId="164" xfId="0" applyAlignment="1" applyBorder="1" applyFont="1" applyNumberFormat="1">
      <alignment horizontal="center" readingOrder="0" shrinkToFit="0" vertical="bottom" wrapText="0"/>
    </xf>
    <xf borderId="5" fillId="3" fontId="9" numFmtId="0" xfId="0" applyAlignment="1" applyBorder="1" applyFont="1">
      <alignment horizontal="center" shrinkToFit="0" vertical="center" wrapText="1"/>
    </xf>
    <xf borderId="5" fillId="0" fontId="8" numFmtId="164" xfId="0" applyAlignment="1" applyBorder="1" applyFont="1" applyNumberFormat="1">
      <alignment horizontal="center" shrinkToFit="0" vertical="center" wrapText="1"/>
    </xf>
    <xf borderId="5" fillId="0" fontId="43" numFmtId="0" xfId="0" applyAlignment="1" applyBorder="1" applyFont="1">
      <alignment horizontal="center" readingOrder="0" shrinkToFit="0" vertical="center" wrapText="1"/>
    </xf>
    <xf borderId="5" fillId="0" fontId="9" numFmtId="0" xfId="0" applyAlignment="1" applyBorder="1" applyFont="1">
      <alignment horizontal="center" vertical="center"/>
    </xf>
    <xf borderId="5" fillId="0" fontId="11" numFmtId="1" xfId="0" applyAlignment="1" applyBorder="1" applyFont="1" applyNumberFormat="1">
      <alignment readingOrder="0"/>
    </xf>
    <xf borderId="5" fillId="0" fontId="43" numFmtId="0" xfId="0" applyAlignment="1" applyBorder="1" applyFont="1">
      <alignment horizontal="center" shrinkToFit="0" vertical="center" wrapText="1"/>
    </xf>
    <xf borderId="0" fillId="0" fontId="8" numFmtId="1" xfId="0" applyAlignment="1" applyFont="1" applyNumberFormat="1">
      <alignment horizontal="center" shrinkToFit="0" vertical="center" wrapText="1"/>
    </xf>
    <xf borderId="7" fillId="3" fontId="8" numFmtId="0" xfId="0" applyAlignment="1" applyBorder="1" applyFont="1">
      <alignment horizontal="center" shrinkToFit="0" vertical="center" wrapText="1"/>
    </xf>
    <xf borderId="0" fillId="0" fontId="11" numFmtId="1" xfId="0" applyFont="1" applyNumberFormat="1"/>
    <xf borderId="0" fillId="0" fontId="46" numFmtId="0" xfId="0" applyFont="1"/>
    <xf borderId="0" fillId="0" fontId="36" numFmtId="0" xfId="0" applyFont="1"/>
    <xf borderId="0" fillId="0" fontId="1" numFmtId="0" xfId="0" applyAlignment="1" applyFont="1">
      <alignment vertical="center"/>
    </xf>
    <xf borderId="0" fillId="0" fontId="8" numFmtId="0" xfId="0" applyAlignment="1" applyFont="1">
      <alignment vertical="center"/>
    </xf>
    <xf borderId="0" fillId="0" fontId="6" numFmtId="0" xfId="0" applyAlignment="1" applyFont="1">
      <alignment vertical="center"/>
    </xf>
    <xf borderId="0" fillId="0" fontId="4" numFmtId="0" xfId="0" applyAlignment="1" applyFont="1">
      <alignment vertical="center"/>
    </xf>
    <xf borderId="18" fillId="3" fontId="47" numFmtId="0" xfId="0" applyBorder="1" applyFont="1"/>
    <xf borderId="0" fillId="0" fontId="14" numFmtId="0" xfId="0" applyAlignment="1" applyFont="1">
      <alignment vertical="center"/>
    </xf>
    <xf borderId="9" fillId="2" fontId="6" numFmtId="0" xfId="0" applyAlignment="1" applyBorder="1" applyFont="1">
      <alignment horizontal="center" shrinkToFit="0" vertical="center" wrapText="1"/>
    </xf>
    <xf borderId="31" fillId="0" fontId="7" numFmtId="0" xfId="0" applyBorder="1" applyFont="1"/>
    <xf borderId="2" fillId="0" fontId="10" numFmtId="0" xfId="0" applyAlignment="1" applyBorder="1" applyFont="1">
      <alignment horizontal="center" shrinkToFit="0" vertical="center" wrapText="1"/>
    </xf>
    <xf borderId="1" fillId="3" fontId="9" numFmtId="0" xfId="0" applyAlignment="1" applyBorder="1" applyFont="1">
      <alignment horizontal="center" vertical="center"/>
    </xf>
    <xf borderId="32" fillId="3" fontId="9" numFmtId="0" xfId="0" applyAlignment="1" applyBorder="1" applyFont="1">
      <alignment horizontal="center" shrinkToFit="0" vertical="center" wrapText="1"/>
    </xf>
    <xf borderId="5" fillId="4" fontId="8" numFmtId="0" xfId="0" applyAlignment="1" applyBorder="1" applyFont="1">
      <alignment horizontal="center" readingOrder="0" vertical="center"/>
    </xf>
    <xf borderId="8" fillId="4" fontId="8" numFmtId="0" xfId="0" applyAlignment="1" applyBorder="1" applyFont="1">
      <alignment horizontal="center" readingOrder="0" shrinkToFit="0" vertical="center" wrapText="1"/>
    </xf>
    <xf borderId="4" fillId="4" fontId="8" numFmtId="0" xfId="0" applyAlignment="1" applyBorder="1" applyFont="1">
      <alignment horizontal="center" readingOrder="0" shrinkToFit="0" vertical="center" wrapText="1"/>
    </xf>
    <xf borderId="1" fillId="4" fontId="8" numFmtId="0" xfId="0" applyAlignment="1" applyBorder="1" applyFont="1">
      <alignment horizontal="center" readingOrder="0" vertical="center"/>
    </xf>
    <xf borderId="26" fillId="4" fontId="8" numFmtId="0" xfId="0" applyAlignment="1" applyBorder="1" applyFont="1">
      <alignment horizontal="center" shrinkToFit="0" vertical="center" wrapText="1"/>
    </xf>
    <xf borderId="26" fillId="4" fontId="8" numFmtId="0" xfId="0" applyAlignment="1" applyBorder="1" applyFont="1">
      <alignment horizontal="center" readingOrder="0" shrinkToFit="0" vertical="center" wrapText="1"/>
    </xf>
    <xf borderId="1" fillId="4" fontId="8" numFmtId="0" xfId="0" applyAlignment="1" applyBorder="1" applyFont="1">
      <alignment horizontal="center" vertical="center"/>
    </xf>
    <xf borderId="33" fillId="0" fontId="7" numFmtId="0" xfId="0" applyBorder="1" applyFont="1"/>
    <xf borderId="34" fillId="0" fontId="7" numFmtId="0" xfId="0" applyBorder="1" applyFont="1"/>
    <xf borderId="11" fillId="0" fontId="8" numFmtId="0" xfId="0" applyAlignment="1" applyBorder="1" applyFont="1">
      <alignment horizontal="center" shrinkToFit="0" vertical="center" wrapText="1"/>
    </xf>
    <xf borderId="1" fillId="3" fontId="9" numFmtId="0" xfId="0" applyAlignment="1" applyBorder="1" applyFont="1">
      <alignment vertical="center"/>
    </xf>
    <xf borderId="5" fillId="0" fontId="8" numFmtId="0" xfId="0" applyAlignment="1" applyBorder="1" applyFont="1">
      <alignment horizontal="center" vertical="center"/>
    </xf>
    <xf borderId="8" fillId="0" fontId="8" numFmtId="0" xfId="0" applyAlignment="1" applyBorder="1" applyFont="1">
      <alignment horizontal="center" shrinkToFit="0" vertical="center" wrapText="1"/>
    </xf>
    <xf borderId="4" fillId="0" fontId="8" numFmtId="0" xfId="0" applyAlignment="1" applyBorder="1" applyFont="1">
      <alignment horizontal="center" shrinkToFit="0" vertical="center" wrapText="1"/>
    </xf>
    <xf borderId="35" fillId="0" fontId="7" numFmtId="0" xfId="0" applyBorder="1" applyFont="1"/>
    <xf borderId="4" fillId="12" fontId="8" numFmtId="0" xfId="0" applyAlignment="1" applyBorder="1" applyFill="1" applyFont="1">
      <alignment horizontal="center" shrinkToFit="0" vertical="center" wrapText="1"/>
    </xf>
    <xf borderId="5" fillId="0" fontId="8" numFmtId="0" xfId="0" applyAlignment="1" applyBorder="1" applyFont="1">
      <alignment horizontal="center" readingOrder="0" vertical="center"/>
    </xf>
    <xf borderId="8" fillId="0" fontId="8" numFmtId="0" xfId="0" applyAlignment="1" applyBorder="1" applyFont="1">
      <alignment horizontal="center" readingOrder="0" shrinkToFit="0" vertical="center" wrapText="1"/>
    </xf>
    <xf borderId="4" fillId="0" fontId="8" numFmtId="0" xfId="0" applyAlignment="1" applyBorder="1" applyFont="1">
      <alignment horizontal="center" readingOrder="0" shrinkToFit="0" vertical="center" wrapText="1"/>
    </xf>
    <xf borderId="1" fillId="3" fontId="9" numFmtId="0" xfId="0" applyAlignment="1" applyBorder="1" applyFont="1">
      <alignment horizontal="center" readingOrder="0" vertical="center"/>
    </xf>
    <xf borderId="25" fillId="0" fontId="8" numFmtId="0" xfId="0" applyAlignment="1" applyBorder="1" applyFont="1">
      <alignment horizontal="center" shrinkToFit="0" vertical="center" wrapText="1"/>
    </xf>
    <xf borderId="25" fillId="0" fontId="8" numFmtId="0" xfId="0" applyAlignment="1" applyBorder="1" applyFont="1">
      <alignment horizontal="center" readingOrder="0" shrinkToFit="0" vertical="center" wrapText="1"/>
    </xf>
    <xf borderId="0" fillId="12" fontId="8" numFmtId="0" xfId="0" applyAlignment="1" applyFont="1">
      <alignment horizontal="center" shrinkToFit="0" vertical="center" wrapText="1"/>
    </xf>
    <xf borderId="1" fillId="0" fontId="8" numFmtId="0" xfId="0" applyAlignment="1" applyBorder="1" applyFont="1">
      <alignment horizontal="center" readingOrder="0" shrinkToFit="0" vertical="center" wrapText="1"/>
    </xf>
    <xf borderId="0" fillId="12" fontId="8" numFmtId="0" xfId="0" applyAlignment="1" applyFont="1">
      <alignment horizontal="center" readingOrder="0" shrinkToFit="0" vertical="center" wrapText="1"/>
    </xf>
    <xf borderId="1" fillId="0" fontId="8" numFmtId="0" xfId="0" applyAlignment="1" applyBorder="1" applyFont="1">
      <alignment horizontal="center" shrinkToFit="0" vertical="center" wrapText="1"/>
    </xf>
    <xf borderId="5" fillId="0" fontId="8" numFmtId="0" xfId="0" applyAlignment="1" applyBorder="1" applyFont="1">
      <alignment vertical="center"/>
    </xf>
    <xf borderId="5" fillId="0" fontId="8" numFmtId="0" xfId="0" applyBorder="1" applyFont="1"/>
    <xf borderId="1" fillId="3" fontId="8" numFmtId="0" xfId="0" applyAlignment="1" applyBorder="1" applyFont="1">
      <alignment horizontal="center"/>
    </xf>
    <xf borderId="1" fillId="0" fontId="9" numFmtId="0" xfId="0" applyAlignment="1" applyBorder="1" applyFont="1">
      <alignment horizontal="center" vertical="center"/>
    </xf>
    <xf borderId="1" fillId="0" fontId="9" numFmtId="0" xfId="0" applyAlignment="1" applyBorder="1" applyFont="1">
      <alignment vertical="bottom"/>
    </xf>
    <xf borderId="0" fillId="0" fontId="9" numFmtId="0" xfId="0" applyAlignment="1" applyFont="1">
      <alignment horizontal="center" vertical="center"/>
    </xf>
    <xf borderId="12" fillId="0" fontId="9" numFmtId="0" xfId="0" applyAlignment="1" applyBorder="1" applyFont="1">
      <alignment horizontal="center" vertical="center"/>
    </xf>
    <xf borderId="3" fillId="0" fontId="9" numFmtId="0" xfId="0" applyAlignment="1" applyBorder="1" applyFont="1">
      <alignment vertical="bottom"/>
    </xf>
    <xf borderId="5" fillId="5" fontId="9" numFmtId="0" xfId="0" applyAlignment="1" applyBorder="1" applyFont="1">
      <alignment vertical="bottom"/>
    </xf>
    <xf borderId="5" fillId="4" fontId="8" numFmtId="0" xfId="0" applyAlignment="1" applyBorder="1" applyFont="1">
      <alignment horizontal="center" vertical="center"/>
    </xf>
    <xf borderId="2" fillId="0" fontId="26" numFmtId="0" xfId="0" applyAlignment="1" applyBorder="1" applyFont="1">
      <alignment horizontal="center" shrinkToFit="0" wrapText="1"/>
    </xf>
    <xf borderId="2" fillId="0" fontId="26" numFmtId="0" xfId="0" applyBorder="1" applyFont="1"/>
    <xf borderId="4" fillId="0" fontId="26" numFmtId="0" xfId="0" applyAlignment="1" applyBorder="1" applyFont="1">
      <alignment horizontal="right" vertical="bottom"/>
    </xf>
    <xf borderId="2" fillId="0" fontId="26" numFmtId="0" xfId="0" applyAlignment="1" applyBorder="1" applyFont="1">
      <alignment horizontal="center" vertical="bottom"/>
    </xf>
    <xf borderId="4" fillId="12" fontId="26" numFmtId="0" xfId="0" applyAlignment="1" applyBorder="1" applyFont="1">
      <alignment horizontal="right" vertical="bottom"/>
    </xf>
    <xf borderId="2" fillId="2" fontId="26" numFmtId="0" xfId="0" applyAlignment="1" applyBorder="1" applyFont="1">
      <alignment horizontal="center" shrinkToFit="0" wrapText="1"/>
    </xf>
    <xf borderId="2" fillId="2" fontId="26" numFmtId="0" xfId="0" applyBorder="1" applyFont="1"/>
    <xf borderId="4" fillId="2" fontId="26" numFmtId="0" xfId="0" applyAlignment="1" applyBorder="1" applyFont="1">
      <alignment readingOrder="0" vertical="bottom"/>
    </xf>
    <xf borderId="4" fillId="2" fontId="26" numFmtId="0" xfId="0" applyAlignment="1" applyBorder="1" applyFont="1">
      <alignment horizontal="right" vertical="bottom"/>
    </xf>
    <xf borderId="2" fillId="2" fontId="26" numFmtId="0" xfId="0" applyAlignment="1" applyBorder="1" applyFont="1">
      <alignment readingOrder="0" vertical="bottom"/>
    </xf>
    <xf borderId="2" fillId="7" fontId="26" numFmtId="0" xfId="0" applyAlignment="1" applyBorder="1" applyFont="1">
      <alignment horizontal="center" shrinkToFit="0" wrapText="1"/>
    </xf>
    <xf borderId="2" fillId="7" fontId="26" numFmtId="0" xfId="0" applyBorder="1" applyFont="1"/>
    <xf borderId="4" fillId="7" fontId="26" numFmtId="0" xfId="0" applyAlignment="1" applyBorder="1" applyFont="1">
      <alignment horizontal="right" vertical="bottom"/>
    </xf>
    <xf borderId="2" fillId="7" fontId="26" numFmtId="0" xfId="0" applyAlignment="1" applyBorder="1" applyFont="1">
      <alignment vertical="bottom"/>
    </xf>
    <xf borderId="2" fillId="0" fontId="26" numFmtId="0" xfId="0" applyAlignment="1" applyBorder="1" applyFont="1">
      <alignment vertical="bottom"/>
    </xf>
    <xf borderId="2" fillId="0" fontId="26" numFmtId="0" xfId="0" applyAlignment="1" applyBorder="1" applyFont="1">
      <alignment horizontal="right" vertical="bottom"/>
    </xf>
    <xf borderId="4" fillId="7" fontId="26" numFmtId="0" xfId="0" applyAlignment="1" applyBorder="1" applyFont="1">
      <alignment vertical="bottom"/>
    </xf>
    <xf borderId="4" fillId="13" fontId="26" numFmtId="0" xfId="0" applyAlignment="1" applyBorder="1" applyFill="1" applyFont="1">
      <alignment horizontal="right" vertical="bottom"/>
    </xf>
    <xf borderId="4" fillId="0" fontId="26" numFmtId="0" xfId="0" applyAlignment="1" applyBorder="1" applyFont="1">
      <alignment vertical="bottom"/>
    </xf>
    <xf borderId="4" fillId="12" fontId="26" numFmtId="0" xfId="0" applyAlignment="1" applyBorder="1" applyFont="1">
      <alignment vertical="bottom"/>
    </xf>
    <xf borderId="1" fillId="0" fontId="8" numFmtId="0" xfId="0" applyAlignment="1" applyBorder="1" applyFont="1">
      <alignment horizontal="center" vertical="center"/>
    </xf>
    <xf borderId="26" fillId="0" fontId="8" numFmtId="0" xfId="0" applyAlignment="1" applyBorder="1" applyFont="1">
      <alignment horizontal="center" shrinkToFit="0" vertical="center" wrapText="1"/>
    </xf>
    <xf borderId="0" fillId="0" fontId="13" numFmtId="0" xfId="0" applyFont="1"/>
    <xf borderId="1" fillId="3" fontId="6" numFmtId="0" xfId="0" applyAlignment="1" applyBorder="1" applyFont="1">
      <alignment horizontal="center" shrinkToFit="0" vertical="center" wrapText="1"/>
    </xf>
    <xf borderId="8" fillId="4" fontId="23" numFmtId="0" xfId="0" applyAlignment="1" applyBorder="1" applyFont="1">
      <alignment horizontal="center" shrinkToFit="0" vertical="center" wrapText="1"/>
    </xf>
    <xf borderId="5" fillId="4" fontId="8" numFmtId="2" xfId="0" applyAlignment="1" applyBorder="1" applyFont="1" applyNumberFormat="1">
      <alignment horizontal="center" shrinkToFit="0" vertical="center" wrapText="1"/>
    </xf>
    <xf borderId="3" fillId="4" fontId="13" numFmtId="0" xfId="0" applyAlignment="1" applyBorder="1" applyFont="1">
      <alignment horizontal="center" shrinkToFit="0" vertical="center" wrapText="1"/>
    </xf>
    <xf borderId="4" fillId="4" fontId="13" numFmtId="0" xfId="0" applyAlignment="1" applyBorder="1" applyFont="1">
      <alignment horizontal="center" shrinkToFit="0" vertical="center" wrapText="1"/>
    </xf>
    <xf borderId="3" fillId="3" fontId="13" numFmtId="0" xfId="0" applyAlignment="1" applyBorder="1" applyFont="1">
      <alignment horizontal="center" shrinkToFit="0" vertical="center" wrapText="1"/>
    </xf>
    <xf borderId="28" fillId="3" fontId="13" numFmtId="0" xfId="0" applyAlignment="1" applyBorder="1" applyFont="1">
      <alignment horizontal="center" shrinkToFit="0" vertical="center" wrapText="1"/>
    </xf>
    <xf borderId="4" fillId="0" fontId="13" numFmtId="0" xfId="0" applyAlignment="1" applyBorder="1" applyFont="1">
      <alignment horizontal="center" shrinkToFit="0" vertical="center" wrapText="1"/>
    </xf>
    <xf borderId="36" fillId="2" fontId="8" numFmtId="0" xfId="0" applyAlignment="1" applyBorder="1" applyFont="1">
      <alignment horizontal="center" shrinkToFit="0" vertical="center" wrapText="1"/>
    </xf>
    <xf borderId="3" fillId="3" fontId="13" numFmtId="0" xfId="0" applyAlignment="1" applyBorder="1" applyFont="1">
      <alignment horizontal="center" readingOrder="0" shrinkToFit="0" vertical="center" wrapText="1"/>
    </xf>
    <xf borderId="30" fillId="3" fontId="13" numFmtId="0" xfId="0" applyAlignment="1" applyBorder="1" applyFont="1">
      <alignment horizontal="center" readingOrder="0" shrinkToFit="0" vertical="center" wrapText="1"/>
    </xf>
    <xf borderId="28" fillId="3" fontId="13" numFmtId="0" xfId="0" applyAlignment="1" applyBorder="1" applyFont="1">
      <alignment horizontal="center" readingOrder="0" shrinkToFit="0" vertical="center" wrapText="1"/>
    </xf>
    <xf borderId="4" fillId="0" fontId="8" numFmtId="1" xfId="0" applyAlignment="1" applyBorder="1" applyFont="1" applyNumberFormat="1">
      <alignment horizontal="center" readingOrder="0" shrinkToFit="0" vertical="center" wrapText="1"/>
    </xf>
    <xf borderId="4" fillId="0" fontId="13" numFmtId="0" xfId="0" applyAlignment="1" applyBorder="1" applyFont="1">
      <alignment horizontal="center" readingOrder="0" shrinkToFit="0" vertical="center" wrapText="1"/>
    </xf>
    <xf borderId="8" fillId="0" fontId="13" numFmtId="1" xfId="0" applyAlignment="1" applyBorder="1" applyFont="1" applyNumberFormat="1">
      <alignment horizontal="center" readingOrder="0" shrinkToFit="0" vertical="center" wrapText="1"/>
    </xf>
    <xf borderId="36" fillId="2" fontId="8" numFmtId="1" xfId="0" applyAlignment="1" applyBorder="1" applyFont="1" applyNumberFormat="1">
      <alignment horizontal="center" shrinkToFit="0" vertical="center" wrapText="1"/>
    </xf>
    <xf borderId="0" fillId="3" fontId="24" numFmtId="0" xfId="0" applyFont="1"/>
    <xf borderId="5" fillId="4" fontId="9" numFmtId="0" xfId="0" applyAlignment="1" applyBorder="1" applyFont="1">
      <alignment horizontal="center" vertical="bottom"/>
    </xf>
    <xf borderId="5" fillId="4" fontId="9" numFmtId="0" xfId="0" applyAlignment="1" applyBorder="1" applyFont="1">
      <alignment horizontal="center" vertical="center"/>
    </xf>
    <xf borderId="5" fillId="4" fontId="9" numFmtId="0" xfId="0" applyAlignment="1" applyBorder="1" applyFont="1">
      <alignment vertical="bottom"/>
    </xf>
    <xf borderId="5" fillId="4" fontId="11" numFmtId="0" xfId="0" applyAlignment="1" applyBorder="1" applyFont="1">
      <alignment horizontal="center" readingOrder="0"/>
    </xf>
    <xf borderId="5" fillId="4" fontId="11" numFmtId="0" xfId="0" applyAlignment="1" applyBorder="1" applyFont="1">
      <alignment horizontal="center" readingOrder="0" vertical="center"/>
    </xf>
    <xf borderId="5" fillId="4" fontId="11" numFmtId="0" xfId="0" applyAlignment="1" applyBorder="1" applyFont="1">
      <alignment readingOrder="0"/>
    </xf>
    <xf borderId="0" fillId="4" fontId="8" numFmtId="0" xfId="0" applyAlignment="1" applyFont="1">
      <alignment horizontal="center" shrinkToFit="0" vertical="center" wrapText="1"/>
    </xf>
    <xf borderId="0" fillId="4" fontId="13" numFmtId="0" xfId="0" applyAlignment="1" applyFont="1">
      <alignment horizontal="center" shrinkToFit="0" vertical="center" wrapText="1"/>
    </xf>
    <xf borderId="5" fillId="0" fontId="11" numFmtId="0" xfId="0" applyAlignment="1" applyBorder="1" applyFont="1">
      <alignment horizontal="center" vertical="center"/>
    </xf>
    <xf borderId="5" fillId="0" fontId="8" numFmtId="2" xfId="0" applyAlignment="1" applyBorder="1" applyFont="1" applyNumberFormat="1">
      <alignment horizontal="center" shrinkToFit="0" vertical="center" wrapText="1"/>
    </xf>
    <xf borderId="5" fillId="5" fontId="8" numFmtId="0" xfId="0" applyAlignment="1" applyBorder="1" applyFont="1">
      <alignment horizontal="center" shrinkToFit="0" vertical="center" wrapText="1"/>
    </xf>
    <xf borderId="5" fillId="5" fontId="9" numFmtId="0" xfId="0" applyAlignment="1" applyBorder="1" applyFont="1">
      <alignment horizontal="center"/>
    </xf>
    <xf borderId="5" fillId="5" fontId="9" numFmtId="0" xfId="0" applyAlignment="1" applyBorder="1" applyFont="1">
      <alignment horizontal="center" vertical="center"/>
    </xf>
    <xf borderId="8" fillId="5" fontId="13" numFmtId="0" xfId="0" applyAlignment="1" applyBorder="1" applyFont="1">
      <alignment horizontal="center" shrinkToFit="0" vertical="center" wrapText="1"/>
    </xf>
    <xf borderId="0" fillId="5" fontId="8" numFmtId="0" xfId="0" applyAlignment="1" applyFont="1">
      <alignment horizontal="center" shrinkToFit="0" vertical="center" wrapText="1"/>
    </xf>
    <xf borderId="0" fillId="5" fontId="13" numFmtId="0" xfId="0" applyAlignment="1" applyFont="1">
      <alignment horizontal="center" shrinkToFit="0" vertical="center" wrapText="1"/>
    </xf>
    <xf borderId="5" fillId="5" fontId="8" numFmtId="0" xfId="0" applyAlignment="1" applyBorder="1" applyFont="1">
      <alignment horizontal="center" readingOrder="0" shrinkToFit="0" vertical="center" wrapText="1"/>
    </xf>
    <xf borderId="0" fillId="0" fontId="4" numFmtId="1" xfId="0" applyAlignment="1" applyFont="1" applyNumberFormat="1">
      <alignment readingOrder="0"/>
    </xf>
    <xf borderId="1" fillId="3" fontId="6" numFmtId="0" xfId="0" applyAlignment="1" applyBorder="1" applyFont="1">
      <alignment horizontal="center" readingOrder="0" shrinkToFit="0" vertical="center" wrapText="1"/>
    </xf>
    <xf borderId="5" fillId="0" fontId="44" numFmtId="0" xfId="0" applyAlignment="1" applyBorder="1" applyFont="1">
      <alignment horizontal="center" readingOrder="0" shrinkToFit="0" vertical="bottom" wrapText="0"/>
    </xf>
    <xf borderId="5" fillId="0" fontId="15" numFmtId="1" xfId="0" applyAlignment="1" applyBorder="1" applyFont="1" applyNumberFormat="1">
      <alignment horizontal="center" readingOrder="0" shrinkToFit="0" wrapText="0"/>
    </xf>
    <xf borderId="5" fillId="0" fontId="13" numFmtId="2" xfId="0" applyAlignment="1" applyBorder="1" applyFont="1" applyNumberFormat="1">
      <alignment horizontal="center" shrinkToFit="0" vertical="center" wrapText="1"/>
    </xf>
    <xf borderId="3" fillId="0" fontId="44" numFmtId="0" xfId="0" applyAlignment="1" applyBorder="1" applyFont="1">
      <alignment horizontal="center" readingOrder="0" shrinkToFit="0" vertical="bottom" wrapText="0"/>
    </xf>
    <xf borderId="5" fillId="0" fontId="44" numFmtId="1" xfId="0" applyAlignment="1" applyBorder="1" applyFont="1" applyNumberFormat="1">
      <alignment horizontal="center" readingOrder="0" shrinkToFit="0" vertical="bottom" wrapText="0"/>
    </xf>
    <xf borderId="11" fillId="0" fontId="8" numFmtId="0" xfId="0" applyAlignment="1" applyBorder="1" applyFont="1">
      <alignment horizontal="center" readingOrder="0" shrinkToFit="0" vertical="center" wrapText="1"/>
    </xf>
    <xf borderId="1" fillId="2" fontId="26" numFmtId="0" xfId="0" applyAlignment="1" applyBorder="1" applyFont="1">
      <alignment horizontal="center" vertical="center"/>
    </xf>
    <xf borderId="1" fillId="2" fontId="9" numFmtId="0" xfId="0" applyAlignment="1" applyBorder="1" applyFont="1">
      <alignment horizontal="center" shrinkToFit="0" vertical="center" wrapText="1"/>
    </xf>
    <xf borderId="1" fillId="2" fontId="9" numFmtId="0" xfId="0" applyAlignment="1" applyBorder="1" applyFont="1">
      <alignment horizontal="center" vertical="center"/>
    </xf>
    <xf borderId="5" fillId="0" fontId="16" numFmtId="0" xfId="0" applyAlignment="1" applyBorder="1" applyFont="1">
      <alignment horizontal="right" readingOrder="0" shrinkToFit="0" vertical="bottom" wrapText="0"/>
    </xf>
    <xf borderId="8" fillId="0" fontId="16" numFmtId="0" xfId="0" applyAlignment="1" applyBorder="1" applyFont="1">
      <alignment horizontal="right" readingOrder="0" shrinkToFit="0" vertical="bottom" wrapText="0"/>
    </xf>
    <xf borderId="26" fillId="0" fontId="16" numFmtId="0" xfId="0" applyAlignment="1" applyBorder="1" applyFont="1">
      <alignment horizontal="right" readingOrder="0" shrinkToFit="0" vertical="bottom" wrapText="0"/>
    </xf>
    <xf borderId="26" fillId="0" fontId="16" numFmtId="0" xfId="0" applyAlignment="1" applyBorder="1" applyFont="1">
      <alignment horizontal="center" readingOrder="0" shrinkToFit="0" wrapText="0"/>
    </xf>
    <xf borderId="3" fillId="0" fontId="16" numFmtId="0" xfId="0" applyAlignment="1" applyBorder="1" applyFont="1">
      <alignment horizontal="right" readingOrder="0" shrinkToFit="0" vertical="bottom" wrapText="0"/>
    </xf>
    <xf borderId="4" fillId="0" fontId="16" numFmtId="0" xfId="0" applyAlignment="1" applyBorder="1" applyFont="1">
      <alignment horizontal="right" readingOrder="0" shrinkToFit="0" vertical="bottom" wrapText="0"/>
    </xf>
    <xf borderId="3" fillId="0" fontId="16" numFmtId="0" xfId="0" applyAlignment="1" applyBorder="1" applyFont="1">
      <alignment shrinkToFit="0" vertical="bottom" wrapText="0"/>
    </xf>
    <xf borderId="4" fillId="0" fontId="16" numFmtId="0" xfId="0" applyAlignment="1" applyBorder="1" applyFont="1">
      <alignment shrinkToFit="0" vertical="bottom" wrapText="0"/>
    </xf>
    <xf borderId="3" fillId="0" fontId="22" numFmtId="0" xfId="0" applyAlignment="1" applyBorder="1" applyFont="1">
      <alignment readingOrder="0" shrinkToFit="0" vertical="bottom" wrapText="0"/>
    </xf>
    <xf borderId="4" fillId="0" fontId="16" numFmtId="0" xfId="0" applyAlignment="1" applyBorder="1" applyFont="1">
      <alignment readingOrder="0" shrinkToFit="0" vertical="bottom" wrapText="0"/>
    </xf>
    <xf borderId="26" fillId="0" fontId="16" numFmtId="0" xfId="0" applyAlignment="1" applyBorder="1" applyFont="1">
      <alignment readingOrder="0" shrinkToFit="0" vertical="bottom" wrapText="0"/>
    </xf>
    <xf borderId="3" fillId="0" fontId="16" numFmtId="0" xfId="0" applyAlignment="1" applyBorder="1" applyFont="1">
      <alignment readingOrder="0" shrinkToFit="0" vertical="bottom" wrapText="0"/>
    </xf>
    <xf borderId="1" fillId="2" fontId="48" numFmtId="0" xfId="0" applyAlignment="1" applyBorder="1" applyFont="1">
      <alignment horizontal="center" vertical="center"/>
    </xf>
    <xf borderId="26" fillId="0" fontId="16" numFmtId="0" xfId="0" applyAlignment="1" applyBorder="1" applyFont="1">
      <alignment shrinkToFit="0" vertical="bottom" wrapText="0"/>
    </xf>
    <xf borderId="26" fillId="0" fontId="16" numFmtId="0" xfId="0" applyAlignment="1" applyBorder="1" applyFont="1">
      <alignment horizontal="center" shrinkToFit="0" wrapText="0"/>
    </xf>
    <xf borderId="4" fillId="0" fontId="16" numFmtId="0" xfId="0" applyAlignment="1" applyBorder="1" applyFont="1">
      <alignment horizontal="right" shrinkToFit="0" vertical="bottom" wrapText="0"/>
    </xf>
    <xf borderId="0" fillId="0" fontId="16" numFmtId="0" xfId="0" applyAlignment="1" applyFont="1">
      <alignment horizontal="right" readingOrder="0" shrinkToFit="0" vertical="bottom" wrapText="0"/>
    </xf>
    <xf borderId="26" fillId="0" fontId="22" numFmtId="0" xfId="0" applyAlignment="1" applyBorder="1" applyFont="1">
      <alignment horizontal="center" readingOrder="0" shrinkToFit="0" wrapText="0"/>
    </xf>
    <xf borderId="0" fillId="0" fontId="11" numFmtId="0" xfId="0" applyFont="1"/>
    <xf borderId="1" fillId="0" fontId="11" numFmtId="0" xfId="0" applyAlignment="1" applyBorder="1" applyFont="1">
      <alignment horizontal="center" vertical="center"/>
    </xf>
    <xf borderId="26" fillId="0" fontId="22" numFmtId="0" xfId="0" applyAlignment="1" applyBorder="1" applyFont="1">
      <alignment horizontal="right" readingOrder="0" shrinkToFit="0" vertical="bottom" wrapText="0"/>
    </xf>
    <xf borderId="5" fillId="2" fontId="26" numFmtId="0" xfId="0" applyAlignment="1" applyBorder="1" applyFont="1">
      <alignment horizontal="center" vertical="center"/>
    </xf>
    <xf borderId="1" fillId="2" fontId="26" numFmtId="0" xfId="0" applyAlignment="1" applyBorder="1" applyFont="1">
      <alignment horizontal="center" vertical="center"/>
    </xf>
    <xf borderId="1" fillId="2" fontId="26" numFmtId="1" xfId="0" applyAlignment="1" applyBorder="1" applyFont="1" applyNumberFormat="1">
      <alignment horizontal="center" vertical="center"/>
    </xf>
    <xf borderId="1" fillId="2" fontId="26" numFmtId="0" xfId="0" applyAlignment="1" applyBorder="1" applyFont="1">
      <alignment horizontal="center" readingOrder="0" vertical="center"/>
    </xf>
    <xf borderId="1" fillId="2" fontId="9" numFmtId="0" xfId="0" applyAlignment="1" applyBorder="1" applyFont="1">
      <alignment horizontal="center" readingOrder="0" shrinkToFit="0" vertical="center" wrapText="1"/>
    </xf>
    <xf borderId="1" fillId="2" fontId="9" numFmtId="0" xfId="0" applyAlignment="1" applyBorder="1" applyFont="1">
      <alignment horizontal="center" readingOrder="0" vertical="center"/>
    </xf>
    <xf borderId="0" fillId="0" fontId="26" numFmtId="0" xfId="0" applyAlignment="1" applyFont="1">
      <alignment horizontal="center"/>
    </xf>
    <xf borderId="0" fillId="0" fontId="9" numFmtId="0" xfId="0" applyAlignment="1" applyFont="1">
      <alignment horizontal="center" shrinkToFit="0" wrapText="1"/>
    </xf>
    <xf borderId="0" fillId="0" fontId="9" numFmtId="0" xfId="0" applyFont="1"/>
    <xf borderId="0" fillId="0" fontId="26" numFmtId="0" xfId="0" applyAlignment="1" applyFont="1">
      <alignment vertical="bottom"/>
    </xf>
    <xf borderId="0" fillId="3" fontId="1" numFmtId="1" xfId="0" applyFont="1" applyNumberFormat="1"/>
    <xf borderId="0" fillId="3" fontId="1" numFmtId="0" xfId="0" applyAlignment="1" applyFont="1">
      <alignment horizontal="center"/>
    </xf>
    <xf borderId="0" fillId="3" fontId="6" numFmtId="1" xfId="0" applyFont="1" applyNumberFormat="1"/>
    <xf borderId="0" fillId="3" fontId="8" numFmtId="1" xfId="0" applyFont="1" applyNumberFormat="1"/>
    <xf borderId="0" fillId="3" fontId="8" numFmtId="0" xfId="0" applyAlignment="1" applyFont="1">
      <alignment horizontal="center"/>
    </xf>
    <xf borderId="0" fillId="3" fontId="4" numFmtId="1" xfId="0" applyFont="1" applyNumberFormat="1"/>
    <xf borderId="0" fillId="3" fontId="4" numFmtId="0" xfId="0" applyAlignment="1" applyFont="1">
      <alignment horizontal="center"/>
    </xf>
    <xf borderId="1" fillId="3" fontId="6" numFmtId="1" xfId="0" applyAlignment="1" applyBorder="1" applyFont="1" applyNumberFormat="1">
      <alignment horizontal="center" readingOrder="0" shrinkToFit="0" vertical="center" wrapText="1"/>
    </xf>
    <xf borderId="7" fillId="3" fontId="6" numFmtId="0" xfId="0" applyAlignment="1" applyBorder="1" applyFont="1">
      <alignment horizontal="center" shrinkToFit="0" vertical="center" wrapText="1"/>
    </xf>
    <xf borderId="3" fillId="0" fontId="6" numFmtId="0" xfId="0" applyAlignment="1" applyBorder="1" applyFont="1">
      <alignment horizontal="center" shrinkToFit="0" vertical="center" wrapText="1"/>
    </xf>
    <xf borderId="5" fillId="2" fontId="8" numFmtId="0" xfId="0" applyAlignment="1" applyBorder="1" applyFont="1">
      <alignment horizontal="center" readingOrder="0" shrinkToFit="0" vertical="center" wrapText="1"/>
    </xf>
    <xf borderId="5" fillId="2" fontId="6" numFmtId="0" xfId="0" applyAlignment="1" applyBorder="1" applyFont="1">
      <alignment horizontal="center" readingOrder="0" shrinkToFit="0" vertical="center" wrapText="1"/>
    </xf>
    <xf borderId="3" fillId="3" fontId="6" numFmtId="1" xfId="0" applyAlignment="1" applyBorder="1" applyFont="1" applyNumberFormat="1">
      <alignment horizontal="center" readingOrder="0" shrinkToFit="0" vertical="center" wrapText="1"/>
    </xf>
    <xf borderId="3" fillId="3" fontId="6" numFmtId="0" xfId="0" applyAlignment="1" applyBorder="1" applyFont="1">
      <alignment horizontal="center" readingOrder="0" shrinkToFit="0" vertical="center" wrapText="1"/>
    </xf>
    <xf borderId="3" fillId="2" fontId="6" numFmtId="0" xfId="0" applyAlignment="1" applyBorder="1" applyFont="1">
      <alignment horizontal="center" readingOrder="0" shrinkToFit="0" vertical="center" wrapText="1"/>
    </xf>
    <xf borderId="4" fillId="3" fontId="8" numFmtId="1" xfId="0" applyAlignment="1" applyBorder="1" applyFont="1" applyNumberFormat="1">
      <alignment horizontal="center" readingOrder="0" shrinkToFit="0" vertical="center" wrapText="1"/>
    </xf>
    <xf borderId="5" fillId="3" fontId="15" numFmtId="1" xfId="0" applyAlignment="1" applyBorder="1" applyFont="1" applyNumberFormat="1">
      <alignment horizontal="center" readingOrder="0" shrinkToFit="0" wrapText="0"/>
    </xf>
    <xf borderId="3" fillId="3" fontId="15" numFmtId="1" xfId="0" applyAlignment="1" applyBorder="1" applyFont="1" applyNumberFormat="1">
      <alignment horizontal="center" readingOrder="0" shrinkToFit="0" wrapText="0"/>
    </xf>
    <xf borderId="4" fillId="3" fontId="8" numFmtId="1" xfId="0" applyAlignment="1" applyBorder="1" applyFont="1" applyNumberFormat="1">
      <alignment horizontal="center" shrinkToFit="0" vertical="center" wrapText="1"/>
    </xf>
    <xf borderId="5" fillId="3" fontId="8" numFmtId="1" xfId="0" applyAlignment="1" applyBorder="1" applyFont="1" applyNumberFormat="1">
      <alignment horizontal="center" readingOrder="0" shrinkToFit="0" vertical="center" wrapText="1"/>
    </xf>
    <xf borderId="8" fillId="2" fontId="8" numFmtId="1" xfId="0" applyAlignment="1" applyBorder="1" applyFont="1" applyNumberFormat="1">
      <alignment horizontal="center" shrinkToFit="0" vertical="center" wrapText="1"/>
    </xf>
    <xf borderId="5" fillId="3" fontId="11" numFmtId="0" xfId="0" applyAlignment="1" applyBorder="1" applyFont="1">
      <alignment horizontal="center" readingOrder="0"/>
    </xf>
    <xf borderId="5" fillId="3" fontId="13" numFmtId="1" xfId="0" applyAlignment="1" applyBorder="1" applyFont="1" applyNumberFormat="1">
      <alignment horizontal="center" readingOrder="0" shrinkToFit="0" vertical="center" wrapText="1"/>
    </xf>
    <xf borderId="0" fillId="3" fontId="8" numFmtId="0" xfId="0" applyAlignment="1" applyFont="1">
      <alignment horizontal="center" shrinkToFit="0" vertical="center" wrapText="1"/>
    </xf>
    <xf borderId="0" fillId="3" fontId="8" numFmtId="1" xfId="0" applyAlignment="1" applyFont="1" applyNumberFormat="1">
      <alignment horizontal="center" shrinkToFit="0" vertical="center" wrapText="1"/>
    </xf>
    <xf borderId="0" fillId="3" fontId="11" numFmtId="1" xfId="0" applyFont="1" applyNumberFormat="1"/>
    <xf borderId="0" fillId="3" fontId="11" numFmtId="0" xfId="0" applyAlignment="1" applyFont="1">
      <alignment horizontal="center"/>
    </xf>
    <xf borderId="0" fillId="3" fontId="14" numFmtId="1" xfId="0" applyFont="1" applyNumberFormat="1"/>
    <xf borderId="0" fillId="0" fontId="1" numFmtId="1" xfId="0" applyAlignment="1" applyFont="1" applyNumberFormat="1">
      <alignment horizontal="center" vertical="center"/>
    </xf>
    <xf borderId="0" fillId="0" fontId="1" numFmtId="164" xfId="0" applyAlignment="1" applyFont="1" applyNumberFormat="1">
      <alignment horizontal="center"/>
    </xf>
    <xf borderId="0" fillId="0" fontId="8" numFmtId="1" xfId="0" applyAlignment="1" applyFont="1" applyNumberFormat="1">
      <alignment horizontal="center" vertical="center"/>
    </xf>
    <xf borderId="0" fillId="0" fontId="6" numFmtId="0" xfId="0" applyAlignment="1" applyFont="1">
      <alignment horizontal="center"/>
    </xf>
    <xf borderId="0" fillId="0" fontId="8" numFmtId="164" xfId="0" applyAlignment="1" applyFont="1" applyNumberFormat="1">
      <alignment horizontal="center"/>
    </xf>
    <xf borderId="0" fillId="0" fontId="8" numFmtId="0" xfId="0" applyAlignment="1" applyFont="1">
      <alignment horizontal="center"/>
    </xf>
    <xf borderId="0" fillId="0" fontId="4" numFmtId="0" xfId="0" applyAlignment="1" applyFont="1">
      <alignment horizontal="center" vertical="center"/>
    </xf>
    <xf borderId="0" fillId="0" fontId="4" numFmtId="1" xfId="0" applyAlignment="1" applyFont="1" applyNumberFormat="1">
      <alignment horizontal="center" vertical="center"/>
    </xf>
    <xf borderId="0" fillId="0" fontId="4" numFmtId="164" xfId="0" applyAlignment="1" applyFont="1" applyNumberFormat="1">
      <alignment horizontal="center"/>
    </xf>
    <xf borderId="0" fillId="0" fontId="14" numFmtId="164" xfId="0" applyAlignment="1" applyFont="1" applyNumberFormat="1">
      <alignment horizontal="center"/>
    </xf>
    <xf borderId="5" fillId="2" fontId="6" numFmtId="1" xfId="0" applyAlignment="1" applyBorder="1" applyFont="1" applyNumberFormat="1">
      <alignment horizontal="center" readingOrder="0" shrinkToFit="0" vertical="center" wrapText="1"/>
    </xf>
    <xf borderId="5" fillId="2" fontId="6" numFmtId="164" xfId="0" applyAlignment="1" applyBorder="1" applyFont="1" applyNumberFormat="1">
      <alignment horizontal="center" readingOrder="0" shrinkToFit="0" vertical="center" wrapText="1"/>
    </xf>
    <xf borderId="5" fillId="0" fontId="49" numFmtId="0" xfId="0" applyAlignment="1" applyBorder="1" applyFont="1">
      <alignment horizontal="center" readingOrder="0" shrinkToFit="0" vertical="center" wrapText="0"/>
    </xf>
    <xf borderId="5" fillId="3" fontId="50" numFmtId="1" xfId="0" applyAlignment="1" applyBorder="1" applyFont="1" applyNumberFormat="1">
      <alignment horizontal="center" readingOrder="0"/>
    </xf>
    <xf borderId="5" fillId="0" fontId="8" numFmtId="0" xfId="0" applyAlignment="1" applyBorder="1" applyFont="1">
      <alignment horizontal="center" readingOrder="0" shrinkToFit="0" wrapText="1"/>
    </xf>
    <xf borderId="36" fillId="0" fontId="8" numFmtId="1" xfId="0" applyAlignment="1" applyBorder="1" applyFont="1" applyNumberFormat="1">
      <alignment horizontal="center" shrinkToFit="0" vertical="center" wrapText="1"/>
    </xf>
    <xf borderId="5" fillId="0" fontId="8" numFmtId="0" xfId="0" applyAlignment="1" applyBorder="1" applyFont="1">
      <alignment horizontal="center" shrinkToFit="0" wrapText="1"/>
    </xf>
    <xf borderId="5" fillId="7" fontId="8" numFmtId="1" xfId="0" applyAlignment="1" applyBorder="1" applyFont="1" applyNumberFormat="1">
      <alignment horizontal="center" readingOrder="0" shrinkToFit="0" vertical="center" wrapText="1"/>
    </xf>
    <xf borderId="5" fillId="0" fontId="51" numFmtId="0" xfId="0" applyAlignment="1" applyBorder="1" applyFont="1">
      <alignment horizontal="center" readingOrder="0" shrinkToFit="0" wrapText="0"/>
    </xf>
    <xf borderId="3" fillId="0" fontId="51" numFmtId="0" xfId="0" applyAlignment="1" applyBorder="1" applyFont="1">
      <alignment horizontal="center" readingOrder="0" shrinkToFit="0" wrapText="0"/>
    </xf>
    <xf borderId="5" fillId="3" fontId="50" numFmtId="164" xfId="0" applyAlignment="1" applyBorder="1" applyFont="1" applyNumberFormat="1">
      <alignment horizontal="center" readingOrder="0"/>
    </xf>
    <xf borderId="5" fillId="0" fontId="10" numFmtId="1" xfId="0" applyAlignment="1" applyBorder="1" applyFont="1" applyNumberFormat="1">
      <alignment horizontal="center" readingOrder="0" shrinkToFit="0" vertical="center" wrapText="0"/>
    </xf>
    <xf borderId="5" fillId="0" fontId="8" numFmtId="0" xfId="0" applyAlignment="1" applyBorder="1" applyFont="1">
      <alignment horizontal="center" shrinkToFit="0" wrapText="1"/>
    </xf>
    <xf borderId="5" fillId="3" fontId="10" numFmtId="1" xfId="0" applyAlignment="1" applyBorder="1" applyFont="1" applyNumberFormat="1">
      <alignment horizontal="center" readingOrder="0" shrinkToFit="0" vertical="center" wrapText="0"/>
    </xf>
    <xf borderId="5" fillId="0" fontId="52" numFmtId="0" xfId="0" applyAlignment="1" applyBorder="1" applyFont="1">
      <alignment horizontal="center" readingOrder="0"/>
    </xf>
    <xf borderId="5" fillId="3" fontId="10" numFmtId="0" xfId="0" applyAlignment="1" applyBorder="1" applyFont="1">
      <alignment horizontal="center" readingOrder="0" shrinkToFit="0" vertical="center" wrapText="0"/>
    </xf>
    <xf borderId="0" fillId="0" fontId="8" numFmtId="164" xfId="0" applyAlignment="1" applyFont="1" applyNumberFormat="1">
      <alignment horizontal="center" shrinkToFit="0" vertical="center" wrapText="1"/>
    </xf>
    <xf borderId="0" fillId="0" fontId="11" numFmtId="1" xfId="0" applyAlignment="1" applyFont="1" applyNumberFormat="1">
      <alignment horizontal="center" vertical="center"/>
    </xf>
    <xf borderId="0" fillId="0" fontId="11" numFmtId="0" xfId="0" applyAlignment="1" applyFont="1">
      <alignment horizontal="center"/>
    </xf>
    <xf borderId="0" fillId="0" fontId="11" numFmtId="164" xfId="0" applyAlignment="1" applyFont="1" applyNumberFormat="1">
      <alignment horizontal="center"/>
    </xf>
    <xf borderId="1" fillId="0" fontId="10" numFmtId="0" xfId="0" applyAlignment="1" applyBorder="1" applyFont="1">
      <alignment horizontal="center" readingOrder="0" shrinkToFit="0" vertical="top" wrapText="1"/>
    </xf>
    <xf borderId="5" fillId="2" fontId="8" numFmtId="0" xfId="0" applyAlignment="1" applyBorder="1" applyFont="1">
      <alignment horizontal="center" vertical="center"/>
    </xf>
    <xf borderId="1" fillId="2" fontId="8" numFmtId="0" xfId="0" applyAlignment="1" applyBorder="1" applyFont="1">
      <alignment horizontal="center" vertical="center"/>
    </xf>
    <xf borderId="1" fillId="2" fontId="8" numFmtId="0" xfId="0" applyAlignment="1" applyBorder="1" applyFont="1">
      <alignment horizontal="center" shrinkToFit="0" vertical="center" wrapText="1"/>
    </xf>
    <xf borderId="1" fillId="2" fontId="8" numFmtId="1" xfId="0" applyAlignment="1" applyBorder="1" applyFont="1" applyNumberFormat="1">
      <alignment horizontal="center" vertical="center"/>
    </xf>
    <xf borderId="5" fillId="6" fontId="11" numFmtId="0" xfId="0" applyAlignment="1" applyBorder="1" applyFont="1">
      <alignment horizontal="center" vertical="center"/>
    </xf>
    <xf borderId="1" fillId="0" fontId="8" numFmtId="0" xfId="0" applyAlignment="1" applyBorder="1" applyFont="1">
      <alignment horizontal="center" readingOrder="0" shrinkToFit="0" vertical="top" wrapText="1"/>
    </xf>
    <xf borderId="5" fillId="2" fontId="8" numFmtId="0" xfId="0" applyAlignment="1" applyBorder="1" applyFont="1">
      <alignment horizontal="center" readingOrder="0" vertical="center"/>
    </xf>
    <xf borderId="1" fillId="2" fontId="8" numFmtId="0" xfId="0" applyAlignment="1" applyBorder="1" applyFont="1">
      <alignment horizontal="center" readingOrder="0" shrinkToFit="0" vertical="center" wrapText="1"/>
    </xf>
    <xf borderId="2" fillId="2" fontId="8" numFmtId="0" xfId="0" applyAlignment="1" applyBorder="1" applyFont="1">
      <alignment horizontal="center" vertical="center"/>
    </xf>
    <xf borderId="2" fillId="2" fontId="26" numFmtId="0" xfId="0" applyAlignment="1" applyBorder="1" applyFont="1">
      <alignment horizontal="center" vertical="center"/>
    </xf>
    <xf borderId="2" fillId="2" fontId="8" numFmtId="0" xfId="0" applyAlignment="1" applyBorder="1" applyFont="1">
      <alignment horizontal="center" shrinkToFit="0" vertical="center" wrapText="1"/>
    </xf>
    <xf borderId="2" fillId="2" fontId="8" numFmtId="1" xfId="0" applyAlignment="1" applyBorder="1" applyFont="1" applyNumberFormat="1">
      <alignment horizontal="center" vertical="center"/>
    </xf>
    <xf borderId="1" fillId="2" fontId="13" numFmtId="0" xfId="0" applyAlignment="1" applyBorder="1" applyFont="1">
      <alignment horizontal="center" readingOrder="0" vertical="center"/>
    </xf>
    <xf borderId="1" fillId="2" fontId="8" numFmtId="1" xfId="0" applyAlignment="1" applyBorder="1" applyFont="1" applyNumberFormat="1">
      <alignment horizontal="center" shrinkToFit="0" vertical="center" wrapText="1"/>
    </xf>
    <xf borderId="1" fillId="2" fontId="53" numFmtId="0" xfId="0" applyAlignment="1" applyBorder="1" applyFont="1">
      <alignment horizontal="center" readingOrder="0" shrinkToFit="0" vertical="center" wrapText="1"/>
    </xf>
    <xf borderId="1" fillId="2" fontId="8" numFmtId="0" xfId="0" applyAlignment="1" applyBorder="1" applyFont="1">
      <alignment horizontal="center" readingOrder="0" vertical="center"/>
    </xf>
    <xf borderId="5" fillId="2" fontId="13" numFmtId="0" xfId="0" applyAlignment="1" applyBorder="1" applyFont="1">
      <alignment horizontal="center" readingOrder="0" vertical="center"/>
    </xf>
    <xf borderId="2" fillId="2" fontId="8" numFmtId="0" xfId="0" applyAlignment="1" applyBorder="1" applyFont="1">
      <alignment horizontal="center" readingOrder="0" vertical="center"/>
    </xf>
    <xf borderId="1" fillId="2" fontId="10" numFmtId="0" xfId="0" applyAlignment="1" applyBorder="1" applyFont="1">
      <alignment horizontal="center" readingOrder="0" shrinkToFit="0" vertical="center" wrapText="1"/>
    </xf>
    <xf borderId="1" fillId="2" fontId="11" numFmtId="0" xfId="0" applyAlignment="1" applyBorder="1" applyFont="1">
      <alignment horizontal="center" vertical="center"/>
    </xf>
    <xf borderId="1" fillId="2" fontId="54" numFmtId="0" xfId="0" applyAlignment="1" applyBorder="1" applyFont="1">
      <alignment horizontal="center" vertical="center"/>
    </xf>
    <xf borderId="1" fillId="2" fontId="55" numFmtId="0" xfId="0" applyAlignment="1" applyBorder="1" applyFont="1">
      <alignment horizontal="center" readingOrder="0" shrinkToFit="0" vertical="center" wrapText="1"/>
    </xf>
    <xf borderId="1" fillId="2" fontId="56" numFmtId="0" xfId="0" applyAlignment="1" applyBorder="1" applyFont="1">
      <alignment horizontal="center" vertical="center"/>
    </xf>
    <xf borderId="1" fillId="2" fontId="8" numFmtId="1" xfId="0" applyAlignment="1" applyBorder="1" applyFont="1" applyNumberFormat="1">
      <alignment horizontal="center" readingOrder="0" vertical="center"/>
    </xf>
    <xf borderId="1" fillId="2" fontId="57" numFmtId="0" xfId="0" applyAlignment="1" applyBorder="1" applyFont="1">
      <alignment horizontal="center" vertical="center"/>
    </xf>
    <xf borderId="0" fillId="0" fontId="8" numFmtId="0" xfId="0" applyAlignment="1" applyFont="1">
      <alignment readingOrder="0"/>
    </xf>
    <xf borderId="1" fillId="2" fontId="26" numFmtId="0" xfId="0" applyAlignment="1" applyBorder="1" applyFont="1">
      <alignment horizontal="center" vertical="center"/>
    </xf>
    <xf borderId="1" fillId="2" fontId="9" numFmtId="0" xfId="0" applyAlignment="1" applyBorder="1" applyFont="1">
      <alignment horizontal="center" shrinkToFit="0" vertical="center" wrapText="1"/>
    </xf>
    <xf borderId="0" fillId="0" fontId="26" numFmtId="1" xfId="0" applyAlignment="1" applyFont="1" applyNumberFormat="1">
      <alignment horizontal="center"/>
    </xf>
    <xf borderId="0" fillId="0" fontId="9" numFmtId="1" xfId="0" applyAlignment="1" applyFont="1" applyNumberFormat="1">
      <alignment horizontal="center" shrinkToFit="0" wrapText="1"/>
    </xf>
    <xf borderId="0" fillId="0" fontId="9" numFmtId="0" xfId="0" applyAlignment="1" applyFont="1">
      <alignment horizontal="center" shrinkToFit="0" wrapText="1"/>
    </xf>
    <xf borderId="0" fillId="0" fontId="9" numFmtId="1" xfId="0" applyAlignment="1" applyFont="1" applyNumberFormat="1">
      <alignment horizontal="center" readingOrder="0" shrinkToFit="0" wrapText="1"/>
    </xf>
    <xf borderId="5" fillId="3" fontId="44" numFmtId="0" xfId="0" applyAlignment="1" applyBorder="1" applyFont="1">
      <alignment horizontal="center" readingOrder="0" shrinkToFit="0" wrapText="0"/>
    </xf>
    <xf borderId="5" fillId="2" fontId="11" numFmtId="1" xfId="0" applyAlignment="1" applyBorder="1" applyFont="1" applyNumberFormat="1">
      <alignment horizontal="center"/>
    </xf>
    <xf borderId="5" fillId="3" fontId="44" numFmtId="1" xfId="0" applyAlignment="1" applyBorder="1" applyFont="1" applyNumberFormat="1">
      <alignment horizontal="center" readingOrder="0" shrinkToFit="0" wrapText="0"/>
    </xf>
    <xf borderId="5" fillId="3" fontId="23" numFmtId="0" xfId="0" applyAlignment="1" applyBorder="1" applyFont="1">
      <alignment horizontal="center" vertical="bottom"/>
    </xf>
    <xf borderId="5" fillId="3" fontId="8" numFmtId="1" xfId="0" applyAlignment="1" applyBorder="1" applyFont="1" applyNumberFormat="1">
      <alignment horizontal="center" readingOrder="0" shrinkToFit="0" vertical="center" wrapText="1"/>
    </xf>
    <xf borderId="8" fillId="0" fontId="13" numFmtId="1" xfId="0" applyAlignment="1" applyBorder="1" applyFont="1" applyNumberFormat="1">
      <alignment horizontal="center" shrinkToFit="0" vertical="center" wrapText="1"/>
    </xf>
    <xf borderId="5" fillId="3" fontId="8" numFmtId="1" xfId="0" applyAlignment="1" applyBorder="1" applyFont="1" applyNumberFormat="1">
      <alignment horizontal="center" shrinkToFit="0" vertical="center" wrapText="1"/>
    </xf>
    <xf borderId="5" fillId="3" fontId="23" numFmtId="0" xfId="0" applyAlignment="1" applyBorder="1" applyFont="1">
      <alignment horizontal="center" readingOrder="0" vertical="bottom"/>
    </xf>
    <xf borderId="5" fillId="3" fontId="23" numFmtId="1" xfId="0" applyAlignment="1" applyBorder="1" applyFont="1" applyNumberFormat="1">
      <alignment horizontal="center" readingOrder="0" shrinkToFit="0" wrapText="0"/>
    </xf>
    <xf borderId="0" fillId="0" fontId="1" numFmtId="164" xfId="0" applyFont="1" applyNumberFormat="1"/>
    <xf borderId="0" fillId="0" fontId="8" numFmtId="164" xfId="0" applyFont="1" applyNumberFormat="1"/>
    <xf borderId="0" fillId="0" fontId="4" numFmtId="164" xfId="0" applyFont="1" applyNumberFormat="1"/>
    <xf borderId="18" fillId="3" fontId="41" numFmtId="0" xfId="0" applyAlignment="1" applyBorder="1" applyFont="1">
      <alignment readingOrder="0"/>
    </xf>
    <xf borderId="0" fillId="0" fontId="14" numFmtId="164" xfId="0" applyFont="1" applyNumberFormat="1"/>
    <xf borderId="5" fillId="4" fontId="8" numFmtId="164" xfId="0" applyAlignment="1" applyBorder="1" applyFont="1" applyNumberFormat="1">
      <alignment horizontal="center" shrinkToFit="0" vertical="center" wrapText="1"/>
    </xf>
    <xf borderId="8" fillId="4" fontId="8" numFmtId="164" xfId="0" applyAlignment="1" applyBorder="1" applyFont="1" applyNumberFormat="1">
      <alignment horizontal="center" shrinkToFit="0" vertical="center" wrapText="1"/>
    </xf>
    <xf borderId="4" fillId="4" fontId="13" numFmtId="0" xfId="0" applyAlignment="1" applyBorder="1" applyFont="1">
      <alignment horizontal="center" readingOrder="0" shrinkToFit="0" vertical="center" wrapText="1"/>
    </xf>
    <xf borderId="8" fillId="2" fontId="8" numFmtId="0" xfId="0" applyAlignment="1" applyBorder="1" applyFont="1">
      <alignment horizontal="center" readingOrder="0" shrinkToFit="0" vertical="center" wrapText="1"/>
    </xf>
    <xf borderId="8" fillId="2" fontId="8" numFmtId="1" xfId="0" applyAlignment="1" applyBorder="1" applyFont="1" applyNumberFormat="1">
      <alignment horizontal="center" readingOrder="0" shrinkToFit="0" vertical="center" wrapText="1"/>
    </xf>
    <xf borderId="5" fillId="0" fontId="16" numFmtId="0" xfId="0" applyAlignment="1" applyBorder="1" applyFont="1">
      <alignment horizontal="center" readingOrder="0" shrinkToFit="0" vertical="bottom" wrapText="0"/>
    </xf>
    <xf borderId="8" fillId="2" fontId="13" numFmtId="0" xfId="0" applyAlignment="1" applyBorder="1" applyFont="1">
      <alignment horizontal="center" shrinkToFit="0" vertical="center" wrapText="1"/>
    </xf>
    <xf borderId="8" fillId="0" fontId="13" numFmtId="0" xfId="0" applyAlignment="1" applyBorder="1" applyFont="1">
      <alignment horizontal="center" readingOrder="0" shrinkToFit="0" vertical="center" wrapText="1"/>
    </xf>
    <xf borderId="5" fillId="0" fontId="23" numFmtId="0" xfId="0" applyAlignment="1" applyBorder="1" applyFont="1">
      <alignment horizontal="center" vertical="bottom"/>
    </xf>
    <xf borderId="8" fillId="2" fontId="13" numFmtId="1" xfId="0" applyAlignment="1" applyBorder="1" applyFont="1" applyNumberFormat="1">
      <alignment horizontal="center" shrinkToFit="0" vertical="center" wrapText="1"/>
    </xf>
    <xf borderId="5" fillId="0" fontId="8" numFmtId="2" xfId="0" applyAlignment="1" applyBorder="1" applyFont="1" applyNumberFormat="1">
      <alignment horizontal="center" readingOrder="0" shrinkToFit="0" vertical="center" wrapText="1"/>
    </xf>
    <xf borderId="5" fillId="0" fontId="9" numFmtId="0" xfId="0" applyAlignment="1" applyBorder="1" applyFont="1">
      <alignment horizontal="center" readingOrder="0"/>
    </xf>
    <xf borderId="5" fillId="2" fontId="8" numFmtId="1" xfId="0" applyAlignment="1" applyBorder="1" applyFont="1" applyNumberFormat="1">
      <alignment horizontal="center" readingOrder="0" shrinkToFit="0" vertical="center" wrapText="1"/>
    </xf>
    <xf borderId="5" fillId="2" fontId="13" numFmtId="1" xfId="0" applyAlignment="1" applyBorder="1" applyFont="1" applyNumberFormat="1">
      <alignment horizontal="center" shrinkToFit="0" vertical="center" wrapText="1"/>
    </xf>
    <xf borderId="0" fillId="0" fontId="11" numFmtId="164" xfId="0" applyFont="1" applyNumberFormat="1"/>
    <xf borderId="0" fillId="0" fontId="14" numFmtId="0" xfId="0" applyAlignment="1" applyFont="1">
      <alignment horizontal="left"/>
    </xf>
    <xf borderId="0" fillId="0" fontId="58" numFmtId="0" xfId="0" applyAlignment="1" applyFont="1">
      <alignment readingOrder="0"/>
    </xf>
    <xf borderId="7" fillId="2" fontId="6" numFmtId="0" xfId="0" applyAlignment="1" applyBorder="1" applyFont="1">
      <alignment horizontal="center" readingOrder="0" shrinkToFit="0" vertical="center" wrapText="1"/>
    </xf>
    <xf borderId="8" fillId="0" fontId="8" numFmtId="0" xfId="0" applyAlignment="1" applyBorder="1" applyFont="1">
      <alignment horizontal="center" shrinkToFit="0" vertical="bottom" wrapText="1"/>
    </xf>
    <xf borderId="8" fillId="0" fontId="8" numFmtId="1" xfId="0" applyAlignment="1" applyBorder="1" applyFont="1" applyNumberFormat="1">
      <alignment horizontal="center" shrinkToFit="0" vertical="bottom" wrapText="1"/>
    </xf>
    <xf borderId="8" fillId="0" fontId="8" numFmtId="164" xfId="0" applyAlignment="1" applyBorder="1" applyFont="1" applyNumberFormat="1">
      <alignment horizontal="center" shrinkToFit="0" vertical="bottom" wrapText="1"/>
    </xf>
    <xf borderId="4" fillId="0" fontId="8" numFmtId="0" xfId="0" applyAlignment="1" applyBorder="1" applyFont="1">
      <alignment horizontal="center" shrinkToFit="0" vertical="bottom" wrapText="1"/>
    </xf>
    <xf borderId="4" fillId="0" fontId="8" numFmtId="0" xfId="0" applyAlignment="1" applyBorder="1" applyFont="1">
      <alignment horizontal="center" readingOrder="0" shrinkToFit="0" vertical="bottom" wrapText="1"/>
    </xf>
    <xf borderId="0" fillId="0" fontId="26" numFmtId="0" xfId="0" applyAlignment="1" applyFont="1">
      <alignment horizontal="right" readingOrder="0" vertical="bottom"/>
    </xf>
    <xf borderId="5" fillId="3" fontId="24" numFmtId="0" xfId="0" applyBorder="1" applyFont="1"/>
    <xf borderId="0" fillId="3" fontId="59" numFmtId="0" xfId="0" applyAlignment="1" applyFont="1">
      <alignment horizontal="center"/>
    </xf>
    <xf borderId="5" fillId="0" fontId="8" numFmtId="164" xfId="0" applyAlignment="1" applyBorder="1" applyFont="1" applyNumberFormat="1">
      <alignment horizontal="center" readingOrder="0" shrinkToFit="0" vertical="center" wrapText="1"/>
    </xf>
    <xf borderId="5" fillId="0" fontId="26" numFmtId="0" xfId="0" applyAlignment="1" applyBorder="1" applyFont="1">
      <alignment horizontal="right" vertical="bottom"/>
    </xf>
    <xf borderId="0" fillId="3" fontId="59" numFmtId="0" xfId="0" applyAlignment="1" applyFont="1">
      <alignment horizontal="center" readingOrder="0"/>
    </xf>
    <xf borderId="0" fillId="0" fontId="26" numFmtId="0" xfId="0" applyAlignment="1" applyFont="1">
      <alignment horizontal="right" vertical="bottom"/>
    </xf>
    <xf borderId="8" fillId="0" fontId="8" numFmtId="2" xfId="0" applyAlignment="1" applyBorder="1" applyFont="1" applyNumberFormat="1">
      <alignment horizontal="center" shrinkToFit="0" vertical="bottom" wrapText="1"/>
    </xf>
    <xf borderId="8" fillId="0" fontId="8" numFmtId="0" xfId="0" applyAlignment="1" applyBorder="1" applyFont="1">
      <alignment horizontal="center" shrinkToFit="0" vertical="bottom" wrapText="1"/>
    </xf>
    <xf borderId="4" fillId="0" fontId="8" numFmtId="0" xfId="0" applyAlignment="1" applyBorder="1" applyFont="1">
      <alignment horizontal="center" shrinkToFit="0" vertical="bottom" wrapText="1"/>
    </xf>
    <xf borderId="5" fillId="0" fontId="11" numFmtId="164" xfId="0" applyBorder="1" applyFont="1" applyNumberFormat="1"/>
    <xf borderId="5" fillId="0" fontId="8" numFmtId="0" xfId="0" applyAlignment="1" applyBorder="1" applyFont="1">
      <alignment horizontal="center" shrinkToFit="0" vertical="bottom" wrapText="1"/>
    </xf>
    <xf borderId="5" fillId="0" fontId="8" numFmtId="1" xfId="0" applyAlignment="1" applyBorder="1" applyFont="1" applyNumberFormat="1">
      <alignment horizontal="center" shrinkToFit="0" vertical="bottom" wrapText="1"/>
    </xf>
    <xf borderId="5" fillId="0" fontId="8" numFmtId="164" xfId="0" applyAlignment="1" applyBorder="1" applyFont="1" applyNumberFormat="1">
      <alignment horizontal="center" shrinkToFit="0" vertical="bottom" wrapText="1"/>
    </xf>
    <xf borderId="5" fillId="0" fontId="8" numFmtId="0" xfId="0" applyAlignment="1" applyBorder="1" applyFont="1">
      <alignment horizontal="center" readingOrder="0" shrinkToFit="0" vertical="bottom" wrapText="1"/>
    </xf>
    <xf borderId="5" fillId="0" fontId="26" numFmtId="0" xfId="0" applyAlignment="1" applyBorder="1" applyFont="1">
      <alignment horizontal="right" readingOrder="0" vertical="bottom"/>
    </xf>
    <xf borderId="5" fillId="0" fontId="8" numFmtId="2" xfId="0" applyAlignment="1" applyBorder="1" applyFont="1" applyNumberFormat="1">
      <alignment horizontal="center" shrinkToFit="0" vertical="bottom" wrapText="1"/>
    </xf>
    <xf borderId="5" fillId="0" fontId="13" numFmtId="0" xfId="0" applyAlignment="1" applyBorder="1" applyFont="1">
      <alignment horizontal="center" shrinkToFit="0" vertical="bottom" wrapText="1"/>
    </xf>
    <xf borderId="5" fillId="0" fontId="13" numFmtId="0" xfId="0" applyAlignment="1" applyBorder="1" applyFont="1">
      <alignment horizontal="center" shrinkToFit="0" vertical="bottom" wrapText="1"/>
    </xf>
    <xf borderId="5" fillId="0" fontId="1" numFmtId="0" xfId="0" applyBorder="1" applyFont="1"/>
    <xf borderId="5" fillId="0" fontId="1" numFmtId="1" xfId="0" applyBorder="1" applyFont="1" applyNumberFormat="1"/>
    <xf borderId="5" fillId="0" fontId="1" numFmtId="164" xfId="0" applyBorder="1" applyFont="1" applyNumberFormat="1"/>
    <xf borderId="5" fillId="0" fontId="4" numFmtId="0" xfId="0" applyBorder="1" applyFont="1"/>
    <xf borderId="5" fillId="0" fontId="4" numFmtId="1" xfId="0" applyBorder="1" applyFont="1" applyNumberFormat="1"/>
    <xf borderId="5" fillId="0" fontId="4" numFmtId="164" xfId="0" applyBorder="1" applyFont="1" applyNumberFormat="1"/>
    <xf borderId="5" fillId="0" fontId="14" numFmtId="0" xfId="0" applyBorder="1" applyFont="1"/>
    <xf borderId="8" fillId="0" fontId="8" numFmtId="0" xfId="0" applyAlignment="1" applyBorder="1" applyFont="1">
      <alignment horizontal="center" shrinkToFit="0" vertical="bottom" wrapText="1"/>
    </xf>
    <xf borderId="5" fillId="0" fontId="13" numFmtId="0" xfId="0" applyAlignment="1" applyBorder="1" applyFont="1">
      <alignment horizontal="center" shrinkToFit="0" vertical="bottom" wrapText="1"/>
    </xf>
    <xf borderId="5" fillId="0" fontId="8" numFmtId="0" xfId="0" applyAlignment="1" applyBorder="1" applyFont="1">
      <alignment horizontal="center" shrinkToFit="0" vertical="bottom" wrapText="1"/>
    </xf>
    <xf borderId="4" fillId="3" fontId="8" numFmtId="0" xfId="0" applyAlignment="1" applyBorder="1" applyFont="1">
      <alignment horizontal="center" shrinkToFit="0" vertical="center" wrapText="1"/>
    </xf>
    <xf borderId="8" fillId="0" fontId="8" numFmtId="164" xfId="0" applyAlignment="1" applyBorder="1" applyFont="1" applyNumberFormat="1">
      <alignment horizontal="center" shrinkToFit="0" vertical="center" wrapText="1"/>
    </xf>
    <xf borderId="5" fillId="0" fontId="9" numFmtId="2" xfId="0" applyAlignment="1" applyBorder="1" applyFont="1" applyNumberFormat="1">
      <alignment horizontal="center" readingOrder="0"/>
    </xf>
    <xf borderId="0" fillId="3" fontId="59" numFmtId="0" xfId="0" applyFont="1"/>
    <xf borderId="3" fillId="0" fontId="15" numFmtId="0" xfId="0" applyAlignment="1" applyBorder="1" applyFont="1">
      <alignment horizontal="center" readingOrder="0" shrinkToFit="0" wrapText="0"/>
    </xf>
    <xf borderId="8" fillId="0" fontId="8" numFmtId="164" xfId="0" applyAlignment="1" applyBorder="1" applyFont="1" applyNumberFormat="1">
      <alignment horizontal="center" readingOrder="0" shrinkToFit="0" vertical="center" wrapText="1"/>
    </xf>
    <xf borderId="3" fillId="2" fontId="44" numFmtId="0" xfId="0" applyAlignment="1" applyBorder="1" applyFont="1">
      <alignment horizontal="center" readingOrder="0" shrinkToFit="0" wrapText="0"/>
    </xf>
    <xf borderId="3" fillId="3" fontId="44" numFmtId="0" xfId="0" applyAlignment="1" applyBorder="1" applyFont="1">
      <alignment horizontal="center" readingOrder="0" shrinkToFit="0" wrapText="0"/>
    </xf>
    <xf borderId="5" fillId="7" fontId="9" numFmtId="0" xfId="0" applyAlignment="1" applyBorder="1" applyFont="1">
      <alignment horizontal="center"/>
    </xf>
    <xf borderId="5" fillId="7" fontId="9" numFmtId="0" xfId="0" applyAlignment="1" applyBorder="1" applyFont="1">
      <alignment horizontal="center" shrinkToFit="0" vertical="center" wrapText="1"/>
    </xf>
    <xf borderId="5" fillId="7" fontId="9" numFmtId="0" xfId="0" applyBorder="1" applyFont="1"/>
    <xf borderId="5" fillId="7" fontId="8" numFmtId="2" xfId="0" applyAlignment="1" applyBorder="1" applyFont="1" applyNumberFormat="1">
      <alignment horizontal="center" readingOrder="0" shrinkToFit="0" vertical="center" wrapText="1"/>
    </xf>
    <xf borderId="0" fillId="7" fontId="11" numFmtId="1" xfId="0" applyFont="1" applyNumberFormat="1"/>
    <xf borderId="0" fillId="7" fontId="8" numFmtId="0" xfId="0" applyAlignment="1" applyFont="1">
      <alignment horizontal="center" shrinkToFit="0" vertical="center" wrapText="1"/>
    </xf>
    <xf borderId="0" fillId="0" fontId="14" numFmtId="0" xfId="0" applyAlignment="1" applyFont="1">
      <alignment horizontal="center" readingOrder="0"/>
    </xf>
    <xf borderId="0" fillId="0" fontId="28" numFmtId="0" xfId="0" applyFont="1"/>
    <xf borderId="1" fillId="2" fontId="6" numFmtId="1" xfId="0" applyAlignment="1" applyBorder="1" applyFont="1" applyNumberFormat="1">
      <alignment horizontal="center" readingOrder="0" shrinkToFit="0" vertical="center" wrapText="1"/>
    </xf>
    <xf borderId="4" fillId="3" fontId="6" numFmtId="0" xfId="0" applyAlignment="1" applyBorder="1" applyFont="1">
      <alignment horizontal="center" readingOrder="0" shrinkToFit="0" vertical="center" wrapText="1"/>
    </xf>
    <xf borderId="8" fillId="0" fontId="6" numFmtId="1" xfId="0" applyAlignment="1" applyBorder="1" applyFont="1" applyNumberFormat="1">
      <alignment horizontal="center" readingOrder="0" shrinkToFit="0" vertical="center" wrapText="1"/>
    </xf>
    <xf borderId="4" fillId="0" fontId="6" numFmtId="0" xfId="0" applyAlignment="1" applyBorder="1" applyFont="1">
      <alignment horizontal="center" readingOrder="0" shrinkToFit="0" vertical="center" wrapText="1"/>
    </xf>
    <xf borderId="0" fillId="0" fontId="8" numFmtId="0" xfId="0" applyAlignment="1" applyFont="1">
      <alignment horizontal="center" readingOrder="0" shrinkToFit="0" vertical="center" wrapText="1"/>
    </xf>
    <xf borderId="5" fillId="3" fontId="13" numFmtId="0" xfId="0" applyAlignment="1" applyBorder="1" applyFont="1">
      <alignment horizontal="center" shrinkToFit="0" wrapText="1"/>
    </xf>
    <xf borderId="5" fillId="0" fontId="8" numFmtId="1" xfId="0" applyAlignment="1" applyBorder="1" applyFont="1" applyNumberFormat="1">
      <alignment horizontal="center" shrinkToFit="0" wrapText="1"/>
    </xf>
    <xf borderId="5" fillId="3" fontId="13" numFmtId="0" xfId="0" applyAlignment="1" applyBorder="1" applyFont="1">
      <alignment horizontal="center" shrinkToFit="0" wrapText="1"/>
    </xf>
    <xf borderId="5" fillId="0" fontId="8" numFmtId="0" xfId="0" applyAlignment="1" applyBorder="1" applyFont="1">
      <alignment horizontal="center" shrinkToFit="0" wrapText="1"/>
    </xf>
    <xf borderId="5" fillId="3" fontId="13" numFmtId="0" xfId="0" applyAlignment="1" applyBorder="1" applyFont="1">
      <alignment horizontal="center" readingOrder="0" shrinkToFit="0" wrapText="1"/>
    </xf>
    <xf borderId="5" fillId="0" fontId="8" numFmtId="1" xfId="0" applyAlignment="1" applyBorder="1" applyFont="1" applyNumberFormat="1">
      <alignment horizontal="center" readingOrder="0" shrinkToFit="0" wrapText="1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3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238125</xdr:colOff>
      <xdr:row>0</xdr:row>
      <xdr:rowOff>0</xdr:rowOff>
    </xdr:from>
    <xdr:ext cx="15249525" cy="9525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238125</xdr:colOff>
      <xdr:row>0</xdr:row>
      <xdr:rowOff>0</xdr:rowOff>
    </xdr:from>
    <xdr:ext cx="11144250" cy="8382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238125</xdr:colOff>
      <xdr:row>0</xdr:row>
      <xdr:rowOff>0</xdr:rowOff>
    </xdr:from>
    <xdr:ext cx="10934700" cy="8382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811000" cy="9429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811000" cy="94297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811000" cy="9525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811000" cy="9525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811000" cy="94297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811000" cy="99060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811000" cy="9525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811000" cy="90487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811000" cy="90487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811000" cy="9525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811000" cy="962025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811000" cy="1000125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811000" cy="990600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811000" cy="981075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811000" cy="981075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609600</xdr:colOff>
      <xdr:row>0</xdr:row>
      <xdr:rowOff>0</xdr:rowOff>
    </xdr:from>
    <xdr:ext cx="10696575" cy="90487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drive.google.com/drive/folders/1MTF9ZHCThtV9zjd_X3LuUYg64gtC5ETJ" TargetMode="External"/><Relationship Id="rId42" Type="http://schemas.openxmlformats.org/officeDocument/2006/relationships/hyperlink" Target="https://drive.google.com/drive/folders/1Mv_hCgxszDjzBYpaPiPDx-6BrfrvFszS" TargetMode="External"/><Relationship Id="rId41" Type="http://schemas.openxmlformats.org/officeDocument/2006/relationships/hyperlink" Target="https://drive.google.com/drive/folders/1vUk_5CWAr69gged9ik8Ilv29h1cmlFR3" TargetMode="External"/><Relationship Id="rId44" Type="http://schemas.openxmlformats.org/officeDocument/2006/relationships/hyperlink" Target="https://drive.google.com/drive/folders/1plHaiWdt_hxsBxa4NDF_dW8HRSAyo8gt" TargetMode="External"/><Relationship Id="rId43" Type="http://schemas.openxmlformats.org/officeDocument/2006/relationships/hyperlink" Target="https://drive.google.com/drive/folders/1NKEAI8oGrB0qlLHQIJXPBVaCSapFpakj" TargetMode="External"/><Relationship Id="rId46" Type="http://schemas.openxmlformats.org/officeDocument/2006/relationships/hyperlink" Target="https://drive.google.com/drive/folders/12wHhh8Yc_dRKBdGSwZ7ZqEA5rfXZiWQ_" TargetMode="External"/><Relationship Id="rId45" Type="http://schemas.openxmlformats.org/officeDocument/2006/relationships/hyperlink" Target="https://drive.google.com/drive/folders/1aP1RpsMxovaCcRaFjNX2sFr9TWl5n9PH" TargetMode="External"/><Relationship Id="rId107" Type="http://schemas.openxmlformats.org/officeDocument/2006/relationships/hyperlink" Target="https://drive.google.com/drive/folders/1_l0FhuBTI7beZJcv316oUx805wgvBtzB" TargetMode="External"/><Relationship Id="rId106" Type="http://schemas.openxmlformats.org/officeDocument/2006/relationships/hyperlink" Target="https://drive.google.com/drive/folders/1jVC7xdVW8v_CJY2FIzEr7BgowAKp65_l" TargetMode="External"/><Relationship Id="rId105" Type="http://schemas.openxmlformats.org/officeDocument/2006/relationships/hyperlink" Target="https://drive.google.com/drive/folders/1aEVwTs_zT3QpWlk6LWXUxh8BweQEUSCi" TargetMode="External"/><Relationship Id="rId104" Type="http://schemas.openxmlformats.org/officeDocument/2006/relationships/hyperlink" Target="https://drive.google.com/drive/folders/1NlpG9BH9gJYot_K1izPAyYEKXGj6fWjV" TargetMode="External"/><Relationship Id="rId109" Type="http://schemas.openxmlformats.org/officeDocument/2006/relationships/hyperlink" Target="https://drive.google.com/drive/folders/1vMBpoWivikCX_DsscchcXMMxreAaQlMn" TargetMode="External"/><Relationship Id="rId108" Type="http://schemas.openxmlformats.org/officeDocument/2006/relationships/hyperlink" Target="https://drive.google.com/drive/folders/1MCY0hX-nLmGKtmQk_sZzJ5Oo80VQqVpN" TargetMode="External"/><Relationship Id="rId48" Type="http://schemas.openxmlformats.org/officeDocument/2006/relationships/hyperlink" Target="https://drive.google.com/drive/folders/1Hu4S_Fpuqo1RaYXBRfqSC6iHbfMRj8dw" TargetMode="External"/><Relationship Id="rId47" Type="http://schemas.openxmlformats.org/officeDocument/2006/relationships/hyperlink" Target="https://drive.google.com/drive/folders/1R-QC5eItvb4i5DZkS7Ueq1M9b4bnY1oE" TargetMode="External"/><Relationship Id="rId49" Type="http://schemas.openxmlformats.org/officeDocument/2006/relationships/hyperlink" Target="https://drive.google.com/drive/folders/1Z3AHqqaZBnKBwIAlPdhVvbY0tfjTqCRj" TargetMode="External"/><Relationship Id="rId103" Type="http://schemas.openxmlformats.org/officeDocument/2006/relationships/hyperlink" Target="https://drive.google.com/drive/folders/110mihGxXL8iegzgZUhEyP9Nm_bsUPHM5" TargetMode="External"/><Relationship Id="rId102" Type="http://schemas.openxmlformats.org/officeDocument/2006/relationships/hyperlink" Target="https://drive.google.com/drive/folders/10PPUs_ivMEaj13ynMpMgXdYBzjxcXmWz" TargetMode="External"/><Relationship Id="rId101" Type="http://schemas.openxmlformats.org/officeDocument/2006/relationships/hyperlink" Target="https://drive.google.com/drive/folders/1ESnGdhh7QLAeFXItBXDZXgh4GjnSjfuz" TargetMode="External"/><Relationship Id="rId100" Type="http://schemas.openxmlformats.org/officeDocument/2006/relationships/hyperlink" Target="https://drive.google.com/drive/folders/17F9wM8lr0-mxFAQcU7h3knyqQJn2nsOF" TargetMode="External"/><Relationship Id="rId31" Type="http://schemas.openxmlformats.org/officeDocument/2006/relationships/hyperlink" Target="https://drive.google.com/drive/folders/1SdGr9_a2FOLI7sl2Uu24ubzpABgHvxKl" TargetMode="External"/><Relationship Id="rId30" Type="http://schemas.openxmlformats.org/officeDocument/2006/relationships/hyperlink" Target="https://drive.google.com/drive/folders/17mVxDuTBNRiSEPJPiWGhDtpK7U1yQ-6y" TargetMode="External"/><Relationship Id="rId33" Type="http://schemas.openxmlformats.org/officeDocument/2006/relationships/hyperlink" Target="https://drive.google.com/drive/folders/1J327ZcugAEx-oRRMfEWseh4mtlk-GLnn" TargetMode="External"/><Relationship Id="rId32" Type="http://schemas.openxmlformats.org/officeDocument/2006/relationships/hyperlink" Target="https://drive.google.com/drive/folders/1uHga04zHzOfMupNl763g6FpXgLhao-lJ" TargetMode="External"/><Relationship Id="rId35" Type="http://schemas.openxmlformats.org/officeDocument/2006/relationships/hyperlink" Target="https://drive.google.com/drive/folders/10MflOnwl4cxYzVyzTlGyjY81mV_SBA_N" TargetMode="External"/><Relationship Id="rId34" Type="http://schemas.openxmlformats.org/officeDocument/2006/relationships/hyperlink" Target="https://drive.google.com/drive/folders/1zIZLyaBnPRcyjZWbHwiUUW46piD-Ep1P" TargetMode="External"/><Relationship Id="rId37" Type="http://schemas.openxmlformats.org/officeDocument/2006/relationships/hyperlink" Target="https://drive.google.com/drive/folders/13QZryQ2_ovwrhius43LSsg-r2-alrZaD" TargetMode="External"/><Relationship Id="rId36" Type="http://schemas.openxmlformats.org/officeDocument/2006/relationships/hyperlink" Target="https://drive.google.com/drive/folders/1MAQ44gw6Nkr7WQIhdmdSXI56PV0yKN-7" TargetMode="External"/><Relationship Id="rId39" Type="http://schemas.openxmlformats.org/officeDocument/2006/relationships/hyperlink" Target="https://drive.google.com/drive/folders/1k8PctQskF693_raF9fUtHyCIwjM1E8g6" TargetMode="External"/><Relationship Id="rId38" Type="http://schemas.openxmlformats.org/officeDocument/2006/relationships/hyperlink" Target="https://drive.google.com/drive/folders/1zgGvsh_RT5fDnFgWfsl0Q44rtSlIuo8p" TargetMode="External"/><Relationship Id="rId20" Type="http://schemas.openxmlformats.org/officeDocument/2006/relationships/hyperlink" Target="https://drive.google.com/drive/folders/13fCwxUNRWV6T2yiFH0LmHYDVsX29Mngz" TargetMode="External"/><Relationship Id="rId22" Type="http://schemas.openxmlformats.org/officeDocument/2006/relationships/hyperlink" Target="https://drive.google.com/drive/folders/1iA-x8B0l7EPHRc-lAD9CBr5tdNDoYWfK" TargetMode="External"/><Relationship Id="rId21" Type="http://schemas.openxmlformats.org/officeDocument/2006/relationships/hyperlink" Target="https://drive.google.com/drive/folders/1u-pnXj7iak1Di1377pxDun_5IgHuUBz-" TargetMode="External"/><Relationship Id="rId24" Type="http://schemas.openxmlformats.org/officeDocument/2006/relationships/hyperlink" Target="https://drive.google.com/drive/folders/1A5QC0EzLAXXrKzwJV1fhER4XAW5837lJ" TargetMode="External"/><Relationship Id="rId23" Type="http://schemas.openxmlformats.org/officeDocument/2006/relationships/hyperlink" Target="https://drive.google.com/drive/folders/17N_M9L99SGJTPgwIZgCFKIgBl-dT8Bqv" TargetMode="External"/><Relationship Id="rId129" Type="http://schemas.openxmlformats.org/officeDocument/2006/relationships/hyperlink" Target="https://drive.google.com/drive/folders/1Kj-EpDKGD7HwbUnil4xcZIGCeoribFuW" TargetMode="External"/><Relationship Id="rId128" Type="http://schemas.openxmlformats.org/officeDocument/2006/relationships/hyperlink" Target="https://drive.google.com/drive/folders/1RYWrJTMFGfqDhWiKullGrVYykHSif__E" TargetMode="External"/><Relationship Id="rId127" Type="http://schemas.openxmlformats.org/officeDocument/2006/relationships/hyperlink" Target="https://drive.google.com/drive/folders/1ino8CpsoJeEJcnezHF5D_v3TTWwMjatT" TargetMode="External"/><Relationship Id="rId126" Type="http://schemas.openxmlformats.org/officeDocument/2006/relationships/hyperlink" Target="https://drive.google.com/drive/folders/16sm60lT-9I43WJsgN7jMBhS9dULekuhv" TargetMode="External"/><Relationship Id="rId26" Type="http://schemas.openxmlformats.org/officeDocument/2006/relationships/hyperlink" Target="https://drive.google.com/drive/folders/1e8sA7AI0Q2HYjnwxrdXd8sKLTwJ8DubH" TargetMode="External"/><Relationship Id="rId121" Type="http://schemas.openxmlformats.org/officeDocument/2006/relationships/hyperlink" Target="https://drive.google.com/drive/folders/1HynT5VHBZeGB9rhg4N0yd0AYeUmp3HpG" TargetMode="External"/><Relationship Id="rId25" Type="http://schemas.openxmlformats.org/officeDocument/2006/relationships/hyperlink" Target="https://drive.google.com/drive/folders/1dfRy7IuCzDsdCDhkDb4aKHGoO23if8lf" TargetMode="External"/><Relationship Id="rId120" Type="http://schemas.openxmlformats.org/officeDocument/2006/relationships/hyperlink" Target="https://drive.google.com/drive/folders/1vXBDgDQG3NEkf8_s7N87mZo9JET2wL_N" TargetMode="External"/><Relationship Id="rId28" Type="http://schemas.openxmlformats.org/officeDocument/2006/relationships/hyperlink" Target="https://drive.google.com/drive/folders/1B-4PDcpn3oPf_aqUcp3km-0HuB8YCcRg" TargetMode="External"/><Relationship Id="rId27" Type="http://schemas.openxmlformats.org/officeDocument/2006/relationships/hyperlink" Target="https://drive.google.com/drive/folders/1CIHUnYdHYg2VWW2YCh1yZdAWnWSwzvI1" TargetMode="External"/><Relationship Id="rId125" Type="http://schemas.openxmlformats.org/officeDocument/2006/relationships/hyperlink" Target="https://drive.google.com/drive/folders/1INiPt26PBGkrfiFzVaaH7dDIcuANNSTt" TargetMode="External"/><Relationship Id="rId29" Type="http://schemas.openxmlformats.org/officeDocument/2006/relationships/hyperlink" Target="https://drive.google.com/drive/folders/1jtRfGP7ViPoXXjLGDsvKhxLUda15PiHC" TargetMode="External"/><Relationship Id="rId124" Type="http://schemas.openxmlformats.org/officeDocument/2006/relationships/hyperlink" Target="https://drive.google.com/drive/folders/1skoIcu9bIx_P8xzHUQcOOBYly8lG9_HL" TargetMode="External"/><Relationship Id="rId123" Type="http://schemas.openxmlformats.org/officeDocument/2006/relationships/hyperlink" Target="https://drive.google.com/drive/folders/1MyYnVZ3fCAeuToAtf2tOWGqp0f7nxPwf" TargetMode="External"/><Relationship Id="rId122" Type="http://schemas.openxmlformats.org/officeDocument/2006/relationships/hyperlink" Target="https://drive.google.com/drive/folders/1bdyt6p_Wfwu72YJYE1NolB80Cpi12hOl" TargetMode="External"/><Relationship Id="rId95" Type="http://schemas.openxmlformats.org/officeDocument/2006/relationships/hyperlink" Target="https://drive.google.com/drive/folders/1mKx4XwXi1yIdY-M9bsBbh7LAlW9ZOKf8" TargetMode="External"/><Relationship Id="rId94" Type="http://schemas.openxmlformats.org/officeDocument/2006/relationships/hyperlink" Target="https://drive.google.com/drive/folders/1JbPEJOJYrxdd8EiQObvSzmtyDh0rGYxt" TargetMode="External"/><Relationship Id="rId97" Type="http://schemas.openxmlformats.org/officeDocument/2006/relationships/hyperlink" Target="https://drive.google.com/drive/folders/17CSZr8FALXlmLGzXP9gMgN5k2PuHRpAk" TargetMode="External"/><Relationship Id="rId96" Type="http://schemas.openxmlformats.org/officeDocument/2006/relationships/hyperlink" Target="https://drive.google.com/drive/folders/134ksb6LXeiQcGPb3r4UNgLnxEh-ZusJH" TargetMode="External"/><Relationship Id="rId11" Type="http://schemas.openxmlformats.org/officeDocument/2006/relationships/hyperlink" Target="https://drive.google.com/drive/folders/1beXgcxxHgo2KB_n-BjpGnL9K1PhAc9_h" TargetMode="External"/><Relationship Id="rId99" Type="http://schemas.openxmlformats.org/officeDocument/2006/relationships/hyperlink" Target="https://drive.google.com/drive/folders/1pGGC1RYsy5omeNL_hCGJHXD4EyUwAITE" TargetMode="External"/><Relationship Id="rId10" Type="http://schemas.openxmlformats.org/officeDocument/2006/relationships/hyperlink" Target="https://drive.google.com/drive/folders/1OjHLseTbeyhyVKS_13dWMPy5JzGptxY1" TargetMode="External"/><Relationship Id="rId98" Type="http://schemas.openxmlformats.org/officeDocument/2006/relationships/hyperlink" Target="https://drive.google.com/drive/folders/1Lciwh_RR-pB8bJe_RGrYTnieEUXiL9hc" TargetMode="External"/><Relationship Id="rId13" Type="http://schemas.openxmlformats.org/officeDocument/2006/relationships/hyperlink" Target="https://drive.google.com/drive/folders/1UHBtX6df3DhiWR-_ZLvzt-xMs8sTQeV_" TargetMode="External"/><Relationship Id="rId12" Type="http://schemas.openxmlformats.org/officeDocument/2006/relationships/hyperlink" Target="https://drive.google.com/drive/folders/1PWsKmQ0k9jXzna2bK3EmklZA3tPi3bZs" TargetMode="External"/><Relationship Id="rId91" Type="http://schemas.openxmlformats.org/officeDocument/2006/relationships/hyperlink" Target="https://drive.google.com/drive/folders/1gtcprPO6iik6m_i1x5j3sFOpoY8dxtft" TargetMode="External"/><Relationship Id="rId90" Type="http://schemas.openxmlformats.org/officeDocument/2006/relationships/hyperlink" Target="https://drive.google.com/drive/folders/1-zP56O7FndppJiaODjldMiYjTLCThiVn" TargetMode="External"/><Relationship Id="rId93" Type="http://schemas.openxmlformats.org/officeDocument/2006/relationships/hyperlink" Target="https://drive.google.com/drive/folders/13_5ElftDs7FlJkV4fHAKEPFs5rJHzGJ-" TargetMode="External"/><Relationship Id="rId92" Type="http://schemas.openxmlformats.org/officeDocument/2006/relationships/hyperlink" Target="https://drive.google.com/drive/folders/1h9Fmls9RSN2s4oG9TgUagxs0T0ayv9N7" TargetMode="External"/><Relationship Id="rId118" Type="http://schemas.openxmlformats.org/officeDocument/2006/relationships/hyperlink" Target="https://drive.google.com/drive/folders/1Il6nJNRWy5mb5THR-rkIKNt1G6nsIMo-" TargetMode="External"/><Relationship Id="rId117" Type="http://schemas.openxmlformats.org/officeDocument/2006/relationships/hyperlink" Target="https://drive.google.com/drive/folders/1A6bA_XeGV_8H8aRHq86GHFQ3nGIhA-aC" TargetMode="External"/><Relationship Id="rId116" Type="http://schemas.openxmlformats.org/officeDocument/2006/relationships/hyperlink" Target="https://drive.google.com/drive/folders/150sbpSxtFaaIqtmYKqzB3CyeLymH4T9u" TargetMode="External"/><Relationship Id="rId115" Type="http://schemas.openxmlformats.org/officeDocument/2006/relationships/hyperlink" Target="https://drive.google.com/drive/folders/17cY9iswuNCh54k21qo3A6Lf_vsVq1i-Z" TargetMode="External"/><Relationship Id="rId119" Type="http://schemas.openxmlformats.org/officeDocument/2006/relationships/hyperlink" Target="https://drive.google.com/drive/folders/1GIsVO3HRMYxVYaqC6bstY3-k0wm69Jml" TargetMode="External"/><Relationship Id="rId15" Type="http://schemas.openxmlformats.org/officeDocument/2006/relationships/hyperlink" Target="https://drive.google.com/drive/folders/1IJIoBND_QbaPHWs-NmFeSA8mA7WlUn-C" TargetMode="External"/><Relationship Id="rId110" Type="http://schemas.openxmlformats.org/officeDocument/2006/relationships/hyperlink" Target="https://drive.google.com/drive/folders/12zIvhM86qGhUMkoQDS_njHu4t2WM4nxi" TargetMode="External"/><Relationship Id="rId14" Type="http://schemas.openxmlformats.org/officeDocument/2006/relationships/hyperlink" Target="https://drive.google.com/drive/folders/1yLKkIKK-E6f6BOaro_rQwvCYSY0VhQPS" TargetMode="External"/><Relationship Id="rId17" Type="http://schemas.openxmlformats.org/officeDocument/2006/relationships/hyperlink" Target="https://drive.google.com/drive/folders/1IifeW_k6D1OlFlR8ta-eNAxh0vLH58l-" TargetMode="External"/><Relationship Id="rId16" Type="http://schemas.openxmlformats.org/officeDocument/2006/relationships/hyperlink" Target="https://drive.google.com/drive/folders/1Lk9rwuCLTZwAmG6sDWeZ3dReBMpha9fo" TargetMode="External"/><Relationship Id="rId19" Type="http://schemas.openxmlformats.org/officeDocument/2006/relationships/hyperlink" Target="https://drive.google.com/drive/folders/1LFVOv8DpaybJKoyPUlnrZzTnGgcISDPm" TargetMode="External"/><Relationship Id="rId114" Type="http://schemas.openxmlformats.org/officeDocument/2006/relationships/hyperlink" Target="https://drive.google.com/drive/folders/1a2agKDMyYluA1B074yksZeYtMSak7jXa" TargetMode="External"/><Relationship Id="rId18" Type="http://schemas.openxmlformats.org/officeDocument/2006/relationships/hyperlink" Target="https://drive.google.com/drive/folders/1V41b-GPR6qA-zH8q3kTVaur2BbIjBe2n" TargetMode="External"/><Relationship Id="rId113" Type="http://schemas.openxmlformats.org/officeDocument/2006/relationships/hyperlink" Target="https://drive.google.com/drive/folders/1vLhvYZCqj6I2wjyNVpBM-UIutgwylqYs" TargetMode="External"/><Relationship Id="rId112" Type="http://schemas.openxmlformats.org/officeDocument/2006/relationships/hyperlink" Target="https://drive.google.com/drive/folders/1_U7KpeiKkpYYa_aH_bSD_kRcciEq2Nb_" TargetMode="External"/><Relationship Id="rId111" Type="http://schemas.openxmlformats.org/officeDocument/2006/relationships/hyperlink" Target="https://drive.google.com/drive/folders/1bB4pp8o8XvGqQv4kBK3hIZKQ6hhHdWsS" TargetMode="External"/><Relationship Id="rId84" Type="http://schemas.openxmlformats.org/officeDocument/2006/relationships/hyperlink" Target="https://drive.google.com/drive/folders/1EY4vgrB_lh3V1QI-xwyVVT3UnTHeiEEU" TargetMode="External"/><Relationship Id="rId83" Type="http://schemas.openxmlformats.org/officeDocument/2006/relationships/hyperlink" Target="https://drive.google.com/drive/folders/1pF1hPKzs7B9rCobmFx2pQcXydczUk017" TargetMode="External"/><Relationship Id="rId86" Type="http://schemas.openxmlformats.org/officeDocument/2006/relationships/hyperlink" Target="https://drive.google.com/drive/folders/1Dzg95RkAHr3zHy3wmcGo3fFDxGfB9rKf" TargetMode="External"/><Relationship Id="rId85" Type="http://schemas.openxmlformats.org/officeDocument/2006/relationships/hyperlink" Target="https://drive.google.com/drive/folders/1DFKbIHFGUI5h7VgXicMmcWlG7zvW4cWb" TargetMode="External"/><Relationship Id="rId88" Type="http://schemas.openxmlformats.org/officeDocument/2006/relationships/hyperlink" Target="https://drive.google.com/drive/folders/1tZwXdepX37DLmt6Bv2NMjE8l7jCXlL9Q" TargetMode="External"/><Relationship Id="rId150" Type="http://schemas.openxmlformats.org/officeDocument/2006/relationships/hyperlink" Target="https://drive.google.com/drive/folders/1LE3uioUIQbqG_2L_2gGkiuEwIQ3eGRfb" TargetMode="External"/><Relationship Id="rId87" Type="http://schemas.openxmlformats.org/officeDocument/2006/relationships/hyperlink" Target="https://drive.google.com/drive/folders/1DgJph_oRrpatP_ACE5eFPDjA59f6SrfZ" TargetMode="External"/><Relationship Id="rId89" Type="http://schemas.openxmlformats.org/officeDocument/2006/relationships/hyperlink" Target="https://drive.google.com/drive/folders/1hAV7Dqo1j0Y_qbQsKpCQ7ukVGHAbiJ_U" TargetMode="External"/><Relationship Id="rId80" Type="http://schemas.openxmlformats.org/officeDocument/2006/relationships/hyperlink" Target="https://drive.google.com/drive/folders/14-uDSRa1etPetXl-NzCIKWPKB83fMVFS" TargetMode="External"/><Relationship Id="rId82" Type="http://schemas.openxmlformats.org/officeDocument/2006/relationships/hyperlink" Target="https://drive.google.com/drive/folders/15DvyI1M0G3c4xRZRAMFQk6Xj8K39yr3W" TargetMode="External"/><Relationship Id="rId81" Type="http://schemas.openxmlformats.org/officeDocument/2006/relationships/hyperlink" Target="https://drive.google.com/drive/folders/1Hi8uUFj8qlh94Wp507LSsJ47ZtdRcOGE" TargetMode="External"/><Relationship Id="rId1" Type="http://schemas.openxmlformats.org/officeDocument/2006/relationships/hyperlink" Target="https://drive.google.com/drive/folders/1tNVhJzzdZchwdgXdhm7s6582ApJsL3zo" TargetMode="External"/><Relationship Id="rId2" Type="http://schemas.openxmlformats.org/officeDocument/2006/relationships/hyperlink" Target="https://drive.google.com/drive/folders/1sxIuhWx9_ZtexlWDcOK4adO08L25HBo3" TargetMode="External"/><Relationship Id="rId3" Type="http://schemas.openxmlformats.org/officeDocument/2006/relationships/hyperlink" Target="https://drive.google.com/drive/folders/1DjCv3qWyWQUdKGmnlH0nd2-xf7x73xA7" TargetMode="External"/><Relationship Id="rId149" Type="http://schemas.openxmlformats.org/officeDocument/2006/relationships/hyperlink" Target="https://drive.google.com/drive/folders/1PtvIUOAcNavlTeQP8GAazawAyfbz0P7l" TargetMode="External"/><Relationship Id="rId4" Type="http://schemas.openxmlformats.org/officeDocument/2006/relationships/hyperlink" Target="https://drive.google.com/drive/folders/1Gz95oRX5F3NExeiuNyO9CyU80bVTMMII" TargetMode="External"/><Relationship Id="rId148" Type="http://schemas.openxmlformats.org/officeDocument/2006/relationships/hyperlink" Target="https://drive.google.com/drive/folders/1z-gaUfjeTN9ua_hEjq5OCT2sBYh-f1Fm" TargetMode="External"/><Relationship Id="rId9" Type="http://schemas.openxmlformats.org/officeDocument/2006/relationships/hyperlink" Target="https://drive.google.com/drive/folders/16UvKgR8UdBjXldk7F1Z-JT2efM3GitCR" TargetMode="External"/><Relationship Id="rId143" Type="http://schemas.openxmlformats.org/officeDocument/2006/relationships/hyperlink" Target="https://drive.google.com/drive/folders/1EZ3uV_V3bfkkPUTNupXAezQ8W4iWN0Y9" TargetMode="External"/><Relationship Id="rId142" Type="http://schemas.openxmlformats.org/officeDocument/2006/relationships/hyperlink" Target="https://drive.google.com/drive/folders/1WiORRDHDSYZQCEygNcWN-Pritl6vTVOy" TargetMode="External"/><Relationship Id="rId141" Type="http://schemas.openxmlformats.org/officeDocument/2006/relationships/hyperlink" Target="https://drive.google.com/drive/folders/1gBJlEr6mRoZe_xzardwJl3a3RtPU-OcR" TargetMode="External"/><Relationship Id="rId140" Type="http://schemas.openxmlformats.org/officeDocument/2006/relationships/hyperlink" Target="https://drive.google.com/drive/folders/18uDH90nuEgERXIT0AxhnBJojXwJIbzj5" TargetMode="External"/><Relationship Id="rId5" Type="http://schemas.openxmlformats.org/officeDocument/2006/relationships/hyperlink" Target="https://drive.google.com/drive/folders/1GeDBc0KKZRAdCE-MXZDNYRdHIMFrDNOD" TargetMode="External"/><Relationship Id="rId147" Type="http://schemas.openxmlformats.org/officeDocument/2006/relationships/hyperlink" Target="https://drive.google.com/drive/folders/1Ix8MeROQpzCKM07Zf7rq6ItGxX2rmwfV" TargetMode="External"/><Relationship Id="rId6" Type="http://schemas.openxmlformats.org/officeDocument/2006/relationships/hyperlink" Target="https://drive.google.com/drive/folders/1tasVxxN6fUBEE_QJVhYBfLF2fqi-Otgs" TargetMode="External"/><Relationship Id="rId146" Type="http://schemas.openxmlformats.org/officeDocument/2006/relationships/hyperlink" Target="https://drive.google.com/drive/folders/17saojE10wugxapfAc-iyXDX_4wIVNBIb" TargetMode="External"/><Relationship Id="rId7" Type="http://schemas.openxmlformats.org/officeDocument/2006/relationships/hyperlink" Target="https://drive.google.com/drive/folders/1dB9IXJMA1RO2Sacc3Cedz5RTSBxTrccu" TargetMode="External"/><Relationship Id="rId145" Type="http://schemas.openxmlformats.org/officeDocument/2006/relationships/hyperlink" Target="https://drive.google.com/drive/folders/17_WxOpeuStuZ2j7oXV8Poh5Yxy65u-Q8" TargetMode="External"/><Relationship Id="rId8" Type="http://schemas.openxmlformats.org/officeDocument/2006/relationships/hyperlink" Target="https://drive.google.com/drive/folders/1i_fisk_QhOumkbFNkrveM0AHmoBGJcnT" TargetMode="External"/><Relationship Id="rId144" Type="http://schemas.openxmlformats.org/officeDocument/2006/relationships/hyperlink" Target="https://drive.google.com/drive/folders/1TdCjZGFrgfQSFsrdK4TkfwaQTYu1Sw_l" TargetMode="External"/><Relationship Id="rId73" Type="http://schemas.openxmlformats.org/officeDocument/2006/relationships/hyperlink" Target="https://drive.google.com/drive/folders/1aav-r728HrgPb8HXk1dij6MR3uue0fYZ" TargetMode="External"/><Relationship Id="rId72" Type="http://schemas.openxmlformats.org/officeDocument/2006/relationships/hyperlink" Target="https://drive.google.com/drive/folders/1YvUkjwkb_HqvDSb-D79i4hocJQUu-UBF" TargetMode="External"/><Relationship Id="rId75" Type="http://schemas.openxmlformats.org/officeDocument/2006/relationships/hyperlink" Target="https://drive.google.com/drive/folders/1VJa3YnTS3IXA66N54ZVYA383IqNXDsC_" TargetMode="External"/><Relationship Id="rId74" Type="http://schemas.openxmlformats.org/officeDocument/2006/relationships/hyperlink" Target="https://drive.google.com/drive/folders/1651vkPI77Ob8zFrssu2MJb_gtr7mdlUz" TargetMode="External"/><Relationship Id="rId77" Type="http://schemas.openxmlformats.org/officeDocument/2006/relationships/hyperlink" Target="https://drive.google.com/drive/folders/1QpvgB2nEWF9niONwUsy7g4M83J9TBYNZ" TargetMode="External"/><Relationship Id="rId76" Type="http://schemas.openxmlformats.org/officeDocument/2006/relationships/hyperlink" Target="https://drive.google.com/drive/folders/1B7ARHjklnZ-cPGgB6Aikx1tlq2Y9MveE" TargetMode="External"/><Relationship Id="rId79" Type="http://schemas.openxmlformats.org/officeDocument/2006/relationships/hyperlink" Target="https://drive.google.com/drive/folders/1V0ErPq6ffQ6dL8NsrwZytMezkXTeDHm2" TargetMode="External"/><Relationship Id="rId78" Type="http://schemas.openxmlformats.org/officeDocument/2006/relationships/hyperlink" Target="https://drive.google.com/drive/folders/11dmt7QOMMhX-pJEKYTF9n0vDl55tG6XI" TargetMode="External"/><Relationship Id="rId71" Type="http://schemas.openxmlformats.org/officeDocument/2006/relationships/hyperlink" Target="https://drive.google.com/drive/folders/1ALmcan192BQ1Bsb7Fa8yazHRe6xjC_lC" TargetMode="External"/><Relationship Id="rId70" Type="http://schemas.openxmlformats.org/officeDocument/2006/relationships/hyperlink" Target="https://drive.google.com/drive/folders/1v0v2bElLbAp8XMexKGaxv5_TyhsE5dRw" TargetMode="External"/><Relationship Id="rId139" Type="http://schemas.openxmlformats.org/officeDocument/2006/relationships/hyperlink" Target="https://drive.google.com/drive/folders/1PTtQ33P0LK0H9NRYVkN3SMP_g1QqLQbN" TargetMode="External"/><Relationship Id="rId138" Type="http://schemas.openxmlformats.org/officeDocument/2006/relationships/hyperlink" Target="https://drive.google.com/drive/folders/1yNnQ63bHG_Lz1TvW8w-kULc3fVn4GWKS" TargetMode="External"/><Relationship Id="rId137" Type="http://schemas.openxmlformats.org/officeDocument/2006/relationships/hyperlink" Target="https://drive.google.com/drive/folders/1X9lP2R0jc_hzrquT3EYrU-0ZdDOxhVG_" TargetMode="External"/><Relationship Id="rId132" Type="http://schemas.openxmlformats.org/officeDocument/2006/relationships/hyperlink" Target="https://drive.google.com/drive/folders/1ppx-pW2FjVu0ogak_OMU5Qysq_YGiN5A" TargetMode="External"/><Relationship Id="rId131" Type="http://schemas.openxmlformats.org/officeDocument/2006/relationships/hyperlink" Target="https://drive.google.com/drive/folders/1HdaaJzNEPheqfoLBEGFDBQLgm9gsX1bI" TargetMode="External"/><Relationship Id="rId130" Type="http://schemas.openxmlformats.org/officeDocument/2006/relationships/hyperlink" Target="https://drive.google.com/drive/folders/1iXboeBs-l3RDVkjGg5FBZvrtDCVfS534" TargetMode="External"/><Relationship Id="rId136" Type="http://schemas.openxmlformats.org/officeDocument/2006/relationships/hyperlink" Target="https://drive.google.com/drive/folders/1PgxjNCeJj_Jh7AJ_9A20bnIXPh9LgLt1" TargetMode="External"/><Relationship Id="rId135" Type="http://schemas.openxmlformats.org/officeDocument/2006/relationships/hyperlink" Target="https://drive.google.com/drive/folders/1REHlWbCyizf1V0yJr4T3enXbvUNmbyU8" TargetMode="External"/><Relationship Id="rId134" Type="http://schemas.openxmlformats.org/officeDocument/2006/relationships/hyperlink" Target="https://drive.google.com/drive/folders/1dsA_RBObCJddxfe3SxUYJIXcxpYWxJg6" TargetMode="External"/><Relationship Id="rId133" Type="http://schemas.openxmlformats.org/officeDocument/2006/relationships/hyperlink" Target="https://drive.google.com/drive/folders/1KRWeAJWQZ6WUk01-KCWPFJTlX2zYKa1D" TargetMode="External"/><Relationship Id="rId62" Type="http://schemas.openxmlformats.org/officeDocument/2006/relationships/hyperlink" Target="https://drive.google.com/drive/folders/1Fh0kXlDv2oD2yuQi20TT8F_8x8-yQvli" TargetMode="External"/><Relationship Id="rId61" Type="http://schemas.openxmlformats.org/officeDocument/2006/relationships/hyperlink" Target="https://drive.google.com/drive/folders/1Rrbc9MCIYiF1HdGvLTqlZwxuf-N-yk_R" TargetMode="External"/><Relationship Id="rId64" Type="http://schemas.openxmlformats.org/officeDocument/2006/relationships/hyperlink" Target="https://drive.google.com/drive/folders/1_yqGgU5o0ZdIw_bh2UivDFr4q9TaR3QW" TargetMode="External"/><Relationship Id="rId63" Type="http://schemas.openxmlformats.org/officeDocument/2006/relationships/hyperlink" Target="https://drive.google.com/drive/folders/17Pg_-tUZWT8NC5S712mt-D1oDhzxMw0-" TargetMode="External"/><Relationship Id="rId66" Type="http://schemas.openxmlformats.org/officeDocument/2006/relationships/hyperlink" Target="https://drive.google.com/drive/folders/1O-KhIu5yxy59F2oqIzyb3F4r-JU-lMGH" TargetMode="External"/><Relationship Id="rId65" Type="http://schemas.openxmlformats.org/officeDocument/2006/relationships/hyperlink" Target="https://drive.google.com/drive/folders/15ChZMWZNOqLRn6-2IlW4VPDd7TEsIb8d" TargetMode="External"/><Relationship Id="rId68" Type="http://schemas.openxmlformats.org/officeDocument/2006/relationships/hyperlink" Target="https://drive.google.com/drive/folders/1OL009tdSxkR1JlNzna9eotCCetybF17G" TargetMode="External"/><Relationship Id="rId67" Type="http://schemas.openxmlformats.org/officeDocument/2006/relationships/hyperlink" Target="https://drive.google.com/drive/folders/1sCQ2l2_GsIsbH834M_frEBktWYLFeKjf" TargetMode="External"/><Relationship Id="rId60" Type="http://schemas.openxmlformats.org/officeDocument/2006/relationships/hyperlink" Target="https://drive.google.com/drive/folders/1Bnhcy28jtQf2fE-2x52PRWHgDggKZny-" TargetMode="External"/><Relationship Id="rId69" Type="http://schemas.openxmlformats.org/officeDocument/2006/relationships/hyperlink" Target="https://drive.google.com/drive/folders/1nC-Jv_TG1PXCtP5mfoNoaj9GaP5RuzuP" TargetMode="External"/><Relationship Id="rId51" Type="http://schemas.openxmlformats.org/officeDocument/2006/relationships/hyperlink" Target="https://drive.google.com/drive/folders/1GrYmv5fweTDa_9UscyqctYTLcRRHZj4n" TargetMode="External"/><Relationship Id="rId50" Type="http://schemas.openxmlformats.org/officeDocument/2006/relationships/hyperlink" Target="https://drive.google.com/drive/folders/1AscUtTlEOExhR6Lbn2OzG3sDq-XDhG8R" TargetMode="External"/><Relationship Id="rId53" Type="http://schemas.openxmlformats.org/officeDocument/2006/relationships/hyperlink" Target="https://drive.google.com/drive/folders/1cnMGkx6MqIzA0JyBacMR0SPA4a61Cba5" TargetMode="External"/><Relationship Id="rId52" Type="http://schemas.openxmlformats.org/officeDocument/2006/relationships/hyperlink" Target="https://drive.google.com/drive/folders/1Z1kClo2pwkWYYrMFQwlBnm9j_JXdd5Op" TargetMode="External"/><Relationship Id="rId55" Type="http://schemas.openxmlformats.org/officeDocument/2006/relationships/hyperlink" Target="https://drive.google.com/drive/folders/1UpP_zaygxIGBfu75LWw81hnnArLADBlp" TargetMode="External"/><Relationship Id="rId54" Type="http://schemas.openxmlformats.org/officeDocument/2006/relationships/hyperlink" Target="https://drive.google.com/drive/folders/1IBqXURt-4p0ISyF3kRyToLlSRAbQpJOi" TargetMode="External"/><Relationship Id="rId57" Type="http://schemas.openxmlformats.org/officeDocument/2006/relationships/hyperlink" Target="https://drive.google.com/drive/folders/1I1zVux70P0MLoxYhiYiCSgw9RuXM2xHT" TargetMode="External"/><Relationship Id="rId56" Type="http://schemas.openxmlformats.org/officeDocument/2006/relationships/hyperlink" Target="https://drive.google.com/drive/folders/1RZg0waqeJP4vev-nVm3E4zqdqWYypAhj" TargetMode="External"/><Relationship Id="rId59" Type="http://schemas.openxmlformats.org/officeDocument/2006/relationships/hyperlink" Target="https://drive.google.com/drive/folders/1JsBtK4jESAalEBKc9ORwb1Xx3vEf2qlG" TargetMode="External"/><Relationship Id="rId58" Type="http://schemas.openxmlformats.org/officeDocument/2006/relationships/hyperlink" Target="https://drive.google.com/drive/folders/1xYTGxVWRK5MOr0mAc_tupZ2KC3C0VBGi" TargetMode="External"/><Relationship Id="rId153" Type="http://schemas.openxmlformats.org/officeDocument/2006/relationships/drawing" Target="../drawings/drawing4.xml"/><Relationship Id="rId152" Type="http://schemas.openxmlformats.org/officeDocument/2006/relationships/hyperlink" Target="https://drive.google.com/drive/folders/1VbQbzxitoRMAYRxBV9d1HVdjVRjyxAHm" TargetMode="External"/><Relationship Id="rId151" Type="http://schemas.openxmlformats.org/officeDocument/2006/relationships/hyperlink" Target="https://drive.google.com/drive/folders/1Zzor3hbxjkU6wQWqcoKNgSEmICkZwNTA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11.63"/>
    <col customWidth="1" min="2" max="3" width="12.75"/>
    <col customWidth="1" min="4" max="4" width="24.13"/>
    <col customWidth="1" min="5" max="10" width="12.75"/>
    <col customWidth="1" min="11" max="11" width="17.25"/>
    <col customWidth="1" min="12" max="19" width="12.75"/>
  </cols>
  <sheetData>
    <row r="1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2"/>
      <c r="P1" s="1"/>
      <c r="Q1" s="3"/>
      <c r="R1" s="3"/>
      <c r="S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2"/>
      <c r="P2" s="1"/>
      <c r="Q2" s="3"/>
      <c r="R2" s="3"/>
      <c r="S2" s="1"/>
    </row>
    <row r="3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2"/>
      <c r="P3" s="1"/>
      <c r="Q3" s="3"/>
      <c r="R3" s="3"/>
      <c r="S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2"/>
      <c r="P4" s="1"/>
      <c r="Q4" s="3"/>
      <c r="R4" s="3"/>
      <c r="S4" s="1"/>
    </row>
    <row r="5" ht="15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2"/>
      <c r="P5" s="1"/>
      <c r="Q5" s="3"/>
      <c r="R5" s="3"/>
      <c r="S5" s="1"/>
    </row>
    <row r="6" ht="15.75" customHeight="1">
      <c r="A6" s="4" t="s">
        <v>0</v>
      </c>
    </row>
    <row r="7" ht="15.75" customHeight="1">
      <c r="A7" s="5" t="s">
        <v>1</v>
      </c>
    </row>
    <row r="8" ht="15.75" customHeight="1">
      <c r="A8" s="6" t="s">
        <v>2</v>
      </c>
      <c r="B8" s="7"/>
      <c r="C8" s="7"/>
      <c r="D8" s="7"/>
      <c r="E8" s="7"/>
      <c r="F8" s="7"/>
      <c r="G8" s="7"/>
      <c r="H8" s="7"/>
      <c r="O8" s="8"/>
      <c r="P8" s="9" t="s">
        <v>3</v>
      </c>
      <c r="Q8" s="10"/>
      <c r="R8" s="10"/>
    </row>
    <row r="9" ht="15.75" customHeight="1">
      <c r="A9" s="6" t="s">
        <v>4</v>
      </c>
      <c r="B9" s="7"/>
      <c r="C9" s="7"/>
      <c r="D9" s="7"/>
      <c r="E9" s="7"/>
      <c r="F9" s="7"/>
      <c r="G9" s="7"/>
      <c r="H9" s="7"/>
      <c r="O9" s="8"/>
      <c r="P9" s="9" t="s">
        <v>5</v>
      </c>
      <c r="Q9" s="10"/>
      <c r="R9" s="10"/>
    </row>
    <row r="10" ht="15.75" customHeight="1">
      <c r="A10" s="11" t="s">
        <v>6</v>
      </c>
      <c r="B10" s="11" t="s">
        <v>7</v>
      </c>
      <c r="C10" s="11" t="s">
        <v>8</v>
      </c>
      <c r="D10" s="11" t="s">
        <v>9</v>
      </c>
      <c r="E10" s="12" t="s">
        <v>10</v>
      </c>
      <c r="F10" s="12" t="s">
        <v>11</v>
      </c>
      <c r="G10" s="12" t="s">
        <v>12</v>
      </c>
      <c r="H10" s="12" t="s">
        <v>13</v>
      </c>
      <c r="I10" s="12" t="s">
        <v>14</v>
      </c>
      <c r="J10" s="12" t="s">
        <v>15</v>
      </c>
      <c r="K10" s="13" t="s">
        <v>16</v>
      </c>
      <c r="L10" s="12" t="s">
        <v>17</v>
      </c>
      <c r="M10" s="12" t="s">
        <v>18</v>
      </c>
      <c r="N10" s="12" t="s">
        <v>19</v>
      </c>
      <c r="O10" s="12" t="s">
        <v>20</v>
      </c>
      <c r="P10" s="12" t="s">
        <v>21</v>
      </c>
      <c r="Q10" s="14" t="s">
        <v>22</v>
      </c>
      <c r="R10" s="14" t="s">
        <v>23</v>
      </c>
      <c r="S10" s="12" t="s">
        <v>24</v>
      </c>
    </row>
    <row r="11" ht="33.0" customHeight="1">
      <c r="A11" s="15"/>
      <c r="B11" s="15"/>
      <c r="C11" s="15"/>
      <c r="D11" s="15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</row>
    <row r="12" ht="26.25" customHeight="1">
      <c r="A12" s="15"/>
      <c r="B12" s="15"/>
      <c r="C12" s="15"/>
      <c r="D12" s="15"/>
      <c r="E12" s="17">
        <v>20.0</v>
      </c>
      <c r="F12" s="17">
        <v>20.0</v>
      </c>
      <c r="G12" s="18">
        <v>40.0</v>
      </c>
      <c r="H12" s="18">
        <v>20.0</v>
      </c>
      <c r="I12" s="18">
        <v>20.0</v>
      </c>
      <c r="J12" s="18">
        <v>40.0</v>
      </c>
      <c r="K12" s="18">
        <v>20.0</v>
      </c>
      <c r="L12" s="17">
        <v>20.0</v>
      </c>
      <c r="M12" s="18">
        <v>40.0</v>
      </c>
      <c r="N12" s="18">
        <v>40.0</v>
      </c>
      <c r="O12" s="18">
        <v>25.0</v>
      </c>
      <c r="P12" s="18">
        <v>25.0</v>
      </c>
      <c r="Q12" s="19">
        <v>25.0</v>
      </c>
      <c r="R12" s="19">
        <v>25.0</v>
      </c>
      <c r="S12" s="18">
        <v>25.0</v>
      </c>
    </row>
    <row r="13" ht="22.5" customHeight="1">
      <c r="A13" s="16"/>
      <c r="B13" s="16"/>
      <c r="C13" s="16"/>
      <c r="D13" s="16"/>
      <c r="E13" s="18" t="s">
        <v>25</v>
      </c>
      <c r="F13" s="18" t="s">
        <v>25</v>
      </c>
      <c r="G13" s="18" t="s">
        <v>25</v>
      </c>
      <c r="H13" s="18" t="s">
        <v>25</v>
      </c>
      <c r="I13" s="18" t="s">
        <v>25</v>
      </c>
      <c r="J13" s="18" t="s">
        <v>25</v>
      </c>
      <c r="K13" s="18" t="s">
        <v>25</v>
      </c>
      <c r="L13" s="18"/>
      <c r="M13" s="18" t="s">
        <v>25</v>
      </c>
      <c r="N13" s="18" t="s">
        <v>25</v>
      </c>
      <c r="O13" s="18" t="s">
        <v>26</v>
      </c>
      <c r="P13" s="18" t="s">
        <v>26</v>
      </c>
      <c r="Q13" s="19" t="s">
        <v>26</v>
      </c>
      <c r="R13" s="19" t="s">
        <v>26</v>
      </c>
      <c r="S13" s="18" t="s">
        <v>26</v>
      </c>
    </row>
    <row r="14" ht="15.75" customHeight="1">
      <c r="A14" s="20">
        <v>1.0</v>
      </c>
      <c r="B14" s="21" t="s">
        <v>27</v>
      </c>
      <c r="C14" s="22" t="s">
        <v>28</v>
      </c>
      <c r="D14" s="23" t="s">
        <v>29</v>
      </c>
      <c r="E14" s="24">
        <f>CADS!O15</f>
        <v>12.8</v>
      </c>
      <c r="F14" s="25">
        <f>OS!O15</f>
        <v>12</v>
      </c>
      <c r="G14" s="26">
        <f>DSPD!O15</f>
        <v>21</v>
      </c>
      <c r="H14" s="27">
        <f>MAD!O17</f>
        <v>0</v>
      </c>
      <c r="I14" s="27">
        <f>RPROGRAMMING!O17</f>
        <v>11</v>
      </c>
      <c r="J14" s="28" t="str">
        <f>'OE-BEM EE'!P17</f>
        <v/>
      </c>
      <c r="K14" s="24">
        <f>FM!O15</f>
        <v>10.4</v>
      </c>
      <c r="L14" s="26">
        <f>UHV!O15</f>
        <v>10.8</v>
      </c>
      <c r="M14" s="26" t="str">
        <f>'OE-ST ETC'!O17</f>
        <v/>
      </c>
      <c r="N14" s="26">
        <f>'OE-Autotronics ME'!O18</f>
        <v>25.4</v>
      </c>
      <c r="O14" s="29">
        <v>25.0</v>
      </c>
      <c r="P14" s="30">
        <v>22.0</v>
      </c>
      <c r="Q14" s="26"/>
      <c r="R14" s="27">
        <v>18.7</v>
      </c>
      <c r="S14" s="26">
        <f>CDH!L15</f>
        <v>21</v>
      </c>
    </row>
    <row r="15" ht="15.75" customHeight="1">
      <c r="A15" s="20">
        <v>2.0</v>
      </c>
      <c r="B15" s="21" t="s">
        <v>30</v>
      </c>
      <c r="C15" s="22" t="s">
        <v>31</v>
      </c>
      <c r="D15" s="23" t="s">
        <v>32</v>
      </c>
      <c r="E15" s="24">
        <f>CADS!O16</f>
        <v>19.6</v>
      </c>
      <c r="F15" s="25">
        <f>OS!O16</f>
        <v>20</v>
      </c>
      <c r="G15" s="26">
        <f>DSPD!O16</f>
        <v>30</v>
      </c>
      <c r="H15" s="27">
        <f>MAD!O18</f>
        <v>0</v>
      </c>
      <c r="I15" s="27">
        <f>RPROGRAMMING!O18</f>
        <v>16.6</v>
      </c>
      <c r="J15" s="26">
        <f>'OE-BEM EE'!P18</f>
        <v>38.4</v>
      </c>
      <c r="K15" s="24">
        <f>FM!O16</f>
        <v>16.6</v>
      </c>
      <c r="L15" s="26">
        <f>UHV!O16</f>
        <v>19.4</v>
      </c>
      <c r="M15" s="26" t="str">
        <f>'OE-ST ETC'!O18</f>
        <v/>
      </c>
      <c r="N15" s="30"/>
      <c r="O15" s="29">
        <v>22.714285714285715</v>
      </c>
      <c r="P15" s="28"/>
      <c r="Q15" s="26"/>
      <c r="R15" s="26"/>
      <c r="S15" s="26">
        <f>CDH!L16</f>
        <v>23</v>
      </c>
    </row>
    <row r="16" ht="15.75" customHeight="1">
      <c r="A16" s="20">
        <v>3.0</v>
      </c>
      <c r="B16" s="31" t="s">
        <v>33</v>
      </c>
      <c r="C16" s="22" t="s">
        <v>34</v>
      </c>
      <c r="D16" s="23" t="s">
        <v>35</v>
      </c>
      <c r="E16" s="24">
        <f>CADS!O17</f>
        <v>16</v>
      </c>
      <c r="F16" s="25">
        <f>OS!O17</f>
        <v>12.8</v>
      </c>
      <c r="G16" s="26">
        <f>DSPD!O17</f>
        <v>16</v>
      </c>
      <c r="H16" s="27">
        <f>MAD!O19</f>
        <v>0</v>
      </c>
      <c r="I16" s="27">
        <f>RPROGRAMMING!O19</f>
        <v>11.2</v>
      </c>
      <c r="J16" s="28" t="str">
        <f>'OE-BEM EE'!P19</f>
        <v/>
      </c>
      <c r="K16" s="24">
        <f>FM!O17</f>
        <v>9.8</v>
      </c>
      <c r="L16" s="26">
        <f>UHV!O17</f>
        <v>12.6</v>
      </c>
      <c r="M16" s="26" t="str">
        <f>'OE-ST ETC'!O19</f>
        <v/>
      </c>
      <c r="N16" s="26">
        <f>'OE-Autotronics ME'!O20</f>
        <v>16</v>
      </c>
      <c r="O16" s="29">
        <v>23.57142857142857</v>
      </c>
      <c r="P16" s="28"/>
      <c r="Q16" s="26"/>
      <c r="R16" s="26"/>
      <c r="S16" s="26">
        <f>CDH!L17</f>
        <v>20</v>
      </c>
    </row>
    <row r="17" ht="15.75" customHeight="1">
      <c r="A17" s="20">
        <v>4.0</v>
      </c>
      <c r="B17" s="31" t="s">
        <v>36</v>
      </c>
      <c r="C17" s="22" t="s">
        <v>37</v>
      </c>
      <c r="D17" s="23" t="s">
        <v>38</v>
      </c>
      <c r="E17" s="24">
        <f>CADS!O18</f>
        <v>19.8</v>
      </c>
      <c r="F17" s="25">
        <f>OS!O18</f>
        <v>20</v>
      </c>
      <c r="G17" s="26">
        <f>DSPD!O18</f>
        <v>28.5</v>
      </c>
      <c r="H17" s="27">
        <f>MAD!O20</f>
        <v>0</v>
      </c>
      <c r="I17" s="27">
        <f>RPROGRAMMING!O20</f>
        <v>19</v>
      </c>
      <c r="J17" s="28" t="str">
        <f>'OE-BEM EE'!P20</f>
        <v/>
      </c>
      <c r="K17" s="24">
        <f>FM!O18</f>
        <v>16.8</v>
      </c>
      <c r="L17" s="26">
        <f>UHV!O18</f>
        <v>20</v>
      </c>
      <c r="M17" s="26" t="str">
        <f>'OE-ST ETC'!O20</f>
        <v/>
      </c>
      <c r="N17" s="26">
        <f>'OE-Autotronics ME'!O21</f>
        <v>32.6</v>
      </c>
      <c r="O17" s="29">
        <v>23.53846153846154</v>
      </c>
      <c r="P17" s="28"/>
      <c r="Q17" s="26"/>
      <c r="R17" s="27">
        <v>23.4</v>
      </c>
      <c r="S17" s="26">
        <f>CDH!L18</f>
        <v>21</v>
      </c>
    </row>
    <row r="18" ht="15.75" customHeight="1">
      <c r="A18" s="20">
        <v>5.0</v>
      </c>
      <c r="B18" s="31" t="s">
        <v>39</v>
      </c>
      <c r="C18" s="22" t="s">
        <v>40</v>
      </c>
      <c r="D18" s="23" t="s">
        <v>41</v>
      </c>
      <c r="E18" s="24">
        <f>CADS!O19</f>
        <v>12.4</v>
      </c>
      <c r="F18" s="25">
        <f>OS!O19</f>
        <v>13.2</v>
      </c>
      <c r="G18" s="26">
        <f>DSPD!O19</f>
        <v>19</v>
      </c>
      <c r="H18" s="27">
        <f>MAD!O21</f>
        <v>0</v>
      </c>
      <c r="I18" s="27">
        <f>RPROGRAMMING!O21</f>
        <v>9.8</v>
      </c>
      <c r="J18" s="28" t="str">
        <f>'OE-BEM EE'!P21</f>
        <v/>
      </c>
      <c r="K18" s="24">
        <f>FM!O19</f>
        <v>12.2</v>
      </c>
      <c r="L18" s="26">
        <f>UHV!O19</f>
        <v>13</v>
      </c>
      <c r="M18" s="26" t="str">
        <f>'OE-ST ETC'!O21</f>
        <v/>
      </c>
      <c r="N18" s="26">
        <f>'OE-Autotronics ME'!O22</f>
        <v>27.1</v>
      </c>
      <c r="O18" s="29">
        <v>20.42857142857143</v>
      </c>
      <c r="P18" s="28"/>
      <c r="Q18" s="26"/>
      <c r="R18" s="27">
        <v>23.2</v>
      </c>
      <c r="S18" s="26">
        <f>CDH!L19</f>
        <v>21</v>
      </c>
    </row>
    <row r="19" ht="15.75" customHeight="1">
      <c r="A19" s="20">
        <v>6.0</v>
      </c>
      <c r="B19" s="31" t="s">
        <v>42</v>
      </c>
      <c r="C19" s="22" t="s">
        <v>43</v>
      </c>
      <c r="D19" s="23" t="s">
        <v>44</v>
      </c>
      <c r="E19" s="24">
        <f>CADS!O20</f>
        <v>16.2</v>
      </c>
      <c r="F19" s="25">
        <f>OS!O20</f>
        <v>16.6</v>
      </c>
      <c r="G19" s="26">
        <f>DSPD!O20</f>
        <v>23.5</v>
      </c>
      <c r="H19" s="27">
        <f>MAD!O22</f>
        <v>15.6</v>
      </c>
      <c r="I19" s="27">
        <f>RPROGRAMMING!O22</f>
        <v>0</v>
      </c>
      <c r="J19" s="28" t="str">
        <f>'OE-BEM EE'!P22</f>
        <v/>
      </c>
      <c r="K19" s="24">
        <f>FM!O20</f>
        <v>14.8</v>
      </c>
      <c r="L19" s="26">
        <f>UHV!O20</f>
        <v>14.4</v>
      </c>
      <c r="M19" s="26" t="str">
        <f>'OE-ST ETC'!O22</f>
        <v/>
      </c>
      <c r="N19" s="26">
        <f>'OE-Autotronics ME'!O23</f>
        <v>31.8</v>
      </c>
      <c r="O19" s="32">
        <v>22.0</v>
      </c>
      <c r="P19" s="28"/>
      <c r="Q19" s="26"/>
      <c r="R19" s="27">
        <v>23.3</v>
      </c>
      <c r="S19" s="26">
        <f>CDH!L20</f>
        <v>21</v>
      </c>
    </row>
    <row r="20" ht="15.75" customHeight="1">
      <c r="A20" s="20">
        <v>7.0</v>
      </c>
      <c r="B20" s="31" t="s">
        <v>45</v>
      </c>
      <c r="C20" s="22" t="s">
        <v>46</v>
      </c>
      <c r="D20" s="23" t="s">
        <v>47</v>
      </c>
      <c r="E20" s="24">
        <f>CADS!O21</f>
        <v>19.8</v>
      </c>
      <c r="F20" s="25">
        <f>OS!O21</f>
        <v>19.6</v>
      </c>
      <c r="G20" s="26">
        <f>DSPD!O21</f>
        <v>31</v>
      </c>
      <c r="H20" s="27">
        <f>MAD!O23</f>
        <v>19.2</v>
      </c>
      <c r="I20" s="27">
        <f>RPROGRAMMING!O23</f>
        <v>0</v>
      </c>
      <c r="J20" s="28" t="str">
        <f>'OE-BEM EE'!P23</f>
        <v/>
      </c>
      <c r="K20" s="24">
        <f>FM!O21</f>
        <v>17.6</v>
      </c>
      <c r="L20" s="26">
        <f>UHV!O21</f>
        <v>20.4</v>
      </c>
      <c r="M20" s="26" t="str">
        <f>'OE-ST ETC'!O23</f>
        <v/>
      </c>
      <c r="N20" s="26">
        <f>'OE-Autotronics ME'!O24</f>
        <v>40.1</v>
      </c>
      <c r="O20" s="29">
        <v>21.0</v>
      </c>
      <c r="P20" s="28"/>
      <c r="Q20" s="26"/>
      <c r="R20" s="27">
        <v>22.1</v>
      </c>
      <c r="S20" s="26">
        <f>CDH!L21</f>
        <v>20</v>
      </c>
    </row>
    <row r="21" ht="15.75" customHeight="1">
      <c r="A21" s="20">
        <v>8.0</v>
      </c>
      <c r="B21" s="31" t="s">
        <v>48</v>
      </c>
      <c r="C21" s="22" t="s">
        <v>49</v>
      </c>
      <c r="D21" s="23" t="s">
        <v>50</v>
      </c>
      <c r="E21" s="24">
        <f>CADS!O22</f>
        <v>16.4</v>
      </c>
      <c r="F21" s="25">
        <f>OS!O22</f>
        <v>18.4</v>
      </c>
      <c r="G21" s="26">
        <f>DSPD!O22</f>
        <v>21.5</v>
      </c>
      <c r="H21" s="27">
        <f>MAD!O24</f>
        <v>16.6</v>
      </c>
      <c r="I21" s="27">
        <f>RPROGRAMMING!O24</f>
        <v>0</v>
      </c>
      <c r="J21" s="28" t="str">
        <f>'OE-BEM EE'!P24</f>
        <v/>
      </c>
      <c r="K21" s="24">
        <f>FM!O22</f>
        <v>15.6</v>
      </c>
      <c r="L21" s="26">
        <f>UHV!O22</f>
        <v>17</v>
      </c>
      <c r="M21" s="26" t="str">
        <f>'OE-ST ETC'!O24</f>
        <v/>
      </c>
      <c r="N21" s="26">
        <f>'OE-Autotronics ME'!O25</f>
        <v>34.6</v>
      </c>
      <c r="O21" s="29">
        <v>21.083333333333336</v>
      </c>
      <c r="P21" s="28"/>
      <c r="Q21" s="26"/>
      <c r="R21" s="27">
        <v>22.8</v>
      </c>
      <c r="S21" s="26">
        <f>CDH!L22</f>
        <v>21</v>
      </c>
    </row>
    <row r="22" ht="15.75" customHeight="1">
      <c r="A22" s="20">
        <v>9.0</v>
      </c>
      <c r="B22" s="31" t="s">
        <v>51</v>
      </c>
      <c r="C22" s="22" t="s">
        <v>52</v>
      </c>
      <c r="D22" s="23" t="s">
        <v>53</v>
      </c>
      <c r="E22" s="24">
        <f>CADS!O23</f>
        <v>14.2</v>
      </c>
      <c r="F22" s="25">
        <f>OS!O23</f>
        <v>15.6</v>
      </c>
      <c r="G22" s="26">
        <f>DSPD!O23</f>
        <v>25</v>
      </c>
      <c r="H22" s="27">
        <f>MAD!O25</f>
        <v>16.2</v>
      </c>
      <c r="I22" s="27">
        <f>RPROGRAMMING!O25</f>
        <v>0</v>
      </c>
      <c r="J22" s="28" t="str">
        <f>'OE-BEM EE'!P25</f>
        <v/>
      </c>
      <c r="K22" s="24">
        <f>FM!O23</f>
        <v>12.8</v>
      </c>
      <c r="L22" s="26">
        <f>UHV!O23</f>
        <v>13.6</v>
      </c>
      <c r="M22" s="26" t="str">
        <f>'OE-ST ETC'!O25</f>
        <v/>
      </c>
      <c r="N22" s="26">
        <f>'OE-Autotronics ME'!O26</f>
        <v>26.8</v>
      </c>
      <c r="O22" s="29">
        <v>21.083333333333336</v>
      </c>
      <c r="P22" s="28"/>
      <c r="Q22" s="26"/>
      <c r="R22" s="27">
        <v>22.8</v>
      </c>
      <c r="S22" s="26">
        <f>CDH!L23</f>
        <v>21</v>
      </c>
    </row>
    <row r="23" ht="15.75" customHeight="1">
      <c r="A23" s="20">
        <v>10.0</v>
      </c>
      <c r="B23" s="31" t="s">
        <v>54</v>
      </c>
      <c r="C23" s="22" t="s">
        <v>55</v>
      </c>
      <c r="D23" s="23" t="s">
        <v>56</v>
      </c>
      <c r="E23" s="24">
        <f>CADS!O24</f>
        <v>10.4</v>
      </c>
      <c r="F23" s="25">
        <f>OS!O24</f>
        <v>9</v>
      </c>
      <c r="G23" s="26">
        <f>DSPD!O24</f>
        <v>18</v>
      </c>
      <c r="H23" s="27">
        <f>MAD!O26</f>
        <v>0</v>
      </c>
      <c r="I23" s="27">
        <f>RPROGRAMMING!O26</f>
        <v>8.8</v>
      </c>
      <c r="J23" s="28" t="str">
        <f>'OE-BEM EE'!P26</f>
        <v/>
      </c>
      <c r="K23" s="24">
        <f>FM!O24</f>
        <v>10.6</v>
      </c>
      <c r="L23" s="26">
        <f>UHV!O24</f>
        <v>11.4</v>
      </c>
      <c r="M23" s="26" t="str">
        <f>'OE-ST ETC'!O26</f>
        <v/>
      </c>
      <c r="N23" s="26">
        <f>'OE-Autotronics ME'!O27</f>
        <v>23.5</v>
      </c>
      <c r="O23" s="29">
        <v>21.083333333333336</v>
      </c>
      <c r="P23" s="28"/>
      <c r="Q23" s="26"/>
      <c r="R23" s="27">
        <v>21.5</v>
      </c>
      <c r="S23" s="26">
        <f>CDH!L24</f>
        <v>22</v>
      </c>
    </row>
    <row r="24" ht="15.75" customHeight="1">
      <c r="A24" s="20">
        <v>11.0</v>
      </c>
      <c r="B24" s="31" t="s">
        <v>57</v>
      </c>
      <c r="C24" s="22" t="s">
        <v>58</v>
      </c>
      <c r="D24" s="23" t="s">
        <v>59</v>
      </c>
      <c r="E24" s="24">
        <f>CADS!O25</f>
        <v>15</v>
      </c>
      <c r="F24" s="25">
        <f>OS!O25</f>
        <v>17.4</v>
      </c>
      <c r="G24" s="26">
        <f>DSPD!O25</f>
        <v>31</v>
      </c>
      <c r="H24" s="27">
        <f>MAD!O27</f>
        <v>15.6</v>
      </c>
      <c r="I24" s="27">
        <f>RPROGRAMMING!O27</f>
        <v>0</v>
      </c>
      <c r="J24" s="26">
        <f>'OE-BEM EE'!P27</f>
        <v>32.7</v>
      </c>
      <c r="K24" s="24">
        <f>FM!O25</f>
        <v>14.6</v>
      </c>
      <c r="L24" s="26">
        <f>UHV!O25</f>
        <v>15.4</v>
      </c>
      <c r="M24" s="26" t="str">
        <f>'OE-ST ETC'!O27</f>
        <v/>
      </c>
      <c r="N24" s="26" t="str">
        <f>'OE-Autotronics ME'!O28</f>
        <v/>
      </c>
      <c r="O24" s="29">
        <v>24.57142857142857</v>
      </c>
      <c r="P24" s="30">
        <v>22.0</v>
      </c>
      <c r="Q24" s="26"/>
      <c r="R24" s="26"/>
      <c r="S24" s="26">
        <f>CDH!L25</f>
        <v>20</v>
      </c>
    </row>
    <row r="25" ht="15.75" customHeight="1">
      <c r="A25" s="20">
        <v>12.0</v>
      </c>
      <c r="B25" s="31" t="s">
        <v>60</v>
      </c>
      <c r="C25" s="22" t="s">
        <v>61</v>
      </c>
      <c r="D25" s="23" t="s">
        <v>62</v>
      </c>
      <c r="E25" s="24">
        <f>CADS!O26</f>
        <v>16.8</v>
      </c>
      <c r="F25" s="25">
        <f>OS!O26</f>
        <v>17</v>
      </c>
      <c r="G25" s="26">
        <f>DSPD!O26</f>
        <v>35</v>
      </c>
      <c r="H25" s="27">
        <f>MAD!O28</f>
        <v>0</v>
      </c>
      <c r="I25" s="27">
        <f>RPROGRAMMING!O28</f>
        <v>16</v>
      </c>
      <c r="J25" s="28" t="str">
        <f>'OE-BEM EE'!P28</f>
        <v/>
      </c>
      <c r="K25" s="24">
        <f>FM!O26</f>
        <v>16.2</v>
      </c>
      <c r="L25" s="26">
        <f>UHV!O26</f>
        <v>15.6</v>
      </c>
      <c r="M25" s="26" t="str">
        <f>'OE-ST ETC'!O28</f>
        <v/>
      </c>
      <c r="N25" s="26">
        <f>'OE-Autotronics ME'!O29</f>
        <v>34.6</v>
      </c>
      <c r="O25" s="29">
        <v>24.642857142857142</v>
      </c>
      <c r="P25" s="28"/>
      <c r="Q25" s="26"/>
      <c r="R25" s="27">
        <v>24.0</v>
      </c>
      <c r="S25" s="26">
        <f>CDH!L26</f>
        <v>21</v>
      </c>
    </row>
    <row r="26" ht="15.75" customHeight="1">
      <c r="A26" s="20">
        <v>13.0</v>
      </c>
      <c r="B26" s="31" t="s">
        <v>63</v>
      </c>
      <c r="C26" s="22" t="s">
        <v>64</v>
      </c>
      <c r="D26" s="23" t="s">
        <v>65</v>
      </c>
      <c r="E26" s="24">
        <f>CADS!O27</f>
        <v>16.6</v>
      </c>
      <c r="F26" s="25">
        <f>OS!O27</f>
        <v>17.2</v>
      </c>
      <c r="G26" s="26">
        <f>DSPD!O27</f>
        <v>23</v>
      </c>
      <c r="H26" s="27">
        <f>MAD!O29</f>
        <v>0</v>
      </c>
      <c r="I26" s="27">
        <f>RPROGRAMMING!O29</f>
        <v>14.4</v>
      </c>
      <c r="J26" s="28" t="str">
        <f>'OE-BEM EE'!P29</f>
        <v/>
      </c>
      <c r="K26" s="24">
        <f>FM!O27</f>
        <v>15.8</v>
      </c>
      <c r="L26" s="26">
        <f>UHV!O27</f>
        <v>16.4</v>
      </c>
      <c r="M26" s="26" t="str">
        <f>'OE-ST ETC'!O29</f>
        <v/>
      </c>
      <c r="N26" s="26">
        <f>'OE-Autotronics ME'!O30</f>
        <v>32.4</v>
      </c>
      <c r="O26" s="29">
        <v>24.714285714285715</v>
      </c>
      <c r="P26" s="28"/>
      <c r="Q26" s="26"/>
      <c r="R26" s="27">
        <v>22.8</v>
      </c>
      <c r="S26" s="26">
        <f>CDH!L27</f>
        <v>21</v>
      </c>
    </row>
    <row r="27" ht="15.75" customHeight="1">
      <c r="A27" s="20">
        <v>14.0</v>
      </c>
      <c r="B27" s="31" t="s">
        <v>66</v>
      </c>
      <c r="C27" s="22" t="s">
        <v>67</v>
      </c>
      <c r="D27" s="23" t="s">
        <v>68</v>
      </c>
      <c r="E27" s="24">
        <f>CADS!O28</f>
        <v>19</v>
      </c>
      <c r="F27" s="25">
        <f>OS!O28</f>
        <v>18.8</v>
      </c>
      <c r="G27" s="26">
        <f>DSPD!O28</f>
        <v>33.5</v>
      </c>
      <c r="H27" s="27">
        <f>MAD!O30</f>
        <v>17.8</v>
      </c>
      <c r="I27" s="27">
        <f>RPROGRAMMING!O30</f>
        <v>0</v>
      </c>
      <c r="J27" s="26">
        <f>'OE-BEM EE'!P30</f>
        <v>38.1</v>
      </c>
      <c r="K27" s="24">
        <f>FM!O28</f>
        <v>17.6</v>
      </c>
      <c r="L27" s="26">
        <f>UHV!O28</f>
        <v>17.2</v>
      </c>
      <c r="M27" s="26" t="str">
        <f>'OE-ST ETC'!O30</f>
        <v/>
      </c>
      <c r="N27" s="26" t="str">
        <f>'OE-Autotronics ME'!O31</f>
        <v/>
      </c>
      <c r="O27" s="29">
        <v>24.785714285714285</v>
      </c>
      <c r="P27" s="30">
        <v>22.0</v>
      </c>
      <c r="Q27" s="26"/>
      <c r="R27" s="26"/>
      <c r="S27" s="26">
        <f>CDH!L28</f>
        <v>21</v>
      </c>
    </row>
    <row r="28" ht="15.75" customHeight="1">
      <c r="A28" s="20">
        <v>15.0</v>
      </c>
      <c r="B28" s="31" t="s">
        <v>69</v>
      </c>
      <c r="C28" s="22" t="s">
        <v>70</v>
      </c>
      <c r="D28" s="23" t="s">
        <v>71</v>
      </c>
      <c r="E28" s="24">
        <f>CADS!O29</f>
        <v>8</v>
      </c>
      <c r="F28" s="25">
        <f>OS!O29</f>
        <v>7.6</v>
      </c>
      <c r="G28" s="26">
        <f>DSPD!O29</f>
        <v>10.5</v>
      </c>
      <c r="H28" s="27">
        <f>MAD!O31</f>
        <v>0</v>
      </c>
      <c r="I28" s="27">
        <f>RPROGRAMMING!O31</f>
        <v>7.6</v>
      </c>
      <c r="J28" s="26">
        <f>'OE-BEM EE'!P31</f>
        <v>8.4</v>
      </c>
      <c r="K28" s="24">
        <f>FM!O29</f>
        <v>8</v>
      </c>
      <c r="L28" s="26">
        <f>UHV!O29</f>
        <v>8</v>
      </c>
      <c r="M28" s="26" t="str">
        <f>'OE-ST ETC'!O31</f>
        <v/>
      </c>
      <c r="N28" s="26" t="str">
        <f>'OE-Autotronics ME'!O32</f>
        <v/>
      </c>
      <c r="O28" s="29">
        <v>21.083333333333336</v>
      </c>
      <c r="P28" s="30">
        <v>16.0</v>
      </c>
      <c r="Q28" s="26"/>
      <c r="R28" s="26"/>
      <c r="S28" s="26">
        <f>CDH!L29</f>
        <v>21</v>
      </c>
    </row>
    <row r="29" ht="15.75" customHeight="1">
      <c r="A29" s="20">
        <v>16.0</v>
      </c>
      <c r="B29" s="31" t="s">
        <v>72</v>
      </c>
      <c r="C29" s="22" t="s">
        <v>73</v>
      </c>
      <c r="D29" s="23" t="s">
        <v>74</v>
      </c>
      <c r="E29" s="24">
        <f>CADS!O30</f>
        <v>19.8</v>
      </c>
      <c r="F29" s="25">
        <f>OS!O30</f>
        <v>18.2</v>
      </c>
      <c r="G29" s="26">
        <f>DSPD!O30</f>
        <v>28</v>
      </c>
      <c r="H29" s="27">
        <f>MAD!O32</f>
        <v>19.8</v>
      </c>
      <c r="I29" s="27">
        <f>RPROGRAMMING!O32</f>
        <v>0</v>
      </c>
      <c r="J29" s="28" t="str">
        <f>'OE-BEM EE'!P32</f>
        <v/>
      </c>
      <c r="K29" s="24">
        <f>FM!O30</f>
        <v>19.2</v>
      </c>
      <c r="L29" s="26">
        <f>UHV!O30</f>
        <v>20.8</v>
      </c>
      <c r="M29" s="26" t="str">
        <f>'OE-ST ETC'!O32</f>
        <v/>
      </c>
      <c r="N29" s="26">
        <f>'OE-Autotronics ME'!O33</f>
        <v>40.4</v>
      </c>
      <c r="O29" s="29">
        <v>23.333333333333336</v>
      </c>
      <c r="P29" s="28"/>
      <c r="Q29" s="26"/>
      <c r="R29" s="27">
        <v>22.2</v>
      </c>
      <c r="S29" s="26">
        <f>CDH!L30</f>
        <v>22</v>
      </c>
    </row>
    <row r="30" ht="15.75" customHeight="1">
      <c r="A30" s="20">
        <v>17.0</v>
      </c>
      <c r="B30" s="31" t="s">
        <v>75</v>
      </c>
      <c r="C30" s="22" t="s">
        <v>76</v>
      </c>
      <c r="D30" s="23" t="s">
        <v>77</v>
      </c>
      <c r="E30" s="24">
        <f>CADS!O31</f>
        <v>17</v>
      </c>
      <c r="F30" s="25">
        <f>OS!O31</f>
        <v>14.8</v>
      </c>
      <c r="G30" s="26">
        <f>DSPD!O31</f>
        <v>27.5</v>
      </c>
      <c r="H30" s="27">
        <f>MAD!O33</f>
        <v>0</v>
      </c>
      <c r="I30" s="27">
        <f>RPROGRAMMING!O33</f>
        <v>14.4</v>
      </c>
      <c r="J30" s="28" t="str">
        <f>'OE-BEM EE'!P33</f>
        <v/>
      </c>
      <c r="K30" s="24">
        <f>FM!O31</f>
        <v>14.6</v>
      </c>
      <c r="L30" s="26">
        <f>UHV!O31</f>
        <v>14.6</v>
      </c>
      <c r="M30" s="26" t="str">
        <f>'OE-ST ETC'!O33</f>
        <v/>
      </c>
      <c r="N30" s="26">
        <f>'OE-Autotronics ME'!O34</f>
        <v>31.6</v>
      </c>
      <c r="O30" s="29">
        <v>21.75</v>
      </c>
      <c r="P30" s="28"/>
      <c r="Q30" s="26"/>
      <c r="R30" s="27">
        <v>23.1</v>
      </c>
      <c r="S30" s="26">
        <f>CDH!L31</f>
        <v>22</v>
      </c>
    </row>
    <row r="31" ht="15.75" customHeight="1">
      <c r="A31" s="20">
        <v>18.0</v>
      </c>
      <c r="B31" s="31" t="s">
        <v>78</v>
      </c>
      <c r="C31" s="22" t="s">
        <v>79</v>
      </c>
      <c r="D31" s="23" t="s">
        <v>80</v>
      </c>
      <c r="E31" s="24">
        <f>CADS!O32</f>
        <v>15.4</v>
      </c>
      <c r="F31" s="25">
        <f>OS!O32</f>
        <v>14.6</v>
      </c>
      <c r="G31" s="26">
        <f>DSPD!O32</f>
        <v>29.5</v>
      </c>
      <c r="H31" s="27">
        <f>MAD!O34</f>
        <v>0</v>
      </c>
      <c r="I31" s="27">
        <f>RPROGRAMMING!O34</f>
        <v>13.4</v>
      </c>
      <c r="J31" s="28" t="str">
        <f>'OE-BEM EE'!P34</f>
        <v/>
      </c>
      <c r="K31" s="24">
        <f>FM!O32</f>
        <v>11.6</v>
      </c>
      <c r="L31" s="26">
        <f>UHV!O32</f>
        <v>11.2</v>
      </c>
      <c r="M31" s="26" t="str">
        <f>'OE-ST ETC'!O34</f>
        <v/>
      </c>
      <c r="N31" s="26">
        <f>'OE-Autotronics ME'!O35</f>
        <v>20.1</v>
      </c>
      <c r="O31" s="29">
        <v>21.833333333333336</v>
      </c>
      <c r="P31" s="28"/>
      <c r="Q31" s="26"/>
      <c r="R31" s="27">
        <v>23.3</v>
      </c>
      <c r="S31" s="26">
        <f>CDH!L32</f>
        <v>20</v>
      </c>
    </row>
    <row r="32" ht="15.75" customHeight="1">
      <c r="A32" s="20">
        <v>19.0</v>
      </c>
      <c r="B32" s="31" t="s">
        <v>81</v>
      </c>
      <c r="C32" s="22" t="s">
        <v>82</v>
      </c>
      <c r="D32" s="23" t="s">
        <v>83</v>
      </c>
      <c r="E32" s="24">
        <f>CADS!O33</f>
        <v>9.2</v>
      </c>
      <c r="F32" s="25">
        <f>OS!O33</f>
        <v>9</v>
      </c>
      <c r="G32" s="26">
        <f>DSPD!O33</f>
        <v>14</v>
      </c>
      <c r="H32" s="27">
        <f>MAD!O35</f>
        <v>0</v>
      </c>
      <c r="I32" s="27">
        <f>RPROGRAMMING!O35</f>
        <v>7.8</v>
      </c>
      <c r="J32" s="26">
        <f>'OE-BEM EE'!P35</f>
        <v>16.1</v>
      </c>
      <c r="K32" s="24">
        <f>FM!O33</f>
        <v>7.6</v>
      </c>
      <c r="L32" s="26">
        <f>UHV!O33</f>
        <v>9.8</v>
      </c>
      <c r="M32" s="26" t="str">
        <f>'OE-ST ETC'!O35</f>
        <v/>
      </c>
      <c r="N32" s="26" t="str">
        <f>'OE-Autotronics ME'!O36</f>
        <v/>
      </c>
      <c r="O32" s="29">
        <v>14.583333333333332</v>
      </c>
      <c r="P32" s="30">
        <v>15.0</v>
      </c>
      <c r="Q32" s="26"/>
      <c r="R32" s="26"/>
      <c r="S32" s="26">
        <f>CDH!L33</f>
        <v>18</v>
      </c>
    </row>
    <row r="33" ht="15.75" customHeight="1">
      <c r="A33" s="20">
        <v>20.0</v>
      </c>
      <c r="B33" s="31" t="s">
        <v>84</v>
      </c>
      <c r="C33" s="22" t="s">
        <v>85</v>
      </c>
      <c r="D33" s="23" t="s">
        <v>86</v>
      </c>
      <c r="E33" s="24">
        <f>CADS!O34</f>
        <v>20.4</v>
      </c>
      <c r="F33" s="25">
        <f>OS!O34</f>
        <v>19.2</v>
      </c>
      <c r="G33" s="26">
        <f>DSPD!O34</f>
        <v>33</v>
      </c>
      <c r="H33" s="27">
        <f>MAD!O36</f>
        <v>19.6</v>
      </c>
      <c r="I33" s="27">
        <f>RPROGRAMMING!O36</f>
        <v>0</v>
      </c>
      <c r="J33" s="28" t="str">
        <f>'OE-BEM EE'!P36</f>
        <v/>
      </c>
      <c r="K33" s="24">
        <f>FM!O34</f>
        <v>16.2</v>
      </c>
      <c r="L33" s="26">
        <f>UHV!O34</f>
        <v>16.4</v>
      </c>
      <c r="M33" s="26" t="str">
        <f>'OE-ST ETC'!O36</f>
        <v/>
      </c>
      <c r="N33" s="26">
        <f>'OE-Autotronics ME'!O37</f>
        <v>37.1</v>
      </c>
      <c r="O33" s="29">
        <v>21.833333333333336</v>
      </c>
      <c r="P33" s="28"/>
      <c r="Q33" s="26"/>
      <c r="R33" s="27">
        <v>22.9</v>
      </c>
      <c r="S33" s="26">
        <f>CDH!L34</f>
        <v>22</v>
      </c>
    </row>
    <row r="34" ht="15.75" customHeight="1">
      <c r="A34" s="20">
        <v>21.0</v>
      </c>
      <c r="B34" s="31" t="s">
        <v>87</v>
      </c>
      <c r="C34" s="22" t="s">
        <v>88</v>
      </c>
      <c r="D34" s="23" t="s">
        <v>89</v>
      </c>
      <c r="E34" s="24">
        <f>CADS!O35</f>
        <v>12.6</v>
      </c>
      <c r="F34" s="25">
        <f>OS!O35</f>
        <v>11.8</v>
      </c>
      <c r="G34" s="26">
        <f>DSPD!O35</f>
        <v>18</v>
      </c>
      <c r="H34" s="27">
        <f>MAD!O37</f>
        <v>0</v>
      </c>
      <c r="I34" s="27">
        <f>RPROGRAMMING!O37</f>
        <v>10.8</v>
      </c>
      <c r="J34" s="26">
        <f>'OE-BEM EE'!P37</f>
        <v>16.5</v>
      </c>
      <c r="K34" s="24">
        <f>FM!O35</f>
        <v>11.4</v>
      </c>
      <c r="L34" s="26">
        <f>UHV!O35</f>
        <v>13</v>
      </c>
      <c r="M34" s="26" t="str">
        <f>'OE-ST ETC'!O37</f>
        <v/>
      </c>
      <c r="N34" s="26" t="str">
        <f>'OE-Autotronics ME'!O38</f>
        <v/>
      </c>
      <c r="O34" s="29">
        <v>22.0</v>
      </c>
      <c r="P34" s="30">
        <v>19.0</v>
      </c>
      <c r="Q34" s="26"/>
      <c r="R34" s="26"/>
      <c r="S34" s="26">
        <f>CDH!L35</f>
        <v>21</v>
      </c>
    </row>
    <row r="35" ht="15.75" customHeight="1">
      <c r="A35" s="20">
        <v>22.0</v>
      </c>
      <c r="B35" s="31" t="s">
        <v>90</v>
      </c>
      <c r="C35" s="22" t="s">
        <v>91</v>
      </c>
      <c r="D35" s="23" t="s">
        <v>92</v>
      </c>
      <c r="E35" s="24">
        <f>CADS!O36</f>
        <v>19.6</v>
      </c>
      <c r="F35" s="25">
        <f>OS!O36</f>
        <v>19.4</v>
      </c>
      <c r="G35" s="26">
        <f>DSPD!O36</f>
        <v>29.5</v>
      </c>
      <c r="H35" s="27">
        <f>MAD!O38</f>
        <v>20.4</v>
      </c>
      <c r="I35" s="27">
        <f>RPROGRAMMING!O38</f>
        <v>0</v>
      </c>
      <c r="J35" s="28" t="str">
        <f>'OE-BEM EE'!P38</f>
        <v/>
      </c>
      <c r="K35" s="24">
        <f>FM!O36</f>
        <v>16.2</v>
      </c>
      <c r="L35" s="26">
        <f>UHV!O36</f>
        <v>16.8</v>
      </c>
      <c r="M35" s="26" t="str">
        <f>'OE-ST ETC'!O38</f>
        <v/>
      </c>
      <c r="N35" s="26">
        <f>'OE-Autotronics ME'!O39</f>
        <v>35.3</v>
      </c>
      <c r="O35" s="29">
        <v>22.916666666666664</v>
      </c>
      <c r="P35" s="28"/>
      <c r="Q35" s="26"/>
      <c r="R35" s="27">
        <v>20.9</v>
      </c>
      <c r="S35" s="26">
        <f>CDH!L36</f>
        <v>20</v>
      </c>
    </row>
    <row r="36" ht="15.75" customHeight="1">
      <c r="A36" s="20">
        <v>23.0</v>
      </c>
      <c r="B36" s="31" t="s">
        <v>93</v>
      </c>
      <c r="C36" s="22" t="s">
        <v>94</v>
      </c>
      <c r="D36" s="23" t="s">
        <v>95</v>
      </c>
      <c r="E36" s="24">
        <f>CADS!O37</f>
        <v>16.8</v>
      </c>
      <c r="F36" s="25">
        <f>OS!O37</f>
        <v>18.8</v>
      </c>
      <c r="G36" s="26">
        <f>DSPD!O37</f>
        <v>33</v>
      </c>
      <c r="H36" s="27">
        <f>MAD!O39</f>
        <v>18</v>
      </c>
      <c r="I36" s="27">
        <f>RPROGRAMMING!O39</f>
        <v>0</v>
      </c>
      <c r="J36" s="28" t="str">
        <f>'OE-BEM EE'!P39</f>
        <v/>
      </c>
      <c r="K36" s="24">
        <f>FM!O37</f>
        <v>14.8</v>
      </c>
      <c r="L36" s="26">
        <f>UHV!O37</f>
        <v>15.6</v>
      </c>
      <c r="M36" s="26" t="str">
        <f>'OE-ST ETC'!O39</f>
        <v/>
      </c>
      <c r="N36" s="26">
        <f>'OE-Autotronics ME'!O40</f>
        <v>33.1</v>
      </c>
      <c r="O36" s="29">
        <v>21.083333333333336</v>
      </c>
      <c r="P36" s="28"/>
      <c r="Q36" s="26"/>
      <c r="R36" s="27">
        <v>22.7</v>
      </c>
      <c r="S36" s="26">
        <f>CDH!L37</f>
        <v>22</v>
      </c>
    </row>
    <row r="37" ht="15.75" customHeight="1">
      <c r="A37" s="20">
        <v>24.0</v>
      </c>
      <c r="B37" s="31" t="s">
        <v>96</v>
      </c>
      <c r="C37" s="22" t="s">
        <v>97</v>
      </c>
      <c r="D37" s="23" t="s">
        <v>98</v>
      </c>
      <c r="E37" s="24">
        <f>CADS!O38</f>
        <v>19.6</v>
      </c>
      <c r="F37" s="25">
        <f>OS!O38</f>
        <v>20</v>
      </c>
      <c r="G37" s="26">
        <f>DSPD!O38</f>
        <v>31.5</v>
      </c>
      <c r="H37" s="27">
        <f>MAD!O40</f>
        <v>0</v>
      </c>
      <c r="I37" s="27">
        <f>RPROGRAMMING!O40</f>
        <v>17.4</v>
      </c>
      <c r="J37" s="28" t="str">
        <f>'OE-BEM EE'!P40</f>
        <v/>
      </c>
      <c r="K37" s="24">
        <f>FM!O38</f>
        <v>18</v>
      </c>
      <c r="L37" s="26">
        <f>UHV!O38</f>
        <v>20.2</v>
      </c>
      <c r="M37" s="26" t="str">
        <f>'OE-ST ETC'!O40</f>
        <v/>
      </c>
      <c r="N37" s="26">
        <f>'OE-Autotronics ME'!O41</f>
        <v>39.1</v>
      </c>
      <c r="O37" s="29">
        <v>23.166666666666664</v>
      </c>
      <c r="P37" s="28"/>
      <c r="Q37" s="26"/>
      <c r="R37" s="27">
        <v>23.0</v>
      </c>
      <c r="S37" s="26">
        <f>CDH!L38</f>
        <v>22</v>
      </c>
    </row>
    <row r="38" ht="15.75" customHeight="1">
      <c r="A38" s="20">
        <v>25.0</v>
      </c>
      <c r="B38" s="31" t="s">
        <v>99</v>
      </c>
      <c r="C38" s="22" t="s">
        <v>100</v>
      </c>
      <c r="D38" s="23" t="s">
        <v>101</v>
      </c>
      <c r="E38" s="24">
        <f>CADS!O39</f>
        <v>19.2</v>
      </c>
      <c r="F38" s="25">
        <f>OS!O39</f>
        <v>18.4</v>
      </c>
      <c r="G38" s="26">
        <f>DSPD!O39</f>
        <v>28.5</v>
      </c>
      <c r="H38" s="27">
        <f>MAD!O41</f>
        <v>20</v>
      </c>
      <c r="I38" s="27">
        <f>RPROGRAMMING!O41</f>
        <v>0</v>
      </c>
      <c r="J38" s="28" t="str">
        <f>'OE-BEM EE'!P41</f>
        <v/>
      </c>
      <c r="K38" s="24">
        <f>FM!O39</f>
        <v>16.8</v>
      </c>
      <c r="L38" s="26">
        <f>UHV!O39</f>
        <v>16.6</v>
      </c>
      <c r="M38" s="26" t="str">
        <f>'OE-ST ETC'!O41</f>
        <v/>
      </c>
      <c r="N38" s="26">
        <f>'OE-Autotronics ME'!O42</f>
        <v>35.1</v>
      </c>
      <c r="O38" s="29">
        <v>23.07142857142857</v>
      </c>
      <c r="P38" s="28"/>
      <c r="Q38" s="26"/>
      <c r="R38" s="27">
        <v>22.8</v>
      </c>
      <c r="S38" s="26">
        <f>CDH!L39</f>
        <v>22</v>
      </c>
    </row>
    <row r="39" ht="15.75" customHeight="1">
      <c r="A39" s="20">
        <v>26.0</v>
      </c>
      <c r="B39" s="31" t="s">
        <v>102</v>
      </c>
      <c r="C39" s="22" t="s">
        <v>103</v>
      </c>
      <c r="D39" s="23" t="s">
        <v>104</v>
      </c>
      <c r="E39" s="24">
        <f>CADS!O40</f>
        <v>14</v>
      </c>
      <c r="F39" s="25">
        <f>OS!O40</f>
        <v>12.4</v>
      </c>
      <c r="G39" s="26">
        <f>DSPD!O40</f>
        <v>19.5</v>
      </c>
      <c r="H39" s="27">
        <f>MAD!O42</f>
        <v>15.2</v>
      </c>
      <c r="I39" s="27">
        <f>RPROGRAMMING!O42</f>
        <v>0</v>
      </c>
      <c r="J39" s="28" t="str">
        <f>'OE-BEM EE'!P42</f>
        <v/>
      </c>
      <c r="K39" s="24">
        <f>FM!O40</f>
        <v>13.6</v>
      </c>
      <c r="L39" s="26">
        <f>UHV!O40</f>
        <v>14</v>
      </c>
      <c r="M39" s="26" t="str">
        <f>'OE-ST ETC'!O42</f>
        <v/>
      </c>
      <c r="N39" s="26">
        <f>'OE-Autotronics ME'!O43</f>
        <v>26.4</v>
      </c>
      <c r="O39" s="29">
        <v>22.666666666666664</v>
      </c>
      <c r="P39" s="28"/>
      <c r="Q39" s="26"/>
      <c r="R39" s="27">
        <v>23.5</v>
      </c>
      <c r="S39" s="26">
        <f>CDH!L40</f>
        <v>20</v>
      </c>
    </row>
    <row r="40" ht="15.75" customHeight="1">
      <c r="A40" s="20">
        <v>27.0</v>
      </c>
      <c r="B40" s="31" t="s">
        <v>105</v>
      </c>
      <c r="C40" s="22" t="s">
        <v>106</v>
      </c>
      <c r="D40" s="23" t="s">
        <v>107</v>
      </c>
      <c r="E40" s="24">
        <f>CADS!O41</f>
        <v>15.4</v>
      </c>
      <c r="F40" s="25">
        <f>OS!O41</f>
        <v>15</v>
      </c>
      <c r="G40" s="26">
        <f>DSPD!O41</f>
        <v>16</v>
      </c>
      <c r="H40" s="27">
        <f>MAD!O43</f>
        <v>17.4</v>
      </c>
      <c r="I40" s="27">
        <f>RPROGRAMMING!O43</f>
        <v>0</v>
      </c>
      <c r="J40" s="28" t="str">
        <f>'OE-BEM EE'!P43</f>
        <v/>
      </c>
      <c r="K40" s="24">
        <f>FM!O41</f>
        <v>13.2</v>
      </c>
      <c r="L40" s="26">
        <f>UHV!O41</f>
        <v>13.8</v>
      </c>
      <c r="M40" s="26" t="str">
        <f>'OE-ST ETC'!O43</f>
        <v/>
      </c>
      <c r="N40" s="26">
        <f>'OE-Autotronics ME'!O44</f>
        <v>28.9</v>
      </c>
      <c r="O40" s="29">
        <v>22.1875</v>
      </c>
      <c r="P40" s="28"/>
      <c r="Q40" s="26"/>
      <c r="R40" s="27">
        <v>22.9</v>
      </c>
      <c r="S40" s="26">
        <f>CDH!L41</f>
        <v>22</v>
      </c>
    </row>
    <row r="41" ht="15.75" customHeight="1">
      <c r="A41" s="20">
        <v>28.0</v>
      </c>
      <c r="B41" s="31" t="s">
        <v>108</v>
      </c>
      <c r="C41" s="22" t="s">
        <v>109</v>
      </c>
      <c r="D41" s="23" t="s">
        <v>110</v>
      </c>
      <c r="E41" s="24">
        <f>CADS!O42</f>
        <v>11.8</v>
      </c>
      <c r="F41" s="25">
        <f>OS!O42</f>
        <v>17.6</v>
      </c>
      <c r="G41" s="26">
        <f>DSPD!O42</f>
        <v>18.5</v>
      </c>
      <c r="H41" s="27">
        <f>MAD!O44</f>
        <v>14</v>
      </c>
      <c r="I41" s="27">
        <f>RPROGRAMMING!O44</f>
        <v>0</v>
      </c>
      <c r="J41" s="28" t="str">
        <f>'OE-BEM EE'!P44</f>
        <v/>
      </c>
      <c r="K41" s="24">
        <f>FM!O42</f>
        <v>11</v>
      </c>
      <c r="L41" s="26">
        <f>UHV!O42</f>
        <v>11.8</v>
      </c>
      <c r="M41" s="26" t="str">
        <f>'OE-ST ETC'!O44</f>
        <v/>
      </c>
      <c r="N41" s="26">
        <f>'OE-Autotronics ME'!O45</f>
        <v>29.9</v>
      </c>
      <c r="O41" s="29">
        <v>21.083333333333336</v>
      </c>
      <c r="P41" s="28"/>
      <c r="Q41" s="26"/>
      <c r="R41" s="27">
        <v>22.2</v>
      </c>
      <c r="S41" s="26">
        <f>CDH!L42</f>
        <v>21</v>
      </c>
    </row>
    <row r="42" ht="15.75" customHeight="1">
      <c r="A42" s="20">
        <v>29.0</v>
      </c>
      <c r="B42" s="31" t="s">
        <v>111</v>
      </c>
      <c r="C42" s="22" t="s">
        <v>112</v>
      </c>
      <c r="D42" s="23" t="s">
        <v>113</v>
      </c>
      <c r="E42" s="24">
        <f>CADS!O43</f>
        <v>14</v>
      </c>
      <c r="F42" s="25">
        <f>OS!O43</f>
        <v>13</v>
      </c>
      <c r="G42" s="26">
        <f>DSPD!O43</f>
        <v>23.5</v>
      </c>
      <c r="H42" s="27">
        <f>MAD!O45</f>
        <v>15.4</v>
      </c>
      <c r="I42" s="27">
        <f>RPROGRAMMING!O45</f>
        <v>0</v>
      </c>
      <c r="J42" s="28" t="str">
        <f>'OE-BEM EE'!P45</f>
        <v/>
      </c>
      <c r="K42" s="24">
        <f>FM!O43</f>
        <v>12</v>
      </c>
      <c r="L42" s="26">
        <f>UHV!O43</f>
        <v>14</v>
      </c>
      <c r="M42" s="26" t="str">
        <f>'OE-ST ETC'!O45</f>
        <v/>
      </c>
      <c r="N42" s="26">
        <f>'OE-Autotronics ME'!O46</f>
        <v>32.4</v>
      </c>
      <c r="O42" s="30">
        <v>23.0</v>
      </c>
      <c r="P42" s="28"/>
      <c r="Q42" s="26"/>
      <c r="R42" s="27">
        <v>22.9</v>
      </c>
      <c r="S42" s="26">
        <f>CDH!L43</f>
        <v>22</v>
      </c>
    </row>
    <row r="43" ht="15.75" customHeight="1">
      <c r="A43" s="20">
        <v>30.0</v>
      </c>
      <c r="B43" s="31" t="s">
        <v>114</v>
      </c>
      <c r="C43" s="22" t="s">
        <v>115</v>
      </c>
      <c r="D43" s="23" t="s">
        <v>116</v>
      </c>
      <c r="E43" s="24">
        <f>CADS!O44</f>
        <v>10.6</v>
      </c>
      <c r="F43" s="25">
        <f>OS!O44</f>
        <v>12.2</v>
      </c>
      <c r="G43" s="26">
        <f>DSPD!O44</f>
        <v>20.5</v>
      </c>
      <c r="H43" s="27">
        <f>MAD!O46</f>
        <v>0</v>
      </c>
      <c r="I43" s="27">
        <f>RPROGRAMMING!O46</f>
        <v>10.8</v>
      </c>
      <c r="J43" s="28" t="str">
        <f>'OE-BEM EE'!P46</f>
        <v/>
      </c>
      <c r="K43" s="24">
        <f>FM!O44</f>
        <v>10.2</v>
      </c>
      <c r="L43" s="26">
        <f>UHV!O44</f>
        <v>13</v>
      </c>
      <c r="M43" s="26" t="str">
        <f>'OE-ST ETC'!O46</f>
        <v/>
      </c>
      <c r="N43" s="26">
        <f>'OE-Autotronics ME'!O47</f>
        <v>28.5</v>
      </c>
      <c r="O43" s="30">
        <v>21.0</v>
      </c>
      <c r="P43" s="28"/>
      <c r="Q43" s="26"/>
      <c r="R43" s="27">
        <v>21.6</v>
      </c>
      <c r="S43" s="26">
        <f>CDH!L44</f>
        <v>21</v>
      </c>
    </row>
    <row r="44" ht="15.75" customHeight="1">
      <c r="A44" s="20">
        <v>31.0</v>
      </c>
      <c r="B44" s="31" t="s">
        <v>117</v>
      </c>
      <c r="C44" s="22" t="s">
        <v>118</v>
      </c>
      <c r="D44" s="23" t="s">
        <v>119</v>
      </c>
      <c r="E44" s="24">
        <f>CADS!O45</f>
        <v>19.8</v>
      </c>
      <c r="F44" s="25">
        <f>OS!O45</f>
        <v>19.4</v>
      </c>
      <c r="G44" s="26">
        <f>DSPD!O45</f>
        <v>28.5</v>
      </c>
      <c r="H44" s="27">
        <f>MAD!O47</f>
        <v>20.2</v>
      </c>
      <c r="I44" s="27">
        <f>RPROGRAMMING!O47</f>
        <v>0</v>
      </c>
      <c r="J44" s="28" t="str">
        <f>'OE-BEM EE'!P47</f>
        <v/>
      </c>
      <c r="K44" s="24">
        <f>FM!O45</f>
        <v>16</v>
      </c>
      <c r="L44" s="26">
        <f>UHV!O45</f>
        <v>18.8</v>
      </c>
      <c r="M44" s="26" t="str">
        <f>'OE-ST ETC'!O47</f>
        <v/>
      </c>
      <c r="N44" s="26">
        <f>'OE-Autotronics ME'!O48</f>
        <v>29.9</v>
      </c>
      <c r="O44" s="30">
        <v>23.0</v>
      </c>
      <c r="P44" s="28"/>
      <c r="Q44" s="26"/>
      <c r="R44" s="27">
        <v>22.4</v>
      </c>
      <c r="S44" s="26">
        <f>CDH!L45</f>
        <v>23</v>
      </c>
    </row>
    <row r="45" ht="15.75" customHeight="1">
      <c r="A45" s="20">
        <v>32.0</v>
      </c>
      <c r="B45" s="31" t="s">
        <v>120</v>
      </c>
      <c r="C45" s="22" t="s">
        <v>121</v>
      </c>
      <c r="D45" s="23" t="s">
        <v>122</v>
      </c>
      <c r="E45" s="24">
        <f>CADS!O46</f>
        <v>19.4</v>
      </c>
      <c r="F45" s="25">
        <f>OS!O46</f>
        <v>18.2</v>
      </c>
      <c r="G45" s="26">
        <f>DSPD!O46</f>
        <v>30.5</v>
      </c>
      <c r="H45" s="27">
        <f>MAD!O48</f>
        <v>0</v>
      </c>
      <c r="I45" s="27">
        <f>RPROGRAMMING!O48</f>
        <v>15.8</v>
      </c>
      <c r="J45" s="28" t="str">
        <f>'OE-BEM EE'!P48</f>
        <v/>
      </c>
      <c r="K45" s="24">
        <f>FM!O46</f>
        <v>13.6</v>
      </c>
      <c r="L45" s="26">
        <f>UHV!O46</f>
        <v>14</v>
      </c>
      <c r="M45" s="26" t="str">
        <f>'OE-ST ETC'!O48</f>
        <v/>
      </c>
      <c r="N45" s="26">
        <f>'OE-Autotronics ME'!O49</f>
        <v>29.3</v>
      </c>
      <c r="O45" s="30">
        <v>24.0</v>
      </c>
      <c r="P45" s="28"/>
      <c r="Q45" s="26"/>
      <c r="R45" s="27">
        <v>22.9</v>
      </c>
      <c r="S45" s="26">
        <f>CDH!L46</f>
        <v>23</v>
      </c>
    </row>
    <row r="46" ht="15.75" customHeight="1">
      <c r="A46" s="20">
        <v>33.0</v>
      </c>
      <c r="B46" s="31" t="s">
        <v>123</v>
      </c>
      <c r="C46" s="22" t="s">
        <v>124</v>
      </c>
      <c r="D46" s="23" t="s">
        <v>125</v>
      </c>
      <c r="E46" s="24">
        <f>CADS!O47</f>
        <v>15.6</v>
      </c>
      <c r="F46" s="25">
        <f>OS!O47</f>
        <v>15.6</v>
      </c>
      <c r="G46" s="26">
        <f>DSPD!O47</f>
        <v>11</v>
      </c>
      <c r="H46" s="27">
        <f>MAD!O49</f>
        <v>0</v>
      </c>
      <c r="I46" s="27">
        <f>RPROGRAMMING!O49</f>
        <v>14.6</v>
      </c>
      <c r="J46" s="28" t="str">
        <f>'OE-BEM EE'!P49</f>
        <v/>
      </c>
      <c r="K46" s="24">
        <f>FM!O47</f>
        <v>8.2</v>
      </c>
      <c r="L46" s="26">
        <f>UHV!O47</f>
        <v>13.8</v>
      </c>
      <c r="M46" s="26" t="str">
        <f>'OE-ST ETC'!O49</f>
        <v/>
      </c>
      <c r="N46" s="30">
        <v>22.0</v>
      </c>
      <c r="O46" s="30">
        <v>21.0</v>
      </c>
      <c r="P46" s="28"/>
      <c r="Q46" s="26"/>
      <c r="R46" s="27">
        <v>18.7</v>
      </c>
      <c r="S46" s="26">
        <f>CDH!L47</f>
        <v>21</v>
      </c>
    </row>
    <row r="47" ht="15.75" customHeight="1">
      <c r="A47" s="20">
        <v>34.0</v>
      </c>
      <c r="B47" s="31" t="s">
        <v>126</v>
      </c>
      <c r="C47" s="22" t="s">
        <v>127</v>
      </c>
      <c r="D47" s="23" t="s">
        <v>128</v>
      </c>
      <c r="E47" s="24">
        <f>CADS!O48</f>
        <v>11.2</v>
      </c>
      <c r="F47" s="25">
        <f>OS!O48</f>
        <v>11</v>
      </c>
      <c r="G47" s="26">
        <f>DSPD!O48</f>
        <v>14.5</v>
      </c>
      <c r="H47" s="27">
        <f>MAD!O50</f>
        <v>0</v>
      </c>
      <c r="I47" s="27">
        <f>RPROGRAMMING!O50</f>
        <v>8</v>
      </c>
      <c r="J47" s="26">
        <f>'OE-BEM EE'!P50</f>
        <v>16.4</v>
      </c>
      <c r="K47" s="24">
        <f>FM!O48</f>
        <v>13.4</v>
      </c>
      <c r="L47" s="26">
        <f>UHV!O48</f>
        <v>12.6</v>
      </c>
      <c r="M47" s="26" t="str">
        <f>'OE-ST ETC'!O50</f>
        <v/>
      </c>
      <c r="N47" s="26" t="str">
        <f>'OE-Autotronics ME'!O51</f>
        <v/>
      </c>
      <c r="O47" s="30">
        <v>20.0</v>
      </c>
      <c r="P47" s="30">
        <v>16.0</v>
      </c>
      <c r="Q47" s="26"/>
      <c r="R47" s="26"/>
      <c r="S47" s="26">
        <f>CDH!L48</f>
        <v>18</v>
      </c>
    </row>
    <row r="48" ht="15.75" customHeight="1">
      <c r="A48" s="20">
        <v>35.0</v>
      </c>
      <c r="B48" s="31" t="s">
        <v>129</v>
      </c>
      <c r="C48" s="22" t="s">
        <v>130</v>
      </c>
      <c r="D48" s="23" t="s">
        <v>131</v>
      </c>
      <c r="E48" s="24">
        <f>CADS!O49</f>
        <v>13.6</v>
      </c>
      <c r="F48" s="25">
        <f>OS!O49</f>
        <v>14</v>
      </c>
      <c r="G48" s="26">
        <f>DSPD!O49</f>
        <v>19.5</v>
      </c>
      <c r="H48" s="27">
        <f>MAD!O51</f>
        <v>0</v>
      </c>
      <c r="I48" s="27">
        <f>RPROGRAMMING!O51</f>
        <v>8</v>
      </c>
      <c r="J48" s="28" t="str">
        <f>'OE-BEM EE'!P51</f>
        <v/>
      </c>
      <c r="K48" s="24">
        <f>FM!O49</f>
        <v>7.8</v>
      </c>
      <c r="L48" s="26">
        <f>UHV!O49</f>
        <v>11</v>
      </c>
      <c r="M48" s="26" t="str">
        <f>'OE-ST ETC'!O51</f>
        <v/>
      </c>
      <c r="N48" s="26">
        <f>'OE-Autotronics ME'!O52</f>
        <v>20.5</v>
      </c>
      <c r="O48" s="30">
        <v>22.0</v>
      </c>
      <c r="P48" s="28"/>
      <c r="Q48" s="26"/>
      <c r="R48" s="26"/>
      <c r="S48" s="26">
        <f>CDH!L49</f>
        <v>21</v>
      </c>
    </row>
    <row r="49" ht="15.75" customHeight="1">
      <c r="A49" s="20">
        <v>36.0</v>
      </c>
      <c r="B49" s="31" t="s">
        <v>132</v>
      </c>
      <c r="C49" s="22" t="s">
        <v>133</v>
      </c>
      <c r="D49" s="23" t="s">
        <v>134</v>
      </c>
      <c r="E49" s="24">
        <f>CADS!O50</f>
        <v>13.4</v>
      </c>
      <c r="F49" s="25">
        <f>OS!O50</f>
        <v>12</v>
      </c>
      <c r="G49" s="26">
        <f>DSPD!O50</f>
        <v>15</v>
      </c>
      <c r="H49" s="27">
        <f>MAD!O52</f>
        <v>0</v>
      </c>
      <c r="I49" s="27">
        <f>RPROGRAMMING!O52</f>
        <v>14.6</v>
      </c>
      <c r="J49" s="28" t="str">
        <f>'OE-BEM EE'!P52</f>
        <v/>
      </c>
      <c r="K49" s="24">
        <f>FM!O50</f>
        <v>14</v>
      </c>
      <c r="L49" s="26">
        <f>UHV!O50</f>
        <v>13.8</v>
      </c>
      <c r="M49" s="26" t="str">
        <f>'OE-ST ETC'!O52</f>
        <v/>
      </c>
      <c r="N49" s="26">
        <f>'OE-Autotronics ME'!O53</f>
        <v>25.5</v>
      </c>
      <c r="O49" s="30">
        <v>19.0</v>
      </c>
      <c r="P49" s="28"/>
      <c r="Q49" s="26"/>
      <c r="R49" s="27">
        <v>20.2</v>
      </c>
      <c r="S49" s="26">
        <f>CDH!L50</f>
        <v>19</v>
      </c>
    </row>
    <row r="50" ht="15.75" customHeight="1">
      <c r="A50" s="20">
        <v>37.0</v>
      </c>
      <c r="B50" s="31" t="s">
        <v>135</v>
      </c>
      <c r="C50" s="22" t="s">
        <v>136</v>
      </c>
      <c r="D50" s="23" t="s">
        <v>137</v>
      </c>
      <c r="E50" s="24">
        <f>CADS!O51</f>
        <v>11</v>
      </c>
      <c r="F50" s="25">
        <f>OS!O51</f>
        <v>9</v>
      </c>
      <c r="G50" s="26">
        <f>DSPD!O51</f>
        <v>11</v>
      </c>
      <c r="H50" s="27">
        <f>MAD!O53</f>
        <v>0</v>
      </c>
      <c r="I50" s="27">
        <f>RPROGRAMMING!O53</f>
        <v>8.2</v>
      </c>
      <c r="J50" s="28" t="str">
        <f>'OE-BEM EE'!P53</f>
        <v/>
      </c>
      <c r="K50" s="24">
        <f>FM!O51</f>
        <v>8.6</v>
      </c>
      <c r="L50" s="26">
        <f>UHV!O51</f>
        <v>9</v>
      </c>
      <c r="M50" s="26" t="str">
        <f>'OE-ST ETC'!O53</f>
        <v/>
      </c>
      <c r="N50" s="26">
        <f>'OE-Autotronics ME'!O54</f>
        <v>22.1</v>
      </c>
      <c r="O50" s="30">
        <v>23.0</v>
      </c>
      <c r="P50" s="28"/>
      <c r="Q50" s="26"/>
      <c r="R50" s="26"/>
      <c r="S50" s="26">
        <f>CDH!L51</f>
        <v>20</v>
      </c>
    </row>
    <row r="51" ht="15.75" customHeight="1">
      <c r="A51" s="20">
        <v>38.0</v>
      </c>
      <c r="B51" s="31" t="s">
        <v>138</v>
      </c>
      <c r="C51" s="22" t="s">
        <v>139</v>
      </c>
      <c r="D51" s="23" t="s">
        <v>140</v>
      </c>
      <c r="E51" s="24">
        <f>CADS!O52</f>
        <v>11.8</v>
      </c>
      <c r="F51" s="25">
        <f>OS!O52</f>
        <v>13.2</v>
      </c>
      <c r="G51" s="26">
        <f>DSPD!O52</f>
        <v>16.5</v>
      </c>
      <c r="H51" s="27">
        <f>MAD!O54</f>
        <v>0</v>
      </c>
      <c r="I51" s="27">
        <f>RPROGRAMMING!O54</f>
        <v>13</v>
      </c>
      <c r="J51" s="28" t="str">
        <f>'OE-BEM EE'!P54</f>
        <v/>
      </c>
      <c r="K51" s="24">
        <f>FM!O52</f>
        <v>10.8</v>
      </c>
      <c r="L51" s="26">
        <f>UHV!O52</f>
        <v>11</v>
      </c>
      <c r="M51" s="26" t="str">
        <f>'OE-ST ETC'!O54</f>
        <v/>
      </c>
      <c r="N51" s="26">
        <f>'OE-Autotronics ME'!O55</f>
        <v>22.7</v>
      </c>
      <c r="O51" s="30">
        <v>21.0</v>
      </c>
      <c r="P51" s="28"/>
      <c r="Q51" s="26"/>
      <c r="R51" s="27">
        <v>21.3</v>
      </c>
      <c r="S51" s="26">
        <f>CDH!L52</f>
        <v>19</v>
      </c>
    </row>
    <row r="52" ht="15.75" customHeight="1">
      <c r="A52" s="20">
        <v>39.0</v>
      </c>
      <c r="B52" s="31" t="s">
        <v>141</v>
      </c>
      <c r="C52" s="22" t="s">
        <v>142</v>
      </c>
      <c r="D52" s="23" t="s">
        <v>143</v>
      </c>
      <c r="E52" s="24">
        <f>CADS!O53</f>
        <v>20</v>
      </c>
      <c r="F52" s="25">
        <f>OS!O53</f>
        <v>19.2</v>
      </c>
      <c r="G52" s="26">
        <f>DSPD!O53</f>
        <v>26</v>
      </c>
      <c r="H52" s="27">
        <f>MAD!O55</f>
        <v>19.6</v>
      </c>
      <c r="I52" s="27">
        <f>RPROGRAMMING!O55</f>
        <v>0</v>
      </c>
      <c r="J52" s="28" t="str">
        <f>'OE-BEM EE'!P55</f>
        <v/>
      </c>
      <c r="K52" s="24">
        <f>FM!O53</f>
        <v>15.6</v>
      </c>
      <c r="L52" s="26">
        <f>UHV!O53</f>
        <v>16</v>
      </c>
      <c r="M52" s="26" t="str">
        <f>'OE-ST ETC'!O55</f>
        <v/>
      </c>
      <c r="N52" s="26">
        <f>'OE-Autotronics ME'!O56</f>
        <v>30.9</v>
      </c>
      <c r="O52" s="30">
        <v>22.0</v>
      </c>
      <c r="P52" s="28"/>
      <c r="Q52" s="26"/>
      <c r="R52" s="27">
        <v>23.1</v>
      </c>
      <c r="S52" s="26">
        <f>CDH!L53</f>
        <v>21</v>
      </c>
    </row>
    <row r="53" ht="15.75" customHeight="1">
      <c r="A53" s="20">
        <v>40.0</v>
      </c>
      <c r="B53" s="31" t="s">
        <v>144</v>
      </c>
      <c r="C53" s="22" t="s">
        <v>145</v>
      </c>
      <c r="D53" s="23" t="s">
        <v>146</v>
      </c>
      <c r="E53" s="24">
        <f>CADS!O54</f>
        <v>20.4</v>
      </c>
      <c r="F53" s="25">
        <f>OS!O54</f>
        <v>19.2</v>
      </c>
      <c r="G53" s="26">
        <f>DSPD!O54</f>
        <v>27</v>
      </c>
      <c r="H53" s="27">
        <f>MAD!O56</f>
        <v>0</v>
      </c>
      <c r="I53" s="27">
        <f>RPROGRAMMING!O56</f>
        <v>14.6</v>
      </c>
      <c r="J53" s="28" t="str">
        <f>'OE-BEM EE'!P56</f>
        <v/>
      </c>
      <c r="K53" s="24">
        <f>FM!O54</f>
        <v>18</v>
      </c>
      <c r="L53" s="26">
        <f>UHV!O54</f>
        <v>18</v>
      </c>
      <c r="M53" s="26" t="str">
        <f>'OE-ST ETC'!O56</f>
        <v/>
      </c>
      <c r="N53" s="26">
        <f>'OE-Autotronics ME'!O57</f>
        <v>33.5</v>
      </c>
      <c r="O53" s="30">
        <v>22.0</v>
      </c>
      <c r="P53" s="28"/>
      <c r="Q53" s="26"/>
      <c r="R53" s="27">
        <v>23.3</v>
      </c>
      <c r="S53" s="26">
        <f>CDH!L54</f>
        <v>24</v>
      </c>
    </row>
    <row r="54" ht="15.75" customHeight="1">
      <c r="A54" s="20">
        <v>41.0</v>
      </c>
      <c r="B54" s="31" t="s">
        <v>147</v>
      </c>
      <c r="C54" s="22" t="s">
        <v>148</v>
      </c>
      <c r="D54" s="23" t="s">
        <v>149</v>
      </c>
      <c r="E54" s="24">
        <f>CADS!O55</f>
        <v>11</v>
      </c>
      <c r="F54" s="25">
        <f>OS!O55</f>
        <v>11.6</v>
      </c>
      <c r="G54" s="26">
        <f>DSPD!O55</f>
        <v>12.5</v>
      </c>
      <c r="H54" s="27">
        <f>MAD!O57</f>
        <v>0</v>
      </c>
      <c r="I54" s="27">
        <f>RPROGRAMMING!O57</f>
        <v>10.6</v>
      </c>
      <c r="J54" s="26">
        <f>'OE-BEM EE'!P57</f>
        <v>19.1</v>
      </c>
      <c r="K54" s="24">
        <f>FM!O55</f>
        <v>11.6</v>
      </c>
      <c r="L54" s="26">
        <f>UHV!O55</f>
        <v>10.8</v>
      </c>
      <c r="M54" s="26" t="str">
        <f>'OE-ST ETC'!O57</f>
        <v/>
      </c>
      <c r="N54" s="26" t="str">
        <f>'OE-Autotronics ME'!O58</f>
        <v/>
      </c>
      <c r="O54" s="30">
        <v>22.0</v>
      </c>
      <c r="P54" s="30">
        <v>17.0</v>
      </c>
      <c r="Q54" s="26"/>
      <c r="R54" s="26"/>
      <c r="S54" s="26">
        <f>CDH!L55</f>
        <v>18</v>
      </c>
    </row>
    <row r="55" ht="15.75" customHeight="1">
      <c r="A55" s="20">
        <v>42.0</v>
      </c>
      <c r="B55" s="31" t="s">
        <v>150</v>
      </c>
      <c r="C55" s="22" t="s">
        <v>151</v>
      </c>
      <c r="D55" s="23" t="s">
        <v>152</v>
      </c>
      <c r="E55" s="24">
        <f>CADS!O56</f>
        <v>12.4</v>
      </c>
      <c r="F55" s="25">
        <f>OS!O56</f>
        <v>15.2</v>
      </c>
      <c r="G55" s="26">
        <f>DSPD!O56</f>
        <v>21</v>
      </c>
      <c r="H55" s="27">
        <f>MAD!O58</f>
        <v>18</v>
      </c>
      <c r="I55" s="27">
        <f>RPROGRAMMING!O58</f>
        <v>0</v>
      </c>
      <c r="J55" s="28" t="str">
        <f>'OE-BEM EE'!P58</f>
        <v/>
      </c>
      <c r="K55" s="24">
        <f>FM!O56</f>
        <v>14</v>
      </c>
      <c r="L55" s="26">
        <f>UHV!O56</f>
        <v>16</v>
      </c>
      <c r="M55" s="26" t="str">
        <f>'OE-ST ETC'!O58</f>
        <v/>
      </c>
      <c r="N55" s="26">
        <f>'OE-Autotronics ME'!O59</f>
        <v>31.5</v>
      </c>
      <c r="O55" s="30">
        <v>22.0</v>
      </c>
      <c r="P55" s="28"/>
      <c r="Q55" s="26"/>
      <c r="R55" s="27">
        <v>16.0</v>
      </c>
      <c r="S55" s="26">
        <f>CDH!L56</f>
        <v>20</v>
      </c>
    </row>
    <row r="56" ht="15.75" customHeight="1">
      <c r="A56" s="20">
        <v>43.0</v>
      </c>
      <c r="B56" s="31" t="s">
        <v>153</v>
      </c>
      <c r="C56" s="22" t="s">
        <v>154</v>
      </c>
      <c r="D56" s="23" t="s">
        <v>155</v>
      </c>
      <c r="E56" s="24">
        <f>CADS!O57</f>
        <v>18.2</v>
      </c>
      <c r="F56" s="25">
        <f>OS!O57</f>
        <v>16.6</v>
      </c>
      <c r="G56" s="26">
        <f>DSPD!O57</f>
        <v>27</v>
      </c>
      <c r="H56" s="27">
        <f>MAD!O59</f>
        <v>16.6</v>
      </c>
      <c r="I56" s="27">
        <f>RPROGRAMMING!O59</f>
        <v>0</v>
      </c>
      <c r="J56" s="28" t="str">
        <f>'OE-BEM EE'!P59</f>
        <v/>
      </c>
      <c r="K56" s="24">
        <f>FM!O57</f>
        <v>13.2</v>
      </c>
      <c r="L56" s="26">
        <f>UHV!O57</f>
        <v>15.6</v>
      </c>
      <c r="M56" s="26" t="str">
        <f>'OE-ST ETC'!O59</f>
        <v/>
      </c>
      <c r="N56" s="26">
        <f>'OE-Autotronics ME'!O60</f>
        <v>31.8</v>
      </c>
      <c r="O56" s="30">
        <v>24.0</v>
      </c>
      <c r="P56" s="28"/>
      <c r="Q56" s="26"/>
      <c r="R56" s="27">
        <v>22.8</v>
      </c>
      <c r="S56" s="26">
        <f>CDH!L57</f>
        <v>18</v>
      </c>
    </row>
    <row r="57" ht="15.75" customHeight="1">
      <c r="A57" s="20">
        <v>44.0</v>
      </c>
      <c r="B57" s="31" t="s">
        <v>156</v>
      </c>
      <c r="C57" s="22" t="s">
        <v>157</v>
      </c>
      <c r="D57" s="23" t="s">
        <v>158</v>
      </c>
      <c r="E57" s="24">
        <f>CADS!O58</f>
        <v>19.4</v>
      </c>
      <c r="F57" s="25">
        <f>OS!O58</f>
        <v>17.6</v>
      </c>
      <c r="G57" s="26">
        <f>DSPD!O58</f>
        <v>28</v>
      </c>
      <c r="H57" s="27">
        <f>MAD!O60</f>
        <v>15.4</v>
      </c>
      <c r="I57" s="27">
        <f>RPROGRAMMING!O60</f>
        <v>0</v>
      </c>
      <c r="J57" s="28" t="str">
        <f>'OE-BEM EE'!P60</f>
        <v/>
      </c>
      <c r="K57" s="24">
        <f>FM!O58</f>
        <v>12.4</v>
      </c>
      <c r="L57" s="26">
        <f>UHV!O58</f>
        <v>13</v>
      </c>
      <c r="M57" s="26" t="str">
        <f>'OE-ST ETC'!O60</f>
        <v/>
      </c>
      <c r="N57" s="26">
        <f>'OE-Autotronics ME'!O61</f>
        <v>25.3</v>
      </c>
      <c r="O57" s="30">
        <v>22.0</v>
      </c>
      <c r="P57" s="28"/>
      <c r="Q57" s="26"/>
      <c r="R57" s="27">
        <v>21.8</v>
      </c>
      <c r="S57" s="26">
        <f>CDH!L58</f>
        <v>21</v>
      </c>
    </row>
    <row r="58" ht="15.75" customHeight="1">
      <c r="A58" s="20">
        <v>45.0</v>
      </c>
      <c r="B58" s="31" t="s">
        <v>159</v>
      </c>
      <c r="C58" s="22" t="s">
        <v>160</v>
      </c>
      <c r="D58" s="23" t="s">
        <v>161</v>
      </c>
      <c r="E58" s="24">
        <f>CADS!O59</f>
        <v>12.2</v>
      </c>
      <c r="F58" s="25">
        <f>OS!O59</f>
        <v>12.2</v>
      </c>
      <c r="G58" s="26">
        <f>DSPD!O59</f>
        <v>15</v>
      </c>
      <c r="H58" s="27">
        <f>MAD!O61</f>
        <v>0</v>
      </c>
      <c r="I58" s="27">
        <f>RPROGRAMMING!O61</f>
        <v>8</v>
      </c>
      <c r="J58" s="26">
        <f>'OE-BEM EE'!P61</f>
        <v>16.1</v>
      </c>
      <c r="K58" s="24">
        <f>FM!O59</f>
        <v>11</v>
      </c>
      <c r="L58" s="26">
        <f>UHV!O59</f>
        <v>10.6</v>
      </c>
      <c r="M58" s="26" t="str">
        <f>'OE-ST ETC'!O61</f>
        <v/>
      </c>
      <c r="N58" s="26" t="str">
        <f>'OE-Autotronics ME'!O62</f>
        <v/>
      </c>
      <c r="O58" s="30">
        <v>21.0</v>
      </c>
      <c r="P58" s="28"/>
      <c r="Q58" s="26"/>
      <c r="R58" s="26"/>
      <c r="S58" s="26">
        <f>CDH!L59</f>
        <v>19</v>
      </c>
    </row>
    <row r="59" ht="15.75" customHeight="1">
      <c r="A59" s="20">
        <v>46.0</v>
      </c>
      <c r="B59" s="31" t="s">
        <v>162</v>
      </c>
      <c r="C59" s="22" t="s">
        <v>163</v>
      </c>
      <c r="D59" s="23" t="s">
        <v>164</v>
      </c>
      <c r="E59" s="24">
        <f>CADS!O60</f>
        <v>18.2</v>
      </c>
      <c r="F59" s="25">
        <f>OS!O60</f>
        <v>17.8</v>
      </c>
      <c r="G59" s="26">
        <f>DSPD!O60</f>
        <v>27</v>
      </c>
      <c r="H59" s="27">
        <f>MAD!O62</f>
        <v>15</v>
      </c>
      <c r="I59" s="27">
        <f>RPROGRAMMING!O62</f>
        <v>0</v>
      </c>
      <c r="J59" s="28" t="str">
        <f>'OE-BEM EE'!P62</f>
        <v/>
      </c>
      <c r="K59" s="24">
        <f>FM!O60</f>
        <v>15.2</v>
      </c>
      <c r="L59" s="26">
        <f>UHV!O60</f>
        <v>14.4</v>
      </c>
      <c r="M59" s="26" t="str">
        <f>'OE-ST ETC'!O62</f>
        <v/>
      </c>
      <c r="N59" s="26">
        <f>'OE-Autotronics ME'!O63</f>
        <v>24.1</v>
      </c>
      <c r="O59" s="30">
        <v>22.0</v>
      </c>
      <c r="P59" s="28"/>
      <c r="Q59" s="26"/>
      <c r="R59" s="27">
        <v>23.1</v>
      </c>
      <c r="S59" s="26">
        <f>CDH!L60</f>
        <v>22</v>
      </c>
    </row>
    <row r="60" ht="15.75" customHeight="1">
      <c r="A60" s="20">
        <v>47.0</v>
      </c>
      <c r="B60" s="31" t="s">
        <v>165</v>
      </c>
      <c r="C60" s="22" t="s">
        <v>166</v>
      </c>
      <c r="D60" s="23" t="s">
        <v>167</v>
      </c>
      <c r="E60" s="24">
        <f>CADS!O61</f>
        <v>9.8</v>
      </c>
      <c r="F60" s="25">
        <f>OS!O61</f>
        <v>12.2</v>
      </c>
      <c r="G60" s="26">
        <f>DSPD!O61</f>
        <v>9.5</v>
      </c>
      <c r="H60" s="27">
        <f>MAD!O63</f>
        <v>8.4</v>
      </c>
      <c r="I60" s="27">
        <f>RPROGRAMMING!O63</f>
        <v>0</v>
      </c>
      <c r="J60" s="28" t="str">
        <f>'OE-BEM EE'!P63</f>
        <v/>
      </c>
      <c r="K60" s="24">
        <f>FM!O61</f>
        <v>8.2</v>
      </c>
      <c r="L60" s="26">
        <f>UHV!O61</f>
        <v>11.8</v>
      </c>
      <c r="M60" s="26" t="str">
        <f>'OE-ST ETC'!O63</f>
        <v/>
      </c>
      <c r="N60" s="26">
        <f>'OE-Autotronics ME'!O64</f>
        <v>16.1</v>
      </c>
      <c r="O60" s="30">
        <v>15.0</v>
      </c>
      <c r="P60" s="28"/>
      <c r="Q60" s="26"/>
      <c r="R60" s="26"/>
      <c r="S60" s="26">
        <f>CDH!L61</f>
        <v>18</v>
      </c>
    </row>
    <row r="61" ht="15.75" customHeight="1">
      <c r="A61" s="20">
        <v>48.0</v>
      </c>
      <c r="B61" s="31" t="s">
        <v>168</v>
      </c>
      <c r="C61" s="22" t="s">
        <v>169</v>
      </c>
      <c r="D61" s="23" t="s">
        <v>170</v>
      </c>
      <c r="E61" s="24">
        <f>CADS!O62</f>
        <v>17.8</v>
      </c>
      <c r="F61" s="25">
        <f>OS!O62</f>
        <v>13.8</v>
      </c>
      <c r="G61" s="26">
        <f>DSPD!O62</f>
        <v>24.5</v>
      </c>
      <c r="H61" s="27">
        <f>MAD!O64</f>
        <v>13.8</v>
      </c>
      <c r="I61" s="27">
        <f>RPROGRAMMING!O64</f>
        <v>0</v>
      </c>
      <c r="J61" s="28" t="str">
        <f>'OE-BEM EE'!P64</f>
        <v/>
      </c>
      <c r="K61" s="24">
        <f>FM!O62</f>
        <v>8.6</v>
      </c>
      <c r="L61" s="26">
        <f>UHV!O62</f>
        <v>12.2</v>
      </c>
      <c r="M61" s="26" t="str">
        <f>'OE-ST ETC'!O64</f>
        <v/>
      </c>
      <c r="N61" s="26">
        <f>'OE-Autotronics ME'!O65</f>
        <v>22</v>
      </c>
      <c r="O61" s="30">
        <v>20.0</v>
      </c>
      <c r="P61" s="28"/>
      <c r="Q61" s="26"/>
      <c r="R61" s="27">
        <v>21.0</v>
      </c>
      <c r="S61" s="26">
        <f>CDH!L62</f>
        <v>21</v>
      </c>
    </row>
    <row r="62" ht="15.75" customHeight="1">
      <c r="A62" s="20">
        <v>49.0</v>
      </c>
      <c r="B62" s="31" t="s">
        <v>171</v>
      </c>
      <c r="C62" s="22" t="s">
        <v>172</v>
      </c>
      <c r="D62" s="23" t="s">
        <v>173</v>
      </c>
      <c r="E62" s="24">
        <f>CADS!O63</f>
        <v>10.2</v>
      </c>
      <c r="F62" s="25">
        <f>OS!O63</f>
        <v>10.2</v>
      </c>
      <c r="G62" s="26">
        <f>DSPD!O63</f>
        <v>16</v>
      </c>
      <c r="H62" s="27">
        <f>MAD!O65</f>
        <v>0</v>
      </c>
      <c r="I62" s="27">
        <f>RPROGRAMMING!O65</f>
        <v>8</v>
      </c>
      <c r="J62" s="28" t="str">
        <f>'OE-BEM EE'!P65</f>
        <v/>
      </c>
      <c r="K62" s="24">
        <f>FM!O63</f>
        <v>8.6</v>
      </c>
      <c r="L62" s="26">
        <f>UHV!O63</f>
        <v>11.8</v>
      </c>
      <c r="M62" s="26" t="str">
        <f>'OE-ST ETC'!O65</f>
        <v/>
      </c>
      <c r="N62" s="26">
        <f>'OE-Autotronics ME'!O66</f>
        <v>17.4</v>
      </c>
      <c r="O62" s="30">
        <v>22.0</v>
      </c>
      <c r="P62" s="28"/>
      <c r="Q62" s="26"/>
      <c r="R62" s="26"/>
      <c r="S62" s="26">
        <f>CDH!L63</f>
        <v>19</v>
      </c>
    </row>
    <row r="63" ht="15.75" customHeight="1">
      <c r="A63" s="20">
        <v>50.0</v>
      </c>
      <c r="B63" s="31" t="s">
        <v>174</v>
      </c>
      <c r="C63" s="22" t="s">
        <v>175</v>
      </c>
      <c r="D63" s="23" t="s">
        <v>176</v>
      </c>
      <c r="E63" s="24">
        <f>CADS!O64</f>
        <v>8.4</v>
      </c>
      <c r="F63" s="25">
        <f>OS!O64</f>
        <v>8.4</v>
      </c>
      <c r="G63" s="26">
        <f>DSPD!O64</f>
        <v>8</v>
      </c>
      <c r="H63" s="27">
        <f>MAD!O66</f>
        <v>0</v>
      </c>
      <c r="I63" s="27">
        <f>RPROGRAMMING!O66</f>
        <v>8</v>
      </c>
      <c r="J63" s="26">
        <f>'OE-BEM EE'!P66</f>
        <v>8</v>
      </c>
      <c r="K63" s="24">
        <f>FM!O64</f>
        <v>9</v>
      </c>
      <c r="L63" s="26">
        <f>UHV!O64</f>
        <v>9.4</v>
      </c>
      <c r="M63" s="26" t="str">
        <f>'OE-ST ETC'!O66</f>
        <v/>
      </c>
      <c r="N63" s="26" t="str">
        <f>'OE-Autotronics ME'!O67</f>
        <v/>
      </c>
      <c r="O63" s="30">
        <v>20.0</v>
      </c>
      <c r="P63" s="30">
        <v>13.0</v>
      </c>
      <c r="Q63" s="26"/>
      <c r="R63" s="26"/>
      <c r="S63" s="26">
        <f>CDH!L64</f>
        <v>18</v>
      </c>
    </row>
    <row r="64" ht="15.75" customHeight="1">
      <c r="A64" s="20">
        <v>51.0</v>
      </c>
      <c r="B64" s="31" t="s">
        <v>177</v>
      </c>
      <c r="C64" s="22" t="s">
        <v>178</v>
      </c>
      <c r="D64" s="23" t="s">
        <v>179</v>
      </c>
      <c r="E64" s="24">
        <f>CADS!O65</f>
        <v>7.8</v>
      </c>
      <c r="F64" s="25">
        <f>OS!O65</f>
        <v>8</v>
      </c>
      <c r="G64" s="26">
        <f>DSPD!O65</f>
        <v>8</v>
      </c>
      <c r="H64" s="27">
        <f>MAD!O67</f>
        <v>0</v>
      </c>
      <c r="I64" s="27">
        <f>RPROGRAMMING!O67</f>
        <v>7.8</v>
      </c>
      <c r="J64" s="26">
        <f>'OE-BEM EE'!P67</f>
        <v>8</v>
      </c>
      <c r="K64" s="24">
        <f>FM!O65</f>
        <v>9.4</v>
      </c>
      <c r="L64" s="26">
        <f>UHV!O65</f>
        <v>8.6</v>
      </c>
      <c r="M64" s="26" t="str">
        <f>'OE-ST ETC'!O67</f>
        <v/>
      </c>
      <c r="N64" s="26" t="str">
        <f>'OE-Autotronics ME'!O68</f>
        <v/>
      </c>
      <c r="O64" s="28"/>
      <c r="P64" s="28"/>
      <c r="Q64" s="26"/>
      <c r="R64" s="26"/>
      <c r="S64" s="26">
        <f>CDH!L65</f>
        <v>18</v>
      </c>
    </row>
    <row r="65" ht="15.75" customHeight="1">
      <c r="A65" s="20">
        <v>52.0</v>
      </c>
      <c r="B65" s="31" t="s">
        <v>180</v>
      </c>
      <c r="C65" s="22" t="s">
        <v>181</v>
      </c>
      <c r="D65" s="23" t="s">
        <v>182</v>
      </c>
      <c r="E65" s="24">
        <f>CADS!O66</f>
        <v>12.8</v>
      </c>
      <c r="F65" s="25">
        <f>OS!O66</f>
        <v>14.8</v>
      </c>
      <c r="G65" s="26">
        <f>DSPD!O66</f>
        <v>16</v>
      </c>
      <c r="H65" s="27">
        <f>MAD!O68</f>
        <v>0</v>
      </c>
      <c r="I65" s="27">
        <f>RPROGRAMMING!O68</f>
        <v>8.2</v>
      </c>
      <c r="J65" s="28" t="str">
        <f>'OE-BEM EE'!P68</f>
        <v/>
      </c>
      <c r="K65" s="24">
        <f>FM!O66</f>
        <v>9.8</v>
      </c>
      <c r="L65" s="26">
        <f>UHV!O66</f>
        <v>12.2</v>
      </c>
      <c r="M65" s="26" t="str">
        <f>'OE-ST ETC'!O68</f>
        <v/>
      </c>
      <c r="N65" s="26">
        <f>'OE-Autotronics ME'!O69</f>
        <v>13.5</v>
      </c>
      <c r="O65" s="30">
        <v>21.0</v>
      </c>
      <c r="P65" s="28"/>
      <c r="Q65" s="26"/>
      <c r="R65" s="26"/>
      <c r="S65" s="26">
        <f>CDH!L66</f>
        <v>19</v>
      </c>
    </row>
    <row r="66" ht="15.75" customHeight="1">
      <c r="A66" s="20">
        <v>53.0</v>
      </c>
      <c r="B66" s="31" t="s">
        <v>183</v>
      </c>
      <c r="C66" s="22" t="s">
        <v>184</v>
      </c>
      <c r="D66" s="23" t="s">
        <v>185</v>
      </c>
      <c r="E66" s="24">
        <f>CADS!O67</f>
        <v>16.4</v>
      </c>
      <c r="F66" s="25">
        <f>OS!O67</f>
        <v>17.2</v>
      </c>
      <c r="G66" s="26">
        <f>DSPD!O67</f>
        <v>15</v>
      </c>
      <c r="H66" s="27">
        <f>MAD!O69</f>
        <v>0</v>
      </c>
      <c r="I66" s="27">
        <f>RPROGRAMMING!O69</f>
        <v>12.4</v>
      </c>
      <c r="J66" s="26">
        <f>'OE-BEM EE'!P69</f>
        <v>27.2</v>
      </c>
      <c r="K66" s="24">
        <f>FM!O67</f>
        <v>11.4</v>
      </c>
      <c r="L66" s="26">
        <f>UHV!O67</f>
        <v>12.6</v>
      </c>
      <c r="M66" s="26" t="str">
        <f>'OE-ST ETC'!O69</f>
        <v/>
      </c>
      <c r="N66" s="26" t="str">
        <f>'OE-Autotronics ME'!O70</f>
        <v/>
      </c>
      <c r="O66" s="30">
        <v>22.0</v>
      </c>
      <c r="P66" s="30">
        <v>13.0</v>
      </c>
      <c r="Q66" s="26"/>
      <c r="R66" s="26"/>
      <c r="S66" s="26">
        <f>CDH!L67</f>
        <v>19</v>
      </c>
    </row>
    <row r="67" ht="15.75" customHeight="1">
      <c r="A67" s="20">
        <v>54.0</v>
      </c>
      <c r="B67" s="31" t="s">
        <v>186</v>
      </c>
      <c r="C67" s="22" t="s">
        <v>187</v>
      </c>
      <c r="D67" s="23" t="s">
        <v>188</v>
      </c>
      <c r="E67" s="24">
        <f>CADS!O68</f>
        <v>17</v>
      </c>
      <c r="F67" s="25">
        <f>OS!O68</f>
        <v>17.6</v>
      </c>
      <c r="G67" s="26">
        <f>DSPD!O68</f>
        <v>24</v>
      </c>
      <c r="H67" s="27">
        <f>MAD!O70</f>
        <v>0</v>
      </c>
      <c r="I67" s="27">
        <f>RPROGRAMMING!O70</f>
        <v>14.6</v>
      </c>
      <c r="J67" s="26">
        <f>'OE-BEM EE'!P70</f>
        <v>29.9</v>
      </c>
      <c r="K67" s="24">
        <f>FM!O68</f>
        <v>10.6</v>
      </c>
      <c r="L67" s="26">
        <f>UHV!O68</f>
        <v>13.4</v>
      </c>
      <c r="M67" s="26" t="str">
        <f>'OE-ST ETC'!O70</f>
        <v/>
      </c>
      <c r="N67" s="26" t="str">
        <f>'OE-Autotronics ME'!O71</f>
        <v/>
      </c>
      <c r="O67" s="30">
        <v>23.0</v>
      </c>
      <c r="P67" s="30">
        <v>16.0</v>
      </c>
      <c r="Q67" s="26"/>
      <c r="R67" s="26"/>
      <c r="S67" s="26">
        <f>CDH!L68</f>
        <v>19</v>
      </c>
    </row>
    <row r="68" ht="15.75" customHeight="1">
      <c r="A68" s="20">
        <v>55.0</v>
      </c>
      <c r="B68" s="31" t="s">
        <v>189</v>
      </c>
      <c r="C68" s="22" t="s">
        <v>190</v>
      </c>
      <c r="D68" s="23" t="s">
        <v>191</v>
      </c>
      <c r="E68" s="24">
        <f>CADS!O69</f>
        <v>11</v>
      </c>
      <c r="F68" s="25">
        <f>OS!O69</f>
        <v>15</v>
      </c>
      <c r="G68" s="26">
        <f>DSPD!O69</f>
        <v>19</v>
      </c>
      <c r="H68" s="27">
        <f>MAD!O71</f>
        <v>0</v>
      </c>
      <c r="I68" s="27">
        <f>RPROGRAMMING!O71</f>
        <v>11.2</v>
      </c>
      <c r="J68" s="26">
        <f>'OE-BEM EE'!P71</f>
        <v>19</v>
      </c>
      <c r="K68" s="24">
        <f>FM!O69</f>
        <v>10.6</v>
      </c>
      <c r="L68" s="26">
        <f>UHV!O69</f>
        <v>15.8</v>
      </c>
      <c r="M68" s="26" t="str">
        <f>'OE-ST ETC'!O71</f>
        <v/>
      </c>
      <c r="N68" s="26" t="str">
        <f>'OE-Autotronics ME'!O72</f>
        <v/>
      </c>
      <c r="O68" s="30">
        <v>21.0</v>
      </c>
      <c r="P68" s="30">
        <v>18.0</v>
      </c>
      <c r="Q68" s="26"/>
      <c r="R68" s="26"/>
      <c r="S68" s="26">
        <f>CDH!L69</f>
        <v>23</v>
      </c>
    </row>
    <row r="69" ht="15.75" customHeight="1">
      <c r="A69" s="20">
        <v>56.0</v>
      </c>
      <c r="B69" s="31" t="s">
        <v>192</v>
      </c>
      <c r="C69" s="22" t="s">
        <v>193</v>
      </c>
      <c r="D69" s="23" t="s">
        <v>194</v>
      </c>
      <c r="E69" s="24">
        <f>CADS!O70</f>
        <v>17.2</v>
      </c>
      <c r="F69" s="25">
        <f>OS!O70</f>
        <v>19.4</v>
      </c>
      <c r="G69" s="26">
        <f>DSPD!O70</f>
        <v>29</v>
      </c>
      <c r="H69" s="27">
        <f>MAD!O72</f>
        <v>16</v>
      </c>
      <c r="I69" s="27">
        <f>RPROGRAMMING!O72</f>
        <v>0</v>
      </c>
      <c r="J69" s="28" t="str">
        <f>'OE-BEM EE'!P72</f>
        <v/>
      </c>
      <c r="K69" s="24">
        <f>FM!O70</f>
        <v>15.2</v>
      </c>
      <c r="L69" s="26">
        <f>UHV!O70</f>
        <v>14.8</v>
      </c>
      <c r="M69" s="26" t="str">
        <f>'OE-ST ETC'!O72</f>
        <v/>
      </c>
      <c r="N69" s="26">
        <f>'OE-Autotronics ME'!O73</f>
        <v>30.4</v>
      </c>
      <c r="O69" s="30">
        <v>21.0</v>
      </c>
      <c r="P69" s="28"/>
      <c r="Q69" s="26"/>
      <c r="R69" s="27">
        <v>23.4</v>
      </c>
      <c r="S69" s="26">
        <f>CDH!L70</f>
        <v>24</v>
      </c>
    </row>
    <row r="70" ht="15.75" customHeight="1">
      <c r="A70" s="20">
        <v>57.0</v>
      </c>
      <c r="B70" s="31" t="s">
        <v>195</v>
      </c>
      <c r="C70" s="22" t="s">
        <v>196</v>
      </c>
      <c r="D70" s="23" t="s">
        <v>197</v>
      </c>
      <c r="E70" s="24">
        <f>CADS!O71</f>
        <v>12.6</v>
      </c>
      <c r="F70" s="25">
        <f>OS!O71</f>
        <v>11.4</v>
      </c>
      <c r="G70" s="26">
        <f>DSPD!O71</f>
        <v>15</v>
      </c>
      <c r="H70" s="27">
        <f>MAD!O73</f>
        <v>12.6</v>
      </c>
      <c r="I70" s="27">
        <f>RPROGRAMMING!O73</f>
        <v>0</v>
      </c>
      <c r="J70" s="28" t="str">
        <f>'OE-BEM EE'!P73</f>
        <v/>
      </c>
      <c r="K70" s="24">
        <f>FM!O71</f>
        <v>11.8</v>
      </c>
      <c r="L70" s="26">
        <f>UHV!O71</f>
        <v>12.6</v>
      </c>
      <c r="M70" s="26" t="str">
        <f>'OE-ST ETC'!O73</f>
        <v/>
      </c>
      <c r="N70" s="26">
        <f>'OE-Autotronics ME'!O74</f>
        <v>31.5</v>
      </c>
      <c r="O70" s="30">
        <v>19.0</v>
      </c>
      <c r="P70" s="28"/>
      <c r="Q70" s="26"/>
      <c r="R70" s="26"/>
      <c r="S70" s="26">
        <f>CDH!L71</f>
        <v>21</v>
      </c>
    </row>
    <row r="71" ht="15.75" customHeight="1">
      <c r="A71" s="20">
        <v>58.0</v>
      </c>
      <c r="B71" s="31" t="s">
        <v>198</v>
      </c>
      <c r="C71" s="22" t="s">
        <v>199</v>
      </c>
      <c r="D71" s="23" t="s">
        <v>200</v>
      </c>
      <c r="E71" s="24">
        <f>CADS!O72</f>
        <v>14.6</v>
      </c>
      <c r="F71" s="25">
        <f>OS!O72</f>
        <v>14.2</v>
      </c>
      <c r="G71" s="26">
        <f>DSPD!O72</f>
        <v>21</v>
      </c>
      <c r="H71" s="27">
        <f>MAD!O74</f>
        <v>13</v>
      </c>
      <c r="I71" s="27">
        <f>RPROGRAMMING!O74</f>
        <v>0</v>
      </c>
      <c r="J71" s="26">
        <f>'OE-BEM EE'!P74</f>
        <v>22.4</v>
      </c>
      <c r="K71" s="24">
        <f>FM!O72</f>
        <v>15.2</v>
      </c>
      <c r="L71" s="26">
        <f>UHV!O72</f>
        <v>13.8</v>
      </c>
      <c r="M71" s="26" t="str">
        <f>'OE-ST ETC'!O74</f>
        <v/>
      </c>
      <c r="N71" s="26" t="str">
        <f>'OE-Autotronics ME'!O75</f>
        <v/>
      </c>
      <c r="O71" s="30">
        <v>21.0</v>
      </c>
      <c r="P71" s="30">
        <v>18.0</v>
      </c>
      <c r="Q71" s="26"/>
      <c r="R71" s="26"/>
      <c r="S71" s="26">
        <f>CDH!L72</f>
        <v>20</v>
      </c>
    </row>
    <row r="72" ht="15.75" customHeight="1">
      <c r="A72" s="20">
        <v>59.0</v>
      </c>
      <c r="B72" s="31" t="s">
        <v>201</v>
      </c>
      <c r="C72" s="22" t="s">
        <v>202</v>
      </c>
      <c r="D72" s="23" t="s">
        <v>203</v>
      </c>
      <c r="E72" s="24">
        <f>CADS!O73</f>
        <v>11.4</v>
      </c>
      <c r="F72" s="25">
        <f>OS!O73</f>
        <v>10.6</v>
      </c>
      <c r="G72" s="26">
        <f>DSPD!O73</f>
        <v>15</v>
      </c>
      <c r="H72" s="27">
        <f>MAD!O75</f>
        <v>0</v>
      </c>
      <c r="I72" s="27">
        <f>RPROGRAMMING!O75</f>
        <v>8.4</v>
      </c>
      <c r="J72" s="26">
        <f>'OE-BEM EE'!P75</f>
        <v>10.7</v>
      </c>
      <c r="K72" s="24">
        <f>FM!O73</f>
        <v>7.8</v>
      </c>
      <c r="L72" s="26">
        <f>UHV!O73</f>
        <v>8.2</v>
      </c>
      <c r="M72" s="26" t="str">
        <f>'OE-ST ETC'!O75</f>
        <v/>
      </c>
      <c r="N72" s="26" t="str">
        <f>'OE-Autotronics ME'!O76</f>
        <v/>
      </c>
      <c r="O72" s="30">
        <v>18.0</v>
      </c>
      <c r="P72" s="30">
        <v>16.0</v>
      </c>
      <c r="Q72" s="26"/>
      <c r="R72" s="26"/>
      <c r="S72" s="26">
        <f>CDH!L73</f>
        <v>20</v>
      </c>
    </row>
    <row r="73" ht="15.75" customHeight="1">
      <c r="A73" s="20">
        <v>60.0</v>
      </c>
      <c r="B73" s="31" t="s">
        <v>204</v>
      </c>
      <c r="C73" s="22" t="s">
        <v>205</v>
      </c>
      <c r="D73" s="23" t="s">
        <v>206</v>
      </c>
      <c r="E73" s="24">
        <f>CADS!O74</f>
        <v>19.8</v>
      </c>
      <c r="F73" s="25">
        <f>OS!O74</f>
        <v>19.2</v>
      </c>
      <c r="G73" s="26">
        <f>DSPD!O74</f>
        <v>31</v>
      </c>
      <c r="H73" s="27">
        <f>MAD!O76</f>
        <v>18.6</v>
      </c>
      <c r="I73" s="27">
        <f>RPROGRAMMING!O76</f>
        <v>0</v>
      </c>
      <c r="J73" s="28" t="str">
        <f>'OE-BEM EE'!P76</f>
        <v/>
      </c>
      <c r="K73" s="24">
        <f>FM!O74</f>
        <v>18.8</v>
      </c>
      <c r="L73" s="26">
        <f>UHV!O74</f>
        <v>17</v>
      </c>
      <c r="M73" s="26" t="str">
        <f>'OE-ST ETC'!O76</f>
        <v/>
      </c>
      <c r="N73" s="26">
        <f>'OE-Autotronics ME'!O77</f>
        <v>31.7</v>
      </c>
      <c r="O73" s="30">
        <v>21.0</v>
      </c>
      <c r="P73" s="28"/>
      <c r="Q73" s="26"/>
      <c r="R73" s="27">
        <v>21.9</v>
      </c>
      <c r="S73" s="26">
        <f>CDH!L74</f>
        <v>21</v>
      </c>
    </row>
    <row r="74" ht="15.75" customHeight="1">
      <c r="A74" s="20">
        <v>61.0</v>
      </c>
      <c r="B74" s="31" t="s">
        <v>207</v>
      </c>
      <c r="C74" s="22" t="s">
        <v>208</v>
      </c>
      <c r="D74" s="23" t="s">
        <v>209</v>
      </c>
      <c r="E74" s="24">
        <f>CADS!O75</f>
        <v>11.8</v>
      </c>
      <c r="F74" s="25">
        <f>OS!O75</f>
        <v>11.4</v>
      </c>
      <c r="G74" s="26">
        <f>DSPD!O75</f>
        <v>14.5</v>
      </c>
      <c r="H74" s="27">
        <f>MAD!O77</f>
        <v>0</v>
      </c>
      <c r="I74" s="27">
        <f>RPROGRAMMING!O77</f>
        <v>8</v>
      </c>
      <c r="J74" s="26">
        <f>'OE-BEM EE'!P77</f>
        <v>14</v>
      </c>
      <c r="K74" s="24">
        <f>FM!O75</f>
        <v>10.2</v>
      </c>
      <c r="L74" s="26">
        <f>UHV!O75</f>
        <v>9.8</v>
      </c>
      <c r="M74" s="26" t="str">
        <f>'OE-ST ETC'!O77</f>
        <v/>
      </c>
      <c r="N74" s="26" t="str">
        <f>'OE-Autotronics ME'!O78</f>
        <v/>
      </c>
      <c r="O74" s="30">
        <v>18.0</v>
      </c>
      <c r="P74" s="30">
        <v>15.0</v>
      </c>
      <c r="Q74" s="26"/>
      <c r="R74" s="26"/>
      <c r="S74" s="26">
        <f>CDH!L75</f>
        <v>20</v>
      </c>
    </row>
    <row r="75" ht="15.75" customHeight="1">
      <c r="A75" s="20">
        <v>62.0</v>
      </c>
      <c r="B75" s="31" t="s">
        <v>210</v>
      </c>
      <c r="C75" s="22" t="s">
        <v>211</v>
      </c>
      <c r="D75" s="23" t="s">
        <v>212</v>
      </c>
      <c r="E75" s="24">
        <f>CADS!O76</f>
        <v>20.2</v>
      </c>
      <c r="F75" s="25">
        <f>OS!O76</f>
        <v>20</v>
      </c>
      <c r="G75" s="26">
        <f>DSPD!O76</f>
        <v>31.5</v>
      </c>
      <c r="H75" s="27">
        <f>MAD!O78</f>
        <v>19</v>
      </c>
      <c r="I75" s="27">
        <f>RPROGRAMMING!O78</f>
        <v>0</v>
      </c>
      <c r="J75" s="28" t="str">
        <f>'OE-BEM EE'!P78</f>
        <v/>
      </c>
      <c r="K75" s="24">
        <f>FM!O76</f>
        <v>17.2</v>
      </c>
      <c r="L75" s="26">
        <f>UHV!O76</f>
        <v>16.6</v>
      </c>
      <c r="M75" s="26" t="str">
        <f>'OE-ST ETC'!O78</f>
        <v/>
      </c>
      <c r="N75" s="26">
        <f>'OE-Autotronics ME'!O79</f>
        <v>36</v>
      </c>
      <c r="O75" s="30">
        <v>22.0</v>
      </c>
      <c r="P75" s="28"/>
      <c r="Q75" s="26"/>
      <c r="R75" s="27">
        <v>23.0</v>
      </c>
      <c r="S75" s="26">
        <f>CDH!L76</f>
        <v>23</v>
      </c>
    </row>
    <row r="76" ht="15.75" customHeight="1">
      <c r="A76" s="20">
        <v>63.0</v>
      </c>
      <c r="B76" s="31" t="s">
        <v>213</v>
      </c>
      <c r="C76" s="22" t="s">
        <v>214</v>
      </c>
      <c r="D76" s="23" t="s">
        <v>215</v>
      </c>
      <c r="E76" s="24">
        <f>CADS!O77</f>
        <v>14.2</v>
      </c>
      <c r="F76" s="25">
        <f>OS!O77</f>
        <v>13.8</v>
      </c>
      <c r="G76" s="26">
        <f>DSPD!O77</f>
        <v>23</v>
      </c>
      <c r="H76" s="27">
        <f>MAD!O79</f>
        <v>13.8</v>
      </c>
      <c r="I76" s="27">
        <f>RPROGRAMMING!O79</f>
        <v>0</v>
      </c>
      <c r="J76" s="28" t="str">
        <f>'OE-BEM EE'!P79</f>
        <v/>
      </c>
      <c r="K76" s="24">
        <f>FM!O77</f>
        <v>13</v>
      </c>
      <c r="L76" s="26">
        <f>UHV!O77</f>
        <v>14.2</v>
      </c>
      <c r="M76" s="26" t="str">
        <f>'OE-ST ETC'!O79</f>
        <v/>
      </c>
      <c r="N76" s="26">
        <f>'OE-Autotronics ME'!O80</f>
        <v>22.4</v>
      </c>
      <c r="O76" s="30">
        <v>20.0</v>
      </c>
      <c r="P76" s="28"/>
      <c r="Q76" s="26"/>
      <c r="R76" s="27">
        <v>18.0</v>
      </c>
      <c r="S76" s="26">
        <f>CDH!L77</f>
        <v>20</v>
      </c>
    </row>
    <row r="77" ht="15.75" customHeight="1">
      <c r="A77" s="20">
        <v>64.0</v>
      </c>
      <c r="B77" s="31" t="s">
        <v>216</v>
      </c>
      <c r="C77" s="22" t="s">
        <v>217</v>
      </c>
      <c r="D77" s="23" t="s">
        <v>218</v>
      </c>
      <c r="E77" s="24">
        <f>CADS!O78</f>
        <v>16.4</v>
      </c>
      <c r="F77" s="25">
        <f>OS!O78</f>
        <v>15.8</v>
      </c>
      <c r="G77" s="26">
        <f>DSPD!O78</f>
        <v>21.5</v>
      </c>
      <c r="H77" s="27">
        <f>MAD!O80</f>
        <v>0</v>
      </c>
      <c r="I77" s="27">
        <f>RPROGRAMMING!O80</f>
        <v>11.2</v>
      </c>
      <c r="J77" s="26">
        <f>'OE-BEM EE'!P80</f>
        <v>22</v>
      </c>
      <c r="K77" s="24">
        <f>FM!O78</f>
        <v>13</v>
      </c>
      <c r="L77" s="26">
        <f>UHV!O78</f>
        <v>15.4</v>
      </c>
      <c r="M77" s="26" t="str">
        <f>'OE-ST ETC'!O80</f>
        <v/>
      </c>
      <c r="N77" s="26" t="str">
        <f>'OE-Autotronics ME'!O81</f>
        <v/>
      </c>
      <c r="O77" s="30">
        <v>21.0</v>
      </c>
      <c r="P77" s="30">
        <v>13.0</v>
      </c>
      <c r="Q77" s="26"/>
      <c r="R77" s="26"/>
      <c r="S77" s="26">
        <f>CDH!L78</f>
        <v>19</v>
      </c>
    </row>
    <row r="78" ht="15.75" customHeight="1">
      <c r="A78" s="20">
        <v>65.0</v>
      </c>
      <c r="B78" s="31" t="s">
        <v>219</v>
      </c>
      <c r="C78" s="22" t="s">
        <v>220</v>
      </c>
      <c r="D78" s="23" t="s">
        <v>221</v>
      </c>
      <c r="E78" s="24">
        <f>CADS!O79</f>
        <v>7.6</v>
      </c>
      <c r="F78" s="25">
        <f>OS!O79</f>
        <v>12</v>
      </c>
      <c r="G78" s="26">
        <f>DSPD!O79</f>
        <v>15.5</v>
      </c>
      <c r="H78" s="27">
        <f>MAD!O81</f>
        <v>0</v>
      </c>
      <c r="I78" s="27">
        <f>RPROGRAMMING!O81</f>
        <v>11.4</v>
      </c>
      <c r="J78" s="26">
        <f>'OE-BEM EE'!P81</f>
        <v>15.6</v>
      </c>
      <c r="K78" s="24">
        <f>FM!O79</f>
        <v>9.2</v>
      </c>
      <c r="L78" s="26">
        <f>UHV!O79</f>
        <v>8.6</v>
      </c>
      <c r="M78" s="26" t="str">
        <f>'OE-ST ETC'!O81</f>
        <v/>
      </c>
      <c r="N78" s="26" t="str">
        <f>'OE-Autotronics ME'!O82</f>
        <v/>
      </c>
      <c r="O78" s="30">
        <v>18.0</v>
      </c>
      <c r="P78" s="30">
        <v>13.0</v>
      </c>
      <c r="Q78" s="26"/>
      <c r="R78" s="26"/>
      <c r="S78" s="26">
        <f>CDH!L79</f>
        <v>20</v>
      </c>
    </row>
    <row r="79" ht="15.75" customHeight="1">
      <c r="A79" s="20">
        <v>66.0</v>
      </c>
      <c r="B79" s="31" t="s">
        <v>222</v>
      </c>
      <c r="C79" s="22" t="s">
        <v>223</v>
      </c>
      <c r="D79" s="23" t="s">
        <v>224</v>
      </c>
      <c r="E79" s="24">
        <f>CADS!O80</f>
        <v>14.4</v>
      </c>
      <c r="F79" s="25">
        <f>OS!O80</f>
        <v>12.6</v>
      </c>
      <c r="G79" s="26">
        <f>DSPD!O80</f>
        <v>19.5</v>
      </c>
      <c r="H79" s="27">
        <f>MAD!O82</f>
        <v>0</v>
      </c>
      <c r="I79" s="27">
        <f>RPROGRAMMING!O82</f>
        <v>10.4</v>
      </c>
      <c r="J79" s="26">
        <f>'OE-BEM EE'!P82</f>
        <v>20.5</v>
      </c>
      <c r="K79" s="24">
        <f>FM!O80</f>
        <v>9.8</v>
      </c>
      <c r="L79" s="26">
        <f>UHV!O80</f>
        <v>13.2</v>
      </c>
      <c r="M79" s="26" t="str">
        <f>'OE-ST ETC'!O82</f>
        <v/>
      </c>
      <c r="N79" s="26" t="str">
        <f>'OE-Autotronics ME'!O83</f>
        <v/>
      </c>
      <c r="O79" s="30">
        <v>20.0</v>
      </c>
      <c r="P79" s="28"/>
      <c r="Q79" s="26"/>
      <c r="R79" s="26"/>
      <c r="S79" s="26">
        <f>CDH!L80</f>
        <v>20</v>
      </c>
    </row>
    <row r="80" ht="15.75" customHeight="1">
      <c r="A80" s="20">
        <v>67.0</v>
      </c>
      <c r="B80" s="31" t="s">
        <v>225</v>
      </c>
      <c r="C80" s="22" t="s">
        <v>226</v>
      </c>
      <c r="D80" s="23" t="s">
        <v>227</v>
      </c>
      <c r="E80" s="24">
        <f>CADS!O81</f>
        <v>14</v>
      </c>
      <c r="F80" s="25">
        <f>OS!O81</f>
        <v>15</v>
      </c>
      <c r="G80" s="26">
        <f>DSPD!O81</f>
        <v>16</v>
      </c>
      <c r="H80" s="27">
        <f>MAD!O83</f>
        <v>0</v>
      </c>
      <c r="I80" s="27">
        <f>RPROGRAMMING!O83</f>
        <v>11</v>
      </c>
      <c r="J80" s="26">
        <f>'OE-BEM EE'!P83</f>
        <v>24.3</v>
      </c>
      <c r="K80" s="24">
        <f>FM!O81</f>
        <v>12.8</v>
      </c>
      <c r="L80" s="26">
        <f>UHV!O81</f>
        <v>14</v>
      </c>
      <c r="M80" s="26" t="str">
        <f>'OE-ST ETC'!O83</f>
        <v/>
      </c>
      <c r="N80" s="26" t="str">
        <f>'OE-Autotronics ME'!O84</f>
        <v/>
      </c>
      <c r="O80" s="30">
        <v>21.0</v>
      </c>
      <c r="P80" s="30">
        <v>17.0</v>
      </c>
      <c r="Q80" s="26"/>
      <c r="R80" s="26"/>
      <c r="S80" s="26">
        <f>CDH!L81</f>
        <v>19</v>
      </c>
    </row>
    <row r="81" ht="15.75" customHeight="1">
      <c r="A81" s="20">
        <v>68.0</v>
      </c>
      <c r="B81" s="31" t="s">
        <v>228</v>
      </c>
      <c r="C81" s="22" t="s">
        <v>229</v>
      </c>
      <c r="D81" s="23" t="s">
        <v>230</v>
      </c>
      <c r="E81" s="24">
        <f>CADS!O82</f>
        <v>14.4</v>
      </c>
      <c r="F81" s="25">
        <f>OS!O82</f>
        <v>12.4</v>
      </c>
      <c r="G81" s="26">
        <f>DSPD!O82</f>
        <v>13.5</v>
      </c>
      <c r="H81" s="27">
        <f>MAD!O84</f>
        <v>7.4</v>
      </c>
      <c r="I81" s="27">
        <f>RPROGRAMMING!O84</f>
        <v>8</v>
      </c>
      <c r="J81" s="28" t="str">
        <f>'OE-BEM EE'!P84</f>
        <v/>
      </c>
      <c r="K81" s="24">
        <f>FM!O82</f>
        <v>12.6</v>
      </c>
      <c r="L81" s="26">
        <f>UHV!O82</f>
        <v>13</v>
      </c>
      <c r="M81" s="26" t="str">
        <f>'OE-ST ETC'!O84</f>
        <v/>
      </c>
      <c r="N81" s="26">
        <f>'OE-Autotronics ME'!O85</f>
        <v>19.6</v>
      </c>
      <c r="O81" s="30">
        <v>18.0</v>
      </c>
      <c r="P81" s="28"/>
      <c r="Q81" s="26"/>
      <c r="R81" s="26"/>
      <c r="S81" s="26">
        <f>CDH!L82</f>
        <v>18</v>
      </c>
    </row>
    <row r="82" ht="15.75" customHeight="1">
      <c r="A82" s="20">
        <v>69.0</v>
      </c>
      <c r="B82" s="31" t="s">
        <v>231</v>
      </c>
      <c r="C82" s="22" t="s">
        <v>232</v>
      </c>
      <c r="D82" s="23" t="s">
        <v>233</v>
      </c>
      <c r="E82" s="24">
        <f>CADS!O83</f>
        <v>15.2</v>
      </c>
      <c r="F82" s="25">
        <f>OS!O83</f>
        <v>10</v>
      </c>
      <c r="G82" s="26">
        <f>DSPD!O83</f>
        <v>28</v>
      </c>
      <c r="H82" s="27">
        <f>MAD!O85</f>
        <v>0</v>
      </c>
      <c r="I82" s="27">
        <f>RPROGRAMMING!O85</f>
        <v>11.8</v>
      </c>
      <c r="J82" s="26">
        <f>'OE-BEM EE'!P85</f>
        <v>34.5</v>
      </c>
      <c r="K82" s="24">
        <f>FM!O83</f>
        <v>11.6</v>
      </c>
      <c r="L82" s="26">
        <f>UHV!O83</f>
        <v>12.2</v>
      </c>
      <c r="M82" s="26" t="str">
        <f>'OE-ST ETC'!O85</f>
        <v/>
      </c>
      <c r="N82" s="26" t="str">
        <f>'OE-Autotronics ME'!O86</f>
        <v/>
      </c>
      <c r="O82" s="30">
        <v>20.0</v>
      </c>
      <c r="P82" s="30">
        <v>20.0</v>
      </c>
      <c r="Q82" s="26"/>
      <c r="R82" s="26"/>
      <c r="S82" s="26">
        <f>CDH!L83</f>
        <v>19</v>
      </c>
    </row>
    <row r="83" ht="15.75" customHeight="1">
      <c r="A83" s="20">
        <v>70.0</v>
      </c>
      <c r="B83" s="31" t="s">
        <v>234</v>
      </c>
      <c r="C83" s="22" t="s">
        <v>235</v>
      </c>
      <c r="D83" s="23" t="s">
        <v>236</v>
      </c>
      <c r="E83" s="24">
        <f>CADS!O84</f>
        <v>10</v>
      </c>
      <c r="F83" s="25">
        <f>OS!O84</f>
        <v>12.4</v>
      </c>
      <c r="G83" s="26">
        <f>DSPD!O84</f>
        <v>12</v>
      </c>
      <c r="H83" s="27">
        <f>MAD!O86</f>
        <v>0</v>
      </c>
      <c r="I83" s="27">
        <f>RPROGRAMMING!O86</f>
        <v>10</v>
      </c>
      <c r="J83" s="26">
        <f>'OE-BEM EE'!P86</f>
        <v>15</v>
      </c>
      <c r="K83" s="24">
        <f>FM!O84</f>
        <v>12.2</v>
      </c>
      <c r="L83" s="26">
        <f>UHV!O84</f>
        <v>12.2</v>
      </c>
      <c r="M83" s="26" t="str">
        <f>'OE-ST ETC'!O86</f>
        <v/>
      </c>
      <c r="N83" s="26" t="str">
        <f>'OE-Autotronics ME'!O87</f>
        <v/>
      </c>
      <c r="O83" s="30"/>
      <c r="P83" s="28"/>
      <c r="Q83" s="26"/>
      <c r="R83" s="26"/>
      <c r="S83" s="26">
        <f>CDH!L84</f>
        <v>18</v>
      </c>
    </row>
    <row r="84" ht="15.75" customHeight="1">
      <c r="A84" s="20">
        <v>71.0</v>
      </c>
      <c r="B84" s="31" t="s">
        <v>237</v>
      </c>
      <c r="C84" s="22" t="s">
        <v>238</v>
      </c>
      <c r="D84" s="23" t="s">
        <v>239</v>
      </c>
      <c r="E84" s="24">
        <f>CADS!O85</f>
        <v>15.8</v>
      </c>
      <c r="F84" s="25">
        <f>OS!O85</f>
        <v>15.6</v>
      </c>
      <c r="G84" s="26">
        <f>DSPD!O85</f>
        <v>22.5</v>
      </c>
      <c r="H84" s="27">
        <f>MAD!O87</f>
        <v>0</v>
      </c>
      <c r="I84" s="27">
        <f>RPROGRAMMING!O87</f>
        <v>13.2</v>
      </c>
      <c r="J84" s="26">
        <f>'OE-BEM EE'!P87</f>
        <v>34.1</v>
      </c>
      <c r="K84" s="24">
        <f>FM!O85</f>
        <v>11.6</v>
      </c>
      <c r="L84" s="26">
        <f>UHV!O85</f>
        <v>12.6</v>
      </c>
      <c r="M84" s="26" t="str">
        <f>'OE-ST ETC'!O87</f>
        <v/>
      </c>
      <c r="N84" s="26" t="str">
        <f>'OE-Autotronics ME'!O88</f>
        <v/>
      </c>
      <c r="O84" s="30">
        <v>22.0</v>
      </c>
      <c r="P84" s="30">
        <v>16.0</v>
      </c>
      <c r="Q84" s="26"/>
      <c r="R84" s="26"/>
      <c r="S84" s="26">
        <f>CDH!L85</f>
        <v>19</v>
      </c>
    </row>
    <row r="85" ht="15.75" customHeight="1">
      <c r="A85" s="20">
        <v>72.0</v>
      </c>
      <c r="B85" s="31" t="s">
        <v>240</v>
      </c>
      <c r="C85" s="33" t="s">
        <v>241</v>
      </c>
      <c r="D85" s="23" t="s">
        <v>242</v>
      </c>
      <c r="E85" s="24">
        <f>CADS!O86</f>
        <v>16.2</v>
      </c>
      <c r="F85" s="25">
        <f>OS!O86</f>
        <v>14.6</v>
      </c>
      <c r="G85" s="26">
        <f>DSPD!O86</f>
        <v>19</v>
      </c>
      <c r="H85" s="27">
        <f>MAD!O88</f>
        <v>0</v>
      </c>
      <c r="I85" s="27">
        <f>RPROGRAMMING!O88</f>
        <v>12.2</v>
      </c>
      <c r="J85" s="26">
        <f>'OE-BEM EE'!P88</f>
        <v>27.9</v>
      </c>
      <c r="K85" s="24">
        <f>FM!O86</f>
        <v>13.2</v>
      </c>
      <c r="L85" s="26">
        <f>UHV!O86</f>
        <v>17.8</v>
      </c>
      <c r="M85" s="26" t="str">
        <f>'OE-ST ETC'!O88</f>
        <v/>
      </c>
      <c r="N85" s="26" t="str">
        <f>'OE-Autotronics ME'!O89</f>
        <v/>
      </c>
      <c r="O85" s="30">
        <v>21.0</v>
      </c>
      <c r="P85" s="30">
        <v>17.0</v>
      </c>
      <c r="Q85" s="26"/>
      <c r="R85" s="26"/>
      <c r="S85" s="26">
        <f>CDH!L86</f>
        <v>19</v>
      </c>
    </row>
    <row r="86" ht="15.75" customHeight="1">
      <c r="A86" s="20">
        <v>73.0</v>
      </c>
      <c r="B86" s="31" t="s">
        <v>243</v>
      </c>
      <c r="C86" s="33" t="s">
        <v>244</v>
      </c>
      <c r="D86" s="23" t="s">
        <v>245</v>
      </c>
      <c r="E86" s="24">
        <f>CADS!O87</f>
        <v>19.8</v>
      </c>
      <c r="F86" s="25">
        <f>OS!O87</f>
        <v>19.2</v>
      </c>
      <c r="G86" s="26">
        <f>DSPD!O87</f>
        <v>39.5</v>
      </c>
      <c r="H86" s="27">
        <f>MAD!O89</f>
        <v>20</v>
      </c>
      <c r="I86" s="30">
        <f>RPROGRAMMING!O89</f>
        <v>0</v>
      </c>
      <c r="J86" s="28" t="str">
        <f>'OE-BEM EE'!P89</f>
        <v/>
      </c>
      <c r="K86" s="24">
        <f>FM!O87</f>
        <v>16</v>
      </c>
      <c r="L86" s="26">
        <f>UHV!O87</f>
        <v>18.6</v>
      </c>
      <c r="M86" s="26" t="str">
        <f>'OE-ST ETC'!O89</f>
        <v/>
      </c>
      <c r="N86" s="26">
        <f>'OE-Autotronics ME'!O90</f>
        <v>32.6</v>
      </c>
      <c r="O86" s="30">
        <v>22.0</v>
      </c>
      <c r="P86" s="28"/>
      <c r="Q86" s="26"/>
      <c r="R86" s="27">
        <v>22.1</v>
      </c>
      <c r="S86" s="26">
        <f>CDH!L87</f>
        <v>23</v>
      </c>
    </row>
    <row r="87" ht="15.75" customHeight="1">
      <c r="A87" s="20">
        <v>74.0</v>
      </c>
      <c r="B87" s="31" t="s">
        <v>246</v>
      </c>
      <c r="C87" s="33" t="s">
        <v>247</v>
      </c>
      <c r="D87" s="23" t="s">
        <v>248</v>
      </c>
      <c r="E87" s="24">
        <f>CADS!O88</f>
        <v>16</v>
      </c>
      <c r="F87" s="25">
        <f>OS!O88</f>
        <v>15.6</v>
      </c>
      <c r="G87" s="26">
        <f>DSPD!O88</f>
        <v>22</v>
      </c>
      <c r="H87" s="27">
        <f>MAD!O90</f>
        <v>16.6</v>
      </c>
      <c r="I87" s="30">
        <f>RPROGRAMMING!O90</f>
        <v>0</v>
      </c>
      <c r="J87" s="28" t="str">
        <f>'OE-BEM EE'!P90</f>
        <v/>
      </c>
      <c r="K87" s="24">
        <f>FM!O88</f>
        <v>15.6</v>
      </c>
      <c r="L87" s="26">
        <f>UHV!O88</f>
        <v>15.4</v>
      </c>
      <c r="M87" s="26" t="str">
        <f>'OE-ST ETC'!O90</f>
        <v/>
      </c>
      <c r="N87" s="26">
        <f>'OE-Autotronics ME'!O91</f>
        <v>27.3</v>
      </c>
      <c r="O87" s="30">
        <v>23.0</v>
      </c>
      <c r="P87" s="28"/>
      <c r="Q87" s="26"/>
      <c r="R87" s="27">
        <v>21.0</v>
      </c>
      <c r="S87" s="26">
        <f>CDH!L88</f>
        <v>20</v>
      </c>
    </row>
    <row r="88" ht="15.75" customHeight="1">
      <c r="A88" s="20">
        <v>75.0</v>
      </c>
      <c r="B88" s="31" t="s">
        <v>249</v>
      </c>
      <c r="C88" s="34" t="s">
        <v>250</v>
      </c>
      <c r="D88" s="23" t="s">
        <v>251</v>
      </c>
      <c r="E88" s="24">
        <f>CADS!O89</f>
        <v>14.8</v>
      </c>
      <c r="F88" s="25">
        <f>OS!O89</f>
        <v>13.4</v>
      </c>
      <c r="G88" s="26">
        <f>DSPD!O89</f>
        <v>14.5</v>
      </c>
      <c r="H88" s="27">
        <f>MAD!O91</f>
        <v>0</v>
      </c>
      <c r="I88" s="27">
        <f>RPROGRAMMING!O91</f>
        <v>10.8</v>
      </c>
      <c r="J88" s="26">
        <f>'OE-BEM EE'!P91</f>
        <v>22.7</v>
      </c>
      <c r="K88" s="24">
        <f>FM!O89</f>
        <v>11.8</v>
      </c>
      <c r="L88" s="26">
        <f>UHV!O89</f>
        <v>12</v>
      </c>
      <c r="M88" s="26" t="str">
        <f>'OE-ST ETC'!O91</f>
        <v/>
      </c>
      <c r="N88" s="26">
        <f>'OE-Autotronics ME'!O92</f>
        <v>2</v>
      </c>
      <c r="O88" s="30">
        <v>22.0</v>
      </c>
      <c r="P88" s="30">
        <v>17.0</v>
      </c>
      <c r="Q88" s="26"/>
      <c r="R88" s="26"/>
      <c r="S88" s="26">
        <f>CDH!L89</f>
        <v>20</v>
      </c>
    </row>
    <row r="89" ht="15.75" customHeight="1">
      <c r="A89" s="20">
        <v>76.0</v>
      </c>
      <c r="B89" s="31" t="s">
        <v>252</v>
      </c>
      <c r="C89" s="35" t="s">
        <v>253</v>
      </c>
      <c r="D89" s="36" t="s">
        <v>254</v>
      </c>
      <c r="E89" s="24">
        <f>CADS!O90</f>
        <v>14</v>
      </c>
      <c r="F89" s="25">
        <f>OS!O90</f>
        <v>15</v>
      </c>
      <c r="G89" s="26">
        <f>DSPD!O90</f>
        <v>24</v>
      </c>
      <c r="H89" s="27">
        <f>MAD!O92</f>
        <v>1</v>
      </c>
      <c r="I89" s="27">
        <f>RPROGRAMMING!O92</f>
        <v>8</v>
      </c>
      <c r="J89" s="28" t="str">
        <f>'OE-BEM EE'!P92</f>
        <v/>
      </c>
      <c r="K89" s="24">
        <f>FM!O90</f>
        <v>15.6</v>
      </c>
      <c r="L89" s="26">
        <f>UHV!O90</f>
        <v>8</v>
      </c>
      <c r="M89" s="26" t="str">
        <f>'OE-ST ETC'!O92</f>
        <v/>
      </c>
      <c r="N89" s="26">
        <f>'OE-Autotronics ME'!O93</f>
        <v>8</v>
      </c>
      <c r="O89" s="30">
        <v>23.0</v>
      </c>
      <c r="P89" s="37"/>
      <c r="Q89" s="38"/>
      <c r="R89" s="38"/>
      <c r="S89" s="26">
        <f>CDH!L90</f>
        <v>20</v>
      </c>
    </row>
    <row r="90" ht="15.75" customHeight="1">
      <c r="A90" s="20">
        <v>77.0</v>
      </c>
      <c r="B90" s="31" t="s">
        <v>255</v>
      </c>
      <c r="C90" s="39" t="s">
        <v>256</v>
      </c>
      <c r="D90" s="36" t="s">
        <v>257</v>
      </c>
      <c r="E90" s="24">
        <f>CADS!O91</f>
        <v>16</v>
      </c>
      <c r="F90" s="25">
        <f>OS!O91</f>
        <v>16.4</v>
      </c>
      <c r="G90" s="26">
        <f>DSPD!O91</f>
        <v>25.5</v>
      </c>
      <c r="H90" s="27">
        <f>MAD!O93</f>
        <v>2</v>
      </c>
      <c r="I90" s="27">
        <f>RPROGRAMMING!O93</f>
        <v>14</v>
      </c>
      <c r="J90" s="26">
        <f>'OE-BEM EE'!P93</f>
        <v>25</v>
      </c>
      <c r="K90" s="24">
        <f>FM!O91</f>
        <v>14.8</v>
      </c>
      <c r="L90" s="26">
        <f>UHV!O91</f>
        <v>14.8</v>
      </c>
      <c r="M90" s="26" t="str">
        <f>'OE-ST ETC'!O93</f>
        <v/>
      </c>
      <c r="N90" s="26">
        <f>'OE-Autotronics ME'!O94</f>
        <v>3</v>
      </c>
      <c r="O90" s="30">
        <v>22.0</v>
      </c>
      <c r="P90" s="37"/>
      <c r="Q90" s="38"/>
      <c r="R90" s="38"/>
      <c r="S90" s="26">
        <f>CDH!L91</f>
        <v>21</v>
      </c>
    </row>
    <row r="91" ht="15.75" customHeight="1">
      <c r="A91" s="20">
        <v>78.0</v>
      </c>
      <c r="B91" s="31" t="s">
        <v>258</v>
      </c>
      <c r="C91" s="40" t="s">
        <v>259</v>
      </c>
      <c r="D91" s="36" t="s">
        <v>260</v>
      </c>
      <c r="E91" s="24">
        <f>CADS!O92</f>
        <v>13.6</v>
      </c>
      <c r="F91" s="25">
        <f>OS!O92</f>
        <v>15.8</v>
      </c>
      <c r="G91" s="26">
        <f>DSPD!O92</f>
        <v>22</v>
      </c>
      <c r="H91" s="27">
        <f>MAD!O94</f>
        <v>2</v>
      </c>
      <c r="I91" s="27">
        <f>RPROGRAMMING!O94</f>
        <v>11.2</v>
      </c>
      <c r="J91" s="26">
        <f>'OE-BEM EE'!P94</f>
        <v>32</v>
      </c>
      <c r="K91" s="24">
        <f>FM!O92</f>
        <v>14.8</v>
      </c>
      <c r="L91" s="26">
        <f>UHV!O92</f>
        <v>15.6</v>
      </c>
      <c r="M91" s="26" t="str">
        <f>'OE-ST ETC'!O94</f>
        <v/>
      </c>
      <c r="N91" s="26">
        <f>'OE-Autotronics ME'!O95</f>
        <v>5</v>
      </c>
      <c r="O91" s="30">
        <v>23.0</v>
      </c>
      <c r="P91" s="37"/>
      <c r="Q91" s="38"/>
      <c r="R91" s="38"/>
      <c r="S91" s="26">
        <f>CDH!L92</f>
        <v>21</v>
      </c>
    </row>
    <row r="92" ht="15.75" customHeight="1">
      <c r="A92" s="20">
        <v>79.0</v>
      </c>
      <c r="B92" s="21" t="s">
        <v>261</v>
      </c>
      <c r="C92" s="35" t="s">
        <v>262</v>
      </c>
      <c r="D92" s="36" t="s">
        <v>263</v>
      </c>
      <c r="E92" s="24">
        <f>CADS!O93</f>
        <v>15.6</v>
      </c>
      <c r="F92" s="25">
        <f>OS!O93</f>
        <v>16</v>
      </c>
      <c r="G92" s="26">
        <f>DSPD!O93</f>
        <v>24</v>
      </c>
      <c r="H92" s="27">
        <f>MAD!O95</f>
        <v>2</v>
      </c>
      <c r="I92" s="27">
        <f>RPROGRAMMING!O95</f>
        <v>13.2</v>
      </c>
      <c r="J92" s="28" t="str">
        <f>'OE-BEM EE'!P95</f>
        <v/>
      </c>
      <c r="K92" s="24">
        <f>FM!O93</f>
        <v>15.2</v>
      </c>
      <c r="L92" s="26">
        <f>UHV!O93</f>
        <v>18</v>
      </c>
      <c r="M92" s="26" t="str">
        <f>'OE-ST ETC'!O95</f>
        <v/>
      </c>
      <c r="N92" s="26">
        <f>'OE-Autotronics ME'!O96</f>
        <v>25.5</v>
      </c>
      <c r="O92" s="30">
        <v>22.0</v>
      </c>
      <c r="P92" s="37"/>
      <c r="Q92" s="38"/>
      <c r="R92" s="38"/>
      <c r="S92" s="26">
        <f>CDH!L93</f>
        <v>22</v>
      </c>
    </row>
    <row r="93" ht="15.75" customHeight="1">
      <c r="A93" s="20">
        <v>80.0</v>
      </c>
      <c r="B93" s="21" t="s">
        <v>264</v>
      </c>
      <c r="C93" s="35" t="s">
        <v>265</v>
      </c>
      <c r="D93" s="36" t="s">
        <v>266</v>
      </c>
      <c r="E93" s="24">
        <f>CADS!O94</f>
        <v>16</v>
      </c>
      <c r="F93" s="25">
        <f>OS!O94</f>
        <v>16.8</v>
      </c>
      <c r="G93" s="26">
        <f>DSPD!O94</f>
        <v>19</v>
      </c>
      <c r="H93" s="27">
        <f>MAD!O96</f>
        <v>16</v>
      </c>
      <c r="I93" s="30" t="str">
        <f>RPROGRAMMING!O96</f>
        <v/>
      </c>
      <c r="J93" s="28" t="str">
        <f>'OE-BEM EE'!P96</f>
        <v/>
      </c>
      <c r="K93" s="24">
        <f>FM!O94</f>
        <v>15.6</v>
      </c>
      <c r="L93" s="26">
        <f>UHV!O94</f>
        <v>16</v>
      </c>
      <c r="M93" s="26" t="str">
        <f>'OE-ST ETC'!O96</f>
        <v/>
      </c>
      <c r="N93" s="26">
        <f>'OE-Autotronics ME'!O97</f>
        <v>24</v>
      </c>
      <c r="O93" s="30">
        <v>23.0</v>
      </c>
      <c r="P93" s="37"/>
      <c r="Q93" s="38"/>
      <c r="R93" s="38"/>
      <c r="S93" s="26">
        <f>CDH!L94</f>
        <v>21</v>
      </c>
    </row>
    <row r="94" ht="15.75" customHeight="1">
      <c r="A94" s="20">
        <v>81.0</v>
      </c>
      <c r="B94" s="21" t="s">
        <v>267</v>
      </c>
      <c r="C94" s="35" t="s">
        <v>268</v>
      </c>
      <c r="D94" s="36" t="s">
        <v>269</v>
      </c>
      <c r="E94" s="24">
        <f>CADS!O95</f>
        <v>16.4</v>
      </c>
      <c r="F94" s="25">
        <f>OS!O95</f>
        <v>15.4</v>
      </c>
      <c r="G94" s="26">
        <f>DSPD!O95</f>
        <v>24.5</v>
      </c>
      <c r="H94" s="27">
        <f>MAD!O97</f>
        <v>3</v>
      </c>
      <c r="I94" s="27">
        <f>RPROGRAMMING!O97</f>
        <v>14.6</v>
      </c>
      <c r="J94" s="28" t="str">
        <f>'OE-BEM EE'!P97</f>
        <v/>
      </c>
      <c r="K94" s="24">
        <f>FM!O95</f>
        <v>17.6</v>
      </c>
      <c r="L94" s="26">
        <f>UHV!O95</f>
        <v>15.6</v>
      </c>
      <c r="M94" s="26" t="str">
        <f>'OE-ST ETC'!O97</f>
        <v/>
      </c>
      <c r="N94" s="26">
        <f>'OE-Autotronics ME'!O98</f>
        <v>25.5</v>
      </c>
      <c r="O94" s="30">
        <v>22.0</v>
      </c>
      <c r="P94" s="37"/>
      <c r="Q94" s="38"/>
      <c r="R94" s="38"/>
      <c r="S94" s="26">
        <f>CDH!L95</f>
        <v>21</v>
      </c>
    </row>
    <row r="95" ht="15.75" customHeight="1">
      <c r="A95" s="20">
        <v>82.0</v>
      </c>
      <c r="B95" s="21" t="s">
        <v>270</v>
      </c>
      <c r="C95" s="35" t="s">
        <v>271</v>
      </c>
      <c r="D95" s="36" t="s">
        <v>272</v>
      </c>
      <c r="E95" s="24">
        <f>CADS!O96</f>
        <v>16.4</v>
      </c>
      <c r="F95" s="25">
        <f>OS!O96</f>
        <v>16.4</v>
      </c>
      <c r="G95" s="26">
        <f>DSPD!O96</f>
        <v>22</v>
      </c>
      <c r="H95" s="27">
        <f>MAD!O98</f>
        <v>2</v>
      </c>
      <c r="I95" s="27">
        <f>RPROGRAMMING!O98</f>
        <v>13.6</v>
      </c>
      <c r="J95" s="28" t="str">
        <f>'OE-BEM EE'!P98</f>
        <v/>
      </c>
      <c r="K95" s="24">
        <f>FM!O96</f>
        <v>14.8</v>
      </c>
      <c r="L95" s="26">
        <f>UHV!O96</f>
        <v>15.2</v>
      </c>
      <c r="M95" s="26" t="str">
        <f>'OE-ST ETC'!O98</f>
        <v/>
      </c>
      <c r="N95" s="26">
        <f>'OE-Autotronics ME'!O99</f>
        <v>22.5</v>
      </c>
      <c r="O95" s="30">
        <v>22.0</v>
      </c>
      <c r="P95" s="37"/>
      <c r="Q95" s="38"/>
      <c r="R95" s="38"/>
      <c r="S95" s="26">
        <f>CDH!L96</f>
        <v>22</v>
      </c>
    </row>
    <row r="96" ht="15.75" customHeight="1">
      <c r="A96" s="20">
        <v>83.0</v>
      </c>
      <c r="B96" s="31" t="s">
        <v>273</v>
      </c>
      <c r="C96" s="35" t="s">
        <v>274</v>
      </c>
      <c r="D96" s="36" t="s">
        <v>275</v>
      </c>
      <c r="E96" s="24">
        <f>CADS!O97</f>
        <v>14.6</v>
      </c>
      <c r="F96" s="25">
        <f>OS!O97</f>
        <v>16.6</v>
      </c>
      <c r="G96" s="26">
        <f>DSPD!O97</f>
        <v>17</v>
      </c>
      <c r="H96" s="27">
        <f>MAD!O99</f>
        <v>13.8</v>
      </c>
      <c r="I96" s="30" t="str">
        <f>RPROGRAMMING!O99</f>
        <v/>
      </c>
      <c r="J96" s="26">
        <f>'OE-BEM EE'!P99</f>
        <v>24</v>
      </c>
      <c r="K96" s="24">
        <f>FM!O97</f>
        <v>11.2</v>
      </c>
      <c r="L96" s="26">
        <f>UHV!O97</f>
        <v>12.8</v>
      </c>
      <c r="M96" s="26" t="str">
        <f>'OE-ST ETC'!O99</f>
        <v/>
      </c>
      <c r="N96" s="26">
        <f>'OE-Autotronics ME'!O100</f>
        <v>3</v>
      </c>
      <c r="O96" s="30">
        <v>22.0</v>
      </c>
      <c r="P96" s="37"/>
      <c r="Q96" s="38"/>
      <c r="R96" s="38"/>
      <c r="S96" s="26">
        <f>CDH!L97</f>
        <v>21</v>
      </c>
    </row>
    <row r="97" ht="15.75" customHeight="1">
      <c r="A97" s="20">
        <v>84.0</v>
      </c>
      <c r="B97" s="31" t="s">
        <v>276</v>
      </c>
      <c r="C97" s="35" t="s">
        <v>277</v>
      </c>
      <c r="D97" s="36" t="s">
        <v>278</v>
      </c>
      <c r="E97" s="24">
        <f>CADS!O98</f>
        <v>11.2</v>
      </c>
      <c r="F97" s="25">
        <f>OS!O98</f>
        <v>9.2</v>
      </c>
      <c r="G97" s="26">
        <f>DSPD!O98</f>
        <v>21</v>
      </c>
      <c r="H97" s="27">
        <f>MAD!O100</f>
        <v>0</v>
      </c>
      <c r="I97" s="27">
        <f>RPROGRAMMING!O100</f>
        <v>8.8</v>
      </c>
      <c r="J97" s="28" t="str">
        <f>'OE-BEM EE'!P100</f>
        <v/>
      </c>
      <c r="K97" s="24">
        <f>FM!O98</f>
        <v>11.2</v>
      </c>
      <c r="L97" s="26">
        <f>UHV!O98</f>
        <v>15.2</v>
      </c>
      <c r="M97" s="26" t="str">
        <f>'OE-ST ETC'!O100</f>
        <v/>
      </c>
      <c r="N97" s="26">
        <f>'OE-Autotronics ME'!O101</f>
        <v>14</v>
      </c>
      <c r="O97" s="30">
        <v>22.0</v>
      </c>
      <c r="P97" s="37"/>
      <c r="Q97" s="38"/>
      <c r="R97" s="38"/>
      <c r="S97" s="26">
        <f>CDH!L98</f>
        <v>20</v>
      </c>
    </row>
    <row r="98" ht="15.75" customHeight="1">
      <c r="A98" s="20">
        <v>85.0</v>
      </c>
      <c r="B98" s="31" t="s">
        <v>279</v>
      </c>
      <c r="C98" s="35" t="s">
        <v>280</v>
      </c>
      <c r="D98" s="36" t="s">
        <v>281</v>
      </c>
      <c r="E98" s="24">
        <f>CADS!O99</f>
        <v>12.6</v>
      </c>
      <c r="F98" s="25">
        <f>OS!O99</f>
        <v>13</v>
      </c>
      <c r="G98" s="26">
        <f>DSPD!O99</f>
        <v>25</v>
      </c>
      <c r="H98" s="27">
        <f>MAD!O101</f>
        <v>1</v>
      </c>
      <c r="I98" s="27">
        <f>RPROGRAMMING!O101</f>
        <v>8.6</v>
      </c>
      <c r="J98" s="28" t="str">
        <f>'OE-BEM EE'!P101</f>
        <v/>
      </c>
      <c r="K98" s="24">
        <f>FM!O99</f>
        <v>12.6</v>
      </c>
      <c r="L98" s="26">
        <f>UHV!O99</f>
        <v>14.2</v>
      </c>
      <c r="M98" s="26" t="str">
        <f>'OE-ST ETC'!O101</f>
        <v/>
      </c>
      <c r="N98" s="26">
        <f>'OE-Autotronics ME'!O102</f>
        <v>10</v>
      </c>
      <c r="O98" s="30">
        <v>22.0</v>
      </c>
      <c r="P98" s="37"/>
      <c r="Q98" s="38"/>
      <c r="R98" s="38"/>
      <c r="S98" s="26">
        <f>CDH!L99</f>
        <v>20</v>
      </c>
    </row>
    <row r="99" ht="15.75" customHeight="1">
      <c r="A99" s="20">
        <v>86.0</v>
      </c>
      <c r="B99" s="31" t="s">
        <v>282</v>
      </c>
      <c r="C99" s="35" t="s">
        <v>283</v>
      </c>
      <c r="D99" s="36" t="s">
        <v>284</v>
      </c>
      <c r="E99" s="24">
        <f>CADS!O100</f>
        <v>13.8</v>
      </c>
      <c r="F99" s="25">
        <f>OS!O100</f>
        <v>11.8</v>
      </c>
      <c r="G99" s="26">
        <f>DSPD!O100</f>
        <v>24.5</v>
      </c>
      <c r="H99" s="27">
        <f>MAD!O102</f>
        <v>1</v>
      </c>
      <c r="I99" s="27">
        <f>RPROGRAMMING!O102</f>
        <v>10.2</v>
      </c>
      <c r="J99" s="26">
        <f>'OE-BEM EE'!P102</f>
        <v>26</v>
      </c>
      <c r="K99" s="24">
        <f>FM!O100</f>
        <v>14.2</v>
      </c>
      <c r="L99" s="26">
        <f>UHV!O100</f>
        <v>15</v>
      </c>
      <c r="M99" s="26" t="str">
        <f>'OE-ST ETC'!O102</f>
        <v/>
      </c>
      <c r="N99" s="26">
        <f>'OE-Autotronics ME'!O103</f>
        <v>5</v>
      </c>
      <c r="O99" s="30">
        <v>22.0</v>
      </c>
      <c r="P99" s="37"/>
      <c r="Q99" s="38"/>
      <c r="R99" s="38"/>
      <c r="S99" s="26">
        <f>CDH!L100</f>
        <v>21</v>
      </c>
    </row>
    <row r="100" ht="15.75" customHeight="1">
      <c r="A100" s="20">
        <v>87.0</v>
      </c>
      <c r="B100" s="31" t="s">
        <v>285</v>
      </c>
      <c r="C100" s="35" t="s">
        <v>286</v>
      </c>
      <c r="D100" s="36" t="s">
        <v>287</v>
      </c>
      <c r="E100" s="24">
        <f>CADS!O101</f>
        <v>11.4</v>
      </c>
      <c r="F100" s="25">
        <f>OS!O101</f>
        <v>9</v>
      </c>
      <c r="G100" s="26">
        <f>DSPD!O101</f>
        <v>19</v>
      </c>
      <c r="H100" s="27">
        <f>MAD!O103</f>
        <v>9.4</v>
      </c>
      <c r="I100" s="30" t="str">
        <f>RPROGRAMMING!O103</f>
        <v/>
      </c>
      <c r="J100" s="28" t="str">
        <f>'OE-BEM EE'!P103</f>
        <v/>
      </c>
      <c r="K100" s="24">
        <f>FM!O101</f>
        <v>11.4</v>
      </c>
      <c r="L100" s="26">
        <f>UHV!O101</f>
        <v>16.6</v>
      </c>
      <c r="M100" s="26" t="str">
        <f>'OE-ST ETC'!O103</f>
        <v/>
      </c>
      <c r="N100" s="26">
        <f>'OE-Autotronics ME'!O104</f>
        <v>19.5</v>
      </c>
      <c r="O100" s="30">
        <v>22.0</v>
      </c>
      <c r="P100" s="37"/>
      <c r="Q100" s="38"/>
      <c r="R100" s="38"/>
      <c r="S100" s="26">
        <f>CDH!L101</f>
        <v>21</v>
      </c>
    </row>
    <row r="101" ht="15.75" customHeight="1">
      <c r="A101" s="20">
        <v>88.0</v>
      </c>
      <c r="B101" s="31" t="s">
        <v>288</v>
      </c>
      <c r="C101" s="35" t="s">
        <v>289</v>
      </c>
      <c r="D101" s="36" t="s">
        <v>290</v>
      </c>
      <c r="E101" s="24">
        <f>CADS!O102</f>
        <v>16.8</v>
      </c>
      <c r="F101" s="25">
        <f>OS!O102</f>
        <v>14.4</v>
      </c>
      <c r="G101" s="26">
        <f>DSPD!O102</f>
        <v>23.5</v>
      </c>
      <c r="H101" s="27">
        <f>MAD!O104</f>
        <v>2</v>
      </c>
      <c r="I101" s="27">
        <f>RPROGRAMMING!O104</f>
        <v>10.8</v>
      </c>
      <c r="J101" s="26">
        <f>'OE-BEM EE'!P104</f>
        <v>23</v>
      </c>
      <c r="K101" s="24">
        <f>FM!O102</f>
        <v>13.6</v>
      </c>
      <c r="L101" s="26">
        <f>UHV!O102</f>
        <v>14</v>
      </c>
      <c r="M101" s="26" t="str">
        <f>'OE-ST ETC'!O104</f>
        <v/>
      </c>
      <c r="N101" s="26">
        <f>'OE-Autotronics ME'!O105</f>
        <v>2</v>
      </c>
      <c r="O101" s="30">
        <v>22.0</v>
      </c>
      <c r="P101" s="37"/>
      <c r="Q101" s="38"/>
      <c r="R101" s="38"/>
      <c r="S101" s="26">
        <f>CDH!L102</f>
        <v>21</v>
      </c>
    </row>
    <row r="102" ht="15.75" customHeight="1">
      <c r="A102" s="20">
        <v>89.0</v>
      </c>
      <c r="B102" s="31" t="s">
        <v>291</v>
      </c>
      <c r="C102" s="35" t="s">
        <v>292</v>
      </c>
      <c r="D102" s="36" t="s">
        <v>293</v>
      </c>
      <c r="E102" s="24">
        <f>CADS!O103</f>
        <v>8</v>
      </c>
      <c r="F102" s="25">
        <f>OS!O103</f>
        <v>8</v>
      </c>
      <c r="G102" s="26">
        <f>DSPD!O103</f>
        <v>8</v>
      </c>
      <c r="H102" s="27">
        <f>MAD!O105</f>
        <v>0</v>
      </c>
      <c r="I102" s="27">
        <f>RPROGRAMMING!O105</f>
        <v>8</v>
      </c>
      <c r="J102" s="26">
        <f>'OE-BEM EE'!P105</f>
        <v>8</v>
      </c>
      <c r="K102" s="24">
        <f>FM!O103</f>
        <v>8</v>
      </c>
      <c r="L102" s="26">
        <f>UHV!O103</f>
        <v>8</v>
      </c>
      <c r="M102" s="26" t="str">
        <f>'OE-ST ETC'!O105</f>
        <v/>
      </c>
      <c r="N102" s="26">
        <f>'OE-Autotronics ME'!O106</f>
        <v>0</v>
      </c>
      <c r="O102" s="30">
        <v>21.0</v>
      </c>
      <c r="P102" s="37"/>
      <c r="Q102" s="38"/>
      <c r="R102" s="38"/>
      <c r="S102" s="26">
        <f>CDH!L103</f>
        <v>18</v>
      </c>
    </row>
    <row r="103" ht="15.75" customHeight="1">
      <c r="A103" s="20">
        <v>90.0</v>
      </c>
      <c r="B103" s="31" t="s">
        <v>294</v>
      </c>
      <c r="C103" s="35" t="s">
        <v>295</v>
      </c>
      <c r="D103" s="36" t="s">
        <v>296</v>
      </c>
      <c r="E103" s="24">
        <f>CADS!O104</f>
        <v>14.2</v>
      </c>
      <c r="F103" s="25">
        <f>OS!O104</f>
        <v>13</v>
      </c>
      <c r="G103" s="26">
        <f>DSPD!O104</f>
        <v>23</v>
      </c>
      <c r="H103" s="27">
        <f>MAD!O106</f>
        <v>11</v>
      </c>
      <c r="I103" s="30" t="str">
        <f>RPROGRAMMING!O106</f>
        <v/>
      </c>
      <c r="J103" s="26">
        <f>'OE-BEM EE'!P106</f>
        <v>26</v>
      </c>
      <c r="K103" s="24">
        <f>FM!O104</f>
        <v>13.8</v>
      </c>
      <c r="L103" s="26">
        <f>UHV!O104</f>
        <v>16.2</v>
      </c>
      <c r="M103" s="26" t="str">
        <f>'OE-ST ETC'!O106</f>
        <v/>
      </c>
      <c r="N103" s="26">
        <f>'OE-Autotronics ME'!O107</f>
        <v>2</v>
      </c>
      <c r="O103" s="30">
        <v>21.0</v>
      </c>
      <c r="P103" s="37"/>
      <c r="Q103" s="38"/>
      <c r="R103" s="38"/>
      <c r="S103" s="26">
        <f>CDH!L104</f>
        <v>21</v>
      </c>
    </row>
    <row r="104" ht="15.75" customHeight="1">
      <c r="A104" s="20">
        <v>91.0</v>
      </c>
      <c r="B104" s="41" t="s">
        <v>297</v>
      </c>
      <c r="C104" s="42" t="s">
        <v>298</v>
      </c>
      <c r="D104" s="43" t="s">
        <v>299</v>
      </c>
      <c r="E104" s="24">
        <f>CADS!O105</f>
        <v>14.4</v>
      </c>
      <c r="F104" s="25">
        <f>OS!O105</f>
        <v>15.4</v>
      </c>
      <c r="G104" s="26">
        <f>DSPD!O105</f>
        <v>27</v>
      </c>
      <c r="H104" s="27">
        <f>MAD!O107</f>
        <v>14.8</v>
      </c>
      <c r="I104" s="27">
        <f>RPROGRAMMING!O107</f>
        <v>0</v>
      </c>
      <c r="J104" s="28" t="str">
        <f>'OE-BEM EE'!P107</f>
        <v/>
      </c>
      <c r="K104" s="24">
        <f>FM!O105</f>
        <v>15.6</v>
      </c>
      <c r="L104" s="26">
        <f>UHV!O105</f>
        <v>17</v>
      </c>
      <c r="M104" s="26">
        <f>'OE-ST ETC'!O107</f>
        <v>27</v>
      </c>
      <c r="N104" s="28" t="str">
        <f>'OE-Autotronics ME'!O108</f>
        <v/>
      </c>
      <c r="O104" s="30">
        <v>23.0</v>
      </c>
      <c r="P104" s="28"/>
      <c r="Q104" s="27">
        <v>21.4</v>
      </c>
      <c r="R104" s="26"/>
      <c r="S104" s="26">
        <f>CDH!L105</f>
        <v>22</v>
      </c>
    </row>
    <row r="105" ht="15.75" customHeight="1">
      <c r="A105" s="20">
        <v>92.0</v>
      </c>
      <c r="B105" s="41" t="s">
        <v>300</v>
      </c>
      <c r="C105" s="42" t="s">
        <v>301</v>
      </c>
      <c r="D105" s="43" t="s">
        <v>302</v>
      </c>
      <c r="E105" s="24">
        <f>CADS!O106</f>
        <v>16.8</v>
      </c>
      <c r="F105" s="25">
        <f>OS!O106</f>
        <v>16.4</v>
      </c>
      <c r="G105" s="26">
        <f>DSPD!O106</f>
        <v>31</v>
      </c>
      <c r="H105" s="27">
        <f>MAD!O108</f>
        <v>18.2</v>
      </c>
      <c r="I105" s="27">
        <f>RPROGRAMMING!O108</f>
        <v>0</v>
      </c>
      <c r="J105" s="28" t="str">
        <f>'OE-BEM EE'!P108</f>
        <v/>
      </c>
      <c r="K105" s="24">
        <f>FM!O106</f>
        <v>16.8</v>
      </c>
      <c r="L105" s="26">
        <f>UHV!O106</f>
        <v>18</v>
      </c>
      <c r="M105" s="26">
        <f>'OE-ST ETC'!O108</f>
        <v>35.5</v>
      </c>
      <c r="N105" s="28" t="str">
        <f>'OE-Autotronics ME'!O109</f>
        <v/>
      </c>
      <c r="O105" s="30">
        <v>22.0</v>
      </c>
      <c r="P105" s="28"/>
      <c r="Q105" s="27">
        <v>23.6</v>
      </c>
      <c r="R105" s="26"/>
      <c r="S105" s="26">
        <f>CDH!L106</f>
        <v>22</v>
      </c>
    </row>
    <row r="106" ht="15.75" customHeight="1">
      <c r="A106" s="20">
        <v>93.0</v>
      </c>
      <c r="B106" s="41" t="s">
        <v>303</v>
      </c>
      <c r="C106" s="42" t="s">
        <v>304</v>
      </c>
      <c r="D106" s="43" t="s">
        <v>305</v>
      </c>
      <c r="E106" s="24">
        <f>CADS!O107</f>
        <v>18</v>
      </c>
      <c r="F106" s="25">
        <f>OS!O107</f>
        <v>18.8</v>
      </c>
      <c r="G106" s="26">
        <f>DSPD!O107</f>
        <v>33</v>
      </c>
      <c r="H106" s="27">
        <f>MAD!O109</f>
        <v>0</v>
      </c>
      <c r="I106" s="27">
        <f>RPROGRAMMING!O109</f>
        <v>17.8</v>
      </c>
      <c r="J106" s="28" t="str">
        <f>'OE-BEM EE'!P109</f>
        <v/>
      </c>
      <c r="K106" s="24">
        <f>FM!O107</f>
        <v>16</v>
      </c>
      <c r="L106" s="26">
        <f>UHV!O107</f>
        <v>16</v>
      </c>
      <c r="M106" s="26">
        <f>'OE-ST ETC'!O109</f>
        <v>24</v>
      </c>
      <c r="N106" s="28" t="str">
        <f>'OE-Autotronics ME'!O110</f>
        <v/>
      </c>
      <c r="O106" s="30">
        <v>23.0</v>
      </c>
      <c r="P106" s="28"/>
      <c r="Q106" s="27">
        <v>23.0</v>
      </c>
      <c r="R106" s="26"/>
      <c r="S106" s="26">
        <f>CDH!L107</f>
        <v>19</v>
      </c>
    </row>
    <row r="107" ht="15.75" customHeight="1">
      <c r="A107" s="20">
        <v>94.0</v>
      </c>
      <c r="B107" s="41" t="s">
        <v>306</v>
      </c>
      <c r="C107" s="42" t="s">
        <v>307</v>
      </c>
      <c r="D107" s="43" t="s">
        <v>308</v>
      </c>
      <c r="E107" s="24">
        <f>CADS!O108</f>
        <v>18.4</v>
      </c>
      <c r="F107" s="25">
        <f>OS!O108</f>
        <v>20</v>
      </c>
      <c r="G107" s="26">
        <f>DSPD!O108</f>
        <v>33.5</v>
      </c>
      <c r="H107" s="27">
        <f>MAD!O110</f>
        <v>0</v>
      </c>
      <c r="I107" s="27">
        <f>RPROGRAMMING!O110</f>
        <v>19.8</v>
      </c>
      <c r="J107" s="28" t="str">
        <f>'OE-BEM EE'!P110</f>
        <v/>
      </c>
      <c r="K107" s="24">
        <f>FM!O108</f>
        <v>16.8</v>
      </c>
      <c r="L107" s="26">
        <f>UHV!O108</f>
        <v>23.8</v>
      </c>
      <c r="M107" s="26">
        <f>'OE-ST ETC'!O110</f>
        <v>32.5</v>
      </c>
      <c r="N107" s="28" t="str">
        <f>'OE-Autotronics ME'!O111</f>
        <v/>
      </c>
      <c r="O107" s="30">
        <v>23.0</v>
      </c>
      <c r="P107" s="28"/>
      <c r="Q107" s="27">
        <v>24.9</v>
      </c>
      <c r="R107" s="26"/>
      <c r="S107" s="26">
        <f>CDH!L108</f>
        <v>19</v>
      </c>
    </row>
    <row r="108" ht="15.75" customHeight="1">
      <c r="A108" s="20">
        <v>95.0</v>
      </c>
      <c r="B108" s="41" t="s">
        <v>309</v>
      </c>
      <c r="C108" s="42" t="s">
        <v>310</v>
      </c>
      <c r="D108" s="43" t="s">
        <v>311</v>
      </c>
      <c r="E108" s="24">
        <f>CADS!O109</f>
        <v>12</v>
      </c>
      <c r="F108" s="25">
        <f>OS!O109</f>
        <v>13.2</v>
      </c>
      <c r="G108" s="26">
        <f>DSPD!O109</f>
        <v>19.5</v>
      </c>
      <c r="H108" s="27">
        <f>MAD!O111</f>
        <v>12.8</v>
      </c>
      <c r="I108" s="27">
        <f>RPROGRAMMING!O111</f>
        <v>0</v>
      </c>
      <c r="J108" s="28" t="str">
        <f>'OE-BEM EE'!P111</f>
        <v/>
      </c>
      <c r="K108" s="24">
        <f>FM!O109</f>
        <v>11.4</v>
      </c>
      <c r="L108" s="26">
        <f>UHV!O109</f>
        <v>15</v>
      </c>
      <c r="M108" s="26">
        <f>'OE-ST ETC'!O111</f>
        <v>21.5</v>
      </c>
      <c r="N108" s="28" t="str">
        <f>'OE-Autotronics ME'!O112</f>
        <v/>
      </c>
      <c r="O108" s="30">
        <v>22.0</v>
      </c>
      <c r="P108" s="28"/>
      <c r="Q108" s="26"/>
      <c r="R108" s="26"/>
      <c r="S108" s="26">
        <f>CDH!L109</f>
        <v>21</v>
      </c>
    </row>
    <row r="109" ht="15.75" customHeight="1">
      <c r="A109" s="20">
        <v>96.0</v>
      </c>
      <c r="B109" s="41" t="s">
        <v>312</v>
      </c>
      <c r="C109" s="42" t="s">
        <v>313</v>
      </c>
      <c r="D109" s="43" t="s">
        <v>314</v>
      </c>
      <c r="E109" s="24">
        <f>CADS!O110</f>
        <v>18</v>
      </c>
      <c r="F109" s="25">
        <f>OS!O110</f>
        <v>17.8</v>
      </c>
      <c r="G109" s="26">
        <f>DSPD!O110</f>
        <v>34.5</v>
      </c>
      <c r="H109" s="27">
        <f>MAD!O112</f>
        <v>16.6</v>
      </c>
      <c r="I109" s="27">
        <f>RPROGRAMMING!O112</f>
        <v>0</v>
      </c>
      <c r="J109" s="28" t="str">
        <f>'OE-BEM EE'!P112</f>
        <v/>
      </c>
      <c r="K109" s="24">
        <f>FM!O110</f>
        <v>15.8</v>
      </c>
      <c r="L109" s="26">
        <f>UHV!O110</f>
        <v>20.8</v>
      </c>
      <c r="M109" s="26">
        <f>'OE-ST ETC'!O112</f>
        <v>33.5</v>
      </c>
      <c r="N109" s="28" t="str">
        <f>'OE-Autotronics ME'!O113</f>
        <v/>
      </c>
      <c r="O109" s="30">
        <v>25.0</v>
      </c>
      <c r="P109" s="28"/>
      <c r="Q109" s="27">
        <v>24.0</v>
      </c>
      <c r="R109" s="26"/>
      <c r="S109" s="26">
        <f>CDH!L110</f>
        <v>23</v>
      </c>
    </row>
    <row r="110" ht="15.75" customHeight="1">
      <c r="A110" s="20">
        <v>97.0</v>
      </c>
      <c r="B110" s="41" t="s">
        <v>315</v>
      </c>
      <c r="C110" s="42" t="s">
        <v>316</v>
      </c>
      <c r="D110" s="43" t="s">
        <v>317</v>
      </c>
      <c r="E110" s="24">
        <f>CADS!O111</f>
        <v>14.4</v>
      </c>
      <c r="F110" s="25">
        <f>OS!O111</f>
        <v>14.2</v>
      </c>
      <c r="G110" s="26">
        <f>DSPD!O111</f>
        <v>22.5</v>
      </c>
      <c r="H110" s="27">
        <f>MAD!O113</f>
        <v>0</v>
      </c>
      <c r="I110" s="27">
        <f>RPROGRAMMING!O113</f>
        <v>14.6</v>
      </c>
      <c r="J110" s="28" t="str">
        <f>'OE-BEM EE'!P113</f>
        <v/>
      </c>
      <c r="K110" s="24">
        <f>FM!O111</f>
        <v>11.6</v>
      </c>
      <c r="L110" s="26">
        <f>UHV!O111</f>
        <v>14.6</v>
      </c>
      <c r="M110" s="26">
        <f>'OE-ST ETC'!O113</f>
        <v>17.5</v>
      </c>
      <c r="N110" s="28" t="str">
        <f>'OE-Autotronics ME'!O114</f>
        <v/>
      </c>
      <c r="O110" s="30">
        <v>23.0</v>
      </c>
      <c r="P110" s="28"/>
      <c r="Q110" s="27">
        <v>21.4</v>
      </c>
      <c r="R110" s="26"/>
      <c r="S110" s="26">
        <f>CDH!L111</f>
        <v>22</v>
      </c>
    </row>
    <row r="111" ht="15.75" customHeight="1">
      <c r="A111" s="20">
        <v>98.0</v>
      </c>
      <c r="B111" s="41" t="s">
        <v>318</v>
      </c>
      <c r="C111" s="42" t="s">
        <v>319</v>
      </c>
      <c r="D111" s="43" t="s">
        <v>320</v>
      </c>
      <c r="E111" s="24">
        <f>CADS!O112</f>
        <v>17.6</v>
      </c>
      <c r="F111" s="25">
        <f>OS!O112</f>
        <v>20.4</v>
      </c>
      <c r="G111" s="26">
        <f>DSPD!O112</f>
        <v>25.5</v>
      </c>
      <c r="H111" s="27">
        <f>MAD!O114</f>
        <v>17.8</v>
      </c>
      <c r="I111" s="27">
        <f>RPROGRAMMING!O114</f>
        <v>0</v>
      </c>
      <c r="J111" s="28" t="str">
        <f>'OE-BEM EE'!P114</f>
        <v/>
      </c>
      <c r="K111" s="24">
        <f>FM!O112</f>
        <v>17.4</v>
      </c>
      <c r="L111" s="26">
        <f>UHV!O112</f>
        <v>17.8</v>
      </c>
      <c r="M111" s="26">
        <f>'OE-ST ETC'!O114</f>
        <v>34.5</v>
      </c>
      <c r="N111" s="28" t="str">
        <f>'OE-Autotronics ME'!O115</f>
        <v/>
      </c>
      <c r="O111" s="30">
        <v>25.0</v>
      </c>
      <c r="P111" s="28"/>
      <c r="Q111" s="27">
        <v>24.9</v>
      </c>
      <c r="R111" s="26"/>
      <c r="S111" s="26">
        <f>CDH!L112</f>
        <v>21</v>
      </c>
    </row>
    <row r="112" ht="15.75" customHeight="1">
      <c r="A112" s="20">
        <v>99.0</v>
      </c>
      <c r="B112" s="41" t="s">
        <v>321</v>
      </c>
      <c r="C112" s="42" t="s">
        <v>322</v>
      </c>
      <c r="D112" s="43" t="s">
        <v>323</v>
      </c>
      <c r="E112" s="24">
        <f>CADS!O113</f>
        <v>5</v>
      </c>
      <c r="F112" s="25" t="str">
        <f>OS!O113</f>
        <v/>
      </c>
      <c r="G112" s="28" t="str">
        <f>DSPD!O113</f>
        <v/>
      </c>
      <c r="H112" s="27">
        <f>MAD!O115</f>
        <v>0</v>
      </c>
      <c r="I112" s="27">
        <f>RPROGRAMMING!O115</f>
        <v>4</v>
      </c>
      <c r="J112" s="28" t="str">
        <f>'OE-BEM EE'!P115</f>
        <v/>
      </c>
      <c r="K112" s="24">
        <f>FM!O113</f>
        <v>0</v>
      </c>
      <c r="L112" s="26">
        <f>UHV!O113</f>
        <v>0</v>
      </c>
      <c r="M112" s="26">
        <f>'OE-ST ETC'!O115</f>
        <v>7</v>
      </c>
      <c r="N112" s="28" t="str">
        <f>'OE-Autotronics ME'!O116</f>
        <v/>
      </c>
      <c r="O112" s="30">
        <v>0.0</v>
      </c>
      <c r="P112" s="28"/>
      <c r="Q112" s="26"/>
      <c r="R112" s="26"/>
      <c r="S112" s="26">
        <f>CDH!L113</f>
        <v>0</v>
      </c>
    </row>
    <row r="113" ht="15.75" customHeight="1">
      <c r="A113" s="20">
        <v>100.0</v>
      </c>
      <c r="B113" s="41" t="s">
        <v>324</v>
      </c>
      <c r="C113" s="42" t="s">
        <v>325</v>
      </c>
      <c r="D113" s="43" t="s">
        <v>326</v>
      </c>
      <c r="E113" s="24">
        <f>CADS!O114</f>
        <v>20</v>
      </c>
      <c r="F113" s="25">
        <f>OS!O114</f>
        <v>20.4</v>
      </c>
      <c r="G113" s="26">
        <f>DSPD!O114</f>
        <v>36</v>
      </c>
      <c r="H113" s="27">
        <f>MAD!O116</f>
        <v>0</v>
      </c>
      <c r="I113" s="27">
        <f>RPROGRAMMING!O116</f>
        <v>19.4</v>
      </c>
      <c r="J113" s="28" t="str">
        <f>'OE-BEM EE'!P116</f>
        <v/>
      </c>
      <c r="K113" s="24">
        <f>FM!O114</f>
        <v>16</v>
      </c>
      <c r="L113" s="26">
        <f>UHV!O114</f>
        <v>18.8</v>
      </c>
      <c r="M113" s="26">
        <f>'OE-ST ETC'!O116</f>
        <v>31</v>
      </c>
      <c r="N113" s="28" t="str">
        <f>'OE-Autotronics ME'!O117</f>
        <v/>
      </c>
      <c r="O113" s="30">
        <v>25.0</v>
      </c>
      <c r="P113" s="28"/>
      <c r="Q113" s="27">
        <v>25.0</v>
      </c>
      <c r="R113" s="26"/>
      <c r="S113" s="26">
        <f>CDH!L114</f>
        <v>22</v>
      </c>
    </row>
    <row r="114" ht="15.75" customHeight="1">
      <c r="A114" s="20">
        <v>101.0</v>
      </c>
      <c r="B114" s="41" t="s">
        <v>327</v>
      </c>
      <c r="C114" s="42" t="s">
        <v>328</v>
      </c>
      <c r="D114" s="43" t="s">
        <v>329</v>
      </c>
      <c r="E114" s="24">
        <f>CADS!O115</f>
        <v>18.8</v>
      </c>
      <c r="F114" s="25">
        <f>OS!O115</f>
        <v>18.4</v>
      </c>
      <c r="G114" s="26">
        <f>DSPD!O115</f>
        <v>28.5</v>
      </c>
      <c r="H114" s="27">
        <f>MAD!O117</f>
        <v>0</v>
      </c>
      <c r="I114" s="27">
        <f>RPROGRAMMING!O117</f>
        <v>15.8</v>
      </c>
      <c r="J114" s="28" t="str">
        <f>'OE-BEM EE'!P117</f>
        <v/>
      </c>
      <c r="K114" s="24">
        <f>FM!O115</f>
        <v>15.6</v>
      </c>
      <c r="L114" s="26">
        <f>UHV!O115</f>
        <v>19.8</v>
      </c>
      <c r="M114" s="26">
        <f>'OE-ST ETC'!O117</f>
        <v>31.5</v>
      </c>
      <c r="N114" s="28" t="str">
        <f>'OE-Autotronics ME'!O118</f>
        <v/>
      </c>
      <c r="O114" s="30">
        <v>25.0</v>
      </c>
      <c r="P114" s="28"/>
      <c r="Q114" s="27">
        <v>22.6</v>
      </c>
      <c r="R114" s="26"/>
      <c r="S114" s="26">
        <f>CDH!L115</f>
        <v>20</v>
      </c>
    </row>
    <row r="115" ht="15.75" customHeight="1">
      <c r="A115" s="20">
        <v>102.0</v>
      </c>
      <c r="B115" s="41" t="s">
        <v>330</v>
      </c>
      <c r="C115" s="42" t="s">
        <v>331</v>
      </c>
      <c r="D115" s="43" t="s">
        <v>332</v>
      </c>
      <c r="E115" s="24">
        <f>CADS!O116</f>
        <v>14.6</v>
      </c>
      <c r="F115" s="25">
        <f>OS!O116</f>
        <v>13.6</v>
      </c>
      <c r="G115" s="26">
        <f>DSPD!O116</f>
        <v>25</v>
      </c>
      <c r="H115" s="27">
        <f>MAD!O118</f>
        <v>14.8</v>
      </c>
      <c r="I115" s="27">
        <f>RPROGRAMMING!O118</f>
        <v>0</v>
      </c>
      <c r="J115" s="28" t="str">
        <f>'OE-BEM EE'!P118</f>
        <v/>
      </c>
      <c r="K115" s="24">
        <f>FM!O116</f>
        <v>14.2</v>
      </c>
      <c r="L115" s="26">
        <f>UHV!O116</f>
        <v>13.2</v>
      </c>
      <c r="M115" s="26">
        <f>'OE-ST ETC'!O118</f>
        <v>23</v>
      </c>
      <c r="N115" s="28" t="str">
        <f>'OE-Autotronics ME'!O119</f>
        <v/>
      </c>
      <c r="O115" s="30">
        <v>18.0</v>
      </c>
      <c r="P115" s="28"/>
      <c r="Q115" s="27">
        <v>24.0</v>
      </c>
      <c r="R115" s="26"/>
      <c r="S115" s="26">
        <f>CDH!L116</f>
        <v>21</v>
      </c>
    </row>
    <row r="116" ht="15.75" customHeight="1">
      <c r="A116" s="20">
        <v>103.0</v>
      </c>
      <c r="B116" s="41" t="s">
        <v>333</v>
      </c>
      <c r="C116" s="42" t="s">
        <v>334</v>
      </c>
      <c r="D116" s="43" t="s">
        <v>335</v>
      </c>
      <c r="E116" s="24">
        <f>CADS!O117</f>
        <v>16.6</v>
      </c>
      <c r="F116" s="25">
        <f>OS!O117</f>
        <v>17.2</v>
      </c>
      <c r="G116" s="26">
        <f>DSPD!O117</f>
        <v>23</v>
      </c>
      <c r="H116" s="27">
        <f>MAD!O119</f>
        <v>16</v>
      </c>
      <c r="I116" s="27">
        <f>RPROGRAMMING!O119</f>
        <v>0</v>
      </c>
      <c r="J116" s="28" t="str">
        <f>'OE-BEM EE'!P119</f>
        <v/>
      </c>
      <c r="K116" s="24">
        <f>FM!O117</f>
        <v>13.2</v>
      </c>
      <c r="L116" s="26">
        <f>UHV!O117</f>
        <v>15.2</v>
      </c>
      <c r="M116" s="26">
        <f>'OE-ST ETC'!O119</f>
        <v>31.5</v>
      </c>
      <c r="N116" s="28" t="str">
        <f>'OE-Autotronics ME'!O120</f>
        <v/>
      </c>
      <c r="O116" s="30">
        <v>23.0</v>
      </c>
      <c r="P116" s="28"/>
      <c r="Q116" s="27">
        <v>21.6</v>
      </c>
      <c r="R116" s="26"/>
      <c r="S116" s="26">
        <f>CDH!L117</f>
        <v>18</v>
      </c>
    </row>
    <row r="117" ht="15.75" customHeight="1">
      <c r="A117" s="20">
        <v>104.0</v>
      </c>
      <c r="B117" s="41" t="s">
        <v>336</v>
      </c>
      <c r="C117" s="42" t="s">
        <v>337</v>
      </c>
      <c r="D117" s="43" t="s">
        <v>338</v>
      </c>
      <c r="E117" s="24">
        <f>CADS!O118</f>
        <v>15.8</v>
      </c>
      <c r="F117" s="25">
        <f>OS!O118</f>
        <v>15.2</v>
      </c>
      <c r="G117" s="26">
        <f>DSPD!O118</f>
        <v>24.5</v>
      </c>
      <c r="H117" s="27">
        <f>MAD!O120</f>
        <v>16.4</v>
      </c>
      <c r="I117" s="27">
        <f>RPROGRAMMING!O120</f>
        <v>0</v>
      </c>
      <c r="J117" s="28" t="str">
        <f>'OE-BEM EE'!P120</f>
        <v/>
      </c>
      <c r="K117" s="24">
        <f>FM!O118</f>
        <v>12.6</v>
      </c>
      <c r="L117" s="26">
        <f>UHV!O118</f>
        <v>15.8</v>
      </c>
      <c r="M117" s="26">
        <f>'OE-ST ETC'!O120</f>
        <v>24</v>
      </c>
      <c r="N117" s="28" t="str">
        <f>'OE-Autotronics ME'!O121</f>
        <v/>
      </c>
      <c r="O117" s="30">
        <v>23.0</v>
      </c>
      <c r="P117" s="28"/>
      <c r="Q117" s="27">
        <v>22.6</v>
      </c>
      <c r="R117" s="26"/>
      <c r="S117" s="26">
        <f>CDH!L118</f>
        <v>22</v>
      </c>
    </row>
    <row r="118" ht="15.75" customHeight="1">
      <c r="A118" s="20">
        <v>105.0</v>
      </c>
      <c r="B118" s="41" t="s">
        <v>339</v>
      </c>
      <c r="C118" s="42" t="s">
        <v>340</v>
      </c>
      <c r="D118" s="43" t="s">
        <v>341</v>
      </c>
      <c r="E118" s="24">
        <f>CADS!O119</f>
        <v>14.6</v>
      </c>
      <c r="F118" s="25">
        <f>OS!O119</f>
        <v>15</v>
      </c>
      <c r="G118" s="26">
        <f>DSPD!O119</f>
        <v>28.5</v>
      </c>
      <c r="H118" s="27">
        <f>MAD!O121</f>
        <v>0</v>
      </c>
      <c r="I118" s="27">
        <f>RPROGRAMMING!O121</f>
        <v>14.4</v>
      </c>
      <c r="J118" s="28" t="str">
        <f>'OE-BEM EE'!P121</f>
        <v/>
      </c>
      <c r="K118" s="24">
        <f>FM!O119</f>
        <v>15</v>
      </c>
      <c r="L118" s="26">
        <f>UHV!O119</f>
        <v>16.2</v>
      </c>
      <c r="M118" s="26">
        <f>'OE-ST ETC'!O121</f>
        <v>32</v>
      </c>
      <c r="N118" s="28" t="str">
        <f>'OE-Autotronics ME'!O122</f>
        <v/>
      </c>
      <c r="O118" s="30">
        <v>25.0</v>
      </c>
      <c r="P118" s="28"/>
      <c r="Q118" s="27">
        <v>24.0</v>
      </c>
      <c r="R118" s="26"/>
      <c r="S118" s="26">
        <f>CDH!L119</f>
        <v>20</v>
      </c>
    </row>
    <row r="119" ht="15.75" customHeight="1">
      <c r="A119" s="20">
        <v>106.0</v>
      </c>
      <c r="B119" s="41" t="s">
        <v>342</v>
      </c>
      <c r="C119" s="42" t="s">
        <v>343</v>
      </c>
      <c r="D119" s="43" t="s">
        <v>344</v>
      </c>
      <c r="E119" s="24">
        <f>CADS!O120</f>
        <v>18</v>
      </c>
      <c r="F119" s="25">
        <f>OS!O120</f>
        <v>19</v>
      </c>
      <c r="G119" s="26">
        <f>DSPD!O120</f>
        <v>21.5</v>
      </c>
      <c r="H119" s="27">
        <f>MAD!O122</f>
        <v>18.8</v>
      </c>
      <c r="I119" s="27">
        <f>RPROGRAMMING!O122</f>
        <v>0</v>
      </c>
      <c r="J119" s="28" t="str">
        <f>'OE-BEM EE'!P122</f>
        <v/>
      </c>
      <c r="K119" s="24">
        <f>FM!O120</f>
        <v>19.4</v>
      </c>
      <c r="L119" s="26">
        <f>UHV!O120</f>
        <v>15.6</v>
      </c>
      <c r="M119" s="26">
        <f>'OE-ST ETC'!O122</f>
        <v>30.5</v>
      </c>
      <c r="N119" s="28" t="str">
        <f>'OE-Autotronics ME'!O123</f>
        <v/>
      </c>
      <c r="O119" s="30">
        <v>22.0</v>
      </c>
      <c r="P119" s="28"/>
      <c r="Q119" s="27">
        <v>24.8</v>
      </c>
      <c r="R119" s="26"/>
      <c r="S119" s="26">
        <f>CDH!L120</f>
        <v>22</v>
      </c>
    </row>
    <row r="120" ht="15.75" customHeight="1">
      <c r="A120" s="20">
        <v>107.0</v>
      </c>
      <c r="B120" s="41" t="s">
        <v>345</v>
      </c>
      <c r="C120" s="42" t="s">
        <v>346</v>
      </c>
      <c r="D120" s="43" t="s">
        <v>347</v>
      </c>
      <c r="E120" s="24">
        <f>CADS!O121</f>
        <v>17.6</v>
      </c>
      <c r="F120" s="25">
        <f>OS!O121</f>
        <v>19.4</v>
      </c>
      <c r="G120" s="26">
        <f>DSPD!O121</f>
        <v>29.5</v>
      </c>
      <c r="H120" s="27">
        <f>MAD!O123</f>
        <v>0</v>
      </c>
      <c r="I120" s="27">
        <f>RPROGRAMMING!O123</f>
        <v>16.2</v>
      </c>
      <c r="J120" s="28" t="str">
        <f>'OE-BEM EE'!P123</f>
        <v/>
      </c>
      <c r="K120" s="24">
        <f>FM!O121</f>
        <v>16.8</v>
      </c>
      <c r="L120" s="26">
        <f>UHV!O121</f>
        <v>20.2</v>
      </c>
      <c r="M120" s="26">
        <f>'OE-ST ETC'!O123</f>
        <v>30.5</v>
      </c>
      <c r="N120" s="28" t="str">
        <f>'OE-Autotronics ME'!O124</f>
        <v/>
      </c>
      <c r="O120" s="30">
        <v>24.0</v>
      </c>
      <c r="P120" s="28"/>
      <c r="Q120" s="27">
        <v>24.8</v>
      </c>
      <c r="R120" s="26"/>
      <c r="S120" s="26">
        <f>CDH!L121</f>
        <v>23</v>
      </c>
    </row>
    <row r="121" ht="15.75" customHeight="1">
      <c r="A121" s="20">
        <v>108.0</v>
      </c>
      <c r="B121" s="41" t="s">
        <v>348</v>
      </c>
      <c r="C121" s="42" t="s">
        <v>349</v>
      </c>
      <c r="D121" s="43" t="s">
        <v>350</v>
      </c>
      <c r="E121" s="24">
        <f>CADS!O122</f>
        <v>15.4</v>
      </c>
      <c r="F121" s="25">
        <f>OS!O122</f>
        <v>14.8</v>
      </c>
      <c r="G121" s="26">
        <f>DSPD!O122</f>
        <v>26</v>
      </c>
      <c r="H121" s="27">
        <f>MAD!O124</f>
        <v>15.6</v>
      </c>
      <c r="I121" s="27">
        <f>RPROGRAMMING!O124</f>
        <v>0</v>
      </c>
      <c r="J121" s="28" t="str">
        <f>'OE-BEM EE'!P124</f>
        <v/>
      </c>
      <c r="K121" s="24">
        <f>FM!O122</f>
        <v>14</v>
      </c>
      <c r="L121" s="26">
        <f>UHV!O122</f>
        <v>17</v>
      </c>
      <c r="M121" s="26">
        <f>'OE-ST ETC'!O124</f>
        <v>21</v>
      </c>
      <c r="N121" s="28" t="str">
        <f>'OE-Autotronics ME'!O125</f>
        <v/>
      </c>
      <c r="O121" s="30">
        <v>17.0</v>
      </c>
      <c r="P121" s="28"/>
      <c r="Q121" s="27">
        <v>21.8</v>
      </c>
      <c r="R121" s="26"/>
      <c r="S121" s="26">
        <f>CDH!L122</f>
        <v>22</v>
      </c>
    </row>
    <row r="122" ht="15.75" customHeight="1">
      <c r="A122" s="20">
        <v>109.0</v>
      </c>
      <c r="B122" s="41" t="s">
        <v>351</v>
      </c>
      <c r="C122" s="42" t="s">
        <v>352</v>
      </c>
      <c r="D122" s="43" t="s">
        <v>353</v>
      </c>
      <c r="E122" s="24">
        <f>CADS!O123</f>
        <v>16.4</v>
      </c>
      <c r="F122" s="25">
        <f>OS!O123</f>
        <v>16.4</v>
      </c>
      <c r="G122" s="26">
        <f>DSPD!O123</f>
        <v>25</v>
      </c>
      <c r="H122" s="27">
        <f>MAD!O125</f>
        <v>0</v>
      </c>
      <c r="I122" s="27">
        <f>RPROGRAMMING!O125</f>
        <v>14.2</v>
      </c>
      <c r="J122" s="28" t="str">
        <f>'OE-BEM EE'!P125</f>
        <v/>
      </c>
      <c r="K122" s="24">
        <f>FM!O123</f>
        <v>14</v>
      </c>
      <c r="L122" s="26">
        <f>UHV!O123</f>
        <v>16.2</v>
      </c>
      <c r="M122" s="26">
        <f>'OE-ST ETC'!O125</f>
        <v>26.5</v>
      </c>
      <c r="N122" s="28" t="str">
        <f>'OE-Autotronics ME'!O126</f>
        <v/>
      </c>
      <c r="O122" s="30">
        <v>23.0</v>
      </c>
      <c r="P122" s="28"/>
      <c r="Q122" s="27">
        <v>24.0</v>
      </c>
      <c r="R122" s="26"/>
      <c r="S122" s="26">
        <f>CDH!L123</f>
        <v>21</v>
      </c>
    </row>
    <row r="123" ht="15.75" customHeight="1">
      <c r="A123" s="20">
        <v>110.0</v>
      </c>
      <c r="B123" s="41" t="s">
        <v>354</v>
      </c>
      <c r="C123" s="42" t="s">
        <v>355</v>
      </c>
      <c r="D123" s="43" t="s">
        <v>356</v>
      </c>
      <c r="E123" s="24">
        <f>CADS!O124</f>
        <v>16.4</v>
      </c>
      <c r="F123" s="25">
        <f>OS!O124</f>
        <v>16.8</v>
      </c>
      <c r="G123" s="26">
        <f>DSPD!O124</f>
        <v>32</v>
      </c>
      <c r="H123" s="27">
        <f>MAD!O126</f>
        <v>0</v>
      </c>
      <c r="I123" s="27">
        <f>RPROGRAMMING!O126</f>
        <v>15.8</v>
      </c>
      <c r="J123" s="28" t="str">
        <f>'OE-BEM EE'!P126</f>
        <v/>
      </c>
      <c r="K123" s="24">
        <f>FM!O124</f>
        <v>15</v>
      </c>
      <c r="L123" s="26">
        <f>UHV!O124</f>
        <v>15.6</v>
      </c>
      <c r="M123" s="26">
        <f>'OE-ST ETC'!O126</f>
        <v>33</v>
      </c>
      <c r="N123" s="28" t="str">
        <f>'OE-Autotronics ME'!O127</f>
        <v/>
      </c>
      <c r="O123" s="30">
        <v>24.0</v>
      </c>
      <c r="P123" s="28"/>
      <c r="Q123" s="27">
        <v>25.0</v>
      </c>
      <c r="R123" s="26"/>
      <c r="S123" s="26">
        <f>CDH!L124</f>
        <v>22</v>
      </c>
    </row>
    <row r="124" ht="15.75" customHeight="1">
      <c r="A124" s="20">
        <v>111.0</v>
      </c>
      <c r="B124" s="41" t="s">
        <v>357</v>
      </c>
      <c r="C124" s="42" t="s">
        <v>358</v>
      </c>
      <c r="D124" s="43" t="s">
        <v>359</v>
      </c>
      <c r="E124" s="24">
        <f>CADS!O125</f>
        <v>17.2</v>
      </c>
      <c r="F124" s="25">
        <f>OS!O125</f>
        <v>16</v>
      </c>
      <c r="G124" s="26">
        <f>DSPD!O125</f>
        <v>31.5</v>
      </c>
      <c r="H124" s="27">
        <f>MAD!O127</f>
        <v>16</v>
      </c>
      <c r="I124" s="27">
        <f>RPROGRAMMING!O127</f>
        <v>0</v>
      </c>
      <c r="J124" s="28" t="str">
        <f>'OE-BEM EE'!P127</f>
        <v/>
      </c>
      <c r="K124" s="24">
        <f>FM!O125</f>
        <v>15.8</v>
      </c>
      <c r="L124" s="26">
        <f>UHV!O125</f>
        <v>16.8</v>
      </c>
      <c r="M124" s="26">
        <f>'OE-ST ETC'!O127</f>
        <v>29</v>
      </c>
      <c r="N124" s="28" t="str">
        <f>'OE-Autotronics ME'!O128</f>
        <v/>
      </c>
      <c r="O124" s="30">
        <v>22.0</v>
      </c>
      <c r="P124" s="28"/>
      <c r="Q124" s="27">
        <v>22.0</v>
      </c>
      <c r="R124" s="26"/>
      <c r="S124" s="26">
        <f>CDH!L125</f>
        <v>22</v>
      </c>
    </row>
    <row r="125" ht="15.75" customHeight="1">
      <c r="A125" s="20">
        <v>112.0</v>
      </c>
      <c r="B125" s="41" t="s">
        <v>360</v>
      </c>
      <c r="C125" s="42" t="s">
        <v>361</v>
      </c>
      <c r="D125" s="43" t="s">
        <v>362</v>
      </c>
      <c r="E125" s="24">
        <f>CADS!O126</f>
        <v>15.4</v>
      </c>
      <c r="F125" s="25">
        <f>OS!O126</f>
        <v>16</v>
      </c>
      <c r="G125" s="26">
        <f>DSPD!O126</f>
        <v>20</v>
      </c>
      <c r="H125" s="27">
        <f>MAD!O128</f>
        <v>16.8</v>
      </c>
      <c r="I125" s="27">
        <f>RPROGRAMMING!O128</f>
        <v>0</v>
      </c>
      <c r="J125" s="28" t="str">
        <f>'OE-BEM EE'!P128</f>
        <v/>
      </c>
      <c r="K125" s="24">
        <f>FM!O126</f>
        <v>13.8</v>
      </c>
      <c r="L125" s="26">
        <f>UHV!O126</f>
        <v>15.2</v>
      </c>
      <c r="M125" s="26">
        <f>'OE-ST ETC'!O128</f>
        <v>34</v>
      </c>
      <c r="N125" s="28" t="str">
        <f>'OE-Autotronics ME'!O129</f>
        <v/>
      </c>
      <c r="O125" s="30">
        <v>22.0</v>
      </c>
      <c r="P125" s="28"/>
      <c r="Q125" s="27">
        <v>25.0</v>
      </c>
      <c r="R125" s="26"/>
      <c r="S125" s="26">
        <f>CDH!L126</f>
        <v>21</v>
      </c>
    </row>
    <row r="126" ht="15.75" customHeight="1">
      <c r="A126" s="20">
        <v>113.0</v>
      </c>
      <c r="B126" s="41" t="s">
        <v>363</v>
      </c>
      <c r="C126" s="42" t="s">
        <v>364</v>
      </c>
      <c r="D126" s="43" t="s">
        <v>365</v>
      </c>
      <c r="E126" s="24">
        <f>CADS!O127</f>
        <v>19</v>
      </c>
      <c r="F126" s="25">
        <f>OS!O127</f>
        <v>17.8</v>
      </c>
      <c r="G126" s="26">
        <f>DSPD!O127</f>
        <v>28</v>
      </c>
      <c r="H126" s="27">
        <f>MAD!O129</f>
        <v>18.6</v>
      </c>
      <c r="I126" s="27">
        <f>RPROGRAMMING!O129</f>
        <v>0</v>
      </c>
      <c r="J126" s="28" t="str">
        <f>'OE-BEM EE'!P129</f>
        <v/>
      </c>
      <c r="K126" s="24">
        <f>FM!O127</f>
        <v>15.6</v>
      </c>
      <c r="L126" s="26">
        <f>UHV!O127</f>
        <v>18.6</v>
      </c>
      <c r="M126" s="26">
        <f>'OE-ST ETC'!O129</f>
        <v>31.5</v>
      </c>
      <c r="N126" s="28" t="str">
        <f>'OE-Autotronics ME'!O130</f>
        <v/>
      </c>
      <c r="O126" s="30">
        <v>24.0</v>
      </c>
      <c r="P126" s="28"/>
      <c r="Q126" s="27">
        <v>24.5</v>
      </c>
      <c r="R126" s="26"/>
      <c r="S126" s="26">
        <f>CDH!L127</f>
        <v>21</v>
      </c>
    </row>
    <row r="127" ht="15.75" customHeight="1">
      <c r="A127" s="20">
        <v>114.0</v>
      </c>
      <c r="B127" s="41" t="s">
        <v>366</v>
      </c>
      <c r="C127" s="42" t="s">
        <v>367</v>
      </c>
      <c r="D127" s="43" t="s">
        <v>368</v>
      </c>
      <c r="E127" s="24">
        <f>CADS!O128</f>
        <v>15.6</v>
      </c>
      <c r="F127" s="25">
        <f>OS!O128</f>
        <v>15.2</v>
      </c>
      <c r="G127" s="26">
        <f>DSPD!O128</f>
        <v>27.5</v>
      </c>
      <c r="H127" s="27">
        <f>MAD!O130</f>
        <v>17.2</v>
      </c>
      <c r="I127" s="27">
        <f>RPROGRAMMING!O130</f>
        <v>0</v>
      </c>
      <c r="J127" s="28" t="str">
        <f>'OE-BEM EE'!P130</f>
        <v/>
      </c>
      <c r="K127" s="24">
        <f>FM!O128</f>
        <v>14</v>
      </c>
      <c r="L127" s="26">
        <f>UHV!O128</f>
        <v>19.4</v>
      </c>
      <c r="M127" s="26">
        <f>'OE-ST ETC'!O130</f>
        <v>29.5</v>
      </c>
      <c r="N127" s="28" t="str">
        <f>'OE-Autotronics ME'!O131</f>
        <v/>
      </c>
      <c r="O127" s="30">
        <v>22.0</v>
      </c>
      <c r="P127" s="28"/>
      <c r="Q127" s="27">
        <v>24.0</v>
      </c>
      <c r="R127" s="26"/>
      <c r="S127" s="26">
        <f>CDH!L128</f>
        <v>23</v>
      </c>
    </row>
    <row r="128" ht="15.75" customHeight="1">
      <c r="A128" s="20">
        <v>115.0</v>
      </c>
      <c r="B128" s="41" t="s">
        <v>369</v>
      </c>
      <c r="C128" s="42" t="s">
        <v>370</v>
      </c>
      <c r="D128" s="43" t="s">
        <v>371</v>
      </c>
      <c r="E128" s="24">
        <f>CADS!O129</f>
        <v>16</v>
      </c>
      <c r="F128" s="25">
        <f>OS!O129</f>
        <v>14.4</v>
      </c>
      <c r="G128" s="26">
        <f>DSPD!O129</f>
        <v>24</v>
      </c>
      <c r="H128" s="27">
        <f>MAD!O131</f>
        <v>18.8</v>
      </c>
      <c r="I128" s="27">
        <f>RPROGRAMMING!O131</f>
        <v>0</v>
      </c>
      <c r="J128" s="28" t="str">
        <f>'OE-BEM EE'!P131</f>
        <v/>
      </c>
      <c r="K128" s="24">
        <f>FM!O129</f>
        <v>14.4</v>
      </c>
      <c r="L128" s="26">
        <f>UHV!O129</f>
        <v>16.4</v>
      </c>
      <c r="M128" s="26">
        <f>'OE-ST ETC'!O131</f>
        <v>28.5</v>
      </c>
      <c r="N128" s="28" t="str">
        <f>'OE-Autotronics ME'!O132</f>
        <v/>
      </c>
      <c r="O128" s="30">
        <v>23.0</v>
      </c>
      <c r="P128" s="28"/>
      <c r="Q128" s="27">
        <v>24.9</v>
      </c>
      <c r="R128" s="26"/>
      <c r="S128" s="26">
        <f>CDH!L129</f>
        <v>22</v>
      </c>
    </row>
    <row r="129" ht="15.75" customHeight="1">
      <c r="A129" s="20">
        <v>116.0</v>
      </c>
      <c r="B129" s="41" t="s">
        <v>372</v>
      </c>
      <c r="C129" s="42" t="s">
        <v>373</v>
      </c>
      <c r="D129" s="43" t="s">
        <v>374</v>
      </c>
      <c r="E129" s="24">
        <f>CADS!O130</f>
        <v>17</v>
      </c>
      <c r="F129" s="25">
        <f>OS!O130</f>
        <v>16.8</v>
      </c>
      <c r="G129" s="26">
        <f>DSPD!O130</f>
        <v>25</v>
      </c>
      <c r="H129" s="27">
        <f>MAD!O132</f>
        <v>19</v>
      </c>
      <c r="I129" s="27">
        <f>RPROGRAMMING!O132</f>
        <v>0</v>
      </c>
      <c r="J129" s="28" t="str">
        <f>'OE-BEM EE'!P132</f>
        <v/>
      </c>
      <c r="K129" s="24">
        <f>FM!O130</f>
        <v>14.6</v>
      </c>
      <c r="L129" s="26">
        <f>UHV!O130</f>
        <v>17.2</v>
      </c>
      <c r="M129" s="26">
        <f>'OE-ST ETC'!O132</f>
        <v>33.5</v>
      </c>
      <c r="N129" s="28" t="str">
        <f>'OE-Autotronics ME'!O133</f>
        <v/>
      </c>
      <c r="O129" s="30">
        <v>21.0</v>
      </c>
      <c r="P129" s="28"/>
      <c r="Q129" s="27">
        <v>22.7</v>
      </c>
      <c r="R129" s="26"/>
      <c r="S129" s="26">
        <f>CDH!L130</f>
        <v>22</v>
      </c>
    </row>
    <row r="130" ht="15.75" customHeight="1">
      <c r="A130" s="20">
        <v>117.0</v>
      </c>
      <c r="B130" s="41" t="s">
        <v>375</v>
      </c>
      <c r="C130" s="42" t="s">
        <v>376</v>
      </c>
      <c r="D130" s="43" t="s">
        <v>377</v>
      </c>
      <c r="E130" s="24">
        <f>CADS!O131</f>
        <v>16</v>
      </c>
      <c r="F130" s="25">
        <f>OS!O131</f>
        <v>13.2</v>
      </c>
      <c r="G130" s="26">
        <f>DSPD!O131</f>
        <v>17.5</v>
      </c>
      <c r="H130" s="27">
        <f>MAD!O133</f>
        <v>16.4</v>
      </c>
      <c r="I130" s="27">
        <f>RPROGRAMMING!O133</f>
        <v>0</v>
      </c>
      <c r="J130" s="28" t="str">
        <f>'OE-BEM EE'!P133</f>
        <v/>
      </c>
      <c r="K130" s="24">
        <f>FM!O131</f>
        <v>12.4</v>
      </c>
      <c r="L130" s="26">
        <f>UHV!O131</f>
        <v>15</v>
      </c>
      <c r="M130" s="26">
        <f>'OE-ST ETC'!O133</f>
        <v>29</v>
      </c>
      <c r="N130" s="28" t="str">
        <f>'OE-Autotronics ME'!O134</f>
        <v/>
      </c>
      <c r="O130" s="30">
        <v>22.0</v>
      </c>
      <c r="P130" s="28"/>
      <c r="Q130" s="44">
        <v>23.0</v>
      </c>
      <c r="R130" s="26"/>
      <c r="S130" s="26">
        <f>CDH!L131</f>
        <v>23</v>
      </c>
    </row>
    <row r="131" ht="15.75" customHeight="1">
      <c r="A131" s="20">
        <v>118.0</v>
      </c>
      <c r="B131" s="41" t="s">
        <v>378</v>
      </c>
      <c r="C131" s="42" t="s">
        <v>379</v>
      </c>
      <c r="D131" s="43" t="s">
        <v>380</v>
      </c>
      <c r="E131" s="24">
        <f>CADS!O132</f>
        <v>15.6</v>
      </c>
      <c r="F131" s="25">
        <f>OS!O132</f>
        <v>16.8</v>
      </c>
      <c r="G131" s="26">
        <f>DSPD!O132</f>
        <v>19.5</v>
      </c>
      <c r="H131" s="27">
        <f>MAD!O134</f>
        <v>14.6</v>
      </c>
      <c r="I131" s="27">
        <f>RPROGRAMMING!O134</f>
        <v>0</v>
      </c>
      <c r="J131" s="28" t="str">
        <f>'OE-BEM EE'!P134</f>
        <v/>
      </c>
      <c r="K131" s="24">
        <f>FM!O132</f>
        <v>13.4</v>
      </c>
      <c r="L131" s="26">
        <f>UHV!O132</f>
        <v>13.2</v>
      </c>
      <c r="M131" s="26">
        <f>'OE-ST ETC'!O134</f>
        <v>24.5</v>
      </c>
      <c r="N131" s="28" t="str">
        <f>'OE-Autotronics ME'!O135</f>
        <v/>
      </c>
      <c r="O131" s="30">
        <v>22.0</v>
      </c>
      <c r="P131" s="28"/>
      <c r="Q131" s="27">
        <v>24.0</v>
      </c>
      <c r="R131" s="26"/>
      <c r="S131" s="26">
        <f>CDH!L132</f>
        <v>21</v>
      </c>
    </row>
    <row r="132" ht="15.75" customHeight="1">
      <c r="A132" s="20">
        <v>119.0</v>
      </c>
      <c r="B132" s="41" t="s">
        <v>381</v>
      </c>
      <c r="C132" s="42" t="s">
        <v>382</v>
      </c>
      <c r="D132" s="43" t="s">
        <v>383</v>
      </c>
      <c r="E132" s="24">
        <f>CADS!O133</f>
        <v>14.8</v>
      </c>
      <c r="F132" s="25">
        <f>OS!O133</f>
        <v>16.4</v>
      </c>
      <c r="G132" s="26">
        <f>DSPD!O133</f>
        <v>24.5</v>
      </c>
      <c r="H132" s="27">
        <f>MAD!O135</f>
        <v>14.6</v>
      </c>
      <c r="I132" s="27">
        <f>RPROGRAMMING!O135</f>
        <v>0</v>
      </c>
      <c r="J132" s="28" t="str">
        <f>'OE-BEM EE'!P135</f>
        <v/>
      </c>
      <c r="K132" s="24">
        <f>FM!O133</f>
        <v>12.4</v>
      </c>
      <c r="L132" s="26">
        <f>UHV!O133</f>
        <v>15.8</v>
      </c>
      <c r="M132" s="26">
        <f>'OE-ST ETC'!O135</f>
        <v>27</v>
      </c>
      <c r="N132" s="28" t="str">
        <f>'OE-Autotronics ME'!O136</f>
        <v/>
      </c>
      <c r="O132" s="30">
        <v>23.0</v>
      </c>
      <c r="P132" s="28"/>
      <c r="Q132" s="27">
        <v>22.0</v>
      </c>
      <c r="R132" s="26"/>
      <c r="S132" s="26">
        <f>CDH!L133</f>
        <v>18</v>
      </c>
    </row>
    <row r="133" ht="15.75" customHeight="1">
      <c r="A133" s="20">
        <v>120.0</v>
      </c>
      <c r="B133" s="41" t="s">
        <v>384</v>
      </c>
      <c r="C133" s="42" t="s">
        <v>385</v>
      </c>
      <c r="D133" s="43" t="s">
        <v>386</v>
      </c>
      <c r="E133" s="24">
        <f>CADS!O134</f>
        <v>13.4</v>
      </c>
      <c r="F133" s="25">
        <f>OS!O134</f>
        <v>11.8</v>
      </c>
      <c r="G133" s="26">
        <f>DSPD!O134</f>
        <v>12.5</v>
      </c>
      <c r="H133" s="27">
        <f>MAD!O136</f>
        <v>0</v>
      </c>
      <c r="I133" s="27">
        <f>RPROGRAMMING!O136</f>
        <v>8.4</v>
      </c>
      <c r="J133" s="28" t="str">
        <f>'OE-BEM EE'!P136</f>
        <v/>
      </c>
      <c r="K133" s="24">
        <f>FM!O134</f>
        <v>10.6</v>
      </c>
      <c r="L133" s="26">
        <f>UHV!O134</f>
        <v>11.8</v>
      </c>
      <c r="M133" s="26">
        <f>'OE-ST ETC'!O136</f>
        <v>14</v>
      </c>
      <c r="N133" s="28" t="str">
        <f>'OE-Autotronics ME'!O137</f>
        <v/>
      </c>
      <c r="O133" s="30">
        <v>19.0</v>
      </c>
      <c r="P133" s="28"/>
      <c r="Q133" s="26"/>
      <c r="R133" s="26"/>
      <c r="S133" s="26">
        <f>CDH!L134</f>
        <v>21</v>
      </c>
    </row>
    <row r="134" ht="15.75" customHeight="1">
      <c r="A134" s="20">
        <v>121.0</v>
      </c>
      <c r="B134" s="41" t="s">
        <v>387</v>
      </c>
      <c r="C134" s="42" t="s">
        <v>388</v>
      </c>
      <c r="D134" s="43" t="s">
        <v>389</v>
      </c>
      <c r="E134" s="24">
        <f>CADS!O135</f>
        <v>15.2</v>
      </c>
      <c r="F134" s="25">
        <f>OS!O135</f>
        <v>15</v>
      </c>
      <c r="G134" s="26">
        <f>DSPD!O135</f>
        <v>20.5</v>
      </c>
      <c r="H134" s="27">
        <f>MAD!O137</f>
        <v>12.6</v>
      </c>
      <c r="I134" s="27">
        <f>RPROGRAMMING!O137</f>
        <v>0</v>
      </c>
      <c r="J134" s="28" t="str">
        <f>'OE-BEM EE'!P137</f>
        <v/>
      </c>
      <c r="K134" s="24">
        <f>FM!O135</f>
        <v>14</v>
      </c>
      <c r="L134" s="26">
        <f>UHV!O135</f>
        <v>17.2</v>
      </c>
      <c r="M134" s="26">
        <f>'OE-ST ETC'!O137</f>
        <v>19</v>
      </c>
      <c r="N134" s="28" t="str">
        <f>'OE-Autotronics ME'!O138</f>
        <v/>
      </c>
      <c r="O134" s="30">
        <v>22.0</v>
      </c>
      <c r="P134" s="28"/>
      <c r="Q134" s="27">
        <v>22.1</v>
      </c>
      <c r="R134" s="26"/>
      <c r="S134" s="26">
        <f>CDH!L135</f>
        <v>22</v>
      </c>
    </row>
    <row r="135" ht="15.75" customHeight="1">
      <c r="A135" s="20">
        <v>122.0</v>
      </c>
      <c r="B135" s="41" t="s">
        <v>390</v>
      </c>
      <c r="C135" s="42" t="s">
        <v>391</v>
      </c>
      <c r="D135" s="43" t="s">
        <v>392</v>
      </c>
      <c r="E135" s="24">
        <f>CADS!O136</f>
        <v>14</v>
      </c>
      <c r="F135" s="25">
        <f>OS!O136</f>
        <v>14.4</v>
      </c>
      <c r="G135" s="26">
        <f>DSPD!O136</f>
        <v>21.5</v>
      </c>
      <c r="H135" s="27">
        <f>MAD!O138</f>
        <v>0</v>
      </c>
      <c r="I135" s="27">
        <f>RPROGRAMMING!O138</f>
        <v>11.8</v>
      </c>
      <c r="J135" s="28" t="str">
        <f>'OE-BEM EE'!P138</f>
        <v/>
      </c>
      <c r="K135" s="24">
        <f>FM!O136</f>
        <v>12</v>
      </c>
      <c r="L135" s="26">
        <f>UHV!O136</f>
        <v>14.6</v>
      </c>
      <c r="M135" s="26">
        <f>'OE-ST ETC'!O138</f>
        <v>30</v>
      </c>
      <c r="N135" s="28" t="str">
        <f>'OE-Autotronics ME'!O139</f>
        <v/>
      </c>
      <c r="O135" s="30">
        <v>20.0</v>
      </c>
      <c r="P135" s="28"/>
      <c r="Q135" s="27">
        <v>22.7</v>
      </c>
      <c r="R135" s="26"/>
      <c r="S135" s="26">
        <f>CDH!L136</f>
        <v>21</v>
      </c>
    </row>
    <row r="136" ht="15.75" customHeight="1">
      <c r="A136" s="20">
        <v>123.0</v>
      </c>
      <c r="B136" s="41" t="s">
        <v>393</v>
      </c>
      <c r="C136" s="42" t="s">
        <v>394</v>
      </c>
      <c r="D136" s="43" t="s">
        <v>395</v>
      </c>
      <c r="E136" s="24">
        <f>CADS!O137</f>
        <v>13.2</v>
      </c>
      <c r="F136" s="25">
        <f>OS!O137</f>
        <v>15.6</v>
      </c>
      <c r="G136" s="26">
        <f>DSPD!O137</f>
        <v>20.5</v>
      </c>
      <c r="H136" s="27">
        <f>MAD!O139</f>
        <v>10.2</v>
      </c>
      <c r="I136" s="27">
        <f>RPROGRAMMING!O139</f>
        <v>0</v>
      </c>
      <c r="J136" s="28" t="str">
        <f>'OE-BEM EE'!P139</f>
        <v/>
      </c>
      <c r="K136" s="24">
        <f>FM!O137</f>
        <v>15.4</v>
      </c>
      <c r="L136" s="26">
        <f>UHV!O137</f>
        <v>13.2</v>
      </c>
      <c r="M136" s="26">
        <f>'OE-ST ETC'!O139</f>
        <v>22.5</v>
      </c>
      <c r="N136" s="28" t="str">
        <f>'OE-Autotronics ME'!O140</f>
        <v/>
      </c>
      <c r="O136" s="30">
        <v>23.0</v>
      </c>
      <c r="P136" s="28"/>
      <c r="Q136" s="27">
        <v>24.9</v>
      </c>
      <c r="R136" s="26"/>
      <c r="S136" s="26">
        <f>CDH!L137</f>
        <v>19</v>
      </c>
    </row>
    <row r="137" ht="15.75" customHeight="1">
      <c r="A137" s="20">
        <v>124.0</v>
      </c>
      <c r="B137" s="41" t="s">
        <v>396</v>
      </c>
      <c r="C137" s="42" t="s">
        <v>397</v>
      </c>
      <c r="D137" s="43" t="s">
        <v>398</v>
      </c>
      <c r="E137" s="24">
        <f>CADS!O138</f>
        <v>14</v>
      </c>
      <c r="F137" s="25">
        <f>OS!O138</f>
        <v>14.8</v>
      </c>
      <c r="G137" s="26">
        <f>DSPD!O138</f>
        <v>22</v>
      </c>
      <c r="H137" s="27">
        <f>MAD!O140</f>
        <v>16.8</v>
      </c>
      <c r="I137" s="27">
        <f>RPROGRAMMING!O140</f>
        <v>0</v>
      </c>
      <c r="J137" s="28" t="str">
        <f>'OE-BEM EE'!P140</f>
        <v/>
      </c>
      <c r="K137" s="24">
        <f>FM!O138</f>
        <v>10.8</v>
      </c>
      <c r="L137" s="26">
        <f>UHV!O138</f>
        <v>13.4</v>
      </c>
      <c r="M137" s="26">
        <f>'OE-ST ETC'!O140</f>
        <v>22</v>
      </c>
      <c r="N137" s="28" t="str">
        <f>'OE-Autotronics ME'!O141</f>
        <v/>
      </c>
      <c r="O137" s="30">
        <v>23.0</v>
      </c>
      <c r="P137" s="28"/>
      <c r="Q137" s="27">
        <v>22.2</v>
      </c>
      <c r="R137" s="26"/>
      <c r="S137" s="26">
        <f>CDH!L138</f>
        <v>22</v>
      </c>
    </row>
    <row r="138" ht="15.75" customHeight="1">
      <c r="A138" s="20">
        <v>125.0</v>
      </c>
      <c r="B138" s="41" t="s">
        <v>399</v>
      </c>
      <c r="C138" s="42" t="s">
        <v>400</v>
      </c>
      <c r="D138" s="43" t="s">
        <v>401</v>
      </c>
      <c r="E138" s="24">
        <f>CADS!O139</f>
        <v>18.8</v>
      </c>
      <c r="F138" s="25">
        <f>OS!O139</f>
        <v>20.4</v>
      </c>
      <c r="G138" s="26">
        <f>DSPD!O139</f>
        <v>27</v>
      </c>
      <c r="H138" s="27">
        <f>MAD!O141</f>
        <v>0</v>
      </c>
      <c r="I138" s="27">
        <f>RPROGRAMMING!O141</f>
        <v>17.4</v>
      </c>
      <c r="J138" s="28" t="str">
        <f>'OE-BEM EE'!P141</f>
        <v/>
      </c>
      <c r="K138" s="24">
        <f>FM!O139</f>
        <v>15.6</v>
      </c>
      <c r="L138" s="26">
        <f>UHV!O139</f>
        <v>18.8</v>
      </c>
      <c r="M138" s="26">
        <f>'OE-ST ETC'!O141</f>
        <v>30.5</v>
      </c>
      <c r="N138" s="28" t="str">
        <f>'OE-Autotronics ME'!O142</f>
        <v/>
      </c>
      <c r="O138" s="30">
        <v>23.0</v>
      </c>
      <c r="P138" s="28"/>
      <c r="Q138" s="27">
        <v>22.1</v>
      </c>
      <c r="R138" s="26"/>
      <c r="S138" s="26">
        <f>CDH!L139</f>
        <v>22</v>
      </c>
    </row>
    <row r="139" ht="15.75" customHeight="1">
      <c r="A139" s="20">
        <v>126.0</v>
      </c>
      <c r="B139" s="41" t="s">
        <v>402</v>
      </c>
      <c r="C139" s="42" t="s">
        <v>403</v>
      </c>
      <c r="D139" s="43" t="s">
        <v>404</v>
      </c>
      <c r="E139" s="24">
        <f>CADS!O140</f>
        <v>16.6</v>
      </c>
      <c r="F139" s="25">
        <f>OS!O140</f>
        <v>15.8</v>
      </c>
      <c r="G139" s="26">
        <f>DSPD!O140</f>
        <v>28.5</v>
      </c>
      <c r="H139" s="27">
        <f>MAD!O142</f>
        <v>0</v>
      </c>
      <c r="I139" s="27">
        <f>RPROGRAMMING!O142</f>
        <v>13.2</v>
      </c>
      <c r="J139" s="28" t="str">
        <f>'OE-BEM EE'!P142</f>
        <v/>
      </c>
      <c r="K139" s="24">
        <f>FM!O140</f>
        <v>12.8</v>
      </c>
      <c r="L139" s="26">
        <f>UHV!O140</f>
        <v>12.8</v>
      </c>
      <c r="M139" s="26">
        <f>'OE-ST ETC'!O142</f>
        <v>30.5</v>
      </c>
      <c r="N139" s="28" t="str">
        <f>'OE-Autotronics ME'!O143</f>
        <v/>
      </c>
      <c r="O139" s="30">
        <v>23.0</v>
      </c>
      <c r="P139" s="28"/>
      <c r="Q139" s="27">
        <v>24.9</v>
      </c>
      <c r="R139" s="26"/>
      <c r="S139" s="26">
        <f>CDH!L140</f>
        <v>22</v>
      </c>
    </row>
    <row r="140" ht="15.75" customHeight="1">
      <c r="A140" s="20">
        <v>127.0</v>
      </c>
      <c r="B140" s="41" t="s">
        <v>405</v>
      </c>
      <c r="C140" s="42" t="s">
        <v>406</v>
      </c>
      <c r="D140" s="43" t="s">
        <v>407</v>
      </c>
      <c r="E140" s="24">
        <f>CADS!O141</f>
        <v>18.8</v>
      </c>
      <c r="F140" s="25">
        <f>OS!O141</f>
        <v>17.4</v>
      </c>
      <c r="G140" s="26">
        <f>DSPD!O141</f>
        <v>20.5</v>
      </c>
      <c r="H140" s="27">
        <f>MAD!O143</f>
        <v>0</v>
      </c>
      <c r="I140" s="27">
        <f>RPROGRAMMING!O143</f>
        <v>15.2</v>
      </c>
      <c r="J140" s="28" t="str">
        <f>'OE-BEM EE'!P143</f>
        <v/>
      </c>
      <c r="K140" s="24">
        <f>FM!O141</f>
        <v>13.4</v>
      </c>
      <c r="L140" s="26">
        <f>UHV!O141</f>
        <v>16.6</v>
      </c>
      <c r="M140" s="26">
        <f>'OE-ST ETC'!O143</f>
        <v>22</v>
      </c>
      <c r="N140" s="28" t="str">
        <f>'OE-Autotronics ME'!O144</f>
        <v/>
      </c>
      <c r="O140" s="30">
        <v>21.0</v>
      </c>
      <c r="P140" s="28"/>
      <c r="Q140" s="26"/>
      <c r="R140" s="26"/>
      <c r="S140" s="26">
        <f>CDH!L141</f>
        <v>22</v>
      </c>
    </row>
    <row r="141" ht="15.75" customHeight="1">
      <c r="A141" s="20">
        <v>128.0</v>
      </c>
      <c r="B141" s="41" t="s">
        <v>408</v>
      </c>
      <c r="C141" s="42" t="s">
        <v>409</v>
      </c>
      <c r="D141" s="43" t="s">
        <v>410</v>
      </c>
      <c r="E141" s="24">
        <f>CADS!O142</f>
        <v>12.6</v>
      </c>
      <c r="F141" s="25">
        <f>OS!O142</f>
        <v>18.6</v>
      </c>
      <c r="G141" s="26">
        <f>DSPD!O142</f>
        <v>21.5</v>
      </c>
      <c r="H141" s="27">
        <f>MAD!O144</f>
        <v>0</v>
      </c>
      <c r="I141" s="27">
        <f>RPROGRAMMING!O144</f>
        <v>12.1</v>
      </c>
      <c r="J141" s="28" t="str">
        <f>'OE-BEM EE'!P144</f>
        <v/>
      </c>
      <c r="K141" s="24">
        <f>FM!O142</f>
        <v>13.6</v>
      </c>
      <c r="L141" s="26">
        <f>UHV!O142</f>
        <v>16</v>
      </c>
      <c r="M141" s="26">
        <f>'OE-ST ETC'!O144</f>
        <v>19.5</v>
      </c>
      <c r="N141" s="28" t="str">
        <f>'OE-Autotronics ME'!O145</f>
        <v/>
      </c>
      <c r="O141" s="30">
        <v>22.0</v>
      </c>
      <c r="P141" s="28"/>
      <c r="Q141" s="27">
        <v>22.1</v>
      </c>
      <c r="R141" s="26"/>
      <c r="S141" s="26">
        <f>CDH!L142</f>
        <v>20</v>
      </c>
    </row>
    <row r="142" ht="15.75" customHeight="1">
      <c r="A142" s="20">
        <v>129.0</v>
      </c>
      <c r="B142" s="41" t="s">
        <v>411</v>
      </c>
      <c r="C142" s="42" t="s">
        <v>412</v>
      </c>
      <c r="D142" s="43" t="s">
        <v>413</v>
      </c>
      <c r="E142" s="24">
        <f>CADS!O143</f>
        <v>15</v>
      </c>
      <c r="F142" s="25">
        <f>OS!O143</f>
        <v>12.6</v>
      </c>
      <c r="G142" s="26">
        <f>DSPD!O143</f>
        <v>25.5</v>
      </c>
      <c r="H142" s="27">
        <f>MAD!O145</f>
        <v>0</v>
      </c>
      <c r="I142" s="27">
        <f>RPROGRAMMING!O145</f>
        <v>16</v>
      </c>
      <c r="J142" s="28" t="str">
        <f>'OE-BEM EE'!P145</f>
        <v/>
      </c>
      <c r="K142" s="24">
        <f>FM!O143</f>
        <v>14.6</v>
      </c>
      <c r="L142" s="26">
        <f>UHV!O143</f>
        <v>14.6</v>
      </c>
      <c r="M142" s="26">
        <f>'OE-ST ETC'!O145</f>
        <v>27.5</v>
      </c>
      <c r="N142" s="28" t="str">
        <f>'OE-Autotronics ME'!O146</f>
        <v/>
      </c>
      <c r="O142" s="30">
        <v>23.0</v>
      </c>
      <c r="P142" s="28"/>
      <c r="Q142" s="27">
        <v>24.9</v>
      </c>
      <c r="R142" s="26"/>
      <c r="S142" s="26">
        <f>CDH!L143</f>
        <v>22</v>
      </c>
    </row>
    <row r="143" ht="15.75" customHeight="1">
      <c r="A143" s="20">
        <v>130.0</v>
      </c>
      <c r="B143" s="41" t="s">
        <v>414</v>
      </c>
      <c r="C143" s="42" t="s">
        <v>415</v>
      </c>
      <c r="D143" s="43" t="s">
        <v>416</v>
      </c>
      <c r="E143" s="24">
        <f>CADS!O144</f>
        <v>15</v>
      </c>
      <c r="F143" s="25">
        <f>OS!O144</f>
        <v>17.4</v>
      </c>
      <c r="G143" s="26">
        <f>DSPD!O144</f>
        <v>15</v>
      </c>
      <c r="H143" s="27">
        <f>MAD!O146</f>
        <v>0</v>
      </c>
      <c r="I143" s="27">
        <f>RPROGRAMMING!O146</f>
        <v>13.6</v>
      </c>
      <c r="J143" s="28" t="str">
        <f>'OE-BEM EE'!P146</f>
        <v/>
      </c>
      <c r="K143" s="24">
        <f>FM!O144</f>
        <v>11.4</v>
      </c>
      <c r="L143" s="26">
        <f>UHV!O144</f>
        <v>13.2</v>
      </c>
      <c r="M143" s="26">
        <f>'OE-ST ETC'!O146</f>
        <v>17.5</v>
      </c>
      <c r="N143" s="28" t="str">
        <f>'OE-Autotronics ME'!O147</f>
        <v/>
      </c>
      <c r="O143" s="30">
        <v>22.0</v>
      </c>
      <c r="P143" s="28"/>
      <c r="Q143" s="27">
        <v>24.9</v>
      </c>
      <c r="R143" s="26"/>
      <c r="S143" s="26">
        <f>CDH!L144</f>
        <v>21</v>
      </c>
    </row>
    <row r="144" ht="15.75" customHeight="1">
      <c r="A144" s="20">
        <v>131.0</v>
      </c>
      <c r="B144" s="41" t="s">
        <v>417</v>
      </c>
      <c r="C144" s="42" t="s">
        <v>418</v>
      </c>
      <c r="D144" s="43" t="s">
        <v>419</v>
      </c>
      <c r="E144" s="24">
        <f>CADS!O145</f>
        <v>16</v>
      </c>
      <c r="F144" s="25">
        <f>OS!O145</f>
        <v>15</v>
      </c>
      <c r="G144" s="26">
        <f>DSPD!O145</f>
        <v>19</v>
      </c>
      <c r="H144" s="27">
        <f>MAD!O147</f>
        <v>0</v>
      </c>
      <c r="I144" s="27">
        <f>RPROGRAMMING!O147</f>
        <v>15.4</v>
      </c>
      <c r="J144" s="28" t="str">
        <f>'OE-BEM EE'!P147</f>
        <v/>
      </c>
      <c r="K144" s="24">
        <f>FM!O145</f>
        <v>16</v>
      </c>
      <c r="L144" s="26">
        <f>UHV!O145</f>
        <v>12.4</v>
      </c>
      <c r="M144" s="26">
        <f>'OE-ST ETC'!O147</f>
        <v>29.5</v>
      </c>
      <c r="N144" s="28" t="str">
        <f>'OE-Autotronics ME'!O148</f>
        <v/>
      </c>
      <c r="O144" s="30">
        <v>24.0</v>
      </c>
      <c r="P144" s="28"/>
      <c r="Q144" s="27">
        <v>25.0</v>
      </c>
      <c r="R144" s="26"/>
      <c r="S144" s="26">
        <f>CDH!L145</f>
        <v>22</v>
      </c>
    </row>
    <row r="145" ht="15.75" customHeight="1">
      <c r="A145" s="20">
        <v>132.0</v>
      </c>
      <c r="B145" s="41" t="s">
        <v>420</v>
      </c>
      <c r="C145" s="42" t="s">
        <v>421</v>
      </c>
      <c r="D145" s="43" t="s">
        <v>422</v>
      </c>
      <c r="E145" s="24">
        <f>CADS!O146</f>
        <v>16.4</v>
      </c>
      <c r="F145" s="25">
        <f>OS!O146</f>
        <v>18.4</v>
      </c>
      <c r="G145" s="26">
        <f>DSPD!O146</f>
        <v>20</v>
      </c>
      <c r="H145" s="27">
        <f>MAD!O148</f>
        <v>16.4</v>
      </c>
      <c r="I145" s="27">
        <f>RPROGRAMMING!O148</f>
        <v>0</v>
      </c>
      <c r="J145" s="28" t="str">
        <f>'OE-BEM EE'!P148</f>
        <v/>
      </c>
      <c r="K145" s="24">
        <f>FM!O146</f>
        <v>15.2</v>
      </c>
      <c r="L145" s="26">
        <f>UHV!O146</f>
        <v>13</v>
      </c>
      <c r="M145" s="26">
        <f>'OE-ST ETC'!O148</f>
        <v>22.5</v>
      </c>
      <c r="N145" s="28" t="str">
        <f>'OE-Autotronics ME'!O149</f>
        <v/>
      </c>
      <c r="O145" s="30">
        <v>22.0</v>
      </c>
      <c r="P145" s="28"/>
      <c r="Q145" s="27">
        <v>22.2</v>
      </c>
      <c r="R145" s="26"/>
      <c r="S145" s="26">
        <f>CDH!L146</f>
        <v>21</v>
      </c>
    </row>
    <row r="146" ht="15.75" customHeight="1">
      <c r="A146" s="20">
        <v>133.0</v>
      </c>
      <c r="B146" s="41" t="s">
        <v>423</v>
      </c>
      <c r="C146" s="42" t="s">
        <v>424</v>
      </c>
      <c r="D146" s="43" t="s">
        <v>425</v>
      </c>
      <c r="E146" s="24">
        <f>CADS!O147</f>
        <v>13</v>
      </c>
      <c r="F146" s="25">
        <f>OS!O147</f>
        <v>15.8</v>
      </c>
      <c r="G146" s="26">
        <f>DSPD!O147</f>
        <v>18</v>
      </c>
      <c r="H146" s="27">
        <f>MAD!O149</f>
        <v>9.8</v>
      </c>
      <c r="I146" s="27">
        <f>RPROGRAMMING!O149</f>
        <v>0</v>
      </c>
      <c r="J146" s="28" t="str">
        <f>'OE-BEM EE'!P149</f>
        <v/>
      </c>
      <c r="K146" s="24">
        <f>FM!O147</f>
        <v>10.4</v>
      </c>
      <c r="L146" s="26">
        <f>UHV!O147</f>
        <v>12.2</v>
      </c>
      <c r="M146" s="26">
        <f>'OE-ST ETC'!O149</f>
        <v>15</v>
      </c>
      <c r="N146" s="28" t="str">
        <f>'OE-Autotronics ME'!O150</f>
        <v/>
      </c>
      <c r="O146" s="30">
        <v>12.0</v>
      </c>
      <c r="P146" s="28"/>
      <c r="Q146" s="44">
        <v>22.0</v>
      </c>
      <c r="R146" s="26"/>
      <c r="S146" s="26">
        <f>CDH!L147</f>
        <v>19</v>
      </c>
    </row>
    <row r="147" ht="18.0" customHeight="1">
      <c r="A147" s="20">
        <v>134.0</v>
      </c>
      <c r="B147" s="41" t="s">
        <v>426</v>
      </c>
      <c r="C147" s="42" t="s">
        <v>427</v>
      </c>
      <c r="D147" s="43" t="s">
        <v>428</v>
      </c>
      <c r="E147" s="24">
        <f>CADS!O148</f>
        <v>17.2</v>
      </c>
      <c r="F147" s="25">
        <f>OS!O148</f>
        <v>19.4</v>
      </c>
      <c r="G147" s="26">
        <f>DSPD!O148</f>
        <v>33.5</v>
      </c>
      <c r="H147" s="27">
        <f>MAD!O150</f>
        <v>20.2</v>
      </c>
      <c r="I147" s="27">
        <f>RPROGRAMMING!O150</f>
        <v>3</v>
      </c>
      <c r="J147" s="28" t="str">
        <f>'OE-BEM EE'!P150</f>
        <v/>
      </c>
      <c r="K147" s="24">
        <f>FM!O148</f>
        <v>16.4</v>
      </c>
      <c r="L147" s="26">
        <f>UHV!O148</f>
        <v>18</v>
      </c>
      <c r="M147" s="26">
        <f>'OE-ST ETC'!O150</f>
        <v>36.5</v>
      </c>
      <c r="N147" s="28" t="str">
        <f>'OE-Autotronics ME'!O151</f>
        <v/>
      </c>
      <c r="O147" s="30">
        <v>25.0</v>
      </c>
      <c r="P147" s="28"/>
      <c r="Q147" s="27">
        <v>24.9</v>
      </c>
      <c r="R147" s="26"/>
      <c r="S147" s="26">
        <f>CDH!L148</f>
        <v>24</v>
      </c>
    </row>
    <row r="148" ht="15.75" customHeight="1">
      <c r="A148" s="20">
        <v>135.0</v>
      </c>
      <c r="B148" s="41" t="s">
        <v>429</v>
      </c>
      <c r="C148" s="42" t="s">
        <v>430</v>
      </c>
      <c r="D148" s="43" t="s">
        <v>431</v>
      </c>
      <c r="E148" s="24">
        <f>CADS!O149</f>
        <v>14.6</v>
      </c>
      <c r="F148" s="25">
        <f>OS!O149</f>
        <v>17.6</v>
      </c>
      <c r="G148" s="26">
        <f>DSPD!O149</f>
        <v>27.5</v>
      </c>
      <c r="H148" s="27">
        <f>MAD!O151</f>
        <v>0</v>
      </c>
      <c r="I148" s="27">
        <f>RPROGRAMMING!O151</f>
        <v>15.8</v>
      </c>
      <c r="J148" s="28" t="str">
        <f>'OE-BEM EE'!P151</f>
        <v/>
      </c>
      <c r="K148" s="24">
        <f>FM!O149</f>
        <v>13.2</v>
      </c>
      <c r="L148" s="26">
        <f>UHV!O149</f>
        <v>14.6</v>
      </c>
      <c r="M148" s="26">
        <f>'OE-ST ETC'!O151</f>
        <v>32</v>
      </c>
      <c r="N148" s="28" t="str">
        <f>'OE-Autotronics ME'!O152</f>
        <v/>
      </c>
      <c r="O148" s="30">
        <v>23.0</v>
      </c>
      <c r="P148" s="28"/>
      <c r="Q148" s="27">
        <v>24.9</v>
      </c>
      <c r="R148" s="26"/>
      <c r="S148" s="26">
        <f>CDH!L149</f>
        <v>22</v>
      </c>
    </row>
    <row r="149" ht="15.75" customHeight="1">
      <c r="A149" s="20">
        <v>136.0</v>
      </c>
      <c r="B149" s="41" t="s">
        <v>432</v>
      </c>
      <c r="C149" s="42" t="s">
        <v>433</v>
      </c>
      <c r="D149" s="43" t="s">
        <v>434</v>
      </c>
      <c r="E149" s="24">
        <f>CADS!O150</f>
        <v>18</v>
      </c>
      <c r="F149" s="25">
        <f>OS!O150</f>
        <v>18</v>
      </c>
      <c r="G149" s="26">
        <f>DSPD!O150</f>
        <v>22.5</v>
      </c>
      <c r="H149" s="27">
        <f>MAD!O152</f>
        <v>16.4</v>
      </c>
      <c r="I149" s="27">
        <f>RPROGRAMMING!O152</f>
        <v>0</v>
      </c>
      <c r="J149" s="28" t="str">
        <f>'OE-BEM EE'!P152</f>
        <v/>
      </c>
      <c r="K149" s="24">
        <f>FM!O150</f>
        <v>16</v>
      </c>
      <c r="L149" s="26">
        <f>UHV!O150</f>
        <v>16.8</v>
      </c>
      <c r="M149" s="26">
        <f>'OE-ST ETC'!O152</f>
        <v>37</v>
      </c>
      <c r="N149" s="28" t="str">
        <f>'OE-Autotronics ME'!O153</f>
        <v/>
      </c>
      <c r="O149" s="30">
        <v>22.0</v>
      </c>
      <c r="P149" s="28"/>
      <c r="Q149" s="27">
        <v>24.6</v>
      </c>
      <c r="R149" s="26"/>
      <c r="S149" s="26">
        <f>CDH!L150</f>
        <v>19</v>
      </c>
    </row>
    <row r="150" ht="15.75" customHeight="1">
      <c r="A150" s="20">
        <v>137.0</v>
      </c>
      <c r="B150" s="41" t="s">
        <v>435</v>
      </c>
      <c r="C150" s="42" t="s">
        <v>436</v>
      </c>
      <c r="D150" s="43" t="s">
        <v>437</v>
      </c>
      <c r="E150" s="24">
        <f>CADS!O151</f>
        <v>14.8</v>
      </c>
      <c r="F150" s="25">
        <f>OS!O151</f>
        <v>14.6</v>
      </c>
      <c r="G150" s="26">
        <f>DSPD!O151</f>
        <v>26.5</v>
      </c>
      <c r="H150" s="27">
        <f>MAD!O153</f>
        <v>16</v>
      </c>
      <c r="I150" s="27">
        <f>RPROGRAMMING!O153</f>
        <v>0</v>
      </c>
      <c r="J150" s="28" t="str">
        <f>'OE-BEM EE'!P153</f>
        <v/>
      </c>
      <c r="K150" s="24">
        <f>FM!O151</f>
        <v>14.4</v>
      </c>
      <c r="L150" s="26">
        <f>UHV!O151</f>
        <v>16.2</v>
      </c>
      <c r="M150" s="26">
        <f>'OE-ST ETC'!O153</f>
        <v>26.5</v>
      </c>
      <c r="N150" s="28" t="str">
        <f>'OE-Autotronics ME'!O154</f>
        <v/>
      </c>
      <c r="O150" s="30">
        <v>23.0</v>
      </c>
      <c r="P150" s="28"/>
      <c r="Q150" s="27">
        <v>24.6</v>
      </c>
      <c r="R150" s="26"/>
      <c r="S150" s="26">
        <f>CDH!L151</f>
        <v>22</v>
      </c>
    </row>
    <row r="151" ht="15.75" customHeight="1">
      <c r="A151" s="20">
        <v>138.0</v>
      </c>
      <c r="B151" s="41" t="s">
        <v>438</v>
      </c>
      <c r="C151" s="42" t="s">
        <v>439</v>
      </c>
      <c r="D151" s="43" t="s">
        <v>440</v>
      </c>
      <c r="E151" s="24">
        <f>CADS!O152</f>
        <v>13.6</v>
      </c>
      <c r="F151" s="25">
        <f>OS!O152</f>
        <v>16</v>
      </c>
      <c r="G151" s="26">
        <f>DSPD!O152</f>
        <v>21</v>
      </c>
      <c r="H151" s="27">
        <f>MAD!O154</f>
        <v>15.6</v>
      </c>
      <c r="I151" s="27">
        <f>RPROGRAMMING!O154</f>
        <v>0</v>
      </c>
      <c r="J151" s="28" t="str">
        <f>'OE-BEM EE'!P154</f>
        <v/>
      </c>
      <c r="K151" s="24">
        <f>FM!O152</f>
        <v>18</v>
      </c>
      <c r="L151" s="26">
        <f>UHV!O152</f>
        <v>16.4</v>
      </c>
      <c r="M151" s="26">
        <f>'OE-ST ETC'!O154</f>
        <v>24</v>
      </c>
      <c r="N151" s="28" t="str">
        <f>'OE-Autotronics ME'!O155</f>
        <v/>
      </c>
      <c r="O151" s="30">
        <v>22.0</v>
      </c>
      <c r="P151" s="28"/>
      <c r="Q151" s="27">
        <v>24.9</v>
      </c>
      <c r="R151" s="26"/>
      <c r="S151" s="26">
        <f>CDH!L152</f>
        <v>21</v>
      </c>
    </row>
    <row r="152" ht="15.75" customHeight="1">
      <c r="A152" s="20">
        <v>139.0</v>
      </c>
      <c r="B152" s="41" t="s">
        <v>441</v>
      </c>
      <c r="C152" s="42" t="s">
        <v>442</v>
      </c>
      <c r="D152" s="43" t="s">
        <v>443</v>
      </c>
      <c r="E152" s="24">
        <f>CADS!O153</f>
        <v>16.4</v>
      </c>
      <c r="F152" s="25">
        <f>OS!O153</f>
        <v>16.2</v>
      </c>
      <c r="G152" s="26">
        <f>DSPD!O153</f>
        <v>17.5</v>
      </c>
      <c r="H152" s="27">
        <f>MAD!O155</f>
        <v>0</v>
      </c>
      <c r="I152" s="27">
        <f>RPROGRAMMING!O155</f>
        <v>13.8</v>
      </c>
      <c r="J152" s="28" t="str">
        <f>'OE-BEM EE'!P155</f>
        <v/>
      </c>
      <c r="K152" s="24">
        <f>FM!O153</f>
        <v>11.4</v>
      </c>
      <c r="L152" s="26">
        <f>UHV!O153</f>
        <v>12.8</v>
      </c>
      <c r="M152" s="26">
        <f>'OE-ST ETC'!O155</f>
        <v>24.5</v>
      </c>
      <c r="N152" s="28" t="str">
        <f>'OE-Autotronics ME'!O156</f>
        <v/>
      </c>
      <c r="O152" s="30">
        <v>22.0</v>
      </c>
      <c r="P152" s="28"/>
      <c r="Q152" s="27">
        <v>24.9</v>
      </c>
      <c r="R152" s="26"/>
      <c r="S152" s="26">
        <f>CDH!L153</f>
        <v>21</v>
      </c>
    </row>
    <row r="153" ht="15.75" customHeight="1">
      <c r="A153" s="20">
        <v>140.0</v>
      </c>
      <c r="B153" s="41" t="s">
        <v>444</v>
      </c>
      <c r="C153" s="42" t="s">
        <v>445</v>
      </c>
      <c r="D153" s="43" t="s">
        <v>446</v>
      </c>
      <c r="E153" s="24">
        <f>CADS!O154</f>
        <v>16</v>
      </c>
      <c r="F153" s="25">
        <f>OS!O154</f>
        <v>19.6</v>
      </c>
      <c r="G153" s="26">
        <f>DSPD!O154</f>
        <v>27.5</v>
      </c>
      <c r="H153" s="27">
        <f>MAD!O156</f>
        <v>17.2</v>
      </c>
      <c r="I153" s="27">
        <f>RPROGRAMMING!O156</f>
        <v>0</v>
      </c>
      <c r="J153" s="28" t="str">
        <f>'OE-BEM EE'!P156</f>
        <v/>
      </c>
      <c r="K153" s="24">
        <f>FM!O154</f>
        <v>16.4</v>
      </c>
      <c r="L153" s="26">
        <f>UHV!O154</f>
        <v>16.6</v>
      </c>
      <c r="M153" s="26">
        <f>'OE-ST ETC'!O156</f>
        <v>35</v>
      </c>
      <c r="N153" s="28" t="str">
        <f>'OE-Autotronics ME'!O157</f>
        <v/>
      </c>
      <c r="O153" s="30">
        <v>23.0</v>
      </c>
      <c r="P153" s="28"/>
      <c r="Q153" s="27">
        <v>22.0</v>
      </c>
      <c r="R153" s="26"/>
      <c r="S153" s="26">
        <f>CDH!L154</f>
        <v>23</v>
      </c>
    </row>
    <row r="154" ht="15.75" customHeight="1">
      <c r="A154" s="20">
        <v>141.0</v>
      </c>
      <c r="B154" s="41" t="s">
        <v>447</v>
      </c>
      <c r="C154" s="42" t="s">
        <v>448</v>
      </c>
      <c r="D154" s="43" t="s">
        <v>449</v>
      </c>
      <c r="E154" s="24">
        <f>CADS!O155</f>
        <v>14.8</v>
      </c>
      <c r="F154" s="25">
        <f>OS!O155</f>
        <v>17.6</v>
      </c>
      <c r="G154" s="26">
        <f>DSPD!O155</f>
        <v>30.5</v>
      </c>
      <c r="H154" s="27">
        <f>MAD!O157</f>
        <v>0</v>
      </c>
      <c r="I154" s="27">
        <f>RPROGRAMMING!O157</f>
        <v>13</v>
      </c>
      <c r="J154" s="28" t="str">
        <f>'OE-BEM EE'!P157</f>
        <v/>
      </c>
      <c r="K154" s="24">
        <f>FM!O155</f>
        <v>12.6</v>
      </c>
      <c r="L154" s="26">
        <f>UHV!O155</f>
        <v>14.6</v>
      </c>
      <c r="M154" s="26">
        <f>'OE-ST ETC'!O157</f>
        <v>28.5</v>
      </c>
      <c r="N154" s="28" t="str">
        <f>'OE-Autotronics ME'!O158</f>
        <v/>
      </c>
      <c r="O154" s="30">
        <v>23.0</v>
      </c>
      <c r="P154" s="28"/>
      <c r="Q154" s="27">
        <v>21.8</v>
      </c>
      <c r="R154" s="26"/>
      <c r="S154" s="26">
        <f>CDH!L155</f>
        <v>22</v>
      </c>
    </row>
    <row r="155" ht="15.75" customHeight="1">
      <c r="A155" s="20">
        <v>142.0</v>
      </c>
      <c r="B155" s="41" t="s">
        <v>450</v>
      </c>
      <c r="C155" s="42" t="s">
        <v>451</v>
      </c>
      <c r="D155" s="43" t="s">
        <v>452</v>
      </c>
      <c r="E155" s="24">
        <f>CADS!O156</f>
        <v>15.8</v>
      </c>
      <c r="F155" s="25">
        <f>OS!O156</f>
        <v>16.4</v>
      </c>
      <c r="G155" s="26">
        <f>DSPD!O156</f>
        <v>26.5</v>
      </c>
      <c r="H155" s="27">
        <f>MAD!O158</f>
        <v>17</v>
      </c>
      <c r="I155" s="27">
        <f>RPROGRAMMING!O158</f>
        <v>0</v>
      </c>
      <c r="J155" s="28" t="str">
        <f>'OE-BEM EE'!P158</f>
        <v/>
      </c>
      <c r="K155" s="24">
        <f>FM!O156</f>
        <v>15.8</v>
      </c>
      <c r="L155" s="26">
        <f>UHV!O156</f>
        <v>16.2</v>
      </c>
      <c r="M155" s="26">
        <f>'OE-ST ETC'!O158</f>
        <v>23</v>
      </c>
      <c r="N155" s="28" t="str">
        <f>'OE-Autotronics ME'!O159</f>
        <v/>
      </c>
      <c r="O155" s="30">
        <v>22.0</v>
      </c>
      <c r="P155" s="28"/>
      <c r="Q155" s="27">
        <v>22.5</v>
      </c>
      <c r="R155" s="26"/>
      <c r="S155" s="26">
        <f>CDH!L156</f>
        <v>20</v>
      </c>
    </row>
    <row r="156" ht="15.75" customHeight="1">
      <c r="A156" s="20">
        <v>143.0</v>
      </c>
      <c r="B156" s="41" t="s">
        <v>453</v>
      </c>
      <c r="C156" s="42" t="s">
        <v>454</v>
      </c>
      <c r="D156" s="43" t="s">
        <v>455</v>
      </c>
      <c r="E156" s="24">
        <f>CADS!O157</f>
        <v>16.6</v>
      </c>
      <c r="F156" s="25">
        <f>OS!O157</f>
        <v>15.6</v>
      </c>
      <c r="G156" s="26">
        <f>DSPD!O157</f>
        <v>27</v>
      </c>
      <c r="H156" s="27">
        <f>MAD!O159</f>
        <v>18.4</v>
      </c>
      <c r="I156" s="27">
        <f>RPROGRAMMING!O159</f>
        <v>0</v>
      </c>
      <c r="J156" s="28" t="str">
        <f>'OE-BEM EE'!P159</f>
        <v/>
      </c>
      <c r="K156" s="24">
        <f>FM!O157</f>
        <v>18.4</v>
      </c>
      <c r="L156" s="26">
        <f>UHV!O157</f>
        <v>15</v>
      </c>
      <c r="M156" s="26">
        <f>'OE-ST ETC'!O159</f>
        <v>30.5</v>
      </c>
      <c r="N156" s="28" t="str">
        <f>'OE-Autotronics ME'!O160</f>
        <v/>
      </c>
      <c r="O156" s="30">
        <v>22.0</v>
      </c>
      <c r="P156" s="28"/>
      <c r="Q156" s="27">
        <v>22.0</v>
      </c>
      <c r="R156" s="26"/>
      <c r="S156" s="26">
        <f>CDH!L157</f>
        <v>20</v>
      </c>
    </row>
    <row r="157" ht="15.75" customHeight="1">
      <c r="A157" s="20">
        <v>144.0</v>
      </c>
      <c r="B157" s="41" t="s">
        <v>456</v>
      </c>
      <c r="C157" s="42" t="s">
        <v>457</v>
      </c>
      <c r="D157" s="43" t="s">
        <v>458</v>
      </c>
      <c r="E157" s="24">
        <f>CADS!O158</f>
        <v>17.2</v>
      </c>
      <c r="F157" s="25">
        <f>OS!O158</f>
        <v>18</v>
      </c>
      <c r="G157" s="26">
        <f>DSPD!O158</f>
        <v>28.5</v>
      </c>
      <c r="H157" s="27">
        <f>MAD!O160</f>
        <v>18.8</v>
      </c>
      <c r="I157" s="27">
        <f>RPROGRAMMING!O160</f>
        <v>0</v>
      </c>
      <c r="J157" s="28" t="str">
        <f>'OE-BEM EE'!P160</f>
        <v/>
      </c>
      <c r="K157" s="24">
        <f>FM!O158</f>
        <v>17.2</v>
      </c>
      <c r="L157" s="26">
        <f>UHV!O158</f>
        <v>20.8</v>
      </c>
      <c r="M157" s="26">
        <f>'OE-ST ETC'!O160</f>
        <v>27.5</v>
      </c>
      <c r="N157" s="28" t="str">
        <f>'OE-Autotronics ME'!O161</f>
        <v/>
      </c>
      <c r="O157" s="30">
        <v>22.0</v>
      </c>
      <c r="P157" s="28"/>
      <c r="Q157" s="27">
        <v>24.0</v>
      </c>
      <c r="R157" s="26"/>
      <c r="S157" s="26">
        <f>CDH!L158</f>
        <v>22</v>
      </c>
    </row>
    <row r="158" ht="15.75" customHeight="1">
      <c r="A158" s="20">
        <v>145.0</v>
      </c>
      <c r="B158" s="41" t="s">
        <v>459</v>
      </c>
      <c r="C158" s="42" t="s">
        <v>460</v>
      </c>
      <c r="D158" s="43" t="s">
        <v>461</v>
      </c>
      <c r="E158" s="24">
        <f>CADS!O159</f>
        <v>13.4</v>
      </c>
      <c r="F158" s="25">
        <f>OS!O159</f>
        <v>12.6</v>
      </c>
      <c r="G158" s="26">
        <f>DSPD!O159</f>
        <v>15.5</v>
      </c>
      <c r="H158" s="27">
        <f>MAD!O161</f>
        <v>12.6</v>
      </c>
      <c r="I158" s="27">
        <f>RPROGRAMMING!O161</f>
        <v>0</v>
      </c>
      <c r="J158" s="28" t="str">
        <f>'OE-BEM EE'!P161</f>
        <v/>
      </c>
      <c r="K158" s="24">
        <f>FM!O159</f>
        <v>12.4</v>
      </c>
      <c r="L158" s="26">
        <f>UHV!O159</f>
        <v>14</v>
      </c>
      <c r="M158" s="26">
        <f>'OE-ST ETC'!O161</f>
        <v>22</v>
      </c>
      <c r="N158" s="28" t="str">
        <f>'OE-Autotronics ME'!O162</f>
        <v/>
      </c>
      <c r="O158" s="30">
        <v>19.0</v>
      </c>
      <c r="P158" s="28"/>
      <c r="Q158" s="27">
        <v>23.6</v>
      </c>
      <c r="R158" s="26"/>
      <c r="S158" s="26">
        <f>CDH!L159</f>
        <v>21</v>
      </c>
    </row>
    <row r="159" ht="15.75" customHeight="1">
      <c r="A159" s="20">
        <v>146.0</v>
      </c>
      <c r="B159" s="41" t="s">
        <v>462</v>
      </c>
      <c r="C159" s="42" t="s">
        <v>463</v>
      </c>
      <c r="D159" s="43" t="s">
        <v>464</v>
      </c>
      <c r="E159" s="24">
        <f>CADS!O160</f>
        <v>15.6</v>
      </c>
      <c r="F159" s="25">
        <f>OS!O160</f>
        <v>13</v>
      </c>
      <c r="G159" s="26">
        <f>DSPD!O160</f>
        <v>23</v>
      </c>
      <c r="H159" s="27">
        <f>MAD!O162</f>
        <v>15.6</v>
      </c>
      <c r="I159" s="27">
        <f>RPROGRAMMING!O162</f>
        <v>0</v>
      </c>
      <c r="J159" s="28" t="str">
        <f>'OE-BEM EE'!P162</f>
        <v/>
      </c>
      <c r="K159" s="24">
        <f>FM!O160</f>
        <v>12.2</v>
      </c>
      <c r="L159" s="26">
        <f>UHV!O160</f>
        <v>16.4</v>
      </c>
      <c r="M159" s="26">
        <f>'OE-ST ETC'!O162</f>
        <v>31</v>
      </c>
      <c r="N159" s="28" t="str">
        <f>'OE-Autotronics ME'!O163</f>
        <v/>
      </c>
      <c r="O159" s="30">
        <v>24.0</v>
      </c>
      <c r="P159" s="28"/>
      <c r="Q159" s="27">
        <v>24.9</v>
      </c>
      <c r="R159" s="26"/>
      <c r="S159" s="26">
        <f>CDH!L160</f>
        <v>22</v>
      </c>
    </row>
    <row r="160" ht="15.75" customHeight="1">
      <c r="A160" s="20">
        <v>147.0</v>
      </c>
      <c r="B160" s="41" t="s">
        <v>465</v>
      </c>
      <c r="C160" s="42" t="s">
        <v>466</v>
      </c>
      <c r="D160" s="43" t="s">
        <v>467</v>
      </c>
      <c r="E160" s="24">
        <f>CADS!O161</f>
        <v>16.2</v>
      </c>
      <c r="F160" s="25">
        <f>OS!O161</f>
        <v>17.2</v>
      </c>
      <c r="G160" s="26">
        <f>DSPD!O161</f>
        <v>22</v>
      </c>
      <c r="H160" s="27">
        <f>MAD!O163</f>
        <v>15</v>
      </c>
      <c r="I160" s="27">
        <f>RPROGRAMMING!O163</f>
        <v>0</v>
      </c>
      <c r="J160" s="28" t="str">
        <f>'OE-BEM EE'!P163</f>
        <v/>
      </c>
      <c r="K160" s="24">
        <f>FM!O161</f>
        <v>15.8</v>
      </c>
      <c r="L160" s="26">
        <f>UHV!O161</f>
        <v>16.2</v>
      </c>
      <c r="M160" s="26">
        <f>'OE-ST ETC'!O163</f>
        <v>31.5</v>
      </c>
      <c r="N160" s="28" t="str">
        <f>'OE-Autotronics ME'!O164</f>
        <v/>
      </c>
      <c r="O160" s="30">
        <v>24.0</v>
      </c>
      <c r="P160" s="45"/>
      <c r="Q160" s="46">
        <v>24.0</v>
      </c>
      <c r="R160" s="47"/>
      <c r="S160" s="26">
        <f>CDH!L161</f>
        <v>21</v>
      </c>
    </row>
    <row r="161" ht="15.75" customHeight="1">
      <c r="A161" s="20">
        <v>148.0</v>
      </c>
      <c r="B161" s="41" t="s">
        <v>468</v>
      </c>
      <c r="C161" s="42" t="s">
        <v>469</v>
      </c>
      <c r="D161" s="43" t="s">
        <v>470</v>
      </c>
      <c r="E161" s="24">
        <f>CADS!O162</f>
        <v>15.8</v>
      </c>
      <c r="F161" s="25">
        <f>OS!O162</f>
        <v>14.4</v>
      </c>
      <c r="G161" s="26">
        <f>DSPD!O162</f>
        <v>25.5</v>
      </c>
      <c r="H161" s="27">
        <f>MAD!O164</f>
        <v>14.6</v>
      </c>
      <c r="I161" s="27">
        <f>RPROGRAMMING!O164</f>
        <v>0</v>
      </c>
      <c r="J161" s="28" t="str">
        <f>'OE-BEM EE'!P164</f>
        <v/>
      </c>
      <c r="K161" s="24">
        <f>FM!O162</f>
        <v>13.4</v>
      </c>
      <c r="L161" s="26">
        <f>UHV!O162</f>
        <v>15.4</v>
      </c>
      <c r="M161" s="26">
        <f>'OE-ST ETC'!O164</f>
        <v>29</v>
      </c>
      <c r="N161" s="28" t="str">
        <f>'OE-Autotronics ME'!O165</f>
        <v/>
      </c>
      <c r="O161" s="30">
        <v>22.0</v>
      </c>
      <c r="P161" s="48"/>
      <c r="Q161" s="49">
        <v>24.8</v>
      </c>
      <c r="R161" s="24"/>
      <c r="S161" s="26">
        <f>CDH!L162</f>
        <v>19</v>
      </c>
    </row>
    <row r="162" ht="15.75" customHeight="1">
      <c r="A162" s="20">
        <v>149.0</v>
      </c>
      <c r="B162" s="41" t="s">
        <v>471</v>
      </c>
      <c r="C162" s="42" t="s">
        <v>472</v>
      </c>
      <c r="D162" s="43" t="s">
        <v>473</v>
      </c>
      <c r="E162" s="24">
        <f>CADS!O163</f>
        <v>13.6</v>
      </c>
      <c r="F162" s="25">
        <f>OS!O163</f>
        <v>15</v>
      </c>
      <c r="G162" s="26">
        <f>DSPD!O163</f>
        <v>27.5</v>
      </c>
      <c r="H162" s="27">
        <f>MAD!O165</f>
        <v>16.8</v>
      </c>
      <c r="I162" s="27">
        <f>RPROGRAMMING!O165</f>
        <v>0</v>
      </c>
      <c r="J162" s="28" t="str">
        <f>'OE-BEM EE'!P165</f>
        <v/>
      </c>
      <c r="K162" s="24">
        <f>FM!O163</f>
        <v>15.6</v>
      </c>
      <c r="L162" s="26">
        <f>UHV!O163</f>
        <v>16.8</v>
      </c>
      <c r="M162" s="26">
        <f>'OE-ST ETC'!O165</f>
        <v>28.5</v>
      </c>
      <c r="N162" s="28" t="str">
        <f>'OE-Autotronics ME'!O166</f>
        <v/>
      </c>
      <c r="O162" s="30">
        <v>22.0</v>
      </c>
      <c r="P162" s="50"/>
      <c r="Q162" s="51">
        <v>22.0</v>
      </c>
      <c r="R162" s="52"/>
      <c r="S162" s="26">
        <f>CDH!L163</f>
        <v>19</v>
      </c>
    </row>
    <row r="163" ht="15.75" customHeight="1">
      <c r="A163" s="20">
        <v>150.0</v>
      </c>
      <c r="B163" s="41" t="s">
        <v>474</v>
      </c>
      <c r="C163" s="42" t="s">
        <v>475</v>
      </c>
      <c r="D163" s="43" t="s">
        <v>476</v>
      </c>
      <c r="E163" s="24">
        <f>CADS!O164</f>
        <v>17.2</v>
      </c>
      <c r="F163" s="25">
        <f>OS!O164</f>
        <v>14.6</v>
      </c>
      <c r="G163" s="26">
        <f>DSPD!O164</f>
        <v>26</v>
      </c>
      <c r="H163" s="27">
        <f>MAD!O166</f>
        <v>15.6</v>
      </c>
      <c r="I163" s="27">
        <f>RPROGRAMMING!O166</f>
        <v>0</v>
      </c>
      <c r="J163" s="28" t="str">
        <f>'OE-BEM EE'!P166</f>
        <v/>
      </c>
      <c r="K163" s="24">
        <f>FM!O164</f>
        <v>11.4</v>
      </c>
      <c r="L163" s="26">
        <f>UHV!O164</f>
        <v>13</v>
      </c>
      <c r="M163" s="26">
        <f>'OE-ST ETC'!O166</f>
        <v>28</v>
      </c>
      <c r="N163" s="28" t="str">
        <f>'OE-Autotronics ME'!O167</f>
        <v/>
      </c>
      <c r="O163" s="30">
        <v>22.0</v>
      </c>
      <c r="P163" s="50"/>
      <c r="Q163" s="51">
        <v>24.9</v>
      </c>
      <c r="R163" s="52"/>
      <c r="S163" s="26">
        <f>CDH!L164</f>
        <v>22</v>
      </c>
    </row>
    <row r="164" ht="15.75" customHeight="1">
      <c r="A164" s="20">
        <v>151.0</v>
      </c>
      <c r="B164" s="41" t="s">
        <v>477</v>
      </c>
      <c r="C164" s="42" t="s">
        <v>478</v>
      </c>
      <c r="D164" s="43" t="s">
        <v>479</v>
      </c>
      <c r="E164" s="24">
        <f>CADS!O165</f>
        <v>18.4</v>
      </c>
      <c r="F164" s="25">
        <f>OS!O165</f>
        <v>19.6</v>
      </c>
      <c r="G164" s="26">
        <f>DSPD!O165</f>
        <v>37.5</v>
      </c>
      <c r="H164" s="27">
        <f>MAD!O167</f>
        <v>19.8</v>
      </c>
      <c r="I164" s="27">
        <f>RPROGRAMMING!O167</f>
        <v>0</v>
      </c>
      <c r="J164" s="28" t="str">
        <f>'OE-BEM EE'!P167</f>
        <v/>
      </c>
      <c r="K164" s="24">
        <f>FM!O165</f>
        <v>17.6</v>
      </c>
      <c r="L164" s="26">
        <f>UHV!O165</f>
        <v>17.6</v>
      </c>
      <c r="M164" s="26">
        <f>'OE-ST ETC'!O167</f>
        <v>39.5</v>
      </c>
      <c r="N164" s="28" t="str">
        <f>'OE-Autotronics ME'!O168</f>
        <v/>
      </c>
      <c r="O164" s="30">
        <v>22.0</v>
      </c>
      <c r="P164" s="53"/>
      <c r="Q164" s="54">
        <v>24.9</v>
      </c>
      <c r="R164" s="55"/>
      <c r="S164" s="26">
        <f>CDH!L165</f>
        <v>23</v>
      </c>
    </row>
    <row r="165" ht="15.75" customHeight="1">
      <c r="A165" s="20">
        <v>152.0</v>
      </c>
      <c r="B165" s="41" t="s">
        <v>480</v>
      </c>
      <c r="C165" s="42" t="s">
        <v>481</v>
      </c>
      <c r="D165" s="43" t="s">
        <v>482</v>
      </c>
      <c r="E165" s="24">
        <f>CADS!O166</f>
        <v>14.4</v>
      </c>
      <c r="F165" s="25">
        <f>OS!O166</f>
        <v>17</v>
      </c>
      <c r="G165" s="26">
        <f>DSPD!O166</f>
        <v>28</v>
      </c>
      <c r="H165" s="27">
        <f>MAD!O168</f>
        <v>17.8</v>
      </c>
      <c r="I165" s="27">
        <f>RPROGRAMMING!O168</f>
        <v>0</v>
      </c>
      <c r="J165" s="28" t="str">
        <f>'OE-BEM EE'!P168</f>
        <v/>
      </c>
      <c r="K165" s="24">
        <f>FM!O166</f>
        <v>12</v>
      </c>
      <c r="L165" s="26">
        <f>UHV!O166</f>
        <v>14.6</v>
      </c>
      <c r="M165" s="26">
        <f>'OE-ST ETC'!O168</f>
        <v>25.5</v>
      </c>
      <c r="N165" s="28" t="str">
        <f>'OE-Autotronics ME'!O169</f>
        <v/>
      </c>
      <c r="O165" s="30">
        <v>22.0</v>
      </c>
      <c r="P165" s="53"/>
      <c r="Q165" s="54">
        <v>23.8</v>
      </c>
      <c r="R165" s="55"/>
      <c r="S165" s="26">
        <f>CDH!L166</f>
        <v>20</v>
      </c>
    </row>
    <row r="166" ht="15.75" customHeight="1">
      <c r="A166" s="20">
        <v>153.0</v>
      </c>
      <c r="B166" s="41" t="s">
        <v>483</v>
      </c>
      <c r="C166" s="42" t="s">
        <v>484</v>
      </c>
      <c r="D166" s="43" t="s">
        <v>485</v>
      </c>
      <c r="E166" s="24">
        <f>CADS!O167</f>
        <v>14</v>
      </c>
      <c r="F166" s="25">
        <f>OS!O167</f>
        <v>13.2</v>
      </c>
      <c r="G166" s="26">
        <f>DSPD!O167</f>
        <v>16.5</v>
      </c>
      <c r="H166" s="27">
        <f>MAD!O169</f>
        <v>15.8</v>
      </c>
      <c r="I166" s="27">
        <f>RPROGRAMMING!O169</f>
        <v>9</v>
      </c>
      <c r="J166" s="28" t="str">
        <f>'OE-BEM EE'!P169</f>
        <v/>
      </c>
      <c r="K166" s="24">
        <f>FM!O167</f>
        <v>11.8</v>
      </c>
      <c r="L166" s="26">
        <f>UHV!O167</f>
        <v>15</v>
      </c>
      <c r="M166" s="26">
        <f>'OE-ST ETC'!O169</f>
        <v>18</v>
      </c>
      <c r="N166" s="28" t="str">
        <f>'OE-Autotronics ME'!O170</f>
        <v/>
      </c>
      <c r="O166" s="30">
        <v>21.0</v>
      </c>
      <c r="P166" s="53"/>
      <c r="Q166" s="54">
        <v>22.1</v>
      </c>
      <c r="R166" s="55"/>
      <c r="S166" s="26">
        <f>CDH!L167</f>
        <v>22</v>
      </c>
    </row>
    <row r="167" ht="15.75" customHeight="1">
      <c r="A167" s="20">
        <v>154.0</v>
      </c>
      <c r="B167" s="41" t="s">
        <v>486</v>
      </c>
      <c r="C167" s="42" t="s">
        <v>487</v>
      </c>
      <c r="D167" s="43" t="s">
        <v>488</v>
      </c>
      <c r="E167" s="24">
        <f>CADS!O168</f>
        <v>15.2</v>
      </c>
      <c r="F167" s="25">
        <f>OS!O168</f>
        <v>14.6</v>
      </c>
      <c r="G167" s="26">
        <f>DSPD!O168</f>
        <v>20</v>
      </c>
      <c r="H167" s="27">
        <f>MAD!O170</f>
        <v>15.4</v>
      </c>
      <c r="I167" s="27">
        <f>RPROGRAMMING!O170</f>
        <v>0</v>
      </c>
      <c r="J167" s="28" t="str">
        <f>'OE-BEM EE'!P170</f>
        <v/>
      </c>
      <c r="K167" s="24">
        <f>FM!O168</f>
        <v>14.8</v>
      </c>
      <c r="L167" s="26">
        <f>UHV!O168</f>
        <v>14</v>
      </c>
      <c r="M167" s="26">
        <f>'OE-ST ETC'!O170</f>
        <v>14.5</v>
      </c>
      <c r="N167" s="28" t="str">
        <f>'OE-Autotronics ME'!O171</f>
        <v/>
      </c>
      <c r="O167" s="30">
        <v>22.0</v>
      </c>
      <c r="P167" s="45"/>
      <c r="Q167" s="46">
        <v>23.2</v>
      </c>
      <c r="R167" s="47"/>
      <c r="S167" s="26">
        <f>CDH!L168</f>
        <v>20</v>
      </c>
    </row>
    <row r="168" ht="15.75" customHeight="1">
      <c r="A168" s="20">
        <v>155.0</v>
      </c>
      <c r="B168" s="41" t="s">
        <v>489</v>
      </c>
      <c r="C168" s="42" t="s">
        <v>490</v>
      </c>
      <c r="D168" s="43" t="s">
        <v>491</v>
      </c>
      <c r="E168" s="24">
        <f>CADS!O169</f>
        <v>12.8</v>
      </c>
      <c r="F168" s="25">
        <f>OS!O169</f>
        <v>13.4</v>
      </c>
      <c r="G168" s="26">
        <f>DSPD!O169</f>
        <v>24.5</v>
      </c>
      <c r="H168" s="27">
        <f>MAD!O171</f>
        <v>14.8</v>
      </c>
      <c r="I168" s="27">
        <f>RPROGRAMMING!O171</f>
        <v>0</v>
      </c>
      <c r="J168" s="28" t="str">
        <f>'OE-BEM EE'!P171</f>
        <v/>
      </c>
      <c r="K168" s="24">
        <f>FM!O169</f>
        <v>16.6</v>
      </c>
      <c r="L168" s="26">
        <f>UHV!O169</f>
        <v>15</v>
      </c>
      <c r="M168" s="26">
        <f>'OE-ST ETC'!O171</f>
        <v>26</v>
      </c>
      <c r="N168" s="28" t="str">
        <f>'OE-Autotronics ME'!O172</f>
        <v/>
      </c>
      <c r="O168" s="30">
        <v>21.0</v>
      </c>
      <c r="P168" s="50"/>
      <c r="Q168" s="51">
        <v>24.7</v>
      </c>
      <c r="R168" s="52"/>
      <c r="S168" s="26">
        <f>CDH!L169</f>
        <v>23</v>
      </c>
    </row>
    <row r="169" ht="15.75" customHeight="1">
      <c r="A169" s="20">
        <v>156.0</v>
      </c>
      <c r="B169" s="41" t="s">
        <v>492</v>
      </c>
      <c r="C169" s="42" t="s">
        <v>493</v>
      </c>
      <c r="D169" s="43" t="s">
        <v>494</v>
      </c>
      <c r="E169" s="24">
        <f>CADS!O170</f>
        <v>18.4</v>
      </c>
      <c r="F169" s="25">
        <f>OS!O170</f>
        <v>17</v>
      </c>
      <c r="G169" s="26">
        <f>DSPD!O170</f>
        <v>23</v>
      </c>
      <c r="H169" s="27">
        <f>MAD!O172</f>
        <v>13.8</v>
      </c>
      <c r="I169" s="27">
        <f>RPROGRAMMING!O172</f>
        <v>0</v>
      </c>
      <c r="J169" s="28" t="str">
        <f>'OE-BEM EE'!P172</f>
        <v/>
      </c>
      <c r="K169" s="24">
        <f>FM!O170</f>
        <v>15.6</v>
      </c>
      <c r="L169" s="26">
        <f>UHV!O170</f>
        <v>16</v>
      </c>
      <c r="M169" s="26">
        <f>'OE-ST ETC'!O172</f>
        <v>17</v>
      </c>
      <c r="N169" s="28" t="str">
        <f>'OE-Autotronics ME'!O173</f>
        <v/>
      </c>
      <c r="O169" s="30">
        <v>21.0</v>
      </c>
      <c r="P169" s="53"/>
      <c r="Q169" s="54">
        <v>24.0</v>
      </c>
      <c r="R169" s="55"/>
      <c r="S169" s="26">
        <f>CDH!L170</f>
        <v>22</v>
      </c>
    </row>
    <row r="170" ht="15.75" customHeight="1">
      <c r="A170" s="20">
        <v>157.0</v>
      </c>
      <c r="B170" s="41" t="s">
        <v>495</v>
      </c>
      <c r="C170" s="42" t="s">
        <v>496</v>
      </c>
      <c r="D170" s="43" t="s">
        <v>497</v>
      </c>
      <c r="E170" s="24">
        <f>CADS!O171</f>
        <v>16.6</v>
      </c>
      <c r="F170" s="25">
        <f>OS!O171</f>
        <v>13.8</v>
      </c>
      <c r="G170" s="26">
        <f>DSPD!O171</f>
        <v>21</v>
      </c>
      <c r="H170" s="27">
        <f>MAD!O173</f>
        <v>0</v>
      </c>
      <c r="I170" s="27">
        <f>RPROGRAMMING!O173</f>
        <v>10.6</v>
      </c>
      <c r="J170" s="28" t="str">
        <f>'OE-BEM EE'!P173</f>
        <v/>
      </c>
      <c r="K170" s="24">
        <f>FM!O171</f>
        <v>13.2</v>
      </c>
      <c r="L170" s="26">
        <f>UHV!O171</f>
        <v>13.2</v>
      </c>
      <c r="M170" s="26">
        <f>'OE-ST ETC'!O173</f>
        <v>17.5</v>
      </c>
      <c r="N170" s="28" t="str">
        <f>'OE-Autotronics ME'!O174</f>
        <v/>
      </c>
      <c r="O170" s="30">
        <v>22.0</v>
      </c>
      <c r="P170" s="53"/>
      <c r="Q170" s="54">
        <v>22.0</v>
      </c>
      <c r="R170" s="55"/>
      <c r="S170" s="26">
        <f>CDH!L171</f>
        <v>18</v>
      </c>
    </row>
    <row r="171" ht="15.75" customHeight="1">
      <c r="A171" s="20">
        <v>158.0</v>
      </c>
      <c r="B171" s="41" t="s">
        <v>498</v>
      </c>
      <c r="C171" s="42" t="s">
        <v>499</v>
      </c>
      <c r="D171" s="43" t="s">
        <v>500</v>
      </c>
      <c r="E171" s="24">
        <f>CADS!O172</f>
        <v>15.6</v>
      </c>
      <c r="F171" s="25">
        <f>OS!O172</f>
        <v>14.4</v>
      </c>
      <c r="G171" s="26">
        <f>DSPD!O172</f>
        <v>19</v>
      </c>
      <c r="H171" s="27">
        <f>MAD!O174</f>
        <v>0</v>
      </c>
      <c r="I171" s="27">
        <f>RPROGRAMMING!O174</f>
        <v>9.8</v>
      </c>
      <c r="J171" s="28" t="str">
        <f>'OE-BEM EE'!P174</f>
        <v/>
      </c>
      <c r="K171" s="24">
        <f>FM!O172</f>
        <v>10.2</v>
      </c>
      <c r="L171" s="26">
        <f>UHV!O172</f>
        <v>12.4</v>
      </c>
      <c r="M171" s="26">
        <f>'OE-ST ETC'!O174</f>
        <v>24</v>
      </c>
      <c r="N171" s="28" t="str">
        <f>'OE-Autotronics ME'!O175</f>
        <v/>
      </c>
      <c r="O171" s="30">
        <v>22.0</v>
      </c>
      <c r="P171" s="53"/>
      <c r="Q171" s="54">
        <v>25.0</v>
      </c>
      <c r="R171" s="55"/>
      <c r="S171" s="26">
        <f>CDH!L172</f>
        <v>20</v>
      </c>
    </row>
    <row r="172" ht="15.75" customHeight="1">
      <c r="A172" s="20">
        <v>159.0</v>
      </c>
      <c r="B172" s="41" t="s">
        <v>501</v>
      </c>
      <c r="C172" s="42" t="s">
        <v>502</v>
      </c>
      <c r="D172" s="43" t="s">
        <v>503</v>
      </c>
      <c r="E172" s="24">
        <f>CADS!O173</f>
        <v>12</v>
      </c>
      <c r="F172" s="25">
        <f>OS!O173</f>
        <v>13.2</v>
      </c>
      <c r="G172" s="26">
        <f>DSPD!O173</f>
        <v>25.5</v>
      </c>
      <c r="H172" s="27">
        <f>MAD!O175</f>
        <v>13.2</v>
      </c>
      <c r="I172" s="30">
        <f>RPROGRAMMING!O175</f>
        <v>0</v>
      </c>
      <c r="J172" s="28" t="str">
        <f>'OE-BEM EE'!P175</f>
        <v/>
      </c>
      <c r="K172" s="24">
        <f>FM!O173</f>
        <v>10.6</v>
      </c>
      <c r="L172" s="26">
        <f>UHV!O173</f>
        <v>14.8</v>
      </c>
      <c r="M172" s="26">
        <f>'OE-ST ETC'!O175</f>
        <v>26.5</v>
      </c>
      <c r="N172" s="28" t="str">
        <f>'OE-Autotronics ME'!O176</f>
        <v/>
      </c>
      <c r="O172" s="30">
        <v>24.0</v>
      </c>
      <c r="P172" s="53"/>
      <c r="Q172" s="54">
        <v>24.0</v>
      </c>
      <c r="R172" s="55"/>
      <c r="S172" s="26">
        <f>CDH!L173</f>
        <v>22</v>
      </c>
    </row>
    <row r="173" ht="15.75" customHeight="1">
      <c r="A173" s="20">
        <v>160.0</v>
      </c>
      <c r="B173" s="41" t="s">
        <v>504</v>
      </c>
      <c r="C173" s="35" t="s">
        <v>505</v>
      </c>
      <c r="D173" s="36" t="s">
        <v>506</v>
      </c>
      <c r="E173" s="24">
        <f>CADS!O174</f>
        <v>16</v>
      </c>
      <c r="F173" s="25">
        <f>OS!O174</f>
        <v>17.8</v>
      </c>
      <c r="G173" s="26">
        <f>DSPD!O174</f>
        <v>23.5</v>
      </c>
      <c r="H173" s="27">
        <f>MAD!O176</f>
        <v>0</v>
      </c>
      <c r="I173" s="27">
        <f>RPROGRAMMING!O176</f>
        <v>8.4</v>
      </c>
      <c r="J173" s="28" t="str">
        <f>'OE-BEM EE'!P176</f>
        <v/>
      </c>
      <c r="K173" s="24">
        <f>FM!O174</f>
        <v>13.2</v>
      </c>
      <c r="L173" s="26">
        <f>UHV!O174</f>
        <v>12</v>
      </c>
      <c r="M173" s="26">
        <f>'OE-ST ETC'!O176</f>
        <v>15</v>
      </c>
      <c r="N173" s="28" t="str">
        <f>'OE-Autotronics ME'!O177</f>
        <v/>
      </c>
      <c r="O173" s="30">
        <v>22.0</v>
      </c>
      <c r="P173" s="53"/>
      <c r="Q173" s="55"/>
      <c r="R173" s="55"/>
      <c r="S173" s="26">
        <f>CDH!L174</f>
        <v>19</v>
      </c>
    </row>
    <row r="174" ht="15.75" customHeight="1">
      <c r="A174" s="20">
        <v>161.0</v>
      </c>
      <c r="B174" s="41" t="s">
        <v>507</v>
      </c>
      <c r="C174" s="35" t="s">
        <v>508</v>
      </c>
      <c r="D174" s="36" t="s">
        <v>509</v>
      </c>
      <c r="E174" s="24">
        <f>CADS!O175</f>
        <v>13.6</v>
      </c>
      <c r="F174" s="25">
        <f>OS!O175</f>
        <v>11.2</v>
      </c>
      <c r="G174" s="26">
        <f>DSPD!O175</f>
        <v>24</v>
      </c>
      <c r="H174" s="27">
        <f>MAD!O177</f>
        <v>0</v>
      </c>
      <c r="I174" s="27">
        <f>RPROGRAMMING!O177</f>
        <v>10.8</v>
      </c>
      <c r="J174" s="28" t="str">
        <f>'OE-BEM EE'!P177</f>
        <v/>
      </c>
      <c r="K174" s="24">
        <f>FM!O175</f>
        <v>11.2</v>
      </c>
      <c r="L174" s="26">
        <f>UHV!O175</f>
        <v>15.6</v>
      </c>
      <c r="M174" s="26">
        <f>'OE-ST ETC'!O177</f>
        <v>20.5</v>
      </c>
      <c r="N174" s="28" t="str">
        <f>'OE-Autotronics ME'!O178</f>
        <v/>
      </c>
      <c r="O174" s="30">
        <v>22.0</v>
      </c>
      <c r="P174" s="53"/>
      <c r="Q174" s="55"/>
      <c r="R174" s="55"/>
      <c r="S174" s="26">
        <f>CDH!L175</f>
        <v>21</v>
      </c>
    </row>
    <row r="175" ht="15.75" customHeight="1">
      <c r="A175" s="20">
        <v>162.0</v>
      </c>
      <c r="B175" s="41" t="s">
        <v>510</v>
      </c>
      <c r="C175" s="35" t="s">
        <v>511</v>
      </c>
      <c r="D175" s="36" t="s">
        <v>512</v>
      </c>
      <c r="E175" s="24">
        <f>CADS!O176</f>
        <v>15.6</v>
      </c>
      <c r="F175" s="25">
        <f>OS!O176</f>
        <v>14.4</v>
      </c>
      <c r="G175" s="26">
        <f>DSPD!O176</f>
        <v>25.5</v>
      </c>
      <c r="H175" s="27">
        <f>MAD!O178</f>
        <v>15.6</v>
      </c>
      <c r="I175" s="30">
        <f>RPROGRAMMING!O178</f>
        <v>0</v>
      </c>
      <c r="J175" s="28" t="str">
        <f>'OE-BEM EE'!P178</f>
        <v/>
      </c>
      <c r="K175" s="24">
        <f>FM!O176</f>
        <v>14.8</v>
      </c>
      <c r="L175" s="26">
        <f>UHV!O176</f>
        <v>16.8</v>
      </c>
      <c r="M175" s="26">
        <f>'OE-ST ETC'!O178</f>
        <v>18.5</v>
      </c>
      <c r="N175" s="28" t="str">
        <f>'OE-Autotronics ME'!O179</f>
        <v/>
      </c>
      <c r="O175" s="30">
        <v>22.0</v>
      </c>
      <c r="P175" s="53"/>
      <c r="Q175" s="55"/>
      <c r="R175" s="55"/>
      <c r="S175" s="26">
        <f>CDH!L176</f>
        <v>22</v>
      </c>
    </row>
    <row r="176" ht="15.75" customHeight="1">
      <c r="A176" s="20">
        <v>163.0</v>
      </c>
      <c r="B176" s="41" t="s">
        <v>513</v>
      </c>
      <c r="C176" s="35" t="s">
        <v>514</v>
      </c>
      <c r="D176" s="36" t="s">
        <v>515</v>
      </c>
      <c r="E176" s="24">
        <f>CADS!O177</f>
        <v>15.2</v>
      </c>
      <c r="F176" s="25">
        <f>OS!O177</f>
        <v>12</v>
      </c>
      <c r="G176" s="26">
        <f>DSPD!O177</f>
        <v>19.5</v>
      </c>
      <c r="H176" s="27">
        <f>MAD!O179</f>
        <v>12.8</v>
      </c>
      <c r="I176" s="30">
        <f>RPROGRAMMING!O179</f>
        <v>0</v>
      </c>
      <c r="J176" s="28" t="str">
        <f>'OE-BEM EE'!P179</f>
        <v/>
      </c>
      <c r="K176" s="24">
        <f>FM!O177</f>
        <v>13.2</v>
      </c>
      <c r="L176" s="26">
        <f>UHV!O177</f>
        <v>15.2</v>
      </c>
      <c r="M176" s="26">
        <f>'OE-ST ETC'!O179</f>
        <v>16.5</v>
      </c>
      <c r="N176" s="28" t="str">
        <f>'OE-Autotronics ME'!O180</f>
        <v/>
      </c>
      <c r="O176" s="30">
        <v>22.0</v>
      </c>
      <c r="P176" s="53"/>
      <c r="Q176" s="55"/>
      <c r="R176" s="55"/>
      <c r="S176" s="26">
        <f>CDH!L177</f>
        <v>20</v>
      </c>
    </row>
    <row r="177" ht="15.75" customHeight="1">
      <c r="A177" s="20">
        <v>164.0</v>
      </c>
      <c r="B177" s="41" t="s">
        <v>516</v>
      </c>
      <c r="C177" s="35" t="s">
        <v>517</v>
      </c>
      <c r="D177" s="36" t="s">
        <v>518</v>
      </c>
      <c r="E177" s="24">
        <f>CADS!O178</f>
        <v>16.4</v>
      </c>
      <c r="F177" s="25">
        <f>OS!O178</f>
        <v>14</v>
      </c>
      <c r="G177" s="26">
        <f>DSPD!O178</f>
        <v>24</v>
      </c>
      <c r="H177" s="27">
        <f>MAD!O180</f>
        <v>0</v>
      </c>
      <c r="I177" s="27">
        <f>RPROGRAMMING!O180</f>
        <v>8.8</v>
      </c>
      <c r="J177" s="28" t="str">
        <f>'OE-BEM EE'!P180</f>
        <v/>
      </c>
      <c r="K177" s="24">
        <f>FM!O178</f>
        <v>14</v>
      </c>
      <c r="L177" s="26">
        <f>UHV!O178</f>
        <v>14.8</v>
      </c>
      <c r="M177" s="26">
        <f>'OE-ST ETC'!O180</f>
        <v>24.5</v>
      </c>
      <c r="N177" s="28" t="str">
        <f>'OE-Autotronics ME'!O181</f>
        <v/>
      </c>
      <c r="O177" s="30">
        <v>22.0</v>
      </c>
      <c r="P177" s="53"/>
      <c r="Q177" s="55"/>
      <c r="R177" s="55"/>
      <c r="S177" s="26">
        <f>CDH!L178</f>
        <v>21</v>
      </c>
    </row>
    <row r="178" ht="15.75" customHeight="1">
      <c r="A178" s="20">
        <v>165.0</v>
      </c>
      <c r="B178" s="41" t="s">
        <v>519</v>
      </c>
      <c r="C178" s="35" t="s">
        <v>520</v>
      </c>
      <c r="D178" s="36" t="s">
        <v>521</v>
      </c>
      <c r="E178" s="24">
        <f>CADS!O179</f>
        <v>9.6</v>
      </c>
      <c r="F178" s="25">
        <f>OS!O179</f>
        <v>11.6</v>
      </c>
      <c r="G178" s="26">
        <f>DSPD!O179</f>
        <v>29</v>
      </c>
      <c r="H178" s="27">
        <f>MAD!O181</f>
        <v>0</v>
      </c>
      <c r="I178" s="27">
        <f>RPROGRAMMING!O181</f>
        <v>9.2</v>
      </c>
      <c r="J178" s="28" t="str">
        <f>'OE-BEM EE'!P181</f>
        <v/>
      </c>
      <c r="K178" s="24">
        <f>FM!O179</f>
        <v>8</v>
      </c>
      <c r="L178" s="26">
        <f>UHV!O179</f>
        <v>16</v>
      </c>
      <c r="M178" s="26">
        <f>'OE-ST ETC'!O181</f>
        <v>19.5</v>
      </c>
      <c r="N178" s="28" t="str">
        <f>'OE-Autotronics ME'!O182</f>
        <v/>
      </c>
      <c r="O178" s="30">
        <v>20.0</v>
      </c>
      <c r="P178" s="53"/>
      <c r="Q178" s="55"/>
      <c r="R178" s="55"/>
      <c r="S178" s="26">
        <f>CDH!L179</f>
        <v>20</v>
      </c>
    </row>
    <row r="179" ht="15.75" customHeight="1">
      <c r="A179" s="20">
        <v>166.0</v>
      </c>
      <c r="B179" s="41" t="s">
        <v>522</v>
      </c>
      <c r="C179" s="35" t="s">
        <v>523</v>
      </c>
      <c r="D179" s="36" t="s">
        <v>524</v>
      </c>
      <c r="E179" s="24">
        <f>CADS!O180</f>
        <v>16.8</v>
      </c>
      <c r="F179" s="25">
        <f>OS!O180</f>
        <v>17.2</v>
      </c>
      <c r="G179" s="26">
        <f>DSPD!O180</f>
        <v>33.5</v>
      </c>
      <c r="H179" s="27">
        <f>MAD!O182</f>
        <v>15.6</v>
      </c>
      <c r="I179" s="30">
        <f>RPROGRAMMING!O182</f>
        <v>0</v>
      </c>
      <c r="J179" s="28" t="str">
        <f>'OE-BEM EE'!P182</f>
        <v/>
      </c>
      <c r="K179" s="24">
        <f>FM!O180</f>
        <v>18</v>
      </c>
      <c r="L179" s="26">
        <f>UHV!O180</f>
        <v>16.8</v>
      </c>
      <c r="M179" s="26">
        <f>'OE-ST ETC'!O182</f>
        <v>25</v>
      </c>
      <c r="N179" s="28" t="str">
        <f>'OE-Autotronics ME'!O183</f>
        <v/>
      </c>
      <c r="O179" s="30">
        <v>22.0</v>
      </c>
      <c r="P179" s="53"/>
      <c r="Q179" s="55"/>
      <c r="R179" s="55"/>
      <c r="S179" s="26">
        <f>CDH!L180</f>
        <v>22</v>
      </c>
    </row>
    <row r="180" ht="15.75" customHeight="1">
      <c r="A180" s="20">
        <v>167.0</v>
      </c>
      <c r="B180" s="41" t="s">
        <v>525</v>
      </c>
      <c r="C180" s="35" t="s">
        <v>526</v>
      </c>
      <c r="D180" s="36" t="s">
        <v>527</v>
      </c>
      <c r="E180" s="24">
        <f>CADS!O181</f>
        <v>16.8</v>
      </c>
      <c r="F180" s="25">
        <f>OS!O181</f>
        <v>16.4</v>
      </c>
      <c r="G180" s="26">
        <f>DSPD!O181</f>
        <v>27.5</v>
      </c>
      <c r="H180" s="27">
        <f>MAD!O183</f>
        <v>17.8</v>
      </c>
      <c r="I180" s="30">
        <f>RPROGRAMMING!O183</f>
        <v>3</v>
      </c>
      <c r="J180" s="28" t="str">
        <f>'OE-BEM EE'!P183</f>
        <v/>
      </c>
      <c r="K180" s="24">
        <f>FM!O181</f>
        <v>16.4</v>
      </c>
      <c r="L180" s="26">
        <f>UHV!O181</f>
        <v>18.8</v>
      </c>
      <c r="M180" s="26">
        <f>'OE-ST ETC'!O183</f>
        <v>22.5</v>
      </c>
      <c r="N180" s="28" t="str">
        <f>'OE-Autotronics ME'!O184</f>
        <v/>
      </c>
      <c r="O180" s="30">
        <v>22.0</v>
      </c>
      <c r="P180" s="53"/>
      <c r="Q180" s="55"/>
      <c r="R180" s="55"/>
      <c r="S180" s="26">
        <f>CDH!L181</f>
        <v>21</v>
      </c>
    </row>
    <row r="181" ht="15.75" customHeight="1">
      <c r="A181" s="20">
        <v>168.0</v>
      </c>
      <c r="B181" s="41" t="s">
        <v>528</v>
      </c>
      <c r="C181" s="35" t="s">
        <v>529</v>
      </c>
      <c r="D181" s="36" t="s">
        <v>530</v>
      </c>
      <c r="E181" s="24">
        <f>CADS!O182</f>
        <v>18</v>
      </c>
      <c r="F181" s="25">
        <f>OS!O182</f>
        <v>17.6</v>
      </c>
      <c r="G181" s="26">
        <f>DSPD!O182</f>
        <v>26.5</v>
      </c>
      <c r="H181" s="27">
        <f>MAD!O184</f>
        <v>0</v>
      </c>
      <c r="I181" s="27">
        <f>RPROGRAMMING!O184</f>
        <v>13.6</v>
      </c>
      <c r="J181" s="28" t="str">
        <f>'OE-BEM EE'!P184</f>
        <v/>
      </c>
      <c r="K181" s="24">
        <f>FM!O182</f>
        <v>16</v>
      </c>
      <c r="L181" s="26">
        <f>UHV!O182</f>
        <v>15.6</v>
      </c>
      <c r="M181" s="26">
        <f>'OE-ST ETC'!O184</f>
        <v>19</v>
      </c>
      <c r="N181" s="28" t="str">
        <f>'OE-Autotronics ME'!O185</f>
        <v/>
      </c>
      <c r="O181" s="30">
        <v>22.0</v>
      </c>
      <c r="P181" s="53"/>
      <c r="Q181" s="55"/>
      <c r="R181" s="55"/>
      <c r="S181" s="26">
        <f>CDH!L182</f>
        <v>22</v>
      </c>
    </row>
    <row r="182" ht="15.75" customHeight="1">
      <c r="A182" s="20">
        <v>169.0</v>
      </c>
      <c r="B182" s="41" t="s">
        <v>531</v>
      </c>
      <c r="C182" s="35" t="s">
        <v>532</v>
      </c>
      <c r="D182" s="36" t="s">
        <v>533</v>
      </c>
      <c r="E182" s="24">
        <f>CADS!O183</f>
        <v>13.2</v>
      </c>
      <c r="F182" s="25">
        <f>OS!O183</f>
        <v>12</v>
      </c>
      <c r="G182" s="26">
        <f>DSPD!O183</f>
        <v>19</v>
      </c>
      <c r="H182" s="27">
        <f>MAD!O185</f>
        <v>14.2</v>
      </c>
      <c r="I182" s="30">
        <f>RPROGRAMMING!O185</f>
        <v>3</v>
      </c>
      <c r="J182" s="28" t="str">
        <f>'OE-BEM EE'!P185</f>
        <v/>
      </c>
      <c r="K182" s="24">
        <f>FM!O183</f>
        <v>14</v>
      </c>
      <c r="L182" s="26">
        <f>UHV!O183</f>
        <v>15.6</v>
      </c>
      <c r="M182" s="26">
        <f>'OE-ST ETC'!O185</f>
        <v>20</v>
      </c>
      <c r="N182" s="28" t="str">
        <f>'OE-Autotronics ME'!O186</f>
        <v/>
      </c>
      <c r="O182" s="30">
        <v>22.0</v>
      </c>
      <c r="P182" s="53"/>
      <c r="Q182" s="55"/>
      <c r="R182" s="55"/>
      <c r="S182" s="26">
        <f>CDH!L183</f>
        <v>21</v>
      </c>
    </row>
    <row r="183" ht="15.75" customHeight="1">
      <c r="A183" s="20">
        <v>170.0</v>
      </c>
      <c r="B183" s="41" t="s">
        <v>534</v>
      </c>
      <c r="C183" s="35" t="s">
        <v>535</v>
      </c>
      <c r="D183" s="36" t="s">
        <v>536</v>
      </c>
      <c r="E183" s="24">
        <f>CADS!O184</f>
        <v>14.4</v>
      </c>
      <c r="F183" s="25">
        <f>OS!O184</f>
        <v>14.4</v>
      </c>
      <c r="G183" s="26">
        <f>DSPD!O184</f>
        <v>25</v>
      </c>
      <c r="H183" s="27">
        <f>MAD!O186</f>
        <v>0</v>
      </c>
      <c r="I183" s="27">
        <f>RPROGRAMMING!O186</f>
        <v>12</v>
      </c>
      <c r="J183" s="28" t="str">
        <f>'OE-BEM EE'!P186</f>
        <v/>
      </c>
      <c r="K183" s="24">
        <f>FM!O184</f>
        <v>15.2</v>
      </c>
      <c r="L183" s="26">
        <f>UHV!O184</f>
        <v>15.2</v>
      </c>
      <c r="M183" s="26">
        <f>'OE-ST ETC'!O186</f>
        <v>19.5</v>
      </c>
      <c r="N183" s="28" t="str">
        <f>'OE-Autotronics ME'!O187</f>
        <v/>
      </c>
      <c r="O183" s="30">
        <v>22.0</v>
      </c>
      <c r="P183" s="53"/>
      <c r="Q183" s="55"/>
      <c r="R183" s="55"/>
      <c r="S183" s="26">
        <f>CDH!L184</f>
        <v>20</v>
      </c>
    </row>
    <row r="184" ht="15.75" customHeight="1">
      <c r="A184" s="20">
        <v>171.0</v>
      </c>
      <c r="B184" s="41" t="s">
        <v>537</v>
      </c>
      <c r="C184" s="35" t="s">
        <v>538</v>
      </c>
      <c r="D184" s="36" t="s">
        <v>539</v>
      </c>
      <c r="E184" s="24">
        <f>CADS!O185</f>
        <v>17.6</v>
      </c>
      <c r="F184" s="25">
        <f>OS!O185</f>
        <v>15.6</v>
      </c>
      <c r="G184" s="26">
        <f>DSPD!O185</f>
        <v>27.5</v>
      </c>
      <c r="H184" s="27">
        <f>MAD!O187</f>
        <v>3</v>
      </c>
      <c r="I184" s="27">
        <f>RPROGRAMMING!O187</f>
        <v>14.6</v>
      </c>
      <c r="J184" s="28" t="str">
        <f>'OE-BEM EE'!P187</f>
        <v/>
      </c>
      <c r="K184" s="24">
        <f>FM!O185</f>
        <v>14.4</v>
      </c>
      <c r="L184" s="26">
        <f>UHV!O185</f>
        <v>15.2</v>
      </c>
      <c r="M184" s="26">
        <f>'OE-ST ETC'!O187</f>
        <v>20.5</v>
      </c>
      <c r="N184" s="28" t="str">
        <f>'OE-Autotronics ME'!O188</f>
        <v/>
      </c>
      <c r="O184" s="30">
        <v>22.0</v>
      </c>
      <c r="P184" s="53"/>
      <c r="Q184" s="55"/>
      <c r="R184" s="55"/>
      <c r="S184" s="26">
        <f>CDH!L185</f>
        <v>21</v>
      </c>
    </row>
    <row r="185" ht="15.75" customHeight="1">
      <c r="A185" s="56"/>
      <c r="B185" s="56"/>
      <c r="C185" s="57"/>
      <c r="D185" s="57"/>
      <c r="E185" s="53"/>
      <c r="F185" s="53"/>
      <c r="G185" s="53"/>
      <c r="H185" s="53"/>
      <c r="I185" s="30" t="str">
        <f>RPROGRAMMING!O188</f>
        <v/>
      </c>
      <c r="J185" s="53"/>
      <c r="K185" s="48"/>
      <c r="L185" s="28" t="str">
        <f>UHV!O186</f>
        <v/>
      </c>
      <c r="M185" s="53"/>
      <c r="N185" s="53"/>
      <c r="O185" s="53"/>
      <c r="P185" s="53"/>
      <c r="Q185" s="55"/>
      <c r="R185" s="55"/>
      <c r="S185" s="48"/>
    </row>
    <row r="186" ht="15.75" customHeight="1">
      <c r="A186" s="56"/>
      <c r="B186" s="56"/>
      <c r="C186" s="58" t="s">
        <v>540</v>
      </c>
      <c r="D186" s="59"/>
      <c r="E186" s="53"/>
      <c r="F186" s="53"/>
      <c r="G186" s="53"/>
      <c r="H186" s="53"/>
      <c r="I186" s="30" t="str">
        <f>RPROGRAMMING!O189</f>
        <v/>
      </c>
      <c r="J186" s="53"/>
      <c r="K186" s="48"/>
      <c r="L186" s="28" t="str">
        <f>UHV!O187</f>
        <v/>
      </c>
      <c r="M186" s="53"/>
      <c r="N186" s="53"/>
      <c r="O186" s="53"/>
      <c r="P186" s="53"/>
      <c r="Q186" s="55"/>
      <c r="R186" s="55"/>
      <c r="S186" s="48"/>
    </row>
    <row r="187" ht="15.75" customHeight="1">
      <c r="A187" s="56"/>
      <c r="B187" s="56"/>
      <c r="C187" s="58" t="s">
        <v>541</v>
      </c>
      <c r="D187" s="59"/>
      <c r="E187" s="53"/>
      <c r="F187" s="53"/>
      <c r="G187" s="53"/>
      <c r="H187" s="53"/>
      <c r="I187" s="30" t="str">
        <f>RPROGRAMMING!O190</f>
        <v/>
      </c>
      <c r="J187" s="53"/>
      <c r="K187" s="48"/>
      <c r="L187" s="28" t="str">
        <f>UHV!O188</f>
        <v/>
      </c>
      <c r="M187" s="53"/>
      <c r="N187" s="53"/>
      <c r="O187" s="53"/>
      <c r="P187" s="53"/>
      <c r="Q187" s="55"/>
      <c r="R187" s="55"/>
      <c r="S187" s="48"/>
    </row>
    <row r="188" ht="15.75" customHeight="1">
      <c r="A188" s="56"/>
      <c r="B188" s="56"/>
      <c r="C188" s="58" t="s">
        <v>542</v>
      </c>
      <c r="D188" s="59"/>
      <c r="E188" s="53"/>
      <c r="F188" s="53"/>
      <c r="G188" s="53"/>
      <c r="H188" s="53"/>
      <c r="I188" s="30" t="str">
        <f>RPROGRAMMING!O191</f>
        <v/>
      </c>
      <c r="J188" s="53"/>
      <c r="K188" s="48"/>
      <c r="L188" s="28" t="str">
        <f>UHV!O189</f>
        <v/>
      </c>
      <c r="M188" s="53"/>
      <c r="N188" s="53"/>
      <c r="O188" s="53"/>
      <c r="P188" s="53"/>
      <c r="Q188" s="55"/>
      <c r="R188" s="55"/>
      <c r="S188" s="48"/>
    </row>
    <row r="189" ht="15.75" customHeight="1">
      <c r="A189" s="56"/>
      <c r="B189" s="56"/>
      <c r="C189" s="58" t="s">
        <v>543</v>
      </c>
      <c r="D189" s="59"/>
      <c r="E189" s="53"/>
      <c r="F189" s="53"/>
      <c r="G189" s="53"/>
      <c r="H189" s="53"/>
      <c r="I189" s="30" t="str">
        <f>RPROGRAMMING!O192</f>
        <v/>
      </c>
      <c r="J189" s="53"/>
      <c r="K189" s="48"/>
      <c r="L189" s="28" t="str">
        <f>UHV!O190</f>
        <v/>
      </c>
      <c r="M189" s="53"/>
      <c r="N189" s="53"/>
      <c r="O189" s="53"/>
      <c r="P189" s="53"/>
      <c r="Q189" s="55"/>
      <c r="R189" s="55"/>
      <c r="S189" s="48"/>
    </row>
    <row r="190" ht="15.75" customHeight="1">
      <c r="A190" s="56"/>
      <c r="B190" s="56"/>
      <c r="C190" s="58" t="s">
        <v>544</v>
      </c>
      <c r="D190" s="59"/>
      <c r="E190" s="53"/>
      <c r="F190" s="53"/>
      <c r="G190" s="53"/>
      <c r="H190" s="53"/>
      <c r="I190" s="30" t="str">
        <f>RPROGRAMMING!O193</f>
        <v/>
      </c>
      <c r="J190" s="53"/>
      <c r="K190" s="48"/>
      <c r="L190" s="28" t="str">
        <f>UHV!O191</f>
        <v/>
      </c>
      <c r="M190" s="53"/>
      <c r="N190" s="53"/>
      <c r="O190" s="53"/>
      <c r="P190" s="53"/>
      <c r="Q190" s="55"/>
      <c r="R190" s="55"/>
      <c r="S190" s="48"/>
    </row>
    <row r="191" ht="15.75" customHeight="1">
      <c r="A191" s="56"/>
      <c r="B191" s="56"/>
      <c r="C191" s="58" t="s">
        <v>545</v>
      </c>
      <c r="D191" s="59"/>
      <c r="E191" s="53"/>
      <c r="F191" s="53"/>
      <c r="G191" s="53"/>
      <c r="H191" s="53"/>
      <c r="I191" s="30" t="str">
        <f>RPROGRAMMING!O194</f>
        <v/>
      </c>
      <c r="J191" s="53"/>
      <c r="K191" s="48"/>
      <c r="L191" s="28" t="str">
        <f>UHV!O192</f>
        <v/>
      </c>
      <c r="M191" s="53"/>
      <c r="N191" s="53"/>
      <c r="O191" s="53"/>
      <c r="P191" s="53"/>
      <c r="Q191" s="55"/>
      <c r="R191" s="55"/>
      <c r="S191" s="48"/>
    </row>
    <row r="192" ht="15.75" customHeight="1">
      <c r="A192" s="56"/>
      <c r="B192" s="56"/>
      <c r="C192" s="58" t="s">
        <v>546</v>
      </c>
      <c r="D192" s="59"/>
      <c r="E192" s="53"/>
      <c r="F192" s="53"/>
      <c r="G192" s="53"/>
      <c r="H192" s="53"/>
      <c r="I192" s="30" t="str">
        <f>RPROGRAMMING!O195</f>
        <v/>
      </c>
      <c r="J192" s="53"/>
      <c r="K192" s="48"/>
      <c r="L192" s="28" t="str">
        <f>UHV!O193</f>
        <v/>
      </c>
      <c r="M192" s="53"/>
      <c r="N192" s="53"/>
      <c r="O192" s="53"/>
      <c r="P192" s="53"/>
      <c r="Q192" s="55"/>
      <c r="R192" s="55"/>
      <c r="S192" s="48"/>
    </row>
    <row r="193" ht="15.75" customHeight="1">
      <c r="A193" s="56"/>
      <c r="B193" s="56"/>
      <c r="C193" s="58" t="s">
        <v>547</v>
      </c>
      <c r="D193" s="59"/>
      <c r="E193" s="53"/>
      <c r="F193" s="53"/>
      <c r="G193" s="53"/>
      <c r="H193" s="53"/>
      <c r="I193" s="30" t="str">
        <f>RPROGRAMMING!O196</f>
        <v/>
      </c>
      <c r="J193" s="53"/>
      <c r="K193" s="48"/>
      <c r="L193" s="28" t="str">
        <f>UHV!O194</f>
        <v/>
      </c>
      <c r="M193" s="53"/>
      <c r="N193" s="53"/>
      <c r="O193" s="53"/>
      <c r="P193" s="53"/>
      <c r="Q193" s="55"/>
      <c r="R193" s="55"/>
      <c r="S193" s="48"/>
    </row>
    <row r="194" ht="15.75" customHeight="1">
      <c r="A194" s="56"/>
      <c r="B194" s="56"/>
      <c r="C194" s="58" t="s">
        <v>548</v>
      </c>
      <c r="D194" s="59"/>
      <c r="E194" s="53"/>
      <c r="F194" s="53"/>
      <c r="G194" s="53"/>
      <c r="H194" s="53"/>
      <c r="I194" s="30" t="str">
        <f>RPROGRAMMING!O197</f>
        <v/>
      </c>
      <c r="J194" s="53"/>
      <c r="K194" s="48"/>
      <c r="L194" s="28" t="str">
        <f>UHV!O195</f>
        <v/>
      </c>
      <c r="M194" s="53"/>
      <c r="N194" s="53"/>
      <c r="O194" s="53"/>
      <c r="P194" s="53"/>
      <c r="Q194" s="55"/>
      <c r="R194" s="55"/>
      <c r="S194" s="48"/>
    </row>
    <row r="195" ht="15.75" customHeight="1">
      <c r="A195" s="56"/>
      <c r="B195" s="56"/>
      <c r="C195" s="58" t="s">
        <v>549</v>
      </c>
      <c r="D195" s="59"/>
      <c r="E195" s="53"/>
      <c r="F195" s="53"/>
      <c r="G195" s="53"/>
      <c r="H195" s="53"/>
      <c r="I195" s="30" t="str">
        <f>RPROGRAMMING!O198</f>
        <v/>
      </c>
      <c r="J195" s="53"/>
      <c r="K195" s="48"/>
      <c r="L195" s="28" t="str">
        <f>UHV!O196</f>
        <v/>
      </c>
      <c r="M195" s="53"/>
      <c r="N195" s="53"/>
      <c r="O195" s="53"/>
      <c r="P195" s="53"/>
      <c r="Q195" s="55"/>
      <c r="R195" s="55"/>
      <c r="S195" s="48"/>
    </row>
    <row r="196" ht="15.75" customHeight="1">
      <c r="A196" s="56"/>
      <c r="B196" s="56"/>
      <c r="C196" s="58" t="s">
        <v>550</v>
      </c>
      <c r="D196" s="59"/>
      <c r="E196" s="53"/>
      <c r="F196" s="53"/>
      <c r="G196" s="53"/>
      <c r="H196" s="53"/>
      <c r="I196" s="30" t="str">
        <f>RPROGRAMMING!O199</f>
        <v/>
      </c>
      <c r="J196" s="53"/>
      <c r="K196" s="48"/>
      <c r="L196" s="28" t="str">
        <f>UHV!O197</f>
        <v/>
      </c>
      <c r="M196" s="53"/>
      <c r="N196" s="53"/>
      <c r="O196" s="53"/>
      <c r="P196" s="53"/>
      <c r="Q196" s="55"/>
      <c r="R196" s="55"/>
      <c r="S196" s="48"/>
    </row>
    <row r="197" ht="15.75" customHeight="1">
      <c r="A197" s="56"/>
      <c r="B197" s="56"/>
      <c r="C197" s="58" t="s">
        <v>551</v>
      </c>
      <c r="D197" s="59"/>
      <c r="E197" s="53"/>
      <c r="F197" s="53"/>
      <c r="G197" s="53"/>
      <c r="H197" s="53"/>
      <c r="I197" s="30" t="str">
        <f>RPROGRAMMING!O200</f>
        <v/>
      </c>
      <c r="J197" s="53"/>
      <c r="K197" s="48"/>
      <c r="L197" s="28" t="str">
        <f>UHV!O198</f>
        <v/>
      </c>
      <c r="M197" s="53"/>
      <c r="N197" s="53"/>
      <c r="O197" s="53"/>
      <c r="P197" s="53"/>
      <c r="Q197" s="55"/>
      <c r="R197" s="55"/>
      <c r="S197" s="48"/>
    </row>
    <row r="198" ht="15.75" customHeight="1">
      <c r="A198" s="56"/>
      <c r="B198" s="56"/>
      <c r="C198" s="58" t="s">
        <v>552</v>
      </c>
      <c r="D198" s="59"/>
      <c r="E198" s="53"/>
      <c r="F198" s="53"/>
      <c r="G198" s="53"/>
      <c r="H198" s="53"/>
      <c r="I198" s="30" t="str">
        <f>RPROGRAMMING!O201</f>
        <v/>
      </c>
      <c r="J198" s="53"/>
      <c r="K198" s="48"/>
      <c r="L198" s="28" t="str">
        <f>UHV!O199</f>
        <v/>
      </c>
      <c r="M198" s="53"/>
      <c r="N198" s="53"/>
      <c r="O198" s="53"/>
      <c r="P198" s="53"/>
      <c r="Q198" s="55"/>
      <c r="R198" s="55"/>
      <c r="S198" s="53"/>
    </row>
    <row r="199" ht="15.75" customHeight="1">
      <c r="A199" s="56"/>
      <c r="B199" s="56"/>
      <c r="C199" s="58" t="s">
        <v>553</v>
      </c>
      <c r="D199" s="59"/>
      <c r="E199" s="53"/>
      <c r="F199" s="53"/>
      <c r="G199" s="53"/>
      <c r="H199" s="53"/>
      <c r="I199" s="30" t="str">
        <f>RPROGRAMMING!O202</f>
        <v/>
      </c>
      <c r="J199" s="53"/>
      <c r="K199" s="48"/>
      <c r="L199" s="28" t="str">
        <f>UHV!O200</f>
        <v/>
      </c>
      <c r="M199" s="53"/>
      <c r="N199" s="53"/>
      <c r="O199" s="53"/>
      <c r="P199" s="53"/>
      <c r="Q199" s="55"/>
      <c r="R199" s="55"/>
      <c r="S199" s="53"/>
    </row>
    <row r="200" ht="15.75" customHeight="1">
      <c r="A200" s="56"/>
      <c r="B200" s="56"/>
      <c r="C200" s="58" t="s">
        <v>554</v>
      </c>
      <c r="D200" s="59"/>
      <c r="E200" s="53"/>
      <c r="F200" s="53"/>
      <c r="G200" s="53"/>
      <c r="H200" s="53"/>
      <c r="I200" s="30" t="str">
        <f>RPROGRAMMING!O203</f>
        <v/>
      </c>
      <c r="J200" s="53"/>
      <c r="K200" s="48"/>
      <c r="L200" s="28" t="str">
        <f>UHV!O201</f>
        <v/>
      </c>
      <c r="M200" s="53"/>
      <c r="N200" s="53"/>
      <c r="O200" s="53"/>
      <c r="P200" s="53"/>
      <c r="Q200" s="55"/>
      <c r="R200" s="55"/>
      <c r="S200" s="53"/>
    </row>
    <row r="201" ht="15.75" customHeight="1">
      <c r="A201" s="56"/>
      <c r="B201" s="56"/>
      <c r="C201" s="58" t="s">
        <v>555</v>
      </c>
      <c r="D201" s="59"/>
      <c r="E201" s="53"/>
      <c r="F201" s="53"/>
      <c r="G201" s="53"/>
      <c r="H201" s="53"/>
      <c r="I201" s="30" t="str">
        <f>RPROGRAMMING!O204</f>
        <v/>
      </c>
      <c r="J201" s="53"/>
      <c r="K201" s="48"/>
      <c r="L201" s="28" t="str">
        <f>UHV!O202</f>
        <v/>
      </c>
      <c r="M201" s="53"/>
      <c r="N201" s="53"/>
      <c r="O201" s="53"/>
      <c r="P201" s="53"/>
      <c r="Q201" s="55"/>
      <c r="R201" s="55"/>
      <c r="S201" s="53"/>
    </row>
    <row r="202" ht="15.75" customHeight="1">
      <c r="A202" s="56"/>
      <c r="B202" s="56"/>
      <c r="C202" s="58" t="s">
        <v>556</v>
      </c>
      <c r="D202" s="59"/>
      <c r="E202" s="53"/>
      <c r="F202" s="53"/>
      <c r="G202" s="53"/>
      <c r="H202" s="53"/>
      <c r="I202" s="30" t="str">
        <f>RPROGRAMMING!O205</f>
        <v/>
      </c>
      <c r="J202" s="53"/>
      <c r="K202" s="48"/>
      <c r="L202" s="28" t="str">
        <f>UHV!O203</f>
        <v/>
      </c>
      <c r="M202" s="53"/>
      <c r="N202" s="53"/>
      <c r="O202" s="53"/>
      <c r="P202" s="53"/>
      <c r="Q202" s="55"/>
      <c r="R202" s="55"/>
      <c r="S202" s="53"/>
    </row>
    <row r="203" ht="15.75" customHeight="1">
      <c r="A203" s="56"/>
      <c r="B203" s="56"/>
      <c r="C203" s="58" t="s">
        <v>557</v>
      </c>
      <c r="D203" s="59"/>
      <c r="E203" s="53"/>
      <c r="F203" s="53"/>
      <c r="G203" s="53"/>
      <c r="H203" s="53"/>
      <c r="I203" s="30" t="str">
        <f>RPROGRAMMING!O206</f>
        <v/>
      </c>
      <c r="J203" s="53"/>
      <c r="K203" s="48"/>
      <c r="L203" s="28" t="str">
        <f>UHV!O204</f>
        <v/>
      </c>
      <c r="M203" s="53"/>
      <c r="N203" s="53"/>
      <c r="O203" s="53"/>
      <c r="P203" s="53"/>
      <c r="Q203" s="55"/>
      <c r="R203" s="55"/>
      <c r="S203" s="53"/>
    </row>
    <row r="204" ht="15.75" customHeight="1">
      <c r="A204" s="56"/>
      <c r="B204" s="56"/>
      <c r="C204" s="58" t="s">
        <v>558</v>
      </c>
      <c r="D204" s="59"/>
      <c r="E204" s="53"/>
      <c r="F204" s="53"/>
      <c r="G204" s="53"/>
      <c r="H204" s="53"/>
      <c r="I204" s="30" t="str">
        <f>RPROGRAMMING!O207</f>
        <v/>
      </c>
      <c r="J204" s="53"/>
      <c r="K204" s="48"/>
      <c r="L204" s="28" t="str">
        <f>UHV!O205</f>
        <v/>
      </c>
      <c r="M204" s="53"/>
      <c r="N204" s="53"/>
      <c r="O204" s="53"/>
      <c r="P204" s="53"/>
      <c r="Q204" s="55"/>
      <c r="R204" s="55"/>
      <c r="S204" s="53"/>
    </row>
    <row r="205" ht="15.75" customHeight="1">
      <c r="A205" s="56"/>
      <c r="B205" s="56"/>
      <c r="C205" s="60" t="s">
        <v>559</v>
      </c>
      <c r="D205" s="61"/>
      <c r="E205" s="53"/>
      <c r="F205" s="53"/>
      <c r="G205" s="53"/>
      <c r="H205" s="53"/>
      <c r="I205" s="30" t="str">
        <f>RPROGRAMMING!O208</f>
        <v/>
      </c>
      <c r="J205" s="53"/>
      <c r="K205" s="48"/>
      <c r="L205" s="28" t="str">
        <f>UHV!O206</f>
        <v/>
      </c>
      <c r="M205" s="53"/>
      <c r="N205" s="53"/>
      <c r="O205" s="53"/>
      <c r="P205" s="53"/>
      <c r="Q205" s="55"/>
      <c r="R205" s="55"/>
      <c r="S205" s="53"/>
    </row>
    <row r="206" ht="15.75" customHeight="1">
      <c r="A206" s="56"/>
      <c r="B206" s="56"/>
      <c r="C206" s="58" t="s">
        <v>560</v>
      </c>
      <c r="D206" s="59"/>
      <c r="E206" s="50"/>
      <c r="F206" s="50"/>
      <c r="G206" s="50"/>
      <c r="H206" s="50"/>
      <c r="I206" s="30" t="str">
        <f>RPROGRAMMING!O209</f>
        <v/>
      </c>
      <c r="J206" s="50"/>
      <c r="K206" s="48"/>
      <c r="L206" s="28" t="str">
        <f>UHV!O207</f>
        <v/>
      </c>
      <c r="M206" s="50"/>
      <c r="N206" s="50"/>
      <c r="O206" s="50"/>
      <c r="P206" s="50"/>
      <c r="Q206" s="52"/>
      <c r="R206" s="52"/>
      <c r="S206" s="50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56"/>
      <c r="L207" s="1"/>
      <c r="M207" s="1"/>
      <c r="N207" s="1"/>
      <c r="O207" s="2"/>
      <c r="P207" s="1"/>
      <c r="Q207" s="3"/>
      <c r="R207" s="3"/>
      <c r="S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56"/>
      <c r="L208" s="1"/>
      <c r="M208" s="1"/>
      <c r="N208" s="1"/>
      <c r="O208" s="2"/>
      <c r="P208" s="1"/>
      <c r="Q208" s="3"/>
      <c r="R208" s="3"/>
      <c r="S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56"/>
      <c r="L209" s="1"/>
      <c r="M209" s="1"/>
      <c r="N209" s="1"/>
      <c r="O209" s="2"/>
      <c r="P209" s="1"/>
      <c r="Q209" s="3"/>
      <c r="R209" s="3"/>
      <c r="S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56"/>
      <c r="L210" s="1"/>
      <c r="M210" s="1"/>
      <c r="N210" s="1"/>
      <c r="O210" s="2"/>
      <c r="P210" s="1"/>
      <c r="Q210" s="3"/>
      <c r="R210" s="3"/>
      <c r="S210" s="1"/>
    </row>
    <row r="211" ht="15.75" customHeight="1">
      <c r="A211" s="1"/>
      <c r="B211" s="1"/>
      <c r="C211" s="62" t="s">
        <v>561</v>
      </c>
      <c r="D211" s="63"/>
      <c r="E211" s="63"/>
      <c r="F211" s="63"/>
      <c r="G211" s="63" t="s">
        <v>562</v>
      </c>
      <c r="H211" s="63"/>
      <c r="I211" s="63"/>
      <c r="J211" s="63"/>
      <c r="K211" s="56"/>
      <c r="L211" s="63"/>
      <c r="M211" s="63"/>
      <c r="N211" s="63"/>
      <c r="O211" s="64" t="s">
        <v>563</v>
      </c>
      <c r="P211" s="1"/>
      <c r="Q211" s="3"/>
      <c r="R211" s="3"/>
      <c r="S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56"/>
      <c r="L212" s="1"/>
      <c r="M212" s="1"/>
      <c r="N212" s="1"/>
      <c r="O212" s="2"/>
      <c r="P212" s="1"/>
      <c r="Q212" s="3"/>
      <c r="R212" s="3"/>
      <c r="S212" s="1"/>
    </row>
  </sheetData>
  <mergeCells count="42">
    <mergeCell ref="F10:F11"/>
    <mergeCell ref="G10:G11"/>
    <mergeCell ref="C186:D186"/>
    <mergeCell ref="C187:D187"/>
    <mergeCell ref="C188:D188"/>
    <mergeCell ref="C189:D189"/>
    <mergeCell ref="C190:D190"/>
    <mergeCell ref="C191:D191"/>
    <mergeCell ref="C192:D192"/>
    <mergeCell ref="C193:D193"/>
    <mergeCell ref="C194:D194"/>
    <mergeCell ref="C195:D195"/>
    <mergeCell ref="C196:D196"/>
    <mergeCell ref="C197:D197"/>
    <mergeCell ref="C205:D205"/>
    <mergeCell ref="C206:D206"/>
    <mergeCell ref="C198:D198"/>
    <mergeCell ref="C199:D199"/>
    <mergeCell ref="C200:D200"/>
    <mergeCell ref="C201:D201"/>
    <mergeCell ref="C202:D202"/>
    <mergeCell ref="C203:D203"/>
    <mergeCell ref="C204:D204"/>
    <mergeCell ref="H10:H11"/>
    <mergeCell ref="I10:I11"/>
    <mergeCell ref="J10:J11"/>
    <mergeCell ref="K10:K11"/>
    <mergeCell ref="L10:L11"/>
    <mergeCell ref="M10:M11"/>
    <mergeCell ref="N10:N11"/>
    <mergeCell ref="O10:O11"/>
    <mergeCell ref="P10:P11"/>
    <mergeCell ref="Q10:Q11"/>
    <mergeCell ref="R10:R11"/>
    <mergeCell ref="S10:S11"/>
    <mergeCell ref="A6:S6"/>
    <mergeCell ref="A7:S7"/>
    <mergeCell ref="A10:A13"/>
    <mergeCell ref="B10:B13"/>
    <mergeCell ref="C10:C13"/>
    <mergeCell ref="D10:D13"/>
    <mergeCell ref="E10:E11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6.63"/>
    <col customWidth="1" min="2" max="2" width="8.0"/>
    <col customWidth="1" min="4" max="4" width="25.63"/>
    <col customWidth="1" min="5" max="5" width="8.63"/>
    <col customWidth="1" min="6" max="6" width="8.13"/>
    <col customWidth="1" min="7" max="7" width="8.63"/>
    <col customWidth="1" min="8" max="8" width="9.0"/>
    <col customWidth="1" min="9" max="9" width="7.88"/>
    <col customWidth="1" min="10" max="11" width="8.25"/>
    <col customWidth="1" min="12" max="12" width="7.88"/>
    <col customWidth="1" min="13" max="13" width="7.63"/>
    <col customWidth="1" min="14" max="15" width="7.88"/>
    <col customWidth="1" min="16" max="16" width="6.88"/>
  </cols>
  <sheetData>
    <row r="1">
      <c r="A1" s="65"/>
      <c r="B1" s="66"/>
      <c r="C1" s="65"/>
      <c r="D1" s="65"/>
      <c r="E1" s="65"/>
      <c r="F1" s="65"/>
      <c r="G1" s="65"/>
      <c r="H1" s="67"/>
      <c r="I1" s="65"/>
      <c r="J1" s="65"/>
      <c r="K1" s="65"/>
      <c r="L1" s="67"/>
      <c r="M1" s="65"/>
      <c r="N1" s="65"/>
      <c r="O1" s="67"/>
      <c r="P1" s="65"/>
      <c r="Q1" s="68"/>
    </row>
    <row r="2">
      <c r="A2" s="65"/>
      <c r="B2" s="65"/>
      <c r="C2" s="65"/>
      <c r="D2" s="65"/>
      <c r="E2" s="65"/>
      <c r="F2" s="65"/>
      <c r="G2" s="65"/>
      <c r="H2" s="67"/>
      <c r="I2" s="65"/>
      <c r="J2" s="65"/>
      <c r="K2" s="65"/>
      <c r="L2" s="67"/>
      <c r="M2" s="65"/>
      <c r="N2" s="65"/>
      <c r="O2" s="67"/>
      <c r="P2" s="65"/>
      <c r="Q2" s="68"/>
    </row>
    <row r="3">
      <c r="A3" s="65"/>
      <c r="B3" s="65"/>
      <c r="C3" s="65"/>
      <c r="D3" s="65"/>
      <c r="E3" s="65"/>
      <c r="F3" s="65"/>
      <c r="G3" s="65"/>
      <c r="H3" s="67"/>
      <c r="I3" s="65"/>
      <c r="J3" s="65"/>
      <c r="K3" s="65"/>
      <c r="L3" s="67"/>
      <c r="M3" s="65"/>
      <c r="N3" s="65"/>
      <c r="O3" s="67"/>
      <c r="P3" s="65"/>
      <c r="Q3" s="68"/>
    </row>
    <row r="4">
      <c r="A4" s="65"/>
      <c r="B4" s="65"/>
      <c r="C4" s="65"/>
      <c r="D4" s="65"/>
      <c r="E4" s="65"/>
      <c r="F4" s="65"/>
      <c r="G4" s="65"/>
      <c r="H4" s="67"/>
      <c r="I4" s="65"/>
      <c r="J4" s="65"/>
      <c r="K4" s="65"/>
      <c r="L4" s="67"/>
      <c r="M4" s="65"/>
      <c r="N4" s="65"/>
      <c r="O4" s="67"/>
      <c r="P4" s="65"/>
      <c r="Q4" s="68"/>
    </row>
    <row r="5">
      <c r="A5" s="65"/>
      <c r="B5" s="65"/>
      <c r="C5" s="65"/>
      <c r="D5" s="65"/>
      <c r="E5" s="65"/>
      <c r="F5" s="65"/>
      <c r="G5" s="65"/>
      <c r="H5" s="67"/>
      <c r="I5" s="65"/>
      <c r="J5" s="65"/>
      <c r="K5" s="65"/>
      <c r="L5" s="67"/>
      <c r="M5" s="65"/>
      <c r="N5" s="65"/>
      <c r="O5" s="67"/>
      <c r="P5" s="65"/>
      <c r="Q5" s="68"/>
    </row>
    <row r="6">
      <c r="A6" s="69" t="s">
        <v>0</v>
      </c>
      <c r="Q6" s="68"/>
    </row>
    <row r="7">
      <c r="A7" s="70" t="s">
        <v>1</v>
      </c>
      <c r="Q7" s="68"/>
    </row>
    <row r="8">
      <c r="A8" s="71" t="s">
        <v>2</v>
      </c>
      <c r="B8" s="72"/>
      <c r="C8" s="72"/>
      <c r="D8" s="72"/>
      <c r="E8" s="72"/>
      <c r="F8" s="72"/>
      <c r="G8" s="72"/>
      <c r="H8" s="73"/>
      <c r="I8" s="72"/>
      <c r="J8" s="72"/>
      <c r="K8" s="74"/>
      <c r="L8" s="75"/>
      <c r="M8" s="74"/>
      <c r="N8" s="74"/>
      <c r="O8" s="75"/>
      <c r="P8" s="74"/>
      <c r="Q8" s="68"/>
    </row>
    <row r="9">
      <c r="A9" s="71" t="s">
        <v>4</v>
      </c>
      <c r="B9" s="72"/>
      <c r="C9" s="72"/>
      <c r="D9" s="72"/>
      <c r="E9" s="72"/>
      <c r="F9" s="72"/>
      <c r="G9" s="72"/>
      <c r="H9" s="73"/>
      <c r="I9" s="72"/>
      <c r="J9" s="72"/>
      <c r="K9" s="74"/>
      <c r="L9" s="75"/>
      <c r="M9" s="74"/>
      <c r="N9" s="74"/>
      <c r="O9" s="75"/>
      <c r="P9" s="74"/>
      <c r="Q9" s="68"/>
    </row>
    <row r="10">
      <c r="A10" s="76" t="s">
        <v>6</v>
      </c>
      <c r="B10" s="76" t="s">
        <v>7</v>
      </c>
      <c r="C10" s="76" t="s">
        <v>8</v>
      </c>
      <c r="D10" s="76" t="s">
        <v>9</v>
      </c>
      <c r="E10" s="77" t="s">
        <v>564</v>
      </c>
      <c r="F10" s="77" t="s">
        <v>565</v>
      </c>
      <c r="G10" s="77" t="s">
        <v>566</v>
      </c>
      <c r="H10" s="77" t="s">
        <v>567</v>
      </c>
      <c r="I10" s="77" t="s">
        <v>568</v>
      </c>
      <c r="J10" s="77" t="s">
        <v>569</v>
      </c>
      <c r="K10" s="78" t="s">
        <v>570</v>
      </c>
      <c r="L10" s="78" t="s">
        <v>571</v>
      </c>
      <c r="M10" s="77" t="s">
        <v>572</v>
      </c>
      <c r="N10" s="77" t="s">
        <v>573</v>
      </c>
      <c r="O10" s="79" t="s">
        <v>574</v>
      </c>
      <c r="P10" s="77" t="s">
        <v>575</v>
      </c>
      <c r="Q10" s="68"/>
    </row>
    <row r="11">
      <c r="A11" s="15"/>
      <c r="B11" s="15"/>
      <c r="C11" s="15"/>
      <c r="D11" s="15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80"/>
      <c r="P11" s="16"/>
      <c r="Q11" s="68"/>
    </row>
    <row r="12">
      <c r="A12" s="15"/>
      <c r="B12" s="15"/>
      <c r="C12" s="15"/>
      <c r="D12" s="15"/>
      <c r="E12" s="81">
        <v>20.0</v>
      </c>
      <c r="F12" s="81">
        <v>20.0</v>
      </c>
      <c r="G12" s="81">
        <v>40.0</v>
      </c>
      <c r="H12" s="82"/>
      <c r="I12" s="81">
        <v>20.0</v>
      </c>
      <c r="J12" s="82"/>
      <c r="K12" s="81">
        <v>40.0</v>
      </c>
      <c r="L12" s="81">
        <v>25.0</v>
      </c>
      <c r="M12" s="81">
        <v>20.0</v>
      </c>
      <c r="N12" s="81">
        <v>20.0</v>
      </c>
      <c r="O12" s="83">
        <v>25.0</v>
      </c>
      <c r="P12" s="84">
        <v>25.0</v>
      </c>
      <c r="Q12" s="68"/>
    </row>
    <row r="13">
      <c r="A13" s="16"/>
      <c r="B13" s="16"/>
      <c r="C13" s="16"/>
      <c r="D13" s="16"/>
      <c r="E13" s="81" t="s">
        <v>25</v>
      </c>
      <c r="F13" s="81" t="s">
        <v>25</v>
      </c>
      <c r="G13" s="81" t="s">
        <v>25</v>
      </c>
      <c r="H13" s="82"/>
      <c r="I13" s="81" t="s">
        <v>25</v>
      </c>
      <c r="J13" s="82"/>
      <c r="K13" s="81" t="s">
        <v>25</v>
      </c>
      <c r="L13" s="81" t="s">
        <v>26</v>
      </c>
      <c r="M13" s="81" t="s">
        <v>25</v>
      </c>
      <c r="N13" s="81" t="s">
        <v>25</v>
      </c>
      <c r="O13" s="83" t="s">
        <v>26</v>
      </c>
      <c r="P13" s="84" t="s">
        <v>26</v>
      </c>
      <c r="Q13" s="68"/>
    </row>
    <row r="14">
      <c r="A14" s="85">
        <v>1.0</v>
      </c>
      <c r="B14" s="86" t="s">
        <v>507</v>
      </c>
      <c r="C14" s="87" t="s">
        <v>508</v>
      </c>
      <c r="D14" s="88" t="s">
        <v>509</v>
      </c>
      <c r="E14" s="89">
        <v>14.0</v>
      </c>
      <c r="F14" s="90">
        <v>11.0</v>
      </c>
      <c r="G14" s="90">
        <v>24.0</v>
      </c>
      <c r="H14" s="91" t="s">
        <v>576</v>
      </c>
      <c r="I14" s="92">
        <v>11.0</v>
      </c>
      <c r="J14" s="90" t="s">
        <v>577</v>
      </c>
      <c r="K14" s="90">
        <v>21.0</v>
      </c>
      <c r="L14" s="90">
        <v>22.0</v>
      </c>
      <c r="M14" s="90">
        <v>11.0</v>
      </c>
      <c r="N14" s="90">
        <v>16.0</v>
      </c>
      <c r="O14" s="90">
        <v>22.0</v>
      </c>
      <c r="P14" s="90">
        <v>21.0</v>
      </c>
      <c r="Q14" s="68"/>
    </row>
    <row r="15">
      <c r="A15" s="85">
        <v>2.0</v>
      </c>
      <c r="B15" s="86" t="s">
        <v>255</v>
      </c>
      <c r="C15" s="87" t="s">
        <v>256</v>
      </c>
      <c r="D15" s="88" t="s">
        <v>257</v>
      </c>
      <c r="E15" s="93">
        <v>16.0</v>
      </c>
      <c r="F15" s="94">
        <v>16.0</v>
      </c>
      <c r="G15" s="94">
        <v>26.0</v>
      </c>
      <c r="H15" s="95" t="s">
        <v>576</v>
      </c>
      <c r="I15" s="96">
        <v>14.0</v>
      </c>
      <c r="J15" s="94" t="s">
        <v>578</v>
      </c>
      <c r="K15" s="96">
        <v>25.0</v>
      </c>
      <c r="L15" s="94">
        <v>20.0</v>
      </c>
      <c r="M15" s="96">
        <v>15.0</v>
      </c>
      <c r="N15" s="94">
        <v>15.0</v>
      </c>
      <c r="O15" s="94">
        <v>22.0</v>
      </c>
      <c r="P15" s="94">
        <v>21.0</v>
      </c>
      <c r="Q15" s="68"/>
    </row>
    <row r="16">
      <c r="A16" s="85">
        <v>3.0</v>
      </c>
      <c r="B16" s="86" t="s">
        <v>258</v>
      </c>
      <c r="C16" s="87" t="s">
        <v>259</v>
      </c>
      <c r="D16" s="88" t="s">
        <v>260</v>
      </c>
      <c r="E16" s="93">
        <v>14.0</v>
      </c>
      <c r="F16" s="94">
        <v>16.0</v>
      </c>
      <c r="G16" s="94">
        <v>22.0</v>
      </c>
      <c r="H16" s="95" t="s">
        <v>576</v>
      </c>
      <c r="I16" s="96">
        <v>11.0</v>
      </c>
      <c r="J16" s="94" t="s">
        <v>578</v>
      </c>
      <c r="K16" s="96">
        <v>23.0</v>
      </c>
      <c r="L16" s="94">
        <v>20.0</v>
      </c>
      <c r="M16" s="96">
        <v>15.0</v>
      </c>
      <c r="N16" s="94">
        <v>16.0</v>
      </c>
      <c r="O16" s="94">
        <v>23.0</v>
      </c>
      <c r="P16" s="94">
        <v>21.0</v>
      </c>
      <c r="Q16" s="68"/>
    </row>
    <row r="17">
      <c r="A17" s="85">
        <v>4.0</v>
      </c>
      <c r="B17" s="86" t="s">
        <v>510</v>
      </c>
      <c r="C17" s="87" t="s">
        <v>511</v>
      </c>
      <c r="D17" s="88" t="s">
        <v>512</v>
      </c>
      <c r="E17" s="93">
        <v>16.0</v>
      </c>
      <c r="F17" s="94">
        <v>14.0</v>
      </c>
      <c r="G17" s="94">
        <v>26.0</v>
      </c>
      <c r="H17" s="94" t="s">
        <v>13</v>
      </c>
      <c r="I17" s="94">
        <v>16.0</v>
      </c>
      <c r="J17" s="94" t="s">
        <v>577</v>
      </c>
      <c r="K17" s="94">
        <v>19.0</v>
      </c>
      <c r="L17" s="94">
        <v>22.0</v>
      </c>
      <c r="M17" s="94">
        <v>15.0</v>
      </c>
      <c r="N17" s="94">
        <v>17.0</v>
      </c>
      <c r="O17" s="94">
        <v>22.0</v>
      </c>
      <c r="P17" s="94">
        <v>22.0</v>
      </c>
      <c r="Q17" s="68"/>
    </row>
    <row r="18">
      <c r="A18" s="85">
        <v>5.0</v>
      </c>
      <c r="B18" s="86" t="s">
        <v>513</v>
      </c>
      <c r="C18" s="87" t="s">
        <v>514</v>
      </c>
      <c r="D18" s="88" t="s">
        <v>515</v>
      </c>
      <c r="E18" s="93">
        <v>15.0</v>
      </c>
      <c r="F18" s="94">
        <v>12.0</v>
      </c>
      <c r="G18" s="94">
        <v>20.0</v>
      </c>
      <c r="H18" s="94" t="s">
        <v>13</v>
      </c>
      <c r="I18" s="94">
        <v>13.0</v>
      </c>
      <c r="J18" s="94" t="s">
        <v>577</v>
      </c>
      <c r="K18" s="94">
        <v>17.0</v>
      </c>
      <c r="L18" s="94">
        <v>22.0</v>
      </c>
      <c r="M18" s="94">
        <v>13.0</v>
      </c>
      <c r="N18" s="94">
        <v>15.0</v>
      </c>
      <c r="O18" s="94">
        <v>22.0</v>
      </c>
      <c r="P18" s="94">
        <v>20.0</v>
      </c>
      <c r="Q18" s="68"/>
    </row>
    <row r="19">
      <c r="A19" s="85">
        <v>6.0</v>
      </c>
      <c r="B19" s="86" t="s">
        <v>261</v>
      </c>
      <c r="C19" s="87" t="s">
        <v>262</v>
      </c>
      <c r="D19" s="88" t="s">
        <v>263</v>
      </c>
      <c r="E19" s="93">
        <v>16.0</v>
      </c>
      <c r="F19" s="94">
        <v>16.0</v>
      </c>
      <c r="G19" s="94">
        <v>24.0</v>
      </c>
      <c r="H19" s="95" t="s">
        <v>576</v>
      </c>
      <c r="I19" s="96">
        <v>13.0</v>
      </c>
      <c r="J19" s="94" t="s">
        <v>579</v>
      </c>
      <c r="K19" s="96">
        <v>26.0</v>
      </c>
      <c r="L19" s="94">
        <v>20.0</v>
      </c>
      <c r="M19" s="96">
        <v>15.0</v>
      </c>
      <c r="N19" s="94">
        <v>18.0</v>
      </c>
      <c r="O19" s="94">
        <v>22.0</v>
      </c>
      <c r="P19" s="94">
        <v>22.0</v>
      </c>
      <c r="Q19" s="68"/>
    </row>
    <row r="20">
      <c r="A20" s="85">
        <v>7.0</v>
      </c>
      <c r="B20" s="86" t="s">
        <v>264</v>
      </c>
      <c r="C20" s="87" t="s">
        <v>265</v>
      </c>
      <c r="D20" s="88" t="s">
        <v>266</v>
      </c>
      <c r="E20" s="93">
        <v>16.0</v>
      </c>
      <c r="F20" s="94">
        <v>17.0</v>
      </c>
      <c r="G20" s="94">
        <v>19.0</v>
      </c>
      <c r="H20" s="94" t="s">
        <v>13</v>
      </c>
      <c r="I20" s="94">
        <v>16.0</v>
      </c>
      <c r="J20" s="94" t="s">
        <v>579</v>
      </c>
      <c r="K20" s="96">
        <v>24.0</v>
      </c>
      <c r="L20" s="94">
        <v>20.0</v>
      </c>
      <c r="M20" s="96">
        <v>16.0</v>
      </c>
      <c r="N20" s="94">
        <v>16.0</v>
      </c>
      <c r="O20" s="94">
        <v>23.0</v>
      </c>
      <c r="P20" s="94">
        <v>21.0</v>
      </c>
      <c r="Q20" s="68"/>
    </row>
    <row r="21">
      <c r="A21" s="85">
        <v>8.0</v>
      </c>
      <c r="B21" s="86" t="s">
        <v>267</v>
      </c>
      <c r="C21" s="87" t="s">
        <v>268</v>
      </c>
      <c r="D21" s="88" t="s">
        <v>269</v>
      </c>
      <c r="E21" s="93">
        <v>16.0</v>
      </c>
      <c r="F21" s="94">
        <v>15.0</v>
      </c>
      <c r="G21" s="94">
        <v>25.0</v>
      </c>
      <c r="H21" s="95" t="s">
        <v>576</v>
      </c>
      <c r="I21" s="96">
        <v>15.0</v>
      </c>
      <c r="J21" s="94" t="s">
        <v>579</v>
      </c>
      <c r="K21" s="96">
        <v>26.0</v>
      </c>
      <c r="L21" s="94">
        <v>20.0</v>
      </c>
      <c r="M21" s="96">
        <v>18.0</v>
      </c>
      <c r="N21" s="94">
        <v>16.0</v>
      </c>
      <c r="O21" s="94">
        <v>22.0</v>
      </c>
      <c r="P21" s="94">
        <v>21.0</v>
      </c>
      <c r="Q21" s="68"/>
    </row>
    <row r="22">
      <c r="A22" s="85">
        <v>9.0</v>
      </c>
      <c r="B22" s="86" t="s">
        <v>270</v>
      </c>
      <c r="C22" s="87" t="s">
        <v>271</v>
      </c>
      <c r="D22" s="88" t="s">
        <v>272</v>
      </c>
      <c r="E22" s="93">
        <v>16.0</v>
      </c>
      <c r="F22" s="94">
        <v>16.0</v>
      </c>
      <c r="G22" s="94">
        <v>22.0</v>
      </c>
      <c r="H22" s="95" t="s">
        <v>576</v>
      </c>
      <c r="I22" s="96">
        <v>14.0</v>
      </c>
      <c r="J22" s="94" t="s">
        <v>579</v>
      </c>
      <c r="K22" s="96">
        <v>23.0</v>
      </c>
      <c r="L22" s="94">
        <v>20.0</v>
      </c>
      <c r="M22" s="96">
        <v>15.0</v>
      </c>
      <c r="N22" s="94">
        <v>15.0</v>
      </c>
      <c r="O22" s="94">
        <v>22.0</v>
      </c>
      <c r="P22" s="94">
        <v>22.0</v>
      </c>
      <c r="Q22" s="68"/>
    </row>
    <row r="23">
      <c r="A23" s="85">
        <v>10.0</v>
      </c>
      <c r="B23" s="86" t="s">
        <v>273</v>
      </c>
      <c r="C23" s="87" t="s">
        <v>274</v>
      </c>
      <c r="D23" s="88" t="s">
        <v>275</v>
      </c>
      <c r="E23" s="93">
        <v>15.0</v>
      </c>
      <c r="F23" s="94">
        <v>17.0</v>
      </c>
      <c r="G23" s="94">
        <v>17.0</v>
      </c>
      <c r="H23" s="94" t="s">
        <v>13</v>
      </c>
      <c r="I23" s="94">
        <v>14.0</v>
      </c>
      <c r="J23" s="94" t="s">
        <v>578</v>
      </c>
      <c r="K23" s="96">
        <v>24.0</v>
      </c>
      <c r="L23" s="94">
        <v>20.0</v>
      </c>
      <c r="M23" s="96">
        <v>11.0</v>
      </c>
      <c r="N23" s="94">
        <v>13.0</v>
      </c>
      <c r="O23" s="94">
        <v>22.0</v>
      </c>
      <c r="P23" s="94">
        <v>21.0</v>
      </c>
      <c r="Q23" s="68"/>
    </row>
    <row r="24">
      <c r="A24" s="85">
        <v>11.0</v>
      </c>
      <c r="B24" s="86" t="s">
        <v>516</v>
      </c>
      <c r="C24" s="87" t="s">
        <v>517</v>
      </c>
      <c r="D24" s="88" t="s">
        <v>518</v>
      </c>
      <c r="E24" s="93">
        <v>16.0</v>
      </c>
      <c r="F24" s="94">
        <v>14.0</v>
      </c>
      <c r="G24" s="94">
        <v>24.0</v>
      </c>
      <c r="H24" s="95" t="s">
        <v>576</v>
      </c>
      <c r="I24" s="96">
        <v>9.0</v>
      </c>
      <c r="J24" s="94" t="s">
        <v>577</v>
      </c>
      <c r="K24" s="94">
        <v>25.0</v>
      </c>
      <c r="L24" s="94">
        <v>22.0</v>
      </c>
      <c r="M24" s="94">
        <v>14.0</v>
      </c>
      <c r="N24" s="94">
        <v>15.0</v>
      </c>
      <c r="O24" s="94">
        <v>22.0</v>
      </c>
      <c r="P24" s="94">
        <v>21.0</v>
      </c>
      <c r="Q24" s="68"/>
    </row>
    <row r="25">
      <c r="A25" s="85">
        <v>12.0</v>
      </c>
      <c r="B25" s="86" t="s">
        <v>276</v>
      </c>
      <c r="C25" s="87" t="s">
        <v>277</v>
      </c>
      <c r="D25" s="88" t="s">
        <v>278</v>
      </c>
      <c r="E25" s="93">
        <v>11.0</v>
      </c>
      <c r="F25" s="94">
        <v>9.0</v>
      </c>
      <c r="G25" s="94">
        <v>21.0</v>
      </c>
      <c r="H25" s="95" t="s">
        <v>576</v>
      </c>
      <c r="I25" s="96">
        <v>9.0</v>
      </c>
      <c r="J25" s="94" t="s">
        <v>579</v>
      </c>
      <c r="K25" s="96">
        <v>14.0</v>
      </c>
      <c r="L25" s="94">
        <v>20.0</v>
      </c>
      <c r="M25" s="96">
        <v>11.0</v>
      </c>
      <c r="N25" s="94">
        <v>15.0</v>
      </c>
      <c r="O25" s="94">
        <v>22.0</v>
      </c>
      <c r="P25" s="94">
        <v>20.0</v>
      </c>
      <c r="Q25" s="68"/>
    </row>
    <row r="26">
      <c r="A26" s="85">
        <v>13.0</v>
      </c>
      <c r="B26" s="86" t="s">
        <v>519</v>
      </c>
      <c r="C26" s="87" t="s">
        <v>520</v>
      </c>
      <c r="D26" s="88" t="s">
        <v>521</v>
      </c>
      <c r="E26" s="93">
        <v>10.0</v>
      </c>
      <c r="F26" s="94">
        <v>12.0</v>
      </c>
      <c r="G26" s="94">
        <v>29.0</v>
      </c>
      <c r="H26" s="95" t="s">
        <v>576</v>
      </c>
      <c r="I26" s="96">
        <v>9.0</v>
      </c>
      <c r="J26" s="94" t="s">
        <v>577</v>
      </c>
      <c r="K26" s="94">
        <v>20.0</v>
      </c>
      <c r="L26" s="94">
        <v>20.0</v>
      </c>
      <c r="M26" s="94">
        <v>8.0</v>
      </c>
      <c r="N26" s="94">
        <v>16.0</v>
      </c>
      <c r="O26" s="94">
        <v>20.0</v>
      </c>
      <c r="P26" s="94">
        <v>20.0</v>
      </c>
      <c r="Q26" s="68"/>
    </row>
    <row r="27">
      <c r="A27" s="85">
        <v>14.0</v>
      </c>
      <c r="B27" s="86" t="s">
        <v>279</v>
      </c>
      <c r="C27" s="87" t="s">
        <v>280</v>
      </c>
      <c r="D27" s="88" t="s">
        <v>281</v>
      </c>
      <c r="E27" s="93">
        <v>13.0</v>
      </c>
      <c r="F27" s="94">
        <v>13.0</v>
      </c>
      <c r="G27" s="94">
        <v>25.0</v>
      </c>
      <c r="H27" s="95" t="s">
        <v>576</v>
      </c>
      <c r="I27" s="96">
        <v>9.0</v>
      </c>
      <c r="J27" s="94" t="s">
        <v>579</v>
      </c>
      <c r="K27" s="96">
        <v>10.0</v>
      </c>
      <c r="L27" s="94">
        <v>20.0</v>
      </c>
      <c r="M27" s="96">
        <v>13.0</v>
      </c>
      <c r="N27" s="94">
        <v>14.0</v>
      </c>
      <c r="O27" s="94">
        <v>22.0</v>
      </c>
      <c r="P27" s="94">
        <v>20.0</v>
      </c>
      <c r="Q27" s="68"/>
    </row>
    <row r="28">
      <c r="A28" s="85">
        <v>15.0</v>
      </c>
      <c r="B28" s="86" t="s">
        <v>282</v>
      </c>
      <c r="C28" s="87" t="s">
        <v>283</v>
      </c>
      <c r="D28" s="88" t="s">
        <v>284</v>
      </c>
      <c r="E28" s="93">
        <v>14.0</v>
      </c>
      <c r="F28" s="94">
        <v>12.0</v>
      </c>
      <c r="G28" s="94">
        <v>25.0</v>
      </c>
      <c r="H28" s="95" t="s">
        <v>576</v>
      </c>
      <c r="I28" s="96">
        <v>10.0</v>
      </c>
      <c r="J28" s="94" t="s">
        <v>578</v>
      </c>
      <c r="K28" s="96">
        <v>26.0</v>
      </c>
      <c r="L28" s="94">
        <v>20.0</v>
      </c>
      <c r="M28" s="96">
        <v>14.0</v>
      </c>
      <c r="N28" s="94">
        <v>15.0</v>
      </c>
      <c r="O28" s="94">
        <v>22.0</v>
      </c>
      <c r="P28" s="94">
        <v>21.0</v>
      </c>
      <c r="Q28" s="68"/>
    </row>
    <row r="29">
      <c r="A29" s="85">
        <v>16.0</v>
      </c>
      <c r="B29" s="86" t="s">
        <v>522</v>
      </c>
      <c r="C29" s="87" t="s">
        <v>523</v>
      </c>
      <c r="D29" s="88" t="s">
        <v>524</v>
      </c>
      <c r="E29" s="93">
        <v>17.0</v>
      </c>
      <c r="F29" s="94">
        <v>17.0</v>
      </c>
      <c r="G29" s="94">
        <v>34.0</v>
      </c>
      <c r="H29" s="94" t="s">
        <v>13</v>
      </c>
      <c r="I29" s="94">
        <v>16.0</v>
      </c>
      <c r="J29" s="94" t="s">
        <v>577</v>
      </c>
      <c r="K29" s="94">
        <v>25.0</v>
      </c>
      <c r="L29" s="94">
        <v>22.0</v>
      </c>
      <c r="M29" s="94">
        <v>18.0</v>
      </c>
      <c r="N29" s="94">
        <v>17.0</v>
      </c>
      <c r="O29" s="94">
        <v>22.0</v>
      </c>
      <c r="P29" s="94">
        <v>22.0</v>
      </c>
      <c r="Q29" s="68"/>
    </row>
    <row r="30">
      <c r="A30" s="85">
        <v>17.0</v>
      </c>
      <c r="B30" s="86" t="s">
        <v>285</v>
      </c>
      <c r="C30" s="87" t="s">
        <v>286</v>
      </c>
      <c r="D30" s="88" t="s">
        <v>287</v>
      </c>
      <c r="E30" s="93">
        <v>11.0</v>
      </c>
      <c r="F30" s="94">
        <v>9.0</v>
      </c>
      <c r="G30" s="94">
        <v>19.0</v>
      </c>
      <c r="H30" s="94" t="s">
        <v>13</v>
      </c>
      <c r="I30" s="94">
        <v>9.0</v>
      </c>
      <c r="J30" s="94" t="s">
        <v>579</v>
      </c>
      <c r="K30" s="96">
        <v>20.0</v>
      </c>
      <c r="L30" s="94">
        <v>20.0</v>
      </c>
      <c r="M30" s="96">
        <v>11.0</v>
      </c>
      <c r="N30" s="94">
        <v>17.0</v>
      </c>
      <c r="O30" s="94">
        <v>22.0</v>
      </c>
      <c r="P30" s="94">
        <v>21.0</v>
      </c>
      <c r="Q30" s="68"/>
    </row>
    <row r="31">
      <c r="A31" s="85">
        <v>18.0</v>
      </c>
      <c r="B31" s="86" t="s">
        <v>525</v>
      </c>
      <c r="C31" s="87" t="s">
        <v>526</v>
      </c>
      <c r="D31" s="88" t="s">
        <v>527</v>
      </c>
      <c r="E31" s="93">
        <v>17.0</v>
      </c>
      <c r="F31" s="94">
        <v>16.0</v>
      </c>
      <c r="G31" s="94">
        <v>28.0</v>
      </c>
      <c r="H31" s="94" t="s">
        <v>13</v>
      </c>
      <c r="I31" s="94">
        <v>18.0</v>
      </c>
      <c r="J31" s="94" t="s">
        <v>577</v>
      </c>
      <c r="K31" s="94">
        <v>23.0</v>
      </c>
      <c r="L31" s="94">
        <v>22.0</v>
      </c>
      <c r="M31" s="94">
        <v>16.0</v>
      </c>
      <c r="N31" s="94">
        <v>19.0</v>
      </c>
      <c r="O31" s="94">
        <v>22.0</v>
      </c>
      <c r="P31" s="94">
        <v>21.0</v>
      </c>
      <c r="Q31" s="68"/>
    </row>
    <row r="32">
      <c r="A32" s="85">
        <v>19.0</v>
      </c>
      <c r="B32" s="86" t="s">
        <v>288</v>
      </c>
      <c r="C32" s="87" t="s">
        <v>289</v>
      </c>
      <c r="D32" s="88" t="s">
        <v>290</v>
      </c>
      <c r="E32" s="93">
        <v>17.0</v>
      </c>
      <c r="F32" s="94">
        <v>14.0</v>
      </c>
      <c r="G32" s="94">
        <v>24.0</v>
      </c>
      <c r="H32" s="95" t="s">
        <v>576</v>
      </c>
      <c r="I32" s="96">
        <v>11.0</v>
      </c>
      <c r="J32" s="94" t="s">
        <v>578</v>
      </c>
      <c r="K32" s="96">
        <v>23.0</v>
      </c>
      <c r="L32" s="94">
        <v>20.0</v>
      </c>
      <c r="M32" s="96">
        <v>14.0</v>
      </c>
      <c r="N32" s="94">
        <v>14.0</v>
      </c>
      <c r="O32" s="94">
        <v>22.0</v>
      </c>
      <c r="P32" s="94">
        <v>21.0</v>
      </c>
      <c r="Q32" s="68"/>
    </row>
    <row r="33">
      <c r="A33" s="85">
        <v>20.0</v>
      </c>
      <c r="B33" s="86" t="s">
        <v>528</v>
      </c>
      <c r="C33" s="87" t="s">
        <v>529</v>
      </c>
      <c r="D33" s="88" t="s">
        <v>530</v>
      </c>
      <c r="E33" s="93">
        <v>18.0</v>
      </c>
      <c r="F33" s="94">
        <v>18.0</v>
      </c>
      <c r="G33" s="94">
        <v>27.0</v>
      </c>
      <c r="H33" s="95" t="s">
        <v>576</v>
      </c>
      <c r="I33" s="96">
        <v>14.0</v>
      </c>
      <c r="J33" s="94" t="s">
        <v>577</v>
      </c>
      <c r="K33" s="94">
        <v>19.0</v>
      </c>
      <c r="L33" s="94">
        <v>22.0</v>
      </c>
      <c r="M33" s="94">
        <v>16.0</v>
      </c>
      <c r="N33" s="94">
        <v>16.0</v>
      </c>
      <c r="O33" s="94">
        <v>22.0</v>
      </c>
      <c r="P33" s="94">
        <v>22.0</v>
      </c>
      <c r="Q33" s="68"/>
    </row>
    <row r="34">
      <c r="A34" s="85">
        <v>21.0</v>
      </c>
      <c r="B34" s="86" t="s">
        <v>531</v>
      </c>
      <c r="C34" s="87" t="s">
        <v>532</v>
      </c>
      <c r="D34" s="88" t="s">
        <v>533</v>
      </c>
      <c r="E34" s="93">
        <v>13.0</v>
      </c>
      <c r="F34" s="94">
        <v>12.0</v>
      </c>
      <c r="G34" s="94">
        <v>19.0</v>
      </c>
      <c r="H34" s="94" t="s">
        <v>13</v>
      </c>
      <c r="I34" s="94">
        <v>14.0</v>
      </c>
      <c r="J34" s="94" t="s">
        <v>577</v>
      </c>
      <c r="K34" s="94">
        <v>20.0</v>
      </c>
      <c r="L34" s="94">
        <v>22.0</v>
      </c>
      <c r="M34" s="94">
        <v>14.0</v>
      </c>
      <c r="N34" s="94">
        <v>16.0</v>
      </c>
      <c r="O34" s="94">
        <v>22.0</v>
      </c>
      <c r="P34" s="94">
        <v>21.0</v>
      </c>
      <c r="Q34" s="68"/>
    </row>
    <row r="35">
      <c r="A35" s="85">
        <v>22.0</v>
      </c>
      <c r="B35" s="86" t="s">
        <v>534</v>
      </c>
      <c r="C35" s="87" t="s">
        <v>535</v>
      </c>
      <c r="D35" s="88" t="s">
        <v>536</v>
      </c>
      <c r="E35" s="93">
        <v>14.0</v>
      </c>
      <c r="F35" s="94">
        <v>14.0</v>
      </c>
      <c r="G35" s="94">
        <v>25.0</v>
      </c>
      <c r="H35" s="95" t="s">
        <v>576</v>
      </c>
      <c r="I35" s="96">
        <v>12.0</v>
      </c>
      <c r="J35" s="94" t="s">
        <v>577</v>
      </c>
      <c r="K35" s="94">
        <v>20.0</v>
      </c>
      <c r="L35" s="94">
        <v>22.0</v>
      </c>
      <c r="M35" s="94">
        <v>15.0</v>
      </c>
      <c r="N35" s="94">
        <v>15.0</v>
      </c>
      <c r="O35" s="94">
        <v>22.0</v>
      </c>
      <c r="P35" s="94">
        <v>20.0</v>
      </c>
      <c r="Q35" s="68"/>
    </row>
    <row r="36">
      <c r="A36" s="85">
        <v>23.0</v>
      </c>
      <c r="B36" s="86" t="s">
        <v>291</v>
      </c>
      <c r="C36" s="87" t="s">
        <v>292</v>
      </c>
      <c r="D36" s="88" t="s">
        <v>293</v>
      </c>
      <c r="E36" s="93">
        <v>8.0</v>
      </c>
      <c r="F36" s="94">
        <v>8.0</v>
      </c>
      <c r="G36" s="94">
        <v>8.0</v>
      </c>
      <c r="H36" s="95" t="s">
        <v>576</v>
      </c>
      <c r="I36" s="96">
        <v>8.0</v>
      </c>
      <c r="J36" s="94" t="s">
        <v>578</v>
      </c>
      <c r="K36" s="94">
        <v>8.0</v>
      </c>
      <c r="L36" s="94">
        <v>16.0</v>
      </c>
      <c r="M36" s="96">
        <v>8.0</v>
      </c>
      <c r="N36" s="94">
        <v>8.0</v>
      </c>
      <c r="O36" s="94">
        <v>21.0</v>
      </c>
      <c r="P36" s="94">
        <v>18.0</v>
      </c>
      <c r="Q36" s="68"/>
    </row>
    <row r="37">
      <c r="A37" s="85">
        <v>24.0</v>
      </c>
      <c r="B37" s="86" t="s">
        <v>537</v>
      </c>
      <c r="C37" s="87" t="s">
        <v>538</v>
      </c>
      <c r="D37" s="88" t="s">
        <v>539</v>
      </c>
      <c r="E37" s="93">
        <v>18.0</v>
      </c>
      <c r="F37" s="94">
        <v>16.0</v>
      </c>
      <c r="G37" s="94">
        <v>28.0</v>
      </c>
      <c r="H37" s="95" t="s">
        <v>576</v>
      </c>
      <c r="I37" s="96">
        <v>12.0</v>
      </c>
      <c r="J37" s="94" t="s">
        <v>577</v>
      </c>
      <c r="K37" s="94">
        <v>21.0</v>
      </c>
      <c r="L37" s="94">
        <v>22.0</v>
      </c>
      <c r="M37" s="94">
        <v>14.0</v>
      </c>
      <c r="N37" s="94">
        <v>15.0</v>
      </c>
      <c r="O37" s="94">
        <v>22.0</v>
      </c>
      <c r="P37" s="94">
        <v>21.0</v>
      </c>
      <c r="Q37" s="68"/>
    </row>
    <row r="38">
      <c r="A38" s="85">
        <v>25.0</v>
      </c>
      <c r="B38" s="86" t="s">
        <v>294</v>
      </c>
      <c r="C38" s="87" t="s">
        <v>295</v>
      </c>
      <c r="D38" s="88" t="s">
        <v>296</v>
      </c>
      <c r="E38" s="93">
        <v>14.0</v>
      </c>
      <c r="F38" s="94">
        <v>13.0</v>
      </c>
      <c r="G38" s="94">
        <v>23.0</v>
      </c>
      <c r="H38" s="94" t="s">
        <v>13</v>
      </c>
      <c r="I38" s="94">
        <v>11.0</v>
      </c>
      <c r="J38" s="94" t="s">
        <v>578</v>
      </c>
      <c r="K38" s="96">
        <v>26.0</v>
      </c>
      <c r="L38" s="94">
        <v>20.0</v>
      </c>
      <c r="M38" s="96">
        <v>14.0</v>
      </c>
      <c r="N38" s="94">
        <v>16.0</v>
      </c>
      <c r="O38" s="94">
        <v>21.0</v>
      </c>
      <c r="P38" s="94">
        <v>21.0</v>
      </c>
      <c r="Q38" s="68"/>
    </row>
    <row r="39">
      <c r="A39" s="85">
        <v>26.0</v>
      </c>
      <c r="B39" s="86" t="s">
        <v>249</v>
      </c>
      <c r="C39" s="97" t="s">
        <v>250</v>
      </c>
      <c r="D39" s="88" t="s">
        <v>251</v>
      </c>
      <c r="E39" s="93">
        <v>15.0</v>
      </c>
      <c r="F39" s="94">
        <v>13.0</v>
      </c>
      <c r="G39" s="94">
        <v>15.0</v>
      </c>
      <c r="H39" s="95" t="s">
        <v>576</v>
      </c>
      <c r="I39" s="94">
        <v>11.0</v>
      </c>
      <c r="J39" s="94" t="s">
        <v>578</v>
      </c>
      <c r="K39" s="94">
        <v>23.0</v>
      </c>
      <c r="L39" s="94">
        <v>17.0</v>
      </c>
      <c r="M39" s="96">
        <v>12.0</v>
      </c>
      <c r="N39" s="94">
        <v>12.0</v>
      </c>
      <c r="O39" s="94">
        <v>22.0</v>
      </c>
      <c r="P39" s="94">
        <v>20.0</v>
      </c>
      <c r="Q39" s="68"/>
    </row>
    <row r="40">
      <c r="A40" s="85">
        <v>27.0</v>
      </c>
      <c r="B40" s="86" t="s">
        <v>504</v>
      </c>
      <c r="C40" s="87" t="s">
        <v>505</v>
      </c>
      <c r="D40" s="88" t="s">
        <v>506</v>
      </c>
      <c r="E40" s="93">
        <v>16.0</v>
      </c>
      <c r="F40" s="94">
        <v>18.0</v>
      </c>
      <c r="G40" s="94">
        <v>24.0</v>
      </c>
      <c r="H40" s="95" t="s">
        <v>576</v>
      </c>
      <c r="I40" s="96">
        <v>8.0</v>
      </c>
      <c r="J40" s="94" t="s">
        <v>577</v>
      </c>
      <c r="K40" s="94">
        <v>15.0</v>
      </c>
      <c r="L40" s="94">
        <v>22.0</v>
      </c>
      <c r="M40" s="96">
        <v>13.0</v>
      </c>
      <c r="N40" s="94">
        <v>12.0</v>
      </c>
      <c r="O40" s="94">
        <v>22.0</v>
      </c>
      <c r="P40" s="94">
        <v>19.0</v>
      </c>
      <c r="Q40" s="68"/>
    </row>
    <row r="41">
      <c r="A41" s="85">
        <v>28.0</v>
      </c>
      <c r="B41" s="86" t="s">
        <v>252</v>
      </c>
      <c r="C41" s="87" t="s">
        <v>253</v>
      </c>
      <c r="D41" s="88" t="s">
        <v>254</v>
      </c>
      <c r="E41" s="93">
        <v>14.0</v>
      </c>
      <c r="F41" s="94">
        <v>15.0</v>
      </c>
      <c r="G41" s="94">
        <v>24.0</v>
      </c>
      <c r="H41" s="95" t="s">
        <v>576</v>
      </c>
      <c r="I41" s="96">
        <v>8.0</v>
      </c>
      <c r="J41" s="94" t="s">
        <v>579</v>
      </c>
      <c r="K41" s="94">
        <v>8.0</v>
      </c>
      <c r="L41" s="94">
        <v>20.0</v>
      </c>
      <c r="M41" s="96">
        <v>16.0</v>
      </c>
      <c r="N41" s="94">
        <v>8.0</v>
      </c>
      <c r="O41" s="94">
        <v>23.0</v>
      </c>
      <c r="P41" s="94">
        <v>20.0</v>
      </c>
      <c r="Q41" s="68"/>
    </row>
    <row r="42">
      <c r="A42" s="85">
        <v>29.0</v>
      </c>
      <c r="B42" s="86" t="s">
        <v>297</v>
      </c>
      <c r="C42" s="97" t="s">
        <v>298</v>
      </c>
      <c r="D42" s="88" t="s">
        <v>299</v>
      </c>
      <c r="E42" s="93">
        <v>14.0</v>
      </c>
      <c r="F42" s="94">
        <v>15.0</v>
      </c>
      <c r="G42" s="94">
        <v>27.0</v>
      </c>
      <c r="H42" s="94" t="s">
        <v>13</v>
      </c>
      <c r="I42" s="94">
        <v>15.0</v>
      </c>
      <c r="J42" s="94" t="s">
        <v>577</v>
      </c>
      <c r="K42" s="94">
        <v>27.0</v>
      </c>
      <c r="L42" s="94">
        <v>21.0</v>
      </c>
      <c r="M42" s="96">
        <v>16.0</v>
      </c>
      <c r="N42" s="94">
        <v>17.0</v>
      </c>
      <c r="O42" s="94">
        <v>23.0</v>
      </c>
      <c r="P42" s="94">
        <v>22.0</v>
      </c>
      <c r="Q42" s="68"/>
    </row>
    <row r="43">
      <c r="A43" s="85"/>
      <c r="B43" s="86"/>
      <c r="C43" s="97"/>
      <c r="D43" s="88"/>
      <c r="E43" s="77" t="s">
        <v>564</v>
      </c>
      <c r="F43" s="77" t="s">
        <v>565</v>
      </c>
      <c r="G43" s="77" t="s">
        <v>566</v>
      </c>
      <c r="H43" s="77" t="s">
        <v>567</v>
      </c>
      <c r="I43" s="77" t="s">
        <v>568</v>
      </c>
      <c r="J43" s="77" t="s">
        <v>569</v>
      </c>
      <c r="K43" s="78" t="s">
        <v>570</v>
      </c>
      <c r="L43" s="78" t="s">
        <v>571</v>
      </c>
      <c r="M43" s="77" t="s">
        <v>572</v>
      </c>
      <c r="N43" s="77" t="s">
        <v>573</v>
      </c>
      <c r="O43" s="79" t="s">
        <v>574</v>
      </c>
      <c r="P43" s="77" t="s">
        <v>575</v>
      </c>
      <c r="Q43" s="68"/>
    </row>
    <row r="44">
      <c r="A44" s="85"/>
      <c r="B44" s="86"/>
      <c r="C44" s="97"/>
      <c r="D44" s="88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80"/>
      <c r="P44" s="16"/>
      <c r="Q44" s="68"/>
    </row>
    <row r="45">
      <c r="A45" s="85">
        <v>30.0</v>
      </c>
      <c r="B45" s="86" t="s">
        <v>27</v>
      </c>
      <c r="C45" s="97" t="s">
        <v>28</v>
      </c>
      <c r="D45" s="88" t="s">
        <v>29</v>
      </c>
      <c r="E45" s="93">
        <v>13.0</v>
      </c>
      <c r="F45" s="94">
        <v>12.0</v>
      </c>
      <c r="G45" s="94">
        <v>21.0</v>
      </c>
      <c r="H45" s="95" t="s">
        <v>576</v>
      </c>
      <c r="I45" s="94">
        <v>11.0</v>
      </c>
      <c r="J45" s="94" t="s">
        <v>579</v>
      </c>
      <c r="K45" s="94">
        <v>25.0</v>
      </c>
      <c r="L45" s="94">
        <v>19.0</v>
      </c>
      <c r="M45" s="96">
        <v>10.0</v>
      </c>
      <c r="N45" s="94">
        <v>11.0</v>
      </c>
      <c r="O45" s="98">
        <v>25.0</v>
      </c>
      <c r="P45" s="94">
        <v>21.0</v>
      </c>
      <c r="Q45" s="68"/>
    </row>
    <row r="46">
      <c r="A46" s="85">
        <v>31.0</v>
      </c>
      <c r="B46" s="86" t="s">
        <v>300</v>
      </c>
      <c r="C46" s="97" t="s">
        <v>301</v>
      </c>
      <c r="D46" s="88" t="s">
        <v>302</v>
      </c>
      <c r="E46" s="93">
        <v>17.0</v>
      </c>
      <c r="F46" s="94">
        <v>16.0</v>
      </c>
      <c r="G46" s="94">
        <v>31.0</v>
      </c>
      <c r="H46" s="94" t="s">
        <v>13</v>
      </c>
      <c r="I46" s="94">
        <v>18.0</v>
      </c>
      <c r="J46" s="94" t="s">
        <v>577</v>
      </c>
      <c r="K46" s="94">
        <v>36.0</v>
      </c>
      <c r="L46" s="94">
        <v>24.0</v>
      </c>
      <c r="M46" s="96">
        <v>17.0</v>
      </c>
      <c r="N46" s="94">
        <v>18.0</v>
      </c>
      <c r="O46" s="94">
        <v>22.0</v>
      </c>
      <c r="P46" s="94">
        <v>22.0</v>
      </c>
      <c r="Q46" s="68"/>
    </row>
    <row r="47">
      <c r="A47" s="85">
        <v>32.0</v>
      </c>
      <c r="B47" s="86" t="s">
        <v>303</v>
      </c>
      <c r="C47" s="97" t="s">
        <v>304</v>
      </c>
      <c r="D47" s="88" t="s">
        <v>305</v>
      </c>
      <c r="E47" s="93">
        <v>18.0</v>
      </c>
      <c r="F47" s="94">
        <v>19.0</v>
      </c>
      <c r="G47" s="94">
        <v>33.0</v>
      </c>
      <c r="H47" s="95" t="s">
        <v>576</v>
      </c>
      <c r="I47" s="94">
        <v>18.0</v>
      </c>
      <c r="J47" s="94" t="s">
        <v>577</v>
      </c>
      <c r="K47" s="94">
        <v>24.0</v>
      </c>
      <c r="L47" s="94">
        <v>23.0</v>
      </c>
      <c r="M47" s="96">
        <v>16.0</v>
      </c>
      <c r="N47" s="94">
        <v>16.0</v>
      </c>
      <c r="O47" s="94">
        <v>23.0</v>
      </c>
      <c r="P47" s="94">
        <v>19.0</v>
      </c>
      <c r="Q47" s="68"/>
    </row>
    <row r="48">
      <c r="A48" s="85">
        <v>33.0</v>
      </c>
      <c r="B48" s="86" t="s">
        <v>306</v>
      </c>
      <c r="C48" s="97" t="s">
        <v>307</v>
      </c>
      <c r="D48" s="88" t="s">
        <v>308</v>
      </c>
      <c r="E48" s="93">
        <v>18.0</v>
      </c>
      <c r="F48" s="94">
        <v>20.0</v>
      </c>
      <c r="G48" s="94">
        <v>34.0</v>
      </c>
      <c r="H48" s="95" t="s">
        <v>576</v>
      </c>
      <c r="I48" s="94">
        <v>20.0</v>
      </c>
      <c r="J48" s="94" t="s">
        <v>577</v>
      </c>
      <c r="K48" s="94">
        <v>33.0</v>
      </c>
      <c r="L48" s="94">
        <v>25.0</v>
      </c>
      <c r="M48" s="96">
        <v>17.0</v>
      </c>
      <c r="N48" s="94">
        <v>24.0</v>
      </c>
      <c r="O48" s="94">
        <v>23.0</v>
      </c>
      <c r="P48" s="94">
        <v>19.0</v>
      </c>
      <c r="Q48" s="68"/>
    </row>
    <row r="49">
      <c r="A49" s="85">
        <v>34.0</v>
      </c>
      <c r="B49" s="86" t="s">
        <v>30</v>
      </c>
      <c r="C49" s="97" t="s">
        <v>31</v>
      </c>
      <c r="D49" s="88" t="s">
        <v>32</v>
      </c>
      <c r="E49" s="93">
        <v>20.0</v>
      </c>
      <c r="F49" s="94">
        <v>20.0</v>
      </c>
      <c r="G49" s="94">
        <v>30.0</v>
      </c>
      <c r="H49" s="95" t="s">
        <v>576</v>
      </c>
      <c r="I49" s="94">
        <v>17.0</v>
      </c>
      <c r="J49" s="94" t="s">
        <v>578</v>
      </c>
      <c r="K49" s="94">
        <v>38.0</v>
      </c>
      <c r="L49" s="94">
        <v>22.0</v>
      </c>
      <c r="M49" s="96">
        <v>17.0</v>
      </c>
      <c r="N49" s="94">
        <v>19.0</v>
      </c>
      <c r="O49" s="98">
        <v>23.0</v>
      </c>
      <c r="P49" s="94">
        <v>23.0</v>
      </c>
      <c r="Q49" s="68"/>
    </row>
    <row r="50">
      <c r="A50" s="85">
        <v>35.0</v>
      </c>
      <c r="B50" s="86" t="s">
        <v>309</v>
      </c>
      <c r="C50" s="97" t="s">
        <v>310</v>
      </c>
      <c r="D50" s="88" t="s">
        <v>311</v>
      </c>
      <c r="E50" s="93">
        <v>12.0</v>
      </c>
      <c r="F50" s="94">
        <v>13.0</v>
      </c>
      <c r="G50" s="94">
        <v>20.0</v>
      </c>
      <c r="H50" s="94" t="s">
        <v>13</v>
      </c>
      <c r="I50" s="94">
        <v>13.0</v>
      </c>
      <c r="J50" s="94" t="s">
        <v>577</v>
      </c>
      <c r="K50" s="94">
        <v>22.0</v>
      </c>
      <c r="L50" s="94">
        <v>19.0</v>
      </c>
      <c r="M50" s="96">
        <v>11.0</v>
      </c>
      <c r="N50" s="94">
        <v>15.0</v>
      </c>
      <c r="O50" s="94">
        <v>22.0</v>
      </c>
      <c r="P50" s="94">
        <v>21.0</v>
      </c>
      <c r="Q50" s="68"/>
    </row>
    <row r="51">
      <c r="A51" s="85">
        <v>36.0</v>
      </c>
      <c r="B51" s="86" t="s">
        <v>33</v>
      </c>
      <c r="C51" s="97" t="s">
        <v>34</v>
      </c>
      <c r="D51" s="88" t="s">
        <v>35</v>
      </c>
      <c r="E51" s="93">
        <v>16.0</v>
      </c>
      <c r="F51" s="94">
        <v>13.0</v>
      </c>
      <c r="G51" s="94">
        <v>16.0</v>
      </c>
      <c r="H51" s="95" t="s">
        <v>576</v>
      </c>
      <c r="I51" s="94">
        <v>11.0</v>
      </c>
      <c r="J51" s="94" t="s">
        <v>579</v>
      </c>
      <c r="K51" s="94">
        <v>16.0</v>
      </c>
      <c r="L51" s="94">
        <v>19.0</v>
      </c>
      <c r="M51" s="96">
        <v>10.0</v>
      </c>
      <c r="N51" s="94">
        <v>13.0</v>
      </c>
      <c r="O51" s="98">
        <v>24.0</v>
      </c>
      <c r="P51" s="94">
        <v>20.0</v>
      </c>
      <c r="Q51" s="68"/>
    </row>
    <row r="52">
      <c r="A52" s="85">
        <v>37.0</v>
      </c>
      <c r="B52" s="86" t="s">
        <v>312</v>
      </c>
      <c r="C52" s="97" t="s">
        <v>313</v>
      </c>
      <c r="D52" s="88" t="s">
        <v>314</v>
      </c>
      <c r="E52" s="93">
        <v>18.0</v>
      </c>
      <c r="F52" s="94">
        <v>18.0</v>
      </c>
      <c r="G52" s="94">
        <v>35.0</v>
      </c>
      <c r="H52" s="94" t="s">
        <v>13</v>
      </c>
      <c r="I52" s="94">
        <v>17.0</v>
      </c>
      <c r="J52" s="94" t="s">
        <v>577</v>
      </c>
      <c r="K52" s="94">
        <v>34.0</v>
      </c>
      <c r="L52" s="94">
        <v>24.0</v>
      </c>
      <c r="M52" s="96">
        <v>16.0</v>
      </c>
      <c r="N52" s="94">
        <v>21.0</v>
      </c>
      <c r="O52" s="94">
        <v>25.0</v>
      </c>
      <c r="P52" s="94">
        <v>23.0</v>
      </c>
      <c r="Q52" s="68"/>
    </row>
    <row r="53">
      <c r="A53" s="85">
        <v>38.0</v>
      </c>
      <c r="B53" s="86" t="s">
        <v>315</v>
      </c>
      <c r="C53" s="97" t="s">
        <v>316</v>
      </c>
      <c r="D53" s="88" t="s">
        <v>317</v>
      </c>
      <c r="E53" s="93">
        <v>14.0</v>
      </c>
      <c r="F53" s="94">
        <v>14.0</v>
      </c>
      <c r="G53" s="94">
        <v>23.0</v>
      </c>
      <c r="H53" s="95" t="s">
        <v>576</v>
      </c>
      <c r="I53" s="94">
        <v>15.0</v>
      </c>
      <c r="J53" s="94" t="s">
        <v>577</v>
      </c>
      <c r="K53" s="94">
        <v>18.0</v>
      </c>
      <c r="L53" s="94">
        <v>21.0</v>
      </c>
      <c r="M53" s="96">
        <v>12.0</v>
      </c>
      <c r="N53" s="94">
        <v>15.0</v>
      </c>
      <c r="O53" s="94">
        <v>23.0</v>
      </c>
      <c r="P53" s="94">
        <v>22.0</v>
      </c>
      <c r="Q53" s="68"/>
    </row>
    <row r="54">
      <c r="A54" s="85">
        <v>39.0</v>
      </c>
      <c r="B54" s="86" t="s">
        <v>36</v>
      </c>
      <c r="C54" s="97" t="s">
        <v>37</v>
      </c>
      <c r="D54" s="88" t="s">
        <v>38</v>
      </c>
      <c r="E54" s="93">
        <v>20.0</v>
      </c>
      <c r="F54" s="94">
        <v>20.0</v>
      </c>
      <c r="G54" s="94">
        <v>29.0</v>
      </c>
      <c r="H54" s="95" t="s">
        <v>576</v>
      </c>
      <c r="I54" s="94">
        <v>19.0</v>
      </c>
      <c r="J54" s="94" t="s">
        <v>579</v>
      </c>
      <c r="K54" s="94">
        <v>33.0</v>
      </c>
      <c r="L54" s="94">
        <v>23.0</v>
      </c>
      <c r="M54" s="96">
        <v>17.0</v>
      </c>
      <c r="N54" s="94">
        <v>20.0</v>
      </c>
      <c r="O54" s="98">
        <v>24.0</v>
      </c>
      <c r="P54" s="94">
        <v>21.0</v>
      </c>
      <c r="Q54" s="68"/>
    </row>
    <row r="55">
      <c r="A55" s="85">
        <v>40.0</v>
      </c>
      <c r="B55" s="86" t="s">
        <v>39</v>
      </c>
      <c r="C55" s="97" t="s">
        <v>40</v>
      </c>
      <c r="D55" s="88" t="s">
        <v>41</v>
      </c>
      <c r="E55" s="93">
        <v>12.0</v>
      </c>
      <c r="F55" s="94">
        <v>13.0</v>
      </c>
      <c r="G55" s="94">
        <v>19.0</v>
      </c>
      <c r="H55" s="95" t="s">
        <v>576</v>
      </c>
      <c r="I55" s="94">
        <v>10.0</v>
      </c>
      <c r="J55" s="94" t="s">
        <v>579</v>
      </c>
      <c r="K55" s="94">
        <v>27.0</v>
      </c>
      <c r="L55" s="94">
        <v>23.0</v>
      </c>
      <c r="M55" s="96">
        <v>12.0</v>
      </c>
      <c r="N55" s="94">
        <v>13.0</v>
      </c>
      <c r="O55" s="98">
        <v>20.0</v>
      </c>
      <c r="P55" s="94">
        <v>21.0</v>
      </c>
      <c r="Q55" s="68"/>
    </row>
    <row r="56">
      <c r="A56" s="85">
        <v>41.0</v>
      </c>
      <c r="B56" s="86" t="s">
        <v>318</v>
      </c>
      <c r="C56" s="97" t="s">
        <v>319</v>
      </c>
      <c r="D56" s="88" t="s">
        <v>320</v>
      </c>
      <c r="E56" s="93">
        <v>18.0</v>
      </c>
      <c r="F56" s="94">
        <v>20.0</v>
      </c>
      <c r="G56" s="94">
        <v>26.0</v>
      </c>
      <c r="H56" s="94" t="s">
        <v>13</v>
      </c>
      <c r="I56" s="94">
        <v>18.0</v>
      </c>
      <c r="J56" s="94" t="s">
        <v>577</v>
      </c>
      <c r="K56" s="94">
        <v>35.0</v>
      </c>
      <c r="L56" s="94">
        <v>25.0</v>
      </c>
      <c r="M56" s="96">
        <v>17.0</v>
      </c>
      <c r="N56" s="94">
        <v>18.0</v>
      </c>
      <c r="O56" s="94">
        <v>25.0</v>
      </c>
      <c r="P56" s="94">
        <v>21.0</v>
      </c>
      <c r="Q56" s="68"/>
    </row>
    <row r="57">
      <c r="A57" s="85">
        <v>42.0</v>
      </c>
      <c r="B57" s="86" t="s">
        <v>42</v>
      </c>
      <c r="C57" s="97" t="s">
        <v>43</v>
      </c>
      <c r="D57" s="88" t="s">
        <v>44</v>
      </c>
      <c r="E57" s="93">
        <v>16.0</v>
      </c>
      <c r="F57" s="94">
        <v>17.0</v>
      </c>
      <c r="G57" s="94">
        <v>24.0</v>
      </c>
      <c r="H57" s="94" t="s">
        <v>13</v>
      </c>
      <c r="I57" s="94">
        <v>16.0</v>
      </c>
      <c r="J57" s="94" t="s">
        <v>579</v>
      </c>
      <c r="K57" s="94">
        <v>32.0</v>
      </c>
      <c r="L57" s="94">
        <v>23.0</v>
      </c>
      <c r="M57" s="96">
        <v>15.0</v>
      </c>
      <c r="N57" s="94">
        <v>14.0</v>
      </c>
      <c r="O57" s="98">
        <v>22.0</v>
      </c>
      <c r="P57" s="94">
        <v>21.0</v>
      </c>
      <c r="Q57" s="68"/>
    </row>
    <row r="58">
      <c r="A58" s="85">
        <v>43.0</v>
      </c>
      <c r="B58" s="86" t="s">
        <v>45</v>
      </c>
      <c r="C58" s="97" t="s">
        <v>46</v>
      </c>
      <c r="D58" s="88" t="s">
        <v>47</v>
      </c>
      <c r="E58" s="93">
        <v>20.0</v>
      </c>
      <c r="F58" s="94">
        <v>20.0</v>
      </c>
      <c r="G58" s="94">
        <v>31.0</v>
      </c>
      <c r="H58" s="94" t="s">
        <v>13</v>
      </c>
      <c r="I58" s="94">
        <v>19.0</v>
      </c>
      <c r="J58" s="94" t="s">
        <v>579</v>
      </c>
      <c r="K58" s="94">
        <v>40.0</v>
      </c>
      <c r="L58" s="94">
        <v>22.0</v>
      </c>
      <c r="M58" s="96">
        <v>18.0</v>
      </c>
      <c r="N58" s="94">
        <v>20.0</v>
      </c>
      <c r="O58" s="98">
        <v>21.0</v>
      </c>
      <c r="P58" s="94">
        <v>20.0</v>
      </c>
      <c r="Q58" s="68"/>
    </row>
    <row r="59">
      <c r="A59" s="85">
        <v>44.0</v>
      </c>
      <c r="B59" s="86" t="s">
        <v>324</v>
      </c>
      <c r="C59" s="97" t="s">
        <v>325</v>
      </c>
      <c r="D59" s="88" t="s">
        <v>326</v>
      </c>
      <c r="E59" s="93">
        <v>20.0</v>
      </c>
      <c r="F59" s="94">
        <v>20.0</v>
      </c>
      <c r="G59" s="94">
        <v>36.0</v>
      </c>
      <c r="H59" s="95" t="s">
        <v>576</v>
      </c>
      <c r="I59" s="94">
        <v>19.0</v>
      </c>
      <c r="J59" s="94" t="s">
        <v>577</v>
      </c>
      <c r="K59" s="94">
        <v>31.0</v>
      </c>
      <c r="L59" s="94">
        <v>25.0</v>
      </c>
      <c r="M59" s="96">
        <v>16.0</v>
      </c>
      <c r="N59" s="94">
        <v>19.0</v>
      </c>
      <c r="O59" s="94">
        <v>25.0</v>
      </c>
      <c r="P59" s="94">
        <v>22.0</v>
      </c>
      <c r="Q59" s="68"/>
    </row>
    <row r="60">
      <c r="A60" s="85">
        <v>45.0</v>
      </c>
      <c r="B60" s="86" t="s">
        <v>327</v>
      </c>
      <c r="C60" s="97" t="s">
        <v>328</v>
      </c>
      <c r="D60" s="88" t="s">
        <v>329</v>
      </c>
      <c r="E60" s="93">
        <v>19.0</v>
      </c>
      <c r="F60" s="94">
        <v>18.0</v>
      </c>
      <c r="G60" s="94">
        <v>29.0</v>
      </c>
      <c r="H60" s="95" t="s">
        <v>576</v>
      </c>
      <c r="I60" s="94">
        <v>16.0</v>
      </c>
      <c r="J60" s="94" t="s">
        <v>577</v>
      </c>
      <c r="K60" s="94">
        <v>32.0</v>
      </c>
      <c r="L60" s="94">
        <v>23.0</v>
      </c>
      <c r="M60" s="96">
        <v>16.0</v>
      </c>
      <c r="N60" s="94">
        <v>20.0</v>
      </c>
      <c r="O60" s="94">
        <v>25.0</v>
      </c>
      <c r="P60" s="94">
        <v>20.0</v>
      </c>
      <c r="Q60" s="68"/>
    </row>
    <row r="61">
      <c r="A61" s="85">
        <v>46.0</v>
      </c>
      <c r="B61" s="86" t="s">
        <v>330</v>
      </c>
      <c r="C61" s="97" t="s">
        <v>331</v>
      </c>
      <c r="D61" s="88" t="s">
        <v>332</v>
      </c>
      <c r="E61" s="93">
        <v>15.0</v>
      </c>
      <c r="F61" s="94">
        <v>14.0</v>
      </c>
      <c r="G61" s="94">
        <v>25.0</v>
      </c>
      <c r="H61" s="94" t="s">
        <v>13</v>
      </c>
      <c r="I61" s="94">
        <v>15.0</v>
      </c>
      <c r="J61" s="94" t="s">
        <v>577</v>
      </c>
      <c r="K61" s="94">
        <v>23.0</v>
      </c>
      <c r="L61" s="94">
        <v>24.0</v>
      </c>
      <c r="M61" s="96">
        <v>14.0</v>
      </c>
      <c r="N61" s="94">
        <v>13.0</v>
      </c>
      <c r="O61" s="94">
        <v>18.0</v>
      </c>
      <c r="P61" s="94">
        <v>21.0</v>
      </c>
      <c r="Q61" s="68"/>
    </row>
    <row r="62">
      <c r="A62" s="85">
        <v>47.0</v>
      </c>
      <c r="B62" s="86" t="s">
        <v>48</v>
      </c>
      <c r="C62" s="97" t="s">
        <v>49</v>
      </c>
      <c r="D62" s="88" t="s">
        <v>50</v>
      </c>
      <c r="E62" s="93">
        <v>16.0</v>
      </c>
      <c r="F62" s="94">
        <v>18.0</v>
      </c>
      <c r="G62" s="94">
        <v>22.0</v>
      </c>
      <c r="H62" s="94" t="s">
        <v>13</v>
      </c>
      <c r="I62" s="94">
        <v>17.0</v>
      </c>
      <c r="J62" s="94" t="s">
        <v>579</v>
      </c>
      <c r="K62" s="94">
        <v>35.0</v>
      </c>
      <c r="L62" s="94">
        <v>23.0</v>
      </c>
      <c r="M62" s="96">
        <v>16.0</v>
      </c>
      <c r="N62" s="94">
        <v>17.0</v>
      </c>
      <c r="O62" s="98">
        <v>21.0</v>
      </c>
      <c r="P62" s="94">
        <v>21.0</v>
      </c>
      <c r="Q62" s="68"/>
    </row>
    <row r="63">
      <c r="A63" s="85">
        <v>48.0</v>
      </c>
      <c r="B63" s="86" t="s">
        <v>333</v>
      </c>
      <c r="C63" s="97" t="s">
        <v>334</v>
      </c>
      <c r="D63" s="88" t="s">
        <v>335</v>
      </c>
      <c r="E63" s="93">
        <v>17.0</v>
      </c>
      <c r="F63" s="94">
        <v>17.0</v>
      </c>
      <c r="G63" s="94">
        <v>23.0</v>
      </c>
      <c r="H63" s="94" t="s">
        <v>13</v>
      </c>
      <c r="I63" s="94">
        <v>16.0</v>
      </c>
      <c r="J63" s="94" t="s">
        <v>577</v>
      </c>
      <c r="K63" s="94">
        <v>32.0</v>
      </c>
      <c r="L63" s="94">
        <v>22.0</v>
      </c>
      <c r="M63" s="96">
        <v>13.0</v>
      </c>
      <c r="N63" s="94">
        <v>15.0</v>
      </c>
      <c r="O63" s="94">
        <v>23.0</v>
      </c>
      <c r="P63" s="94">
        <v>18.0</v>
      </c>
      <c r="Q63" s="68"/>
    </row>
    <row r="64">
      <c r="A64" s="85">
        <v>49.0</v>
      </c>
      <c r="B64" s="86" t="s">
        <v>51</v>
      </c>
      <c r="C64" s="97" t="s">
        <v>52</v>
      </c>
      <c r="D64" s="88" t="s">
        <v>53</v>
      </c>
      <c r="E64" s="93">
        <v>14.0</v>
      </c>
      <c r="F64" s="94">
        <v>16.0</v>
      </c>
      <c r="G64" s="94">
        <v>25.0</v>
      </c>
      <c r="H64" s="94" t="s">
        <v>13</v>
      </c>
      <c r="I64" s="94">
        <v>16.0</v>
      </c>
      <c r="J64" s="94" t="s">
        <v>579</v>
      </c>
      <c r="K64" s="94">
        <v>27.0</v>
      </c>
      <c r="L64" s="94">
        <v>23.0</v>
      </c>
      <c r="M64" s="96">
        <v>13.0</v>
      </c>
      <c r="N64" s="94">
        <v>14.0</v>
      </c>
      <c r="O64" s="98">
        <v>21.0</v>
      </c>
      <c r="P64" s="94">
        <v>21.0</v>
      </c>
      <c r="Q64" s="68"/>
    </row>
    <row r="65">
      <c r="A65" s="85">
        <v>50.0</v>
      </c>
      <c r="B65" s="86" t="s">
        <v>54</v>
      </c>
      <c r="C65" s="97" t="s">
        <v>55</v>
      </c>
      <c r="D65" s="88" t="s">
        <v>56</v>
      </c>
      <c r="E65" s="93">
        <v>10.0</v>
      </c>
      <c r="F65" s="94">
        <v>9.0</v>
      </c>
      <c r="G65" s="94">
        <v>18.0</v>
      </c>
      <c r="H65" s="95" t="s">
        <v>576</v>
      </c>
      <c r="I65" s="94">
        <v>9.0</v>
      </c>
      <c r="J65" s="94" t="s">
        <v>579</v>
      </c>
      <c r="K65" s="94">
        <v>24.0</v>
      </c>
      <c r="L65" s="94">
        <v>22.0</v>
      </c>
      <c r="M65" s="96">
        <v>11.0</v>
      </c>
      <c r="N65" s="94">
        <v>11.0</v>
      </c>
      <c r="O65" s="98">
        <v>21.0</v>
      </c>
      <c r="P65" s="94">
        <v>22.0</v>
      </c>
      <c r="Q65" s="68"/>
    </row>
    <row r="66">
      <c r="A66" s="85">
        <v>51.0</v>
      </c>
      <c r="B66" s="86" t="s">
        <v>336</v>
      </c>
      <c r="C66" s="97" t="s">
        <v>337</v>
      </c>
      <c r="D66" s="88" t="s">
        <v>338</v>
      </c>
      <c r="E66" s="93">
        <v>16.0</v>
      </c>
      <c r="F66" s="94">
        <v>15.0</v>
      </c>
      <c r="G66" s="94">
        <v>25.0</v>
      </c>
      <c r="H66" s="94" t="s">
        <v>13</v>
      </c>
      <c r="I66" s="94">
        <v>16.0</v>
      </c>
      <c r="J66" s="94" t="s">
        <v>577</v>
      </c>
      <c r="K66" s="94">
        <v>24.0</v>
      </c>
      <c r="L66" s="94">
        <v>23.0</v>
      </c>
      <c r="M66" s="96">
        <v>13.0</v>
      </c>
      <c r="N66" s="94">
        <v>16.0</v>
      </c>
      <c r="O66" s="94">
        <v>23.0</v>
      </c>
      <c r="P66" s="94">
        <v>22.0</v>
      </c>
      <c r="Q66" s="68"/>
    </row>
    <row r="67">
      <c r="A67" s="85">
        <v>52.0</v>
      </c>
      <c r="B67" s="86" t="s">
        <v>339</v>
      </c>
      <c r="C67" s="97" t="s">
        <v>340</v>
      </c>
      <c r="D67" s="88" t="s">
        <v>341</v>
      </c>
      <c r="E67" s="93">
        <v>15.0</v>
      </c>
      <c r="F67" s="94">
        <v>15.0</v>
      </c>
      <c r="G67" s="94">
        <v>29.0</v>
      </c>
      <c r="H67" s="95" t="s">
        <v>576</v>
      </c>
      <c r="I67" s="94">
        <v>14.0</v>
      </c>
      <c r="J67" s="94" t="s">
        <v>577</v>
      </c>
      <c r="K67" s="94">
        <v>32.0</v>
      </c>
      <c r="L67" s="94">
        <v>24.0</v>
      </c>
      <c r="M67" s="96">
        <v>15.0</v>
      </c>
      <c r="N67" s="94">
        <v>16.0</v>
      </c>
      <c r="O67" s="94">
        <v>25.0</v>
      </c>
      <c r="P67" s="94">
        <v>20.0</v>
      </c>
      <c r="Q67" s="68"/>
    </row>
    <row r="68">
      <c r="A68" s="85">
        <v>53.0</v>
      </c>
      <c r="B68" s="86" t="s">
        <v>57</v>
      </c>
      <c r="C68" s="97" t="s">
        <v>58</v>
      </c>
      <c r="D68" s="88" t="s">
        <v>59</v>
      </c>
      <c r="E68" s="93">
        <v>15.0</v>
      </c>
      <c r="F68" s="94">
        <v>17.0</v>
      </c>
      <c r="G68" s="94">
        <v>31.0</v>
      </c>
      <c r="H68" s="94" t="s">
        <v>13</v>
      </c>
      <c r="I68" s="94">
        <v>16.0</v>
      </c>
      <c r="J68" s="94" t="s">
        <v>578</v>
      </c>
      <c r="K68" s="94">
        <v>33.0</v>
      </c>
      <c r="L68" s="94">
        <v>22.0</v>
      </c>
      <c r="M68" s="96">
        <v>15.0</v>
      </c>
      <c r="N68" s="94">
        <v>15.0</v>
      </c>
      <c r="O68" s="98">
        <v>25.0</v>
      </c>
      <c r="P68" s="94">
        <v>20.0</v>
      </c>
      <c r="Q68" s="68"/>
    </row>
    <row r="69">
      <c r="A69" s="85">
        <v>54.0</v>
      </c>
      <c r="B69" s="86" t="s">
        <v>60</v>
      </c>
      <c r="C69" s="97" t="s">
        <v>61</v>
      </c>
      <c r="D69" s="88" t="s">
        <v>62</v>
      </c>
      <c r="E69" s="93">
        <v>17.0</v>
      </c>
      <c r="F69" s="94">
        <v>17.0</v>
      </c>
      <c r="G69" s="94">
        <v>35.0</v>
      </c>
      <c r="H69" s="95" t="s">
        <v>576</v>
      </c>
      <c r="I69" s="94">
        <v>16.0</v>
      </c>
      <c r="J69" s="94" t="s">
        <v>579</v>
      </c>
      <c r="K69" s="94">
        <v>35.0</v>
      </c>
      <c r="L69" s="94">
        <v>24.0</v>
      </c>
      <c r="M69" s="96">
        <v>16.0</v>
      </c>
      <c r="N69" s="94">
        <v>16.0</v>
      </c>
      <c r="O69" s="98">
        <v>25.0</v>
      </c>
      <c r="P69" s="94">
        <v>21.0</v>
      </c>
      <c r="Q69" s="68"/>
    </row>
    <row r="70">
      <c r="A70" s="85">
        <v>55.0</v>
      </c>
      <c r="B70" s="86" t="s">
        <v>342</v>
      </c>
      <c r="C70" s="97" t="s">
        <v>343</v>
      </c>
      <c r="D70" s="88" t="s">
        <v>344</v>
      </c>
      <c r="E70" s="93">
        <v>18.0</v>
      </c>
      <c r="F70" s="94">
        <v>19.0</v>
      </c>
      <c r="G70" s="94">
        <v>22.0</v>
      </c>
      <c r="H70" s="94" t="s">
        <v>13</v>
      </c>
      <c r="I70" s="94">
        <v>19.0</v>
      </c>
      <c r="J70" s="94" t="s">
        <v>577</v>
      </c>
      <c r="K70" s="94">
        <v>31.0</v>
      </c>
      <c r="L70" s="94">
        <v>25.0</v>
      </c>
      <c r="M70" s="96">
        <v>19.0</v>
      </c>
      <c r="N70" s="94">
        <v>16.0</v>
      </c>
      <c r="O70" s="94">
        <v>22.0</v>
      </c>
      <c r="P70" s="94">
        <v>22.0</v>
      </c>
      <c r="Q70" s="68"/>
    </row>
    <row r="71">
      <c r="A71" s="85">
        <v>56.0</v>
      </c>
      <c r="B71" s="86" t="s">
        <v>345</v>
      </c>
      <c r="C71" s="97" t="s">
        <v>346</v>
      </c>
      <c r="D71" s="88" t="s">
        <v>347</v>
      </c>
      <c r="E71" s="93">
        <v>18.0</v>
      </c>
      <c r="F71" s="94">
        <v>19.0</v>
      </c>
      <c r="G71" s="94">
        <v>30.0</v>
      </c>
      <c r="H71" s="95" t="s">
        <v>576</v>
      </c>
      <c r="I71" s="94">
        <v>16.0</v>
      </c>
      <c r="J71" s="94" t="s">
        <v>577</v>
      </c>
      <c r="K71" s="94">
        <v>31.0</v>
      </c>
      <c r="L71" s="94">
        <v>25.0</v>
      </c>
      <c r="M71" s="96">
        <v>17.0</v>
      </c>
      <c r="N71" s="94">
        <v>20.0</v>
      </c>
      <c r="O71" s="94">
        <v>24.0</v>
      </c>
      <c r="P71" s="94">
        <v>23.0</v>
      </c>
      <c r="Q71" s="68"/>
    </row>
    <row r="72">
      <c r="A72" s="85">
        <v>57.0</v>
      </c>
      <c r="B72" s="86" t="s">
        <v>63</v>
      </c>
      <c r="C72" s="97" t="s">
        <v>64</v>
      </c>
      <c r="D72" s="88" t="s">
        <v>65</v>
      </c>
      <c r="E72" s="93">
        <v>17.0</v>
      </c>
      <c r="F72" s="94">
        <v>17.0</v>
      </c>
      <c r="G72" s="94">
        <v>23.0</v>
      </c>
      <c r="H72" s="95" t="s">
        <v>576</v>
      </c>
      <c r="I72" s="94">
        <v>14.0</v>
      </c>
      <c r="J72" s="94" t="s">
        <v>579</v>
      </c>
      <c r="K72" s="94">
        <v>32.0</v>
      </c>
      <c r="L72" s="94">
        <v>23.0</v>
      </c>
      <c r="M72" s="96">
        <v>16.0</v>
      </c>
      <c r="N72" s="94">
        <v>16.0</v>
      </c>
      <c r="O72" s="98">
        <v>25.0</v>
      </c>
      <c r="P72" s="94">
        <v>21.0</v>
      </c>
      <c r="Q72" s="68"/>
    </row>
    <row r="73">
      <c r="A73" s="85">
        <v>58.0</v>
      </c>
      <c r="B73" s="86" t="s">
        <v>66</v>
      </c>
      <c r="C73" s="97" t="s">
        <v>67</v>
      </c>
      <c r="D73" s="88" t="s">
        <v>68</v>
      </c>
      <c r="E73" s="93">
        <v>19.0</v>
      </c>
      <c r="F73" s="94">
        <v>19.0</v>
      </c>
      <c r="G73" s="94">
        <v>34.0</v>
      </c>
      <c r="H73" s="94" t="s">
        <v>13</v>
      </c>
      <c r="I73" s="94">
        <v>18.0</v>
      </c>
      <c r="J73" s="94" t="s">
        <v>578</v>
      </c>
      <c r="K73" s="94">
        <v>38.0</v>
      </c>
      <c r="L73" s="94">
        <v>22.0</v>
      </c>
      <c r="M73" s="96">
        <v>18.0</v>
      </c>
      <c r="N73" s="94">
        <v>17.0</v>
      </c>
      <c r="O73" s="98">
        <v>25.0</v>
      </c>
      <c r="P73" s="94">
        <v>21.0</v>
      </c>
      <c r="Q73" s="68"/>
    </row>
    <row r="74">
      <c r="A74" s="85">
        <v>59.0</v>
      </c>
      <c r="B74" s="86" t="s">
        <v>69</v>
      </c>
      <c r="C74" s="97" t="s">
        <v>70</v>
      </c>
      <c r="D74" s="88" t="s">
        <v>71</v>
      </c>
      <c r="E74" s="93">
        <v>8.0</v>
      </c>
      <c r="F74" s="94">
        <v>8.0</v>
      </c>
      <c r="G74" s="94">
        <v>11.0</v>
      </c>
      <c r="H74" s="95" t="s">
        <v>576</v>
      </c>
      <c r="I74" s="94">
        <v>8.0</v>
      </c>
      <c r="J74" s="94" t="s">
        <v>578</v>
      </c>
      <c r="K74" s="94">
        <v>8.0</v>
      </c>
      <c r="L74" s="94">
        <v>16.0</v>
      </c>
      <c r="M74" s="96">
        <v>8.0</v>
      </c>
      <c r="N74" s="94">
        <v>8.0</v>
      </c>
      <c r="O74" s="98">
        <v>21.0</v>
      </c>
      <c r="P74" s="94">
        <v>21.0</v>
      </c>
      <c r="Q74" s="68"/>
    </row>
    <row r="75">
      <c r="A75" s="85">
        <v>60.0</v>
      </c>
      <c r="B75" s="86" t="s">
        <v>72</v>
      </c>
      <c r="C75" s="97" t="s">
        <v>73</v>
      </c>
      <c r="D75" s="88" t="s">
        <v>74</v>
      </c>
      <c r="E75" s="93">
        <v>20.0</v>
      </c>
      <c r="F75" s="94">
        <v>18.0</v>
      </c>
      <c r="G75" s="94">
        <v>28.0</v>
      </c>
      <c r="H75" s="94" t="s">
        <v>13</v>
      </c>
      <c r="I75" s="94">
        <v>20.0</v>
      </c>
      <c r="J75" s="94" t="s">
        <v>579</v>
      </c>
      <c r="K75" s="94">
        <v>40.0</v>
      </c>
      <c r="L75" s="94">
        <v>22.0</v>
      </c>
      <c r="M75" s="96">
        <v>19.0</v>
      </c>
      <c r="N75" s="94">
        <v>21.0</v>
      </c>
      <c r="O75" s="98">
        <v>23.0</v>
      </c>
      <c r="P75" s="94">
        <v>22.0</v>
      </c>
      <c r="Q75" s="68"/>
    </row>
    <row r="76">
      <c r="A76" s="85">
        <v>61.0</v>
      </c>
      <c r="B76" s="86" t="s">
        <v>348</v>
      </c>
      <c r="C76" s="97" t="s">
        <v>349</v>
      </c>
      <c r="D76" s="88" t="s">
        <v>350</v>
      </c>
      <c r="E76" s="93">
        <v>15.0</v>
      </c>
      <c r="F76" s="94">
        <v>15.0</v>
      </c>
      <c r="G76" s="94">
        <v>26.0</v>
      </c>
      <c r="H76" s="94" t="s">
        <v>13</v>
      </c>
      <c r="I76" s="94">
        <v>16.0</v>
      </c>
      <c r="J76" s="94" t="s">
        <v>577</v>
      </c>
      <c r="K76" s="94">
        <v>21.0</v>
      </c>
      <c r="L76" s="94">
        <v>22.0</v>
      </c>
      <c r="M76" s="96">
        <v>14.0</v>
      </c>
      <c r="N76" s="94">
        <v>17.0</v>
      </c>
      <c r="O76" s="94">
        <v>17.0</v>
      </c>
      <c r="P76" s="94">
        <v>22.0</v>
      </c>
      <c r="Q76" s="68"/>
    </row>
    <row r="77">
      <c r="A77" s="85">
        <v>62.0</v>
      </c>
      <c r="B77" s="86" t="s">
        <v>75</v>
      </c>
      <c r="C77" s="97" t="s">
        <v>76</v>
      </c>
      <c r="D77" s="88" t="s">
        <v>77</v>
      </c>
      <c r="E77" s="93">
        <v>17.0</v>
      </c>
      <c r="F77" s="94">
        <v>15.0</v>
      </c>
      <c r="G77" s="94">
        <v>28.0</v>
      </c>
      <c r="H77" s="95" t="s">
        <v>576</v>
      </c>
      <c r="I77" s="94">
        <v>14.0</v>
      </c>
      <c r="J77" s="94" t="s">
        <v>579</v>
      </c>
      <c r="K77" s="94">
        <v>32.0</v>
      </c>
      <c r="L77" s="94">
        <v>23.0</v>
      </c>
      <c r="M77" s="96">
        <v>15.0</v>
      </c>
      <c r="N77" s="94">
        <v>15.0</v>
      </c>
      <c r="O77" s="98">
        <v>22.0</v>
      </c>
      <c r="P77" s="94">
        <v>22.0</v>
      </c>
      <c r="Q77" s="68"/>
    </row>
    <row r="78">
      <c r="A78" s="85">
        <v>63.0</v>
      </c>
      <c r="B78" s="86" t="s">
        <v>351</v>
      </c>
      <c r="C78" s="97" t="s">
        <v>352</v>
      </c>
      <c r="D78" s="88" t="s">
        <v>580</v>
      </c>
      <c r="E78" s="93">
        <v>16.0</v>
      </c>
      <c r="F78" s="94">
        <v>16.0</v>
      </c>
      <c r="G78" s="94">
        <v>25.0</v>
      </c>
      <c r="H78" s="95" t="s">
        <v>576</v>
      </c>
      <c r="I78" s="94">
        <v>14.0</v>
      </c>
      <c r="J78" s="94" t="s">
        <v>577</v>
      </c>
      <c r="K78" s="94">
        <v>27.0</v>
      </c>
      <c r="L78" s="94">
        <v>24.0</v>
      </c>
      <c r="M78" s="96">
        <v>14.0</v>
      </c>
      <c r="N78" s="94">
        <v>16.0</v>
      </c>
      <c r="O78" s="94">
        <v>23.0</v>
      </c>
      <c r="P78" s="94">
        <v>21.0</v>
      </c>
      <c r="Q78" s="68"/>
    </row>
    <row r="79">
      <c r="A79" s="85">
        <v>64.0</v>
      </c>
      <c r="B79" s="86" t="s">
        <v>354</v>
      </c>
      <c r="C79" s="97" t="s">
        <v>355</v>
      </c>
      <c r="D79" s="88" t="s">
        <v>356</v>
      </c>
      <c r="E79" s="93">
        <v>16.0</v>
      </c>
      <c r="F79" s="94">
        <v>17.0</v>
      </c>
      <c r="G79" s="94">
        <v>32.0</v>
      </c>
      <c r="H79" s="95" t="s">
        <v>576</v>
      </c>
      <c r="I79" s="94">
        <v>16.0</v>
      </c>
      <c r="J79" s="94" t="s">
        <v>577</v>
      </c>
      <c r="K79" s="94">
        <v>33.0</v>
      </c>
      <c r="L79" s="94">
        <v>25.0</v>
      </c>
      <c r="M79" s="96">
        <v>15.0</v>
      </c>
      <c r="N79" s="94">
        <v>16.0</v>
      </c>
      <c r="O79" s="94">
        <v>24.0</v>
      </c>
      <c r="P79" s="94">
        <v>22.0</v>
      </c>
      <c r="Q79" s="68"/>
    </row>
    <row r="80">
      <c r="A80" s="85">
        <v>65.0</v>
      </c>
      <c r="B80" s="86" t="s">
        <v>78</v>
      </c>
      <c r="C80" s="97" t="s">
        <v>79</v>
      </c>
      <c r="D80" s="88" t="s">
        <v>80</v>
      </c>
      <c r="E80" s="93">
        <v>15.0</v>
      </c>
      <c r="F80" s="94">
        <v>15.0</v>
      </c>
      <c r="G80" s="94">
        <v>30.0</v>
      </c>
      <c r="H80" s="95" t="s">
        <v>576</v>
      </c>
      <c r="I80" s="94">
        <v>13.0</v>
      </c>
      <c r="J80" s="94" t="s">
        <v>579</v>
      </c>
      <c r="K80" s="94">
        <v>20.0</v>
      </c>
      <c r="L80" s="94">
        <v>23.0</v>
      </c>
      <c r="M80" s="96">
        <v>12.0</v>
      </c>
      <c r="N80" s="94">
        <v>11.0</v>
      </c>
      <c r="O80" s="98">
        <v>22.0</v>
      </c>
      <c r="P80" s="94">
        <v>20.0</v>
      </c>
      <c r="Q80" s="68"/>
    </row>
    <row r="81">
      <c r="A81" s="85">
        <v>66.0</v>
      </c>
      <c r="B81" s="86" t="s">
        <v>81</v>
      </c>
      <c r="C81" s="97" t="s">
        <v>82</v>
      </c>
      <c r="D81" s="88" t="s">
        <v>83</v>
      </c>
      <c r="E81" s="93">
        <v>9.0</v>
      </c>
      <c r="F81" s="94">
        <v>9.0</v>
      </c>
      <c r="G81" s="94">
        <v>14.0</v>
      </c>
      <c r="H81" s="95" t="s">
        <v>576</v>
      </c>
      <c r="I81" s="94">
        <v>8.0</v>
      </c>
      <c r="J81" s="94" t="s">
        <v>578</v>
      </c>
      <c r="K81" s="94">
        <v>16.0</v>
      </c>
      <c r="L81" s="94">
        <v>15.0</v>
      </c>
      <c r="M81" s="96">
        <v>8.0</v>
      </c>
      <c r="N81" s="94">
        <v>10.0</v>
      </c>
      <c r="O81" s="98">
        <v>15.0</v>
      </c>
      <c r="P81" s="94">
        <v>19.0</v>
      </c>
      <c r="Q81" s="68"/>
    </row>
    <row r="82">
      <c r="A82" s="85">
        <v>67.0</v>
      </c>
      <c r="B82" s="86" t="s">
        <v>357</v>
      </c>
      <c r="C82" s="97" t="s">
        <v>358</v>
      </c>
      <c r="D82" s="88" t="s">
        <v>359</v>
      </c>
      <c r="E82" s="93">
        <v>17.0</v>
      </c>
      <c r="F82" s="94">
        <v>16.0</v>
      </c>
      <c r="G82" s="94">
        <v>32.0</v>
      </c>
      <c r="H82" s="94" t="s">
        <v>13</v>
      </c>
      <c r="I82" s="94">
        <v>16.0</v>
      </c>
      <c r="J82" s="94" t="s">
        <v>577</v>
      </c>
      <c r="K82" s="94">
        <v>29.0</v>
      </c>
      <c r="L82" s="94">
        <v>22.0</v>
      </c>
      <c r="M82" s="96">
        <v>16.0</v>
      </c>
      <c r="N82" s="94">
        <v>17.0</v>
      </c>
      <c r="O82" s="94">
        <v>22.0</v>
      </c>
      <c r="P82" s="94">
        <v>22.0</v>
      </c>
      <c r="Q82" s="68"/>
    </row>
    <row r="83">
      <c r="A83" s="85">
        <v>68.0</v>
      </c>
      <c r="B83" s="86" t="s">
        <v>360</v>
      </c>
      <c r="C83" s="97" t="s">
        <v>361</v>
      </c>
      <c r="D83" s="88" t="s">
        <v>362</v>
      </c>
      <c r="E83" s="93">
        <v>15.0</v>
      </c>
      <c r="F83" s="94">
        <v>16.0</v>
      </c>
      <c r="G83" s="94">
        <v>20.0</v>
      </c>
      <c r="H83" s="94" t="s">
        <v>13</v>
      </c>
      <c r="I83" s="94">
        <v>17.0</v>
      </c>
      <c r="J83" s="94" t="s">
        <v>577</v>
      </c>
      <c r="K83" s="94">
        <v>34.0</v>
      </c>
      <c r="L83" s="94">
        <v>25.0</v>
      </c>
      <c r="M83" s="96">
        <v>14.0</v>
      </c>
      <c r="N83" s="94">
        <v>15.0</v>
      </c>
      <c r="O83" s="94">
        <v>22.0</v>
      </c>
      <c r="P83" s="94">
        <v>21.0</v>
      </c>
      <c r="Q83" s="68"/>
    </row>
    <row r="84">
      <c r="A84" s="85">
        <v>69.0</v>
      </c>
      <c r="B84" s="86" t="s">
        <v>363</v>
      </c>
      <c r="C84" s="97" t="s">
        <v>364</v>
      </c>
      <c r="D84" s="88" t="s">
        <v>365</v>
      </c>
      <c r="E84" s="93">
        <v>19.0</v>
      </c>
      <c r="F84" s="94">
        <v>18.0</v>
      </c>
      <c r="G84" s="94">
        <v>28.0</v>
      </c>
      <c r="H84" s="94" t="s">
        <v>13</v>
      </c>
      <c r="I84" s="94">
        <v>19.0</v>
      </c>
      <c r="J84" s="94" t="s">
        <v>577</v>
      </c>
      <c r="K84" s="94">
        <v>32.0</v>
      </c>
      <c r="L84" s="94">
        <v>25.0</v>
      </c>
      <c r="M84" s="96">
        <v>16.0</v>
      </c>
      <c r="N84" s="94">
        <v>19.0</v>
      </c>
      <c r="O84" s="94">
        <v>24.0</v>
      </c>
      <c r="P84" s="94">
        <v>21.0</v>
      </c>
      <c r="Q84" s="68"/>
    </row>
    <row r="85">
      <c r="A85" s="85"/>
      <c r="B85" s="86"/>
      <c r="C85" s="97"/>
      <c r="D85" s="88"/>
      <c r="E85" s="77" t="s">
        <v>564</v>
      </c>
      <c r="F85" s="77" t="s">
        <v>565</v>
      </c>
      <c r="G85" s="77" t="s">
        <v>566</v>
      </c>
      <c r="H85" s="77" t="s">
        <v>567</v>
      </c>
      <c r="I85" s="77" t="s">
        <v>568</v>
      </c>
      <c r="J85" s="77" t="s">
        <v>569</v>
      </c>
      <c r="K85" s="78" t="s">
        <v>570</v>
      </c>
      <c r="L85" s="78" t="s">
        <v>571</v>
      </c>
      <c r="M85" s="77" t="s">
        <v>572</v>
      </c>
      <c r="N85" s="77" t="s">
        <v>573</v>
      </c>
      <c r="O85" s="79" t="s">
        <v>574</v>
      </c>
      <c r="P85" s="77" t="s">
        <v>575</v>
      </c>
      <c r="Q85" s="68"/>
    </row>
    <row r="86">
      <c r="A86" s="85"/>
      <c r="B86" s="86"/>
      <c r="C86" s="97"/>
      <c r="D86" s="88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80"/>
      <c r="P86" s="16"/>
      <c r="Q86" s="68"/>
    </row>
    <row r="87">
      <c r="A87" s="85">
        <v>70.0</v>
      </c>
      <c r="B87" s="86" t="s">
        <v>366</v>
      </c>
      <c r="C87" s="97" t="s">
        <v>367</v>
      </c>
      <c r="D87" s="88" t="s">
        <v>368</v>
      </c>
      <c r="E87" s="93">
        <v>16.0</v>
      </c>
      <c r="F87" s="94">
        <v>15.0</v>
      </c>
      <c r="G87" s="94">
        <v>28.0</v>
      </c>
      <c r="H87" s="94" t="s">
        <v>13</v>
      </c>
      <c r="I87" s="94">
        <v>17.0</v>
      </c>
      <c r="J87" s="94" t="s">
        <v>577</v>
      </c>
      <c r="K87" s="94">
        <v>30.0</v>
      </c>
      <c r="L87" s="94">
        <v>24.0</v>
      </c>
      <c r="M87" s="96">
        <v>14.0</v>
      </c>
      <c r="N87" s="94">
        <v>19.0</v>
      </c>
      <c r="O87" s="94">
        <v>22.0</v>
      </c>
      <c r="P87" s="94">
        <v>23.0</v>
      </c>
      <c r="Q87" s="68"/>
    </row>
    <row r="88">
      <c r="A88" s="85">
        <v>71.0</v>
      </c>
      <c r="B88" s="86" t="s">
        <v>369</v>
      </c>
      <c r="C88" s="97" t="s">
        <v>370</v>
      </c>
      <c r="D88" s="88" t="s">
        <v>371</v>
      </c>
      <c r="E88" s="93">
        <v>16.0</v>
      </c>
      <c r="F88" s="94">
        <v>14.0</v>
      </c>
      <c r="G88" s="94">
        <v>24.0</v>
      </c>
      <c r="H88" s="94" t="s">
        <v>13</v>
      </c>
      <c r="I88" s="94">
        <v>19.0</v>
      </c>
      <c r="J88" s="94" t="s">
        <v>577</v>
      </c>
      <c r="K88" s="94">
        <v>29.0</v>
      </c>
      <c r="L88" s="94">
        <v>25.0</v>
      </c>
      <c r="M88" s="96">
        <v>14.0</v>
      </c>
      <c r="N88" s="94">
        <v>16.0</v>
      </c>
      <c r="O88" s="94">
        <v>23.0</v>
      </c>
      <c r="P88" s="94">
        <v>22.0</v>
      </c>
      <c r="Q88" s="68"/>
    </row>
    <row r="89">
      <c r="A89" s="85">
        <v>72.0</v>
      </c>
      <c r="B89" s="86" t="s">
        <v>84</v>
      </c>
      <c r="C89" s="97" t="s">
        <v>85</v>
      </c>
      <c r="D89" s="88" t="s">
        <v>86</v>
      </c>
      <c r="E89" s="93">
        <v>20.0</v>
      </c>
      <c r="F89" s="94">
        <v>19.0</v>
      </c>
      <c r="G89" s="94">
        <v>33.0</v>
      </c>
      <c r="H89" s="94" t="s">
        <v>13</v>
      </c>
      <c r="I89" s="94">
        <v>20.0</v>
      </c>
      <c r="J89" s="94" t="s">
        <v>579</v>
      </c>
      <c r="K89" s="94">
        <v>37.0</v>
      </c>
      <c r="L89" s="94">
        <v>23.0</v>
      </c>
      <c r="M89" s="96">
        <v>16.0</v>
      </c>
      <c r="N89" s="94">
        <v>16.0</v>
      </c>
      <c r="O89" s="98">
        <v>22.0</v>
      </c>
      <c r="P89" s="94">
        <v>22.0</v>
      </c>
      <c r="Q89" s="68"/>
    </row>
    <row r="90">
      <c r="A90" s="85">
        <v>73.0</v>
      </c>
      <c r="B90" s="86" t="s">
        <v>87</v>
      </c>
      <c r="C90" s="97" t="s">
        <v>88</v>
      </c>
      <c r="D90" s="88" t="s">
        <v>89</v>
      </c>
      <c r="E90" s="93">
        <v>13.0</v>
      </c>
      <c r="F90" s="94">
        <v>12.0</v>
      </c>
      <c r="G90" s="94">
        <v>18.0</v>
      </c>
      <c r="H90" s="95" t="s">
        <v>576</v>
      </c>
      <c r="I90" s="94">
        <v>11.0</v>
      </c>
      <c r="J90" s="94" t="s">
        <v>578</v>
      </c>
      <c r="K90" s="94">
        <v>17.0</v>
      </c>
      <c r="L90" s="94">
        <v>19.0</v>
      </c>
      <c r="M90" s="96">
        <v>11.0</v>
      </c>
      <c r="N90" s="94">
        <v>13.0</v>
      </c>
      <c r="O90" s="98">
        <v>22.0</v>
      </c>
      <c r="P90" s="94">
        <v>21.0</v>
      </c>
      <c r="Q90" s="68"/>
    </row>
    <row r="91">
      <c r="A91" s="85">
        <v>74.0</v>
      </c>
      <c r="B91" s="86" t="s">
        <v>372</v>
      </c>
      <c r="C91" s="97" t="s">
        <v>373</v>
      </c>
      <c r="D91" s="88" t="s">
        <v>374</v>
      </c>
      <c r="E91" s="93">
        <v>17.0</v>
      </c>
      <c r="F91" s="94">
        <v>17.0</v>
      </c>
      <c r="G91" s="94">
        <v>25.0</v>
      </c>
      <c r="H91" s="94" t="s">
        <v>13</v>
      </c>
      <c r="I91" s="94">
        <v>19.0</v>
      </c>
      <c r="J91" s="94" t="s">
        <v>577</v>
      </c>
      <c r="K91" s="94">
        <v>34.0</v>
      </c>
      <c r="L91" s="94">
        <v>23.0</v>
      </c>
      <c r="M91" s="96">
        <v>15.0</v>
      </c>
      <c r="N91" s="94">
        <v>17.0</v>
      </c>
      <c r="O91" s="94">
        <v>21.0</v>
      </c>
      <c r="P91" s="94">
        <v>22.0</v>
      </c>
      <c r="Q91" s="68"/>
    </row>
    <row r="92">
      <c r="A92" s="85">
        <v>75.0</v>
      </c>
      <c r="B92" s="86" t="s">
        <v>90</v>
      </c>
      <c r="C92" s="99" t="s">
        <v>91</v>
      </c>
      <c r="D92" s="100" t="s">
        <v>92</v>
      </c>
      <c r="E92" s="93">
        <v>20.0</v>
      </c>
      <c r="F92" s="94">
        <v>19.0</v>
      </c>
      <c r="G92" s="94">
        <v>30.0</v>
      </c>
      <c r="H92" s="94" t="s">
        <v>13</v>
      </c>
      <c r="I92" s="94">
        <v>20.0</v>
      </c>
      <c r="J92" s="94" t="s">
        <v>579</v>
      </c>
      <c r="K92" s="96">
        <v>35.0</v>
      </c>
      <c r="L92" s="94">
        <v>21.0</v>
      </c>
      <c r="M92" s="96">
        <v>16.0</v>
      </c>
      <c r="N92" s="94">
        <v>17.0</v>
      </c>
      <c r="O92" s="98">
        <v>23.0</v>
      </c>
      <c r="P92" s="94">
        <v>20.0</v>
      </c>
      <c r="Q92" s="68"/>
    </row>
    <row r="93">
      <c r="A93" s="85">
        <v>76.0</v>
      </c>
      <c r="B93" s="86" t="s">
        <v>93</v>
      </c>
      <c r="C93" s="99" t="s">
        <v>94</v>
      </c>
      <c r="D93" s="100" t="s">
        <v>95</v>
      </c>
      <c r="E93" s="93">
        <v>17.0</v>
      </c>
      <c r="F93" s="94">
        <v>19.0</v>
      </c>
      <c r="G93" s="94">
        <v>33.0</v>
      </c>
      <c r="H93" s="94" t="s">
        <v>13</v>
      </c>
      <c r="I93" s="94">
        <v>18.0</v>
      </c>
      <c r="J93" s="94" t="s">
        <v>579</v>
      </c>
      <c r="K93" s="96">
        <v>33.0</v>
      </c>
      <c r="L93" s="94">
        <v>23.0</v>
      </c>
      <c r="M93" s="96">
        <v>15.0</v>
      </c>
      <c r="N93" s="94">
        <v>16.0</v>
      </c>
      <c r="O93" s="98">
        <v>21.0</v>
      </c>
      <c r="P93" s="94">
        <v>22.0</v>
      </c>
      <c r="Q93" s="68"/>
    </row>
    <row r="94">
      <c r="A94" s="85">
        <v>77.0</v>
      </c>
      <c r="B94" s="86" t="s">
        <v>96</v>
      </c>
      <c r="C94" s="97" t="s">
        <v>97</v>
      </c>
      <c r="D94" s="88" t="s">
        <v>98</v>
      </c>
      <c r="E94" s="93">
        <v>20.0</v>
      </c>
      <c r="F94" s="94">
        <v>20.0</v>
      </c>
      <c r="G94" s="94">
        <v>32.0</v>
      </c>
      <c r="H94" s="95" t="s">
        <v>576</v>
      </c>
      <c r="I94" s="94">
        <v>17.0</v>
      </c>
      <c r="J94" s="94" t="s">
        <v>579</v>
      </c>
      <c r="K94" s="96">
        <v>39.0</v>
      </c>
      <c r="L94" s="94">
        <v>23.0</v>
      </c>
      <c r="M94" s="96">
        <v>18.0</v>
      </c>
      <c r="N94" s="94">
        <v>20.0</v>
      </c>
      <c r="O94" s="98">
        <v>23.0</v>
      </c>
      <c r="P94" s="94">
        <v>22.0</v>
      </c>
      <c r="Q94" s="68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85">
        <v>78.0</v>
      </c>
      <c r="B95" s="86" t="s">
        <v>99</v>
      </c>
      <c r="C95" s="99" t="s">
        <v>100</v>
      </c>
      <c r="D95" s="100" t="s">
        <v>101</v>
      </c>
      <c r="E95" s="93">
        <v>19.0</v>
      </c>
      <c r="F95" s="94">
        <v>18.0</v>
      </c>
      <c r="G95" s="94">
        <v>29.0</v>
      </c>
      <c r="H95" s="94" t="s">
        <v>13</v>
      </c>
      <c r="I95" s="94">
        <v>20.0</v>
      </c>
      <c r="J95" s="94" t="s">
        <v>579</v>
      </c>
      <c r="K95" s="96">
        <v>35.0</v>
      </c>
      <c r="L95" s="94">
        <v>23.0</v>
      </c>
      <c r="M95" s="96">
        <v>17.0</v>
      </c>
      <c r="N95" s="94">
        <v>17.0</v>
      </c>
      <c r="O95" s="98">
        <v>23.0</v>
      </c>
      <c r="P95" s="94">
        <v>22.0</v>
      </c>
      <c r="Q95" s="68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85">
        <v>79.0</v>
      </c>
      <c r="B96" s="86" t="s">
        <v>375</v>
      </c>
      <c r="C96" s="99" t="s">
        <v>376</v>
      </c>
      <c r="D96" s="100" t="s">
        <v>377</v>
      </c>
      <c r="E96" s="93">
        <v>16.0</v>
      </c>
      <c r="F96" s="94">
        <v>13.0</v>
      </c>
      <c r="G96" s="94">
        <v>18.0</v>
      </c>
      <c r="H96" s="94" t="s">
        <v>13</v>
      </c>
      <c r="I96" s="94">
        <v>16.0</v>
      </c>
      <c r="J96" s="94" t="s">
        <v>577</v>
      </c>
      <c r="K96" s="94">
        <v>29.0</v>
      </c>
      <c r="L96" s="102">
        <v>23.0</v>
      </c>
      <c r="M96" s="96">
        <v>12.0</v>
      </c>
      <c r="N96" s="94">
        <v>15.0</v>
      </c>
      <c r="O96" s="94">
        <v>22.0</v>
      </c>
      <c r="P96" s="94">
        <v>23.0</v>
      </c>
      <c r="Q96" s="68"/>
    </row>
    <row r="97">
      <c r="A97" s="85">
        <v>80.0</v>
      </c>
      <c r="B97" s="86" t="s">
        <v>102</v>
      </c>
      <c r="C97" s="99" t="s">
        <v>103</v>
      </c>
      <c r="D97" s="100" t="s">
        <v>104</v>
      </c>
      <c r="E97" s="93">
        <v>14.0</v>
      </c>
      <c r="F97" s="94">
        <v>12.0</v>
      </c>
      <c r="G97" s="94">
        <v>20.0</v>
      </c>
      <c r="H97" s="94" t="s">
        <v>13</v>
      </c>
      <c r="I97" s="94">
        <v>15.0</v>
      </c>
      <c r="J97" s="94" t="s">
        <v>579</v>
      </c>
      <c r="K97" s="96">
        <v>26.0</v>
      </c>
      <c r="L97" s="94">
        <v>24.0</v>
      </c>
      <c r="M97" s="96">
        <v>14.0</v>
      </c>
      <c r="N97" s="94">
        <v>14.0</v>
      </c>
      <c r="O97" s="98">
        <v>23.0</v>
      </c>
      <c r="P97" s="94">
        <v>20.0</v>
      </c>
      <c r="Q97" s="68"/>
    </row>
    <row r="98">
      <c r="A98" s="85">
        <v>81.0</v>
      </c>
      <c r="B98" s="86" t="s">
        <v>378</v>
      </c>
      <c r="C98" s="99" t="s">
        <v>379</v>
      </c>
      <c r="D98" s="100" t="s">
        <v>380</v>
      </c>
      <c r="E98" s="93">
        <v>16.0</v>
      </c>
      <c r="F98" s="94">
        <v>17.0</v>
      </c>
      <c r="G98" s="94">
        <v>20.0</v>
      </c>
      <c r="H98" s="94" t="s">
        <v>13</v>
      </c>
      <c r="I98" s="94">
        <v>15.0</v>
      </c>
      <c r="J98" s="94" t="s">
        <v>577</v>
      </c>
      <c r="K98" s="94">
        <v>25.0</v>
      </c>
      <c r="L98" s="94">
        <v>24.0</v>
      </c>
      <c r="M98" s="96">
        <v>13.0</v>
      </c>
      <c r="N98" s="94">
        <v>13.0</v>
      </c>
      <c r="O98" s="94">
        <v>22.0</v>
      </c>
      <c r="P98" s="94">
        <v>21.0</v>
      </c>
      <c r="Q98" s="68"/>
    </row>
    <row r="99">
      <c r="A99" s="85">
        <v>82.0</v>
      </c>
      <c r="B99" s="86" t="s">
        <v>381</v>
      </c>
      <c r="C99" s="99" t="s">
        <v>382</v>
      </c>
      <c r="D99" s="100" t="s">
        <v>383</v>
      </c>
      <c r="E99" s="93">
        <v>15.0</v>
      </c>
      <c r="F99" s="94">
        <v>16.0</v>
      </c>
      <c r="G99" s="94">
        <v>25.0</v>
      </c>
      <c r="H99" s="94" t="s">
        <v>13</v>
      </c>
      <c r="I99" s="94">
        <v>15.0</v>
      </c>
      <c r="J99" s="94" t="s">
        <v>577</v>
      </c>
      <c r="K99" s="94">
        <v>27.0</v>
      </c>
      <c r="L99" s="94">
        <v>22.0</v>
      </c>
      <c r="M99" s="96">
        <v>12.0</v>
      </c>
      <c r="N99" s="94">
        <v>16.0</v>
      </c>
      <c r="O99" s="94">
        <v>23.0</v>
      </c>
      <c r="P99" s="94">
        <v>18.0</v>
      </c>
      <c r="Q99" s="68"/>
    </row>
    <row r="100">
      <c r="A100" s="85">
        <v>83.0</v>
      </c>
      <c r="B100" s="86" t="s">
        <v>384</v>
      </c>
      <c r="C100" s="99" t="s">
        <v>385</v>
      </c>
      <c r="D100" s="100" t="s">
        <v>386</v>
      </c>
      <c r="E100" s="93">
        <v>13.0</v>
      </c>
      <c r="F100" s="94">
        <v>12.0</v>
      </c>
      <c r="G100" s="94">
        <v>13.0</v>
      </c>
      <c r="H100" s="95" t="s">
        <v>576</v>
      </c>
      <c r="I100" s="94">
        <v>8.0</v>
      </c>
      <c r="J100" s="94" t="s">
        <v>577</v>
      </c>
      <c r="K100" s="94">
        <v>14.0</v>
      </c>
      <c r="L100" s="94">
        <v>19.0</v>
      </c>
      <c r="M100" s="96">
        <v>11.0</v>
      </c>
      <c r="N100" s="94">
        <v>12.0</v>
      </c>
      <c r="O100" s="94">
        <v>19.0</v>
      </c>
      <c r="P100" s="94">
        <v>21.0</v>
      </c>
      <c r="Q100" s="68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85">
        <v>84.0</v>
      </c>
      <c r="B101" s="86" t="s">
        <v>387</v>
      </c>
      <c r="C101" s="99" t="s">
        <v>388</v>
      </c>
      <c r="D101" s="100" t="s">
        <v>389</v>
      </c>
      <c r="E101" s="93">
        <v>15.0</v>
      </c>
      <c r="F101" s="94">
        <v>15.0</v>
      </c>
      <c r="G101" s="94">
        <v>21.0</v>
      </c>
      <c r="H101" s="94" t="s">
        <v>13</v>
      </c>
      <c r="I101" s="94">
        <v>13.0</v>
      </c>
      <c r="J101" s="94" t="s">
        <v>577</v>
      </c>
      <c r="K101" s="94">
        <v>19.0</v>
      </c>
      <c r="L101" s="94">
        <v>22.0</v>
      </c>
      <c r="M101" s="96">
        <v>14.0</v>
      </c>
      <c r="N101" s="94">
        <v>17.0</v>
      </c>
      <c r="O101" s="94">
        <v>22.0</v>
      </c>
      <c r="P101" s="94">
        <v>22.0</v>
      </c>
      <c r="Q101" s="68"/>
    </row>
    <row r="102">
      <c r="A102" s="85">
        <v>85.0</v>
      </c>
      <c r="B102" s="86" t="s">
        <v>105</v>
      </c>
      <c r="C102" s="99" t="s">
        <v>106</v>
      </c>
      <c r="D102" s="100" t="s">
        <v>107</v>
      </c>
      <c r="E102" s="93">
        <v>15.0</v>
      </c>
      <c r="F102" s="94">
        <v>15.0</v>
      </c>
      <c r="G102" s="94">
        <v>16.0</v>
      </c>
      <c r="H102" s="94" t="s">
        <v>13</v>
      </c>
      <c r="I102" s="94">
        <v>17.0</v>
      </c>
      <c r="J102" s="94" t="s">
        <v>579</v>
      </c>
      <c r="K102" s="96">
        <v>29.0</v>
      </c>
      <c r="L102" s="94">
        <v>23.0</v>
      </c>
      <c r="M102" s="96">
        <v>13.0</v>
      </c>
      <c r="N102" s="94">
        <v>14.0</v>
      </c>
      <c r="O102" s="98">
        <v>22.0</v>
      </c>
      <c r="P102" s="94">
        <v>22.0</v>
      </c>
      <c r="Q102" s="68"/>
    </row>
    <row r="103">
      <c r="A103" s="85">
        <v>86.0</v>
      </c>
      <c r="B103" s="86" t="s">
        <v>108</v>
      </c>
      <c r="C103" s="99" t="s">
        <v>109</v>
      </c>
      <c r="D103" s="100" t="s">
        <v>110</v>
      </c>
      <c r="E103" s="93">
        <v>12.0</v>
      </c>
      <c r="F103" s="94">
        <v>18.0</v>
      </c>
      <c r="G103" s="94">
        <v>19.0</v>
      </c>
      <c r="H103" s="94" t="s">
        <v>13</v>
      </c>
      <c r="I103" s="94">
        <v>14.0</v>
      </c>
      <c r="J103" s="94" t="s">
        <v>579</v>
      </c>
      <c r="K103" s="96">
        <v>30.0</v>
      </c>
      <c r="L103" s="94">
        <v>22.0</v>
      </c>
      <c r="M103" s="96">
        <v>11.0</v>
      </c>
      <c r="N103" s="94">
        <v>12.0</v>
      </c>
      <c r="O103" s="98">
        <v>21.0</v>
      </c>
      <c r="P103" s="94">
        <v>21.0</v>
      </c>
      <c r="Q103" s="68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85">
        <v>87.0</v>
      </c>
      <c r="B104" s="86" t="s">
        <v>111</v>
      </c>
      <c r="C104" s="99" t="s">
        <v>112</v>
      </c>
      <c r="D104" s="100" t="s">
        <v>113</v>
      </c>
      <c r="E104" s="93">
        <v>14.0</v>
      </c>
      <c r="F104" s="94">
        <v>13.0</v>
      </c>
      <c r="G104" s="94">
        <v>24.0</v>
      </c>
      <c r="H104" s="94" t="s">
        <v>13</v>
      </c>
      <c r="I104" s="94">
        <v>15.0</v>
      </c>
      <c r="J104" s="94" t="s">
        <v>579</v>
      </c>
      <c r="K104" s="96">
        <v>32.0</v>
      </c>
      <c r="L104" s="94">
        <v>23.0</v>
      </c>
      <c r="M104" s="96">
        <v>12.0</v>
      </c>
      <c r="N104" s="94">
        <v>14.0</v>
      </c>
      <c r="O104" s="94">
        <v>23.0</v>
      </c>
      <c r="P104" s="94">
        <v>22.0</v>
      </c>
      <c r="Q104" s="68"/>
    </row>
    <row r="105">
      <c r="A105" s="85">
        <v>88.0</v>
      </c>
      <c r="B105" s="86" t="s">
        <v>390</v>
      </c>
      <c r="C105" s="99" t="s">
        <v>391</v>
      </c>
      <c r="D105" s="100" t="s">
        <v>392</v>
      </c>
      <c r="E105" s="93">
        <v>14.0</v>
      </c>
      <c r="F105" s="94">
        <v>14.0</v>
      </c>
      <c r="G105" s="94">
        <v>22.0</v>
      </c>
      <c r="H105" s="95" t="s">
        <v>576</v>
      </c>
      <c r="I105" s="94">
        <v>12.0</v>
      </c>
      <c r="J105" s="94" t="s">
        <v>577</v>
      </c>
      <c r="K105" s="94">
        <v>30.0</v>
      </c>
      <c r="L105" s="94">
        <v>23.0</v>
      </c>
      <c r="M105" s="96">
        <v>12.0</v>
      </c>
      <c r="N105" s="94">
        <v>15.0</v>
      </c>
      <c r="O105" s="94">
        <v>20.0</v>
      </c>
      <c r="P105" s="94">
        <v>21.0</v>
      </c>
      <c r="Q105" s="68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85">
        <v>89.0</v>
      </c>
      <c r="B106" s="86" t="s">
        <v>393</v>
      </c>
      <c r="C106" s="99" t="s">
        <v>394</v>
      </c>
      <c r="D106" s="100" t="s">
        <v>395</v>
      </c>
      <c r="E106" s="93">
        <v>13.0</v>
      </c>
      <c r="F106" s="94">
        <v>16.0</v>
      </c>
      <c r="G106" s="94">
        <v>21.0</v>
      </c>
      <c r="H106" s="94" t="s">
        <v>13</v>
      </c>
      <c r="I106" s="94">
        <v>10.0</v>
      </c>
      <c r="J106" s="94" t="s">
        <v>577</v>
      </c>
      <c r="K106" s="94">
        <v>23.0</v>
      </c>
      <c r="L106" s="94">
        <v>25.0</v>
      </c>
      <c r="M106" s="96">
        <v>15.0</v>
      </c>
      <c r="N106" s="94">
        <v>13.0</v>
      </c>
      <c r="O106" s="94">
        <v>23.0</v>
      </c>
      <c r="P106" s="94">
        <v>19.0</v>
      </c>
      <c r="Q106" s="68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85">
        <v>90.0</v>
      </c>
      <c r="B107" s="86" t="s">
        <v>114</v>
      </c>
      <c r="C107" s="99" t="s">
        <v>115</v>
      </c>
      <c r="D107" s="100" t="s">
        <v>116</v>
      </c>
      <c r="E107" s="93">
        <v>11.0</v>
      </c>
      <c r="F107" s="94">
        <v>12.0</v>
      </c>
      <c r="G107" s="94">
        <v>21.0</v>
      </c>
      <c r="H107" s="95" t="s">
        <v>576</v>
      </c>
      <c r="I107" s="94">
        <v>11.0</v>
      </c>
      <c r="J107" s="94" t="s">
        <v>579</v>
      </c>
      <c r="K107" s="96">
        <v>29.0</v>
      </c>
      <c r="L107" s="94">
        <v>22.0</v>
      </c>
      <c r="M107" s="96">
        <v>10.0</v>
      </c>
      <c r="N107" s="94">
        <v>13.0</v>
      </c>
      <c r="O107" s="94">
        <v>21.0</v>
      </c>
      <c r="P107" s="94">
        <v>21.0</v>
      </c>
      <c r="Q107" s="68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85">
        <v>91.0</v>
      </c>
      <c r="B108" s="86" t="s">
        <v>396</v>
      </c>
      <c r="C108" s="99" t="s">
        <v>397</v>
      </c>
      <c r="D108" s="100" t="s">
        <v>398</v>
      </c>
      <c r="E108" s="93">
        <v>14.0</v>
      </c>
      <c r="F108" s="94">
        <v>15.0</v>
      </c>
      <c r="G108" s="94">
        <v>22.0</v>
      </c>
      <c r="H108" s="94" t="s">
        <v>13</v>
      </c>
      <c r="I108" s="94">
        <v>17.0</v>
      </c>
      <c r="J108" s="94" t="s">
        <v>577</v>
      </c>
      <c r="K108" s="94">
        <v>22.0</v>
      </c>
      <c r="L108" s="94">
        <v>22.0</v>
      </c>
      <c r="M108" s="96">
        <v>11.0</v>
      </c>
      <c r="N108" s="94">
        <v>13.0</v>
      </c>
      <c r="O108" s="94">
        <v>23.0</v>
      </c>
      <c r="P108" s="94">
        <v>22.0</v>
      </c>
      <c r="Q108" s="68"/>
    </row>
    <row r="109">
      <c r="A109" s="85">
        <v>92.0</v>
      </c>
      <c r="B109" s="86" t="s">
        <v>117</v>
      </c>
      <c r="C109" s="99" t="s">
        <v>118</v>
      </c>
      <c r="D109" s="100" t="s">
        <v>119</v>
      </c>
      <c r="E109" s="93">
        <v>20.0</v>
      </c>
      <c r="F109" s="94">
        <v>19.0</v>
      </c>
      <c r="G109" s="94">
        <v>29.0</v>
      </c>
      <c r="H109" s="94" t="s">
        <v>13</v>
      </c>
      <c r="I109" s="94">
        <v>20.0</v>
      </c>
      <c r="J109" s="94" t="s">
        <v>579</v>
      </c>
      <c r="K109" s="96">
        <v>30.0</v>
      </c>
      <c r="L109" s="94">
        <v>22.0</v>
      </c>
      <c r="M109" s="96">
        <v>16.0</v>
      </c>
      <c r="N109" s="94">
        <v>19.0</v>
      </c>
      <c r="O109" s="94">
        <v>23.0</v>
      </c>
      <c r="P109" s="94">
        <v>23.0</v>
      </c>
      <c r="Q109" s="68"/>
    </row>
    <row r="110">
      <c r="A110" s="85">
        <v>93.0</v>
      </c>
      <c r="B110" s="86" t="s">
        <v>399</v>
      </c>
      <c r="C110" s="99" t="s">
        <v>400</v>
      </c>
      <c r="D110" s="100" t="s">
        <v>401</v>
      </c>
      <c r="E110" s="93">
        <v>19.0</v>
      </c>
      <c r="F110" s="94">
        <v>20.0</v>
      </c>
      <c r="G110" s="94">
        <v>27.0</v>
      </c>
      <c r="H110" s="95" t="s">
        <v>576</v>
      </c>
      <c r="I110" s="94">
        <v>17.0</v>
      </c>
      <c r="J110" s="94" t="s">
        <v>577</v>
      </c>
      <c r="K110" s="94">
        <v>31.0</v>
      </c>
      <c r="L110" s="94">
        <v>22.0</v>
      </c>
      <c r="M110" s="96">
        <v>16.0</v>
      </c>
      <c r="N110" s="94">
        <v>19.0</v>
      </c>
      <c r="O110" s="94">
        <v>23.0</v>
      </c>
      <c r="P110" s="94">
        <v>22.0</v>
      </c>
      <c r="Q110" s="68"/>
    </row>
    <row r="111">
      <c r="A111" s="85">
        <v>94.0</v>
      </c>
      <c r="B111" s="86" t="s">
        <v>402</v>
      </c>
      <c r="C111" s="99" t="s">
        <v>403</v>
      </c>
      <c r="D111" s="100" t="s">
        <v>404</v>
      </c>
      <c r="E111" s="93">
        <v>17.0</v>
      </c>
      <c r="F111" s="94">
        <v>16.0</v>
      </c>
      <c r="G111" s="94">
        <v>29.0</v>
      </c>
      <c r="H111" s="95" t="s">
        <v>576</v>
      </c>
      <c r="I111" s="94">
        <v>13.0</v>
      </c>
      <c r="J111" s="94" t="s">
        <v>577</v>
      </c>
      <c r="K111" s="94">
        <v>31.0</v>
      </c>
      <c r="L111" s="94">
        <v>25.0</v>
      </c>
      <c r="M111" s="96">
        <v>13.0</v>
      </c>
      <c r="N111" s="94">
        <v>13.0</v>
      </c>
      <c r="O111" s="94">
        <v>23.0</v>
      </c>
      <c r="P111" s="94">
        <v>22.0</v>
      </c>
      <c r="Q111" s="68"/>
    </row>
    <row r="112">
      <c r="A112" s="85">
        <v>95.0</v>
      </c>
      <c r="B112" s="86" t="s">
        <v>405</v>
      </c>
      <c r="C112" s="99" t="s">
        <v>406</v>
      </c>
      <c r="D112" s="100" t="s">
        <v>407</v>
      </c>
      <c r="E112" s="93">
        <v>19.0</v>
      </c>
      <c r="F112" s="94">
        <v>17.0</v>
      </c>
      <c r="G112" s="94">
        <v>21.0</v>
      </c>
      <c r="H112" s="95" t="s">
        <v>576</v>
      </c>
      <c r="I112" s="94">
        <v>15.0</v>
      </c>
      <c r="J112" s="94" t="s">
        <v>577</v>
      </c>
      <c r="K112" s="94">
        <v>22.0</v>
      </c>
      <c r="L112" s="94">
        <v>22.0</v>
      </c>
      <c r="M112" s="96">
        <v>13.0</v>
      </c>
      <c r="N112" s="94">
        <v>17.0</v>
      </c>
      <c r="O112" s="94">
        <v>21.0</v>
      </c>
      <c r="P112" s="94">
        <v>22.0</v>
      </c>
      <c r="Q112" s="68"/>
    </row>
    <row r="113">
      <c r="A113" s="85">
        <v>96.0</v>
      </c>
      <c r="B113" s="86" t="s">
        <v>408</v>
      </c>
      <c r="C113" s="99" t="s">
        <v>409</v>
      </c>
      <c r="D113" s="100" t="s">
        <v>581</v>
      </c>
      <c r="E113" s="93">
        <v>13.0</v>
      </c>
      <c r="F113" s="94">
        <v>19.0</v>
      </c>
      <c r="G113" s="94">
        <v>22.0</v>
      </c>
      <c r="H113" s="95" t="s">
        <v>576</v>
      </c>
      <c r="I113" s="94">
        <v>12.0</v>
      </c>
      <c r="J113" s="94" t="s">
        <v>577</v>
      </c>
      <c r="K113" s="94">
        <v>20.0</v>
      </c>
      <c r="L113" s="94">
        <v>22.0</v>
      </c>
      <c r="M113" s="96">
        <v>14.0</v>
      </c>
      <c r="N113" s="94">
        <v>16.0</v>
      </c>
      <c r="O113" s="94">
        <v>22.0</v>
      </c>
      <c r="P113" s="94">
        <v>20.0</v>
      </c>
      <c r="Q113" s="68"/>
    </row>
    <row r="114">
      <c r="A114" s="85">
        <v>97.0</v>
      </c>
      <c r="B114" s="86" t="s">
        <v>411</v>
      </c>
      <c r="C114" s="99" t="s">
        <v>412</v>
      </c>
      <c r="D114" s="100" t="s">
        <v>413</v>
      </c>
      <c r="E114" s="93">
        <v>15.0</v>
      </c>
      <c r="F114" s="94">
        <v>13.0</v>
      </c>
      <c r="G114" s="94">
        <v>26.0</v>
      </c>
      <c r="H114" s="95" t="s">
        <v>576</v>
      </c>
      <c r="I114" s="94">
        <v>16.0</v>
      </c>
      <c r="J114" s="94" t="s">
        <v>577</v>
      </c>
      <c r="K114" s="94">
        <v>28.0</v>
      </c>
      <c r="L114" s="94">
        <v>25.0</v>
      </c>
      <c r="M114" s="96">
        <v>15.0</v>
      </c>
      <c r="N114" s="94">
        <v>15.0</v>
      </c>
      <c r="O114" s="94">
        <v>23.0</v>
      </c>
      <c r="P114" s="94">
        <v>22.0</v>
      </c>
      <c r="Q114" s="68"/>
    </row>
    <row r="115">
      <c r="A115" s="85">
        <v>98.0</v>
      </c>
      <c r="B115" s="86" t="s">
        <v>120</v>
      </c>
      <c r="C115" s="99" t="s">
        <v>121</v>
      </c>
      <c r="D115" s="100" t="s">
        <v>122</v>
      </c>
      <c r="E115" s="93">
        <v>19.0</v>
      </c>
      <c r="F115" s="94">
        <v>18.0</v>
      </c>
      <c r="G115" s="94">
        <v>31.0</v>
      </c>
      <c r="H115" s="95" t="s">
        <v>576</v>
      </c>
      <c r="I115" s="94">
        <v>16.0</v>
      </c>
      <c r="J115" s="94" t="s">
        <v>579</v>
      </c>
      <c r="K115" s="96">
        <v>29.0</v>
      </c>
      <c r="L115" s="94">
        <v>23.0</v>
      </c>
      <c r="M115" s="96">
        <v>14.0</v>
      </c>
      <c r="N115" s="94">
        <v>14.0</v>
      </c>
      <c r="O115" s="94">
        <v>24.0</v>
      </c>
      <c r="P115" s="94">
        <v>23.0</v>
      </c>
      <c r="Q115" s="68"/>
    </row>
    <row r="116">
      <c r="A116" s="85">
        <v>99.0</v>
      </c>
      <c r="B116" s="86" t="s">
        <v>123</v>
      </c>
      <c r="C116" s="99" t="s">
        <v>124</v>
      </c>
      <c r="D116" s="100" t="s">
        <v>125</v>
      </c>
      <c r="E116" s="93">
        <v>16.0</v>
      </c>
      <c r="F116" s="94">
        <v>16.0</v>
      </c>
      <c r="G116" s="94">
        <v>11.0</v>
      </c>
      <c r="H116" s="95" t="s">
        <v>576</v>
      </c>
      <c r="I116" s="94">
        <v>15.0</v>
      </c>
      <c r="J116" s="94" t="s">
        <v>579</v>
      </c>
      <c r="K116" s="96">
        <v>25.0</v>
      </c>
      <c r="L116" s="94">
        <v>19.0</v>
      </c>
      <c r="M116" s="96">
        <v>8.0</v>
      </c>
      <c r="N116" s="94">
        <v>14.0</v>
      </c>
      <c r="O116" s="94">
        <v>21.0</v>
      </c>
      <c r="P116" s="94">
        <v>21.0</v>
      </c>
      <c r="Q116" s="68"/>
    </row>
    <row r="117">
      <c r="A117" s="85">
        <v>100.0</v>
      </c>
      <c r="B117" s="86" t="s">
        <v>414</v>
      </c>
      <c r="C117" s="99" t="s">
        <v>415</v>
      </c>
      <c r="D117" s="100" t="s">
        <v>416</v>
      </c>
      <c r="E117" s="93">
        <v>15.0</v>
      </c>
      <c r="F117" s="94">
        <v>17.0</v>
      </c>
      <c r="G117" s="94">
        <v>15.0</v>
      </c>
      <c r="H117" s="95" t="s">
        <v>576</v>
      </c>
      <c r="I117" s="94">
        <v>14.0</v>
      </c>
      <c r="J117" s="94" t="s">
        <v>577</v>
      </c>
      <c r="K117" s="94">
        <v>18.0</v>
      </c>
      <c r="L117" s="94">
        <v>25.0</v>
      </c>
      <c r="M117" s="96">
        <v>11.0</v>
      </c>
      <c r="N117" s="94">
        <v>13.0</v>
      </c>
      <c r="O117" s="94">
        <v>22.0</v>
      </c>
      <c r="P117" s="94">
        <v>21.0</v>
      </c>
      <c r="Q117" s="68"/>
    </row>
    <row r="118">
      <c r="A118" s="85">
        <v>101.0</v>
      </c>
      <c r="B118" s="86" t="s">
        <v>417</v>
      </c>
      <c r="C118" s="99" t="s">
        <v>418</v>
      </c>
      <c r="D118" s="100" t="s">
        <v>419</v>
      </c>
      <c r="E118" s="93">
        <v>16.0</v>
      </c>
      <c r="F118" s="94">
        <v>15.0</v>
      </c>
      <c r="G118" s="94">
        <v>19.0</v>
      </c>
      <c r="H118" s="95" t="s">
        <v>576</v>
      </c>
      <c r="I118" s="94">
        <v>15.0</v>
      </c>
      <c r="J118" s="94" t="s">
        <v>577</v>
      </c>
      <c r="K118" s="94">
        <v>30.0</v>
      </c>
      <c r="L118" s="94">
        <v>25.0</v>
      </c>
      <c r="M118" s="96">
        <v>16.0</v>
      </c>
      <c r="N118" s="94">
        <v>12.0</v>
      </c>
      <c r="O118" s="94">
        <v>24.0</v>
      </c>
      <c r="P118" s="94">
        <v>22.0</v>
      </c>
      <c r="Q118" s="68"/>
    </row>
    <row r="119">
      <c r="A119" s="85">
        <v>102.0</v>
      </c>
      <c r="B119" s="86" t="s">
        <v>420</v>
      </c>
      <c r="C119" s="99" t="s">
        <v>421</v>
      </c>
      <c r="D119" s="100" t="s">
        <v>422</v>
      </c>
      <c r="E119" s="93">
        <v>16.0</v>
      </c>
      <c r="F119" s="94">
        <v>18.0</v>
      </c>
      <c r="G119" s="94">
        <v>20.0</v>
      </c>
      <c r="H119" s="94" t="s">
        <v>13</v>
      </c>
      <c r="I119" s="94">
        <v>16.0</v>
      </c>
      <c r="J119" s="94" t="s">
        <v>577</v>
      </c>
      <c r="K119" s="94">
        <v>23.0</v>
      </c>
      <c r="L119" s="94">
        <v>22.0</v>
      </c>
      <c r="M119" s="96">
        <v>15.0</v>
      </c>
      <c r="N119" s="94">
        <v>13.0</v>
      </c>
      <c r="O119" s="94">
        <v>22.0</v>
      </c>
      <c r="P119" s="94">
        <v>21.0</v>
      </c>
      <c r="Q119" s="68"/>
    </row>
    <row r="120">
      <c r="A120" s="85">
        <v>103.0</v>
      </c>
      <c r="B120" s="86" t="s">
        <v>126</v>
      </c>
      <c r="C120" s="99" t="s">
        <v>127</v>
      </c>
      <c r="D120" s="100" t="s">
        <v>128</v>
      </c>
      <c r="E120" s="93">
        <v>11.0</v>
      </c>
      <c r="F120" s="94">
        <v>11.0</v>
      </c>
      <c r="G120" s="94">
        <v>15.0</v>
      </c>
      <c r="H120" s="95" t="s">
        <v>576</v>
      </c>
      <c r="I120" s="94">
        <v>8.0</v>
      </c>
      <c r="J120" s="94" t="s">
        <v>578</v>
      </c>
      <c r="K120" s="94">
        <v>16.0</v>
      </c>
      <c r="L120" s="94">
        <v>16.0</v>
      </c>
      <c r="M120" s="96">
        <v>13.0</v>
      </c>
      <c r="N120" s="94">
        <v>13.0</v>
      </c>
      <c r="O120" s="94">
        <v>20.0</v>
      </c>
      <c r="P120" s="94">
        <v>18.0</v>
      </c>
      <c r="Q120" s="68"/>
    </row>
    <row r="121">
      <c r="A121" s="85">
        <v>104.0</v>
      </c>
      <c r="B121" s="86" t="s">
        <v>129</v>
      </c>
      <c r="C121" s="99" t="s">
        <v>130</v>
      </c>
      <c r="D121" s="100" t="s">
        <v>131</v>
      </c>
      <c r="E121" s="93">
        <v>14.0</v>
      </c>
      <c r="F121" s="94">
        <v>14.0</v>
      </c>
      <c r="G121" s="94">
        <v>20.0</v>
      </c>
      <c r="H121" s="95" t="s">
        <v>576</v>
      </c>
      <c r="I121" s="94">
        <v>8.0</v>
      </c>
      <c r="J121" s="94" t="s">
        <v>579</v>
      </c>
      <c r="K121" s="96">
        <v>21.0</v>
      </c>
      <c r="L121" s="94">
        <v>19.0</v>
      </c>
      <c r="M121" s="96">
        <v>8.0</v>
      </c>
      <c r="N121" s="94">
        <v>11.0</v>
      </c>
      <c r="O121" s="94">
        <v>22.0</v>
      </c>
      <c r="P121" s="94">
        <v>21.0</v>
      </c>
      <c r="Q121" s="68"/>
    </row>
    <row r="122">
      <c r="A122" s="85">
        <v>105.0</v>
      </c>
      <c r="B122" s="86" t="s">
        <v>423</v>
      </c>
      <c r="C122" s="99" t="s">
        <v>424</v>
      </c>
      <c r="D122" s="100" t="s">
        <v>425</v>
      </c>
      <c r="E122" s="93">
        <v>13.0</v>
      </c>
      <c r="F122" s="94">
        <v>16.0</v>
      </c>
      <c r="G122" s="94">
        <v>18.0</v>
      </c>
      <c r="H122" s="94" t="s">
        <v>13</v>
      </c>
      <c r="I122" s="94">
        <v>10.0</v>
      </c>
      <c r="J122" s="94" t="s">
        <v>577</v>
      </c>
      <c r="K122" s="94">
        <v>15.0</v>
      </c>
      <c r="L122" s="102">
        <v>22.0</v>
      </c>
      <c r="M122" s="96">
        <v>10.0</v>
      </c>
      <c r="N122" s="94">
        <v>12.0</v>
      </c>
      <c r="O122" s="94">
        <v>12.0</v>
      </c>
      <c r="P122" s="94">
        <v>19.0</v>
      </c>
      <c r="Q122" s="68"/>
    </row>
    <row r="123">
      <c r="A123" s="85">
        <v>106.0</v>
      </c>
      <c r="B123" s="86" t="s">
        <v>426</v>
      </c>
      <c r="C123" s="99" t="s">
        <v>427</v>
      </c>
      <c r="D123" s="100" t="s">
        <v>428</v>
      </c>
      <c r="E123" s="93">
        <v>17.0</v>
      </c>
      <c r="F123" s="94">
        <v>19.0</v>
      </c>
      <c r="G123" s="94">
        <v>34.0</v>
      </c>
      <c r="H123" s="94" t="s">
        <v>13</v>
      </c>
      <c r="I123" s="94">
        <v>20.0</v>
      </c>
      <c r="J123" s="94" t="s">
        <v>577</v>
      </c>
      <c r="K123" s="94">
        <v>37.0</v>
      </c>
      <c r="L123" s="94">
        <v>25.0</v>
      </c>
      <c r="M123" s="96">
        <v>16.0</v>
      </c>
      <c r="N123" s="94">
        <v>18.0</v>
      </c>
      <c r="O123" s="94">
        <v>25.0</v>
      </c>
      <c r="P123" s="94">
        <v>24.0</v>
      </c>
      <c r="Q123" s="68"/>
    </row>
    <row r="124">
      <c r="A124" s="85">
        <v>107.0</v>
      </c>
      <c r="B124" s="86" t="s">
        <v>429</v>
      </c>
      <c r="C124" s="99" t="s">
        <v>430</v>
      </c>
      <c r="D124" s="100" t="s">
        <v>431</v>
      </c>
      <c r="E124" s="93">
        <v>15.0</v>
      </c>
      <c r="F124" s="94">
        <v>18.0</v>
      </c>
      <c r="G124" s="94">
        <v>28.0</v>
      </c>
      <c r="H124" s="95" t="s">
        <v>576</v>
      </c>
      <c r="I124" s="94">
        <v>16.0</v>
      </c>
      <c r="J124" s="94" t="s">
        <v>577</v>
      </c>
      <c r="K124" s="94">
        <v>32.0</v>
      </c>
      <c r="L124" s="94">
        <v>25.0</v>
      </c>
      <c r="M124" s="96">
        <v>13.0</v>
      </c>
      <c r="N124" s="94">
        <v>15.0</v>
      </c>
      <c r="O124" s="94">
        <v>23.0</v>
      </c>
      <c r="P124" s="94">
        <v>22.0</v>
      </c>
      <c r="Q124" s="68"/>
    </row>
    <row r="125">
      <c r="A125" s="85">
        <v>108.0</v>
      </c>
      <c r="B125" s="86" t="s">
        <v>432</v>
      </c>
      <c r="C125" s="99" t="s">
        <v>433</v>
      </c>
      <c r="D125" s="100" t="s">
        <v>434</v>
      </c>
      <c r="E125" s="93">
        <v>18.0</v>
      </c>
      <c r="F125" s="94">
        <v>18.0</v>
      </c>
      <c r="G125" s="94">
        <v>23.0</v>
      </c>
      <c r="H125" s="94" t="s">
        <v>13</v>
      </c>
      <c r="I125" s="94">
        <v>16.0</v>
      </c>
      <c r="J125" s="94" t="s">
        <v>577</v>
      </c>
      <c r="K125" s="94">
        <v>37.0</v>
      </c>
      <c r="L125" s="94">
        <v>25.0</v>
      </c>
      <c r="M125" s="96">
        <v>16.0</v>
      </c>
      <c r="N125" s="94">
        <v>17.0</v>
      </c>
      <c r="O125" s="94">
        <v>22.0</v>
      </c>
      <c r="P125" s="94">
        <v>19.0</v>
      </c>
      <c r="Q125" s="68"/>
    </row>
    <row r="126">
      <c r="A126" s="85">
        <v>109.0</v>
      </c>
      <c r="B126" s="86" t="s">
        <v>132</v>
      </c>
      <c r="C126" s="99" t="s">
        <v>133</v>
      </c>
      <c r="D126" s="100" t="s">
        <v>134</v>
      </c>
      <c r="E126" s="93">
        <v>13.0</v>
      </c>
      <c r="F126" s="94">
        <v>12.0</v>
      </c>
      <c r="G126" s="94">
        <v>15.0</v>
      </c>
      <c r="H126" s="95" t="s">
        <v>576</v>
      </c>
      <c r="I126" s="94">
        <v>15.0</v>
      </c>
      <c r="J126" s="94" t="s">
        <v>579</v>
      </c>
      <c r="K126" s="96">
        <v>26.0</v>
      </c>
      <c r="L126" s="94">
        <v>20.0</v>
      </c>
      <c r="M126" s="96">
        <v>14.0</v>
      </c>
      <c r="N126" s="94">
        <v>14.0</v>
      </c>
      <c r="O126" s="94">
        <v>19.0</v>
      </c>
      <c r="P126" s="94">
        <v>19.0</v>
      </c>
      <c r="Q126" s="68"/>
    </row>
    <row r="127">
      <c r="A127" s="85"/>
      <c r="B127" s="86"/>
      <c r="C127" s="97"/>
      <c r="D127" s="88"/>
      <c r="E127" s="77" t="s">
        <v>564</v>
      </c>
      <c r="F127" s="77" t="s">
        <v>565</v>
      </c>
      <c r="G127" s="77" t="s">
        <v>566</v>
      </c>
      <c r="H127" s="77" t="s">
        <v>567</v>
      </c>
      <c r="I127" s="77" t="s">
        <v>568</v>
      </c>
      <c r="J127" s="77" t="s">
        <v>569</v>
      </c>
      <c r="K127" s="78" t="s">
        <v>570</v>
      </c>
      <c r="L127" s="78" t="s">
        <v>571</v>
      </c>
      <c r="M127" s="77" t="s">
        <v>572</v>
      </c>
      <c r="N127" s="77" t="s">
        <v>573</v>
      </c>
      <c r="O127" s="79" t="s">
        <v>574</v>
      </c>
      <c r="P127" s="77" t="s">
        <v>575</v>
      </c>
      <c r="Q127" s="68"/>
    </row>
    <row r="128">
      <c r="A128" s="85"/>
      <c r="B128" s="86"/>
      <c r="C128" s="97"/>
      <c r="D128" s="88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80"/>
      <c r="P128" s="16"/>
      <c r="Q128" s="68"/>
    </row>
    <row r="129">
      <c r="A129" s="85">
        <v>110.0</v>
      </c>
      <c r="B129" s="86" t="s">
        <v>135</v>
      </c>
      <c r="C129" s="99" t="s">
        <v>136</v>
      </c>
      <c r="D129" s="100" t="s">
        <v>137</v>
      </c>
      <c r="E129" s="93">
        <v>11.0</v>
      </c>
      <c r="F129" s="94">
        <v>9.0</v>
      </c>
      <c r="G129" s="94">
        <v>11.0</v>
      </c>
      <c r="H129" s="95" t="s">
        <v>576</v>
      </c>
      <c r="I129" s="94">
        <v>8.0</v>
      </c>
      <c r="J129" s="94" t="s">
        <v>579</v>
      </c>
      <c r="K129" s="96">
        <v>22.0</v>
      </c>
      <c r="L129" s="94">
        <v>21.0</v>
      </c>
      <c r="M129" s="96">
        <v>9.0</v>
      </c>
      <c r="N129" s="94">
        <v>9.0</v>
      </c>
      <c r="O129" s="94">
        <v>23.0</v>
      </c>
      <c r="P129" s="94">
        <v>20.0</v>
      </c>
      <c r="Q129" s="68"/>
    </row>
    <row r="130">
      <c r="A130" s="85">
        <v>111.0</v>
      </c>
      <c r="B130" s="86" t="s">
        <v>138</v>
      </c>
      <c r="C130" s="99" t="s">
        <v>139</v>
      </c>
      <c r="D130" s="100" t="s">
        <v>140</v>
      </c>
      <c r="E130" s="93">
        <v>12.0</v>
      </c>
      <c r="F130" s="94">
        <v>13.0</v>
      </c>
      <c r="G130" s="94">
        <v>17.0</v>
      </c>
      <c r="H130" s="95" t="s">
        <v>576</v>
      </c>
      <c r="I130" s="94">
        <v>13.0</v>
      </c>
      <c r="J130" s="94" t="s">
        <v>579</v>
      </c>
      <c r="K130" s="96">
        <v>23.0</v>
      </c>
      <c r="L130" s="94">
        <v>21.0</v>
      </c>
      <c r="M130" s="96">
        <v>11.0</v>
      </c>
      <c r="N130" s="94">
        <v>11.0</v>
      </c>
      <c r="O130" s="94">
        <v>21.0</v>
      </c>
      <c r="P130" s="94">
        <v>19.0</v>
      </c>
      <c r="Q130" s="68"/>
    </row>
    <row r="131">
      <c r="A131" s="85">
        <v>112.0</v>
      </c>
      <c r="B131" s="86" t="s">
        <v>435</v>
      </c>
      <c r="C131" s="99" t="s">
        <v>436</v>
      </c>
      <c r="D131" s="100" t="s">
        <v>437</v>
      </c>
      <c r="E131" s="93">
        <v>15.0</v>
      </c>
      <c r="F131" s="94">
        <v>15.0</v>
      </c>
      <c r="G131" s="94">
        <v>27.0</v>
      </c>
      <c r="H131" s="94" t="s">
        <v>13</v>
      </c>
      <c r="I131" s="94">
        <v>16.0</v>
      </c>
      <c r="J131" s="94" t="s">
        <v>577</v>
      </c>
      <c r="K131" s="94">
        <v>27.0</v>
      </c>
      <c r="L131" s="94">
        <v>25.0</v>
      </c>
      <c r="M131" s="96">
        <v>14.0</v>
      </c>
      <c r="N131" s="94">
        <v>16.0</v>
      </c>
      <c r="O131" s="94">
        <v>23.0</v>
      </c>
      <c r="P131" s="94">
        <v>22.0</v>
      </c>
      <c r="Q131" s="68"/>
    </row>
    <row r="132">
      <c r="A132" s="85">
        <v>113.0</v>
      </c>
      <c r="B132" s="86" t="s">
        <v>141</v>
      </c>
      <c r="C132" s="99" t="s">
        <v>142</v>
      </c>
      <c r="D132" s="100" t="s">
        <v>143</v>
      </c>
      <c r="E132" s="93">
        <v>20.0</v>
      </c>
      <c r="F132" s="94">
        <v>19.0</v>
      </c>
      <c r="G132" s="94">
        <v>26.0</v>
      </c>
      <c r="H132" s="94" t="s">
        <v>13</v>
      </c>
      <c r="I132" s="94">
        <v>20.0</v>
      </c>
      <c r="J132" s="94" t="s">
        <v>579</v>
      </c>
      <c r="K132" s="96">
        <v>31.0</v>
      </c>
      <c r="L132" s="94">
        <v>23.0</v>
      </c>
      <c r="M132" s="96">
        <v>16.0</v>
      </c>
      <c r="N132" s="94">
        <v>16.0</v>
      </c>
      <c r="O132" s="94">
        <v>22.0</v>
      </c>
      <c r="P132" s="94">
        <v>21.0</v>
      </c>
      <c r="Q132" s="68"/>
    </row>
    <row r="133">
      <c r="A133" s="85">
        <v>114.0</v>
      </c>
      <c r="B133" s="86" t="s">
        <v>144</v>
      </c>
      <c r="C133" s="99" t="s">
        <v>145</v>
      </c>
      <c r="D133" s="100" t="s">
        <v>146</v>
      </c>
      <c r="E133" s="93">
        <v>20.0</v>
      </c>
      <c r="F133" s="94">
        <v>19.0</v>
      </c>
      <c r="G133" s="94">
        <v>27.0</v>
      </c>
      <c r="H133" s="95" t="s">
        <v>576</v>
      </c>
      <c r="I133" s="94">
        <v>15.0</v>
      </c>
      <c r="J133" s="94" t="s">
        <v>579</v>
      </c>
      <c r="K133" s="96">
        <v>34.0</v>
      </c>
      <c r="L133" s="94">
        <v>23.0</v>
      </c>
      <c r="M133" s="96">
        <v>18.0</v>
      </c>
      <c r="N133" s="94">
        <v>18.0</v>
      </c>
      <c r="O133" s="94">
        <v>22.0</v>
      </c>
      <c r="P133" s="94">
        <v>24.0</v>
      </c>
      <c r="Q133" s="68"/>
    </row>
    <row r="134">
      <c r="A134" s="85">
        <v>115.0</v>
      </c>
      <c r="B134" s="86" t="s">
        <v>147</v>
      </c>
      <c r="C134" s="99" t="s">
        <v>148</v>
      </c>
      <c r="D134" s="100" t="s">
        <v>149</v>
      </c>
      <c r="E134" s="93">
        <v>11.0</v>
      </c>
      <c r="F134" s="94">
        <v>12.0</v>
      </c>
      <c r="G134" s="94">
        <v>13.0</v>
      </c>
      <c r="H134" s="95" t="s">
        <v>576</v>
      </c>
      <c r="I134" s="94">
        <v>11.0</v>
      </c>
      <c r="J134" s="94" t="s">
        <v>578</v>
      </c>
      <c r="K134" s="94">
        <v>19.0</v>
      </c>
      <c r="L134" s="94">
        <v>17.0</v>
      </c>
      <c r="M134" s="96">
        <v>12.0</v>
      </c>
      <c r="N134" s="94">
        <v>11.0</v>
      </c>
      <c r="O134" s="94">
        <v>22.0</v>
      </c>
      <c r="P134" s="94">
        <v>18.0</v>
      </c>
      <c r="Q134" s="68"/>
    </row>
    <row r="135">
      <c r="A135" s="85">
        <v>116.0</v>
      </c>
      <c r="B135" s="86" t="s">
        <v>150</v>
      </c>
      <c r="C135" s="99" t="s">
        <v>151</v>
      </c>
      <c r="D135" s="100" t="s">
        <v>152</v>
      </c>
      <c r="E135" s="93">
        <v>12.0</v>
      </c>
      <c r="F135" s="94">
        <v>15.0</v>
      </c>
      <c r="G135" s="94">
        <v>21.0</v>
      </c>
      <c r="H135" s="94" t="s">
        <v>13</v>
      </c>
      <c r="I135" s="94">
        <v>18.0</v>
      </c>
      <c r="J135" s="94" t="s">
        <v>579</v>
      </c>
      <c r="K135" s="96">
        <v>32.0</v>
      </c>
      <c r="L135" s="94">
        <v>16.0</v>
      </c>
      <c r="M135" s="96">
        <v>14.0</v>
      </c>
      <c r="N135" s="94">
        <v>16.0</v>
      </c>
      <c r="O135" s="94">
        <v>22.0</v>
      </c>
      <c r="P135" s="94">
        <v>20.0</v>
      </c>
      <c r="Q135" s="68"/>
    </row>
    <row r="136">
      <c r="A136" s="85">
        <v>117.0</v>
      </c>
      <c r="B136" s="86" t="s">
        <v>153</v>
      </c>
      <c r="C136" s="99" t="s">
        <v>154</v>
      </c>
      <c r="D136" s="100" t="s">
        <v>155</v>
      </c>
      <c r="E136" s="93">
        <v>18.0</v>
      </c>
      <c r="F136" s="94">
        <v>17.0</v>
      </c>
      <c r="G136" s="94">
        <v>27.0</v>
      </c>
      <c r="H136" s="94" t="s">
        <v>13</v>
      </c>
      <c r="I136" s="94">
        <v>17.0</v>
      </c>
      <c r="J136" s="94" t="s">
        <v>579</v>
      </c>
      <c r="K136" s="96">
        <v>32.0</v>
      </c>
      <c r="L136" s="94">
        <v>23.0</v>
      </c>
      <c r="M136" s="96">
        <v>13.0</v>
      </c>
      <c r="N136" s="94">
        <v>16.0</v>
      </c>
      <c r="O136" s="94">
        <v>24.0</v>
      </c>
      <c r="P136" s="94">
        <v>18.0</v>
      </c>
      <c r="Q136" s="68"/>
    </row>
    <row r="137">
      <c r="A137" s="85">
        <v>118.0</v>
      </c>
      <c r="B137" s="86" t="s">
        <v>438</v>
      </c>
      <c r="C137" s="99" t="s">
        <v>439</v>
      </c>
      <c r="D137" s="100" t="s">
        <v>440</v>
      </c>
      <c r="E137" s="93">
        <v>14.0</v>
      </c>
      <c r="F137" s="94">
        <v>16.0</v>
      </c>
      <c r="G137" s="94">
        <v>21.0</v>
      </c>
      <c r="H137" s="94" t="s">
        <v>13</v>
      </c>
      <c r="I137" s="94">
        <v>16.0</v>
      </c>
      <c r="J137" s="94" t="s">
        <v>577</v>
      </c>
      <c r="K137" s="94">
        <v>24.0</v>
      </c>
      <c r="L137" s="94">
        <v>25.0</v>
      </c>
      <c r="M137" s="96">
        <v>18.0</v>
      </c>
      <c r="N137" s="94">
        <v>16.0</v>
      </c>
      <c r="O137" s="94">
        <v>22.0</v>
      </c>
      <c r="P137" s="94">
        <v>21.0</v>
      </c>
      <c r="Q137" s="68"/>
    </row>
    <row r="138">
      <c r="A138" s="85">
        <v>119.0</v>
      </c>
      <c r="B138" s="86" t="s">
        <v>156</v>
      </c>
      <c r="C138" s="99" t="s">
        <v>157</v>
      </c>
      <c r="D138" s="100" t="s">
        <v>158</v>
      </c>
      <c r="E138" s="93">
        <v>19.0</v>
      </c>
      <c r="F138" s="94">
        <v>18.0</v>
      </c>
      <c r="G138" s="94">
        <v>28.0</v>
      </c>
      <c r="H138" s="94" t="s">
        <v>13</v>
      </c>
      <c r="I138" s="94">
        <v>15.0</v>
      </c>
      <c r="J138" s="94" t="s">
        <v>579</v>
      </c>
      <c r="K138" s="96">
        <v>25.0</v>
      </c>
      <c r="L138" s="94">
        <v>22.0</v>
      </c>
      <c r="M138" s="96">
        <v>12.0</v>
      </c>
      <c r="N138" s="94">
        <v>13.0</v>
      </c>
      <c r="O138" s="94">
        <v>22.0</v>
      </c>
      <c r="P138" s="94">
        <v>21.0</v>
      </c>
      <c r="Q138" s="68"/>
    </row>
    <row r="139">
      <c r="A139" s="85">
        <v>120.0</v>
      </c>
      <c r="B139" s="86" t="s">
        <v>159</v>
      </c>
      <c r="C139" s="99" t="s">
        <v>160</v>
      </c>
      <c r="D139" s="100" t="s">
        <v>161</v>
      </c>
      <c r="E139" s="93">
        <v>12.0</v>
      </c>
      <c r="F139" s="94">
        <v>12.0</v>
      </c>
      <c r="G139" s="94">
        <v>15.0</v>
      </c>
      <c r="H139" s="95" t="s">
        <v>576</v>
      </c>
      <c r="I139" s="94">
        <v>8.0</v>
      </c>
      <c r="J139" s="94" t="s">
        <v>578</v>
      </c>
      <c r="K139" s="94">
        <v>16.0</v>
      </c>
      <c r="L139" s="94">
        <v>16.0</v>
      </c>
      <c r="M139" s="96">
        <v>11.0</v>
      </c>
      <c r="N139" s="94">
        <v>11.0</v>
      </c>
      <c r="O139" s="94">
        <v>21.0</v>
      </c>
      <c r="P139" s="94">
        <v>19.0</v>
      </c>
      <c r="Q139" s="68"/>
    </row>
    <row r="140">
      <c r="A140" s="85">
        <v>121.0</v>
      </c>
      <c r="B140" s="86" t="s">
        <v>162</v>
      </c>
      <c r="C140" s="99" t="s">
        <v>163</v>
      </c>
      <c r="D140" s="100" t="s">
        <v>164</v>
      </c>
      <c r="E140" s="93">
        <v>18.0</v>
      </c>
      <c r="F140" s="94">
        <v>18.0</v>
      </c>
      <c r="G140" s="94">
        <v>27.0</v>
      </c>
      <c r="H140" s="94" t="s">
        <v>13</v>
      </c>
      <c r="I140" s="94">
        <v>15.0</v>
      </c>
      <c r="J140" s="94" t="s">
        <v>579</v>
      </c>
      <c r="K140" s="96">
        <v>24.0</v>
      </c>
      <c r="L140" s="94">
        <v>23.0</v>
      </c>
      <c r="M140" s="96">
        <v>15.0</v>
      </c>
      <c r="N140" s="94">
        <v>14.0</v>
      </c>
      <c r="O140" s="94">
        <v>22.0</v>
      </c>
      <c r="P140" s="94">
        <v>22.0</v>
      </c>
      <c r="Q140" s="68"/>
    </row>
    <row r="141">
      <c r="A141" s="85">
        <v>122.0</v>
      </c>
      <c r="B141" s="86" t="s">
        <v>441</v>
      </c>
      <c r="C141" s="99" t="s">
        <v>442</v>
      </c>
      <c r="D141" s="100" t="s">
        <v>443</v>
      </c>
      <c r="E141" s="93">
        <v>16.0</v>
      </c>
      <c r="F141" s="94">
        <v>16.0</v>
      </c>
      <c r="G141" s="94">
        <v>18.0</v>
      </c>
      <c r="H141" s="95" t="s">
        <v>576</v>
      </c>
      <c r="I141" s="94">
        <v>14.0</v>
      </c>
      <c r="J141" s="94" t="s">
        <v>577</v>
      </c>
      <c r="K141" s="94">
        <v>25.0</v>
      </c>
      <c r="L141" s="94">
        <v>25.0</v>
      </c>
      <c r="M141" s="96">
        <v>11.0</v>
      </c>
      <c r="N141" s="94">
        <v>13.0</v>
      </c>
      <c r="O141" s="94">
        <v>22.0</v>
      </c>
      <c r="P141" s="94">
        <v>21.0</v>
      </c>
      <c r="Q141" s="68"/>
    </row>
    <row r="142">
      <c r="A142" s="85">
        <v>123.0</v>
      </c>
      <c r="B142" s="86" t="s">
        <v>165</v>
      </c>
      <c r="C142" s="99" t="s">
        <v>166</v>
      </c>
      <c r="D142" s="100" t="s">
        <v>167</v>
      </c>
      <c r="E142" s="93">
        <v>10.0</v>
      </c>
      <c r="F142" s="94">
        <v>12.0</v>
      </c>
      <c r="G142" s="94">
        <v>10.0</v>
      </c>
      <c r="H142" s="94" t="s">
        <v>13</v>
      </c>
      <c r="I142" s="94">
        <v>8.0</v>
      </c>
      <c r="J142" s="94" t="s">
        <v>579</v>
      </c>
      <c r="K142" s="96">
        <v>16.0</v>
      </c>
      <c r="L142" s="94">
        <v>16.0</v>
      </c>
      <c r="M142" s="96">
        <v>8.0</v>
      </c>
      <c r="N142" s="94">
        <v>12.0</v>
      </c>
      <c r="O142" s="94">
        <v>15.0</v>
      </c>
      <c r="P142" s="94">
        <v>18.0</v>
      </c>
      <c r="Q142" s="68"/>
    </row>
    <row r="143">
      <c r="A143" s="85">
        <v>124.0</v>
      </c>
      <c r="B143" s="86" t="s">
        <v>168</v>
      </c>
      <c r="C143" s="99" t="s">
        <v>169</v>
      </c>
      <c r="D143" s="100" t="s">
        <v>170</v>
      </c>
      <c r="E143" s="93">
        <v>18.0</v>
      </c>
      <c r="F143" s="94">
        <v>14.0</v>
      </c>
      <c r="G143" s="94">
        <v>25.0</v>
      </c>
      <c r="H143" s="94" t="s">
        <v>13</v>
      </c>
      <c r="I143" s="94">
        <v>14.0</v>
      </c>
      <c r="J143" s="94" t="s">
        <v>579</v>
      </c>
      <c r="K143" s="96">
        <v>22.0</v>
      </c>
      <c r="L143" s="94">
        <v>21.0</v>
      </c>
      <c r="M143" s="96">
        <v>9.0</v>
      </c>
      <c r="N143" s="94">
        <v>12.0</v>
      </c>
      <c r="O143" s="94">
        <v>20.0</v>
      </c>
      <c r="P143" s="94">
        <v>21.0</v>
      </c>
      <c r="Q143" s="68"/>
    </row>
    <row r="144">
      <c r="A144" s="85">
        <v>125.0</v>
      </c>
      <c r="B144" s="86" t="s">
        <v>171</v>
      </c>
      <c r="C144" s="99" t="s">
        <v>172</v>
      </c>
      <c r="D144" s="100" t="s">
        <v>173</v>
      </c>
      <c r="E144" s="93">
        <v>10.0</v>
      </c>
      <c r="F144" s="94">
        <v>10.0</v>
      </c>
      <c r="G144" s="94">
        <v>16.0</v>
      </c>
      <c r="H144" s="94" t="s">
        <v>576</v>
      </c>
      <c r="I144" s="94">
        <v>8.0</v>
      </c>
      <c r="J144" s="94" t="s">
        <v>579</v>
      </c>
      <c r="K144" s="96">
        <v>17.0</v>
      </c>
      <c r="L144" s="94">
        <v>16.0</v>
      </c>
      <c r="M144" s="96">
        <v>9.0</v>
      </c>
      <c r="N144" s="94">
        <v>12.0</v>
      </c>
      <c r="O144" s="94">
        <v>22.0</v>
      </c>
      <c r="P144" s="94">
        <v>19.0</v>
      </c>
      <c r="Q144" s="68"/>
    </row>
    <row r="145">
      <c r="A145" s="85">
        <v>126.0</v>
      </c>
      <c r="B145" s="86" t="s">
        <v>174</v>
      </c>
      <c r="C145" s="99" t="s">
        <v>175</v>
      </c>
      <c r="D145" s="100" t="s">
        <v>176</v>
      </c>
      <c r="E145" s="93">
        <v>8.0</v>
      </c>
      <c r="F145" s="94">
        <v>8.0</v>
      </c>
      <c r="G145" s="94">
        <v>8.0</v>
      </c>
      <c r="H145" s="95" t="s">
        <v>576</v>
      </c>
      <c r="I145" s="94">
        <v>8.0</v>
      </c>
      <c r="J145" s="94" t="s">
        <v>578</v>
      </c>
      <c r="K145" s="94">
        <v>8.0</v>
      </c>
      <c r="L145" s="94">
        <v>13.0</v>
      </c>
      <c r="M145" s="96">
        <v>9.0</v>
      </c>
      <c r="N145" s="94">
        <v>9.0</v>
      </c>
      <c r="O145" s="94">
        <v>20.0</v>
      </c>
      <c r="P145" s="94">
        <v>18.0</v>
      </c>
      <c r="Q145" s="68"/>
    </row>
    <row r="146">
      <c r="A146" s="85">
        <v>127.0</v>
      </c>
      <c r="B146" s="86" t="s">
        <v>177</v>
      </c>
      <c r="C146" s="99" t="s">
        <v>178</v>
      </c>
      <c r="D146" s="100" t="s">
        <v>179</v>
      </c>
      <c r="E146" s="93">
        <v>8.0</v>
      </c>
      <c r="F146" s="94">
        <v>8.0</v>
      </c>
      <c r="G146" s="94">
        <v>8.0</v>
      </c>
      <c r="H146" s="95" t="s">
        <v>576</v>
      </c>
      <c r="I146" s="94">
        <v>8.0</v>
      </c>
      <c r="J146" s="94" t="s">
        <v>578</v>
      </c>
      <c r="K146" s="94">
        <v>8.0</v>
      </c>
      <c r="L146" s="94">
        <v>16.0</v>
      </c>
      <c r="M146" s="96">
        <v>9.0</v>
      </c>
      <c r="N146" s="94">
        <v>9.0</v>
      </c>
      <c r="O146" s="94">
        <v>18.0</v>
      </c>
      <c r="P146" s="94">
        <v>18.0</v>
      </c>
      <c r="Q146" s="68"/>
    </row>
    <row r="147">
      <c r="A147" s="85">
        <v>128.0</v>
      </c>
      <c r="B147" s="86" t="s">
        <v>180</v>
      </c>
      <c r="C147" s="99" t="s">
        <v>181</v>
      </c>
      <c r="D147" s="100" t="s">
        <v>182</v>
      </c>
      <c r="E147" s="93">
        <v>13.0</v>
      </c>
      <c r="F147" s="94">
        <v>15.0</v>
      </c>
      <c r="G147" s="94">
        <v>16.0</v>
      </c>
      <c r="H147" s="95" t="s">
        <v>576</v>
      </c>
      <c r="I147" s="94">
        <v>8.0</v>
      </c>
      <c r="J147" s="94" t="s">
        <v>579</v>
      </c>
      <c r="K147" s="94">
        <v>14.0</v>
      </c>
      <c r="L147" s="94">
        <v>19.0</v>
      </c>
      <c r="M147" s="96">
        <v>10.0</v>
      </c>
      <c r="N147" s="94">
        <v>12.0</v>
      </c>
      <c r="O147" s="94">
        <v>21.0</v>
      </c>
      <c r="P147" s="94">
        <v>19.0</v>
      </c>
      <c r="Q147" s="68"/>
    </row>
    <row r="148">
      <c r="A148" s="85">
        <v>129.0</v>
      </c>
      <c r="B148" s="86" t="s">
        <v>183</v>
      </c>
      <c r="C148" s="99" t="s">
        <v>184</v>
      </c>
      <c r="D148" s="100" t="s">
        <v>185</v>
      </c>
      <c r="E148" s="93">
        <v>16.0</v>
      </c>
      <c r="F148" s="94">
        <v>17.0</v>
      </c>
      <c r="G148" s="94">
        <v>15.0</v>
      </c>
      <c r="H148" s="95" t="s">
        <v>576</v>
      </c>
      <c r="I148" s="94">
        <v>12.0</v>
      </c>
      <c r="J148" s="94" t="s">
        <v>578</v>
      </c>
      <c r="K148" s="94">
        <v>27.0</v>
      </c>
      <c r="L148" s="94">
        <v>13.0</v>
      </c>
      <c r="M148" s="96">
        <v>11.0</v>
      </c>
      <c r="N148" s="94">
        <v>13.0</v>
      </c>
      <c r="O148" s="94">
        <v>22.0</v>
      </c>
      <c r="P148" s="94">
        <v>19.0</v>
      </c>
      <c r="Q148" s="68"/>
    </row>
    <row r="149">
      <c r="A149" s="85">
        <v>130.0</v>
      </c>
      <c r="B149" s="86" t="s">
        <v>444</v>
      </c>
      <c r="C149" s="99" t="s">
        <v>445</v>
      </c>
      <c r="D149" s="100" t="s">
        <v>446</v>
      </c>
      <c r="E149" s="93">
        <v>16.0</v>
      </c>
      <c r="F149" s="94">
        <v>20.0</v>
      </c>
      <c r="G149" s="94">
        <v>28.0</v>
      </c>
      <c r="H149" s="94" t="s">
        <v>13</v>
      </c>
      <c r="I149" s="94">
        <v>17.0</v>
      </c>
      <c r="J149" s="94" t="s">
        <v>577</v>
      </c>
      <c r="K149" s="94">
        <v>35.0</v>
      </c>
      <c r="L149" s="94">
        <v>22.0</v>
      </c>
      <c r="M149" s="96">
        <v>16.0</v>
      </c>
      <c r="N149" s="94">
        <v>17.0</v>
      </c>
      <c r="O149" s="94">
        <v>23.0</v>
      </c>
      <c r="P149" s="94">
        <v>23.0</v>
      </c>
      <c r="Q149" s="68"/>
    </row>
    <row r="150">
      <c r="A150" s="85">
        <v>131.0</v>
      </c>
      <c r="B150" s="86" t="s">
        <v>186</v>
      </c>
      <c r="C150" s="99" t="s">
        <v>187</v>
      </c>
      <c r="D150" s="100" t="s">
        <v>188</v>
      </c>
      <c r="E150" s="93">
        <v>17.0</v>
      </c>
      <c r="F150" s="94">
        <v>18.0</v>
      </c>
      <c r="G150" s="94">
        <v>24.0</v>
      </c>
      <c r="H150" s="95" t="s">
        <v>576</v>
      </c>
      <c r="I150" s="94">
        <v>15.0</v>
      </c>
      <c r="J150" s="94" t="s">
        <v>578</v>
      </c>
      <c r="K150" s="94">
        <v>30.0</v>
      </c>
      <c r="L150" s="94">
        <v>16.0</v>
      </c>
      <c r="M150" s="96">
        <v>11.0</v>
      </c>
      <c r="N150" s="94">
        <v>13.0</v>
      </c>
      <c r="O150" s="94">
        <v>23.0</v>
      </c>
      <c r="P150" s="94">
        <v>19.0</v>
      </c>
      <c r="Q150" s="68"/>
    </row>
    <row r="151">
      <c r="A151" s="85">
        <v>132.0</v>
      </c>
      <c r="B151" s="86" t="s">
        <v>447</v>
      </c>
      <c r="C151" s="99" t="s">
        <v>448</v>
      </c>
      <c r="D151" s="100" t="s">
        <v>449</v>
      </c>
      <c r="E151" s="93">
        <v>15.0</v>
      </c>
      <c r="F151" s="94">
        <v>18.0</v>
      </c>
      <c r="G151" s="94">
        <v>31.0</v>
      </c>
      <c r="H151" s="95" t="s">
        <v>576</v>
      </c>
      <c r="I151" s="94">
        <v>13.0</v>
      </c>
      <c r="J151" s="94" t="s">
        <v>577</v>
      </c>
      <c r="K151" s="94">
        <v>29.0</v>
      </c>
      <c r="L151" s="94">
        <v>22.0</v>
      </c>
      <c r="M151" s="96">
        <v>13.0</v>
      </c>
      <c r="N151" s="94">
        <v>15.0</v>
      </c>
      <c r="O151" s="94">
        <v>23.0</v>
      </c>
      <c r="P151" s="94">
        <v>22.0</v>
      </c>
      <c r="Q151" s="68"/>
    </row>
    <row r="152">
      <c r="A152" s="85">
        <v>133.0</v>
      </c>
      <c r="B152" s="86" t="s">
        <v>450</v>
      </c>
      <c r="C152" s="99" t="s">
        <v>451</v>
      </c>
      <c r="D152" s="100" t="s">
        <v>452</v>
      </c>
      <c r="E152" s="93">
        <v>16.0</v>
      </c>
      <c r="F152" s="94">
        <v>16.0</v>
      </c>
      <c r="G152" s="94">
        <v>27.0</v>
      </c>
      <c r="H152" s="94" t="s">
        <v>13</v>
      </c>
      <c r="I152" s="94">
        <v>17.0</v>
      </c>
      <c r="J152" s="94" t="s">
        <v>577</v>
      </c>
      <c r="K152" s="94">
        <v>23.0</v>
      </c>
      <c r="L152" s="94">
        <v>23.0</v>
      </c>
      <c r="M152" s="96">
        <v>16.0</v>
      </c>
      <c r="N152" s="94">
        <v>16.0</v>
      </c>
      <c r="O152" s="94">
        <v>22.0</v>
      </c>
      <c r="P152" s="94">
        <v>20.0</v>
      </c>
      <c r="Q152" s="68"/>
    </row>
    <row r="153">
      <c r="A153" s="85">
        <v>134.0</v>
      </c>
      <c r="B153" s="86" t="s">
        <v>453</v>
      </c>
      <c r="C153" s="99" t="s">
        <v>454</v>
      </c>
      <c r="D153" s="100" t="s">
        <v>455</v>
      </c>
      <c r="E153" s="93">
        <v>17.0</v>
      </c>
      <c r="F153" s="94">
        <v>16.0</v>
      </c>
      <c r="G153" s="94">
        <v>27.0</v>
      </c>
      <c r="H153" s="94" t="s">
        <v>13</v>
      </c>
      <c r="I153" s="94">
        <v>18.0</v>
      </c>
      <c r="J153" s="94" t="s">
        <v>577</v>
      </c>
      <c r="K153" s="94">
        <v>31.0</v>
      </c>
      <c r="L153" s="94">
        <v>22.0</v>
      </c>
      <c r="M153" s="96">
        <v>18.0</v>
      </c>
      <c r="N153" s="94">
        <v>15.0</v>
      </c>
      <c r="O153" s="94">
        <v>22.0</v>
      </c>
      <c r="P153" s="94">
        <v>20.0</v>
      </c>
      <c r="Q153" s="68"/>
    </row>
    <row r="154">
      <c r="A154" s="85">
        <v>135.0</v>
      </c>
      <c r="B154" s="86" t="s">
        <v>456</v>
      </c>
      <c r="C154" s="99" t="s">
        <v>457</v>
      </c>
      <c r="D154" s="100" t="s">
        <v>458</v>
      </c>
      <c r="E154" s="93">
        <v>17.0</v>
      </c>
      <c r="F154" s="94">
        <v>18.0</v>
      </c>
      <c r="G154" s="94">
        <v>29.0</v>
      </c>
      <c r="H154" s="94" t="s">
        <v>13</v>
      </c>
      <c r="I154" s="94">
        <v>19.0</v>
      </c>
      <c r="J154" s="94" t="s">
        <v>577</v>
      </c>
      <c r="K154" s="94">
        <v>28.0</v>
      </c>
      <c r="L154" s="94">
        <v>24.0</v>
      </c>
      <c r="M154" s="96">
        <v>17.0</v>
      </c>
      <c r="N154" s="94">
        <v>21.0</v>
      </c>
      <c r="O154" s="94">
        <v>22.0</v>
      </c>
      <c r="P154" s="94">
        <v>22.0</v>
      </c>
      <c r="Q154" s="68"/>
    </row>
    <row r="155">
      <c r="A155" s="85">
        <v>136.0</v>
      </c>
      <c r="B155" s="86" t="s">
        <v>459</v>
      </c>
      <c r="C155" s="99" t="s">
        <v>460</v>
      </c>
      <c r="D155" s="100" t="s">
        <v>461</v>
      </c>
      <c r="E155" s="93">
        <v>13.0</v>
      </c>
      <c r="F155" s="94">
        <v>13.0</v>
      </c>
      <c r="G155" s="94">
        <v>16.0</v>
      </c>
      <c r="H155" s="94" t="s">
        <v>13</v>
      </c>
      <c r="I155" s="94">
        <v>13.0</v>
      </c>
      <c r="J155" s="94" t="s">
        <v>577</v>
      </c>
      <c r="K155" s="94">
        <v>22.0</v>
      </c>
      <c r="L155" s="94">
        <v>24.0</v>
      </c>
      <c r="M155" s="96">
        <v>12.0</v>
      </c>
      <c r="N155" s="94">
        <v>14.0</v>
      </c>
      <c r="O155" s="94">
        <v>19.0</v>
      </c>
      <c r="P155" s="94">
        <v>21.0</v>
      </c>
      <c r="Q155" s="68"/>
    </row>
    <row r="156">
      <c r="A156" s="85">
        <v>137.0</v>
      </c>
      <c r="B156" s="86" t="s">
        <v>189</v>
      </c>
      <c r="C156" s="99" t="s">
        <v>190</v>
      </c>
      <c r="D156" s="100" t="s">
        <v>191</v>
      </c>
      <c r="E156" s="93">
        <v>11.0</v>
      </c>
      <c r="F156" s="94">
        <v>15.0</v>
      </c>
      <c r="G156" s="94">
        <v>19.0</v>
      </c>
      <c r="H156" s="95" t="s">
        <v>576</v>
      </c>
      <c r="I156" s="94">
        <v>11.0</v>
      </c>
      <c r="J156" s="94" t="s">
        <v>578</v>
      </c>
      <c r="K156" s="94">
        <v>19.0</v>
      </c>
      <c r="L156" s="94">
        <v>18.0</v>
      </c>
      <c r="M156" s="96">
        <v>11.0</v>
      </c>
      <c r="N156" s="94">
        <v>16.0</v>
      </c>
      <c r="O156" s="94">
        <v>21.0</v>
      </c>
      <c r="P156" s="94">
        <v>23.0</v>
      </c>
      <c r="Q156" s="68"/>
    </row>
    <row r="157">
      <c r="A157" s="85">
        <v>138.0</v>
      </c>
      <c r="B157" s="86" t="s">
        <v>462</v>
      </c>
      <c r="C157" s="99" t="s">
        <v>463</v>
      </c>
      <c r="D157" s="100" t="s">
        <v>464</v>
      </c>
      <c r="E157" s="93">
        <v>16.0</v>
      </c>
      <c r="F157" s="94">
        <v>13.0</v>
      </c>
      <c r="G157" s="94">
        <v>23.0</v>
      </c>
      <c r="H157" s="94" t="s">
        <v>13</v>
      </c>
      <c r="I157" s="94">
        <v>16.0</v>
      </c>
      <c r="J157" s="94" t="s">
        <v>577</v>
      </c>
      <c r="K157" s="94">
        <v>31.0</v>
      </c>
      <c r="L157" s="94">
        <v>25.0</v>
      </c>
      <c r="M157" s="96">
        <v>12.0</v>
      </c>
      <c r="N157" s="94">
        <v>16.0</v>
      </c>
      <c r="O157" s="94">
        <v>24.0</v>
      </c>
      <c r="P157" s="94">
        <v>22.0</v>
      </c>
      <c r="Q157" s="68"/>
    </row>
    <row r="158">
      <c r="A158" s="85">
        <v>139.0</v>
      </c>
      <c r="B158" s="86" t="s">
        <v>465</v>
      </c>
      <c r="C158" s="99" t="s">
        <v>466</v>
      </c>
      <c r="D158" s="100" t="s">
        <v>467</v>
      </c>
      <c r="E158" s="93">
        <v>16.0</v>
      </c>
      <c r="F158" s="94">
        <v>17.0</v>
      </c>
      <c r="G158" s="94">
        <v>22.0</v>
      </c>
      <c r="H158" s="94" t="s">
        <v>13</v>
      </c>
      <c r="I158" s="94">
        <v>15.0</v>
      </c>
      <c r="J158" s="94" t="s">
        <v>577</v>
      </c>
      <c r="K158" s="94">
        <v>32.0</v>
      </c>
      <c r="L158" s="103">
        <v>24.0</v>
      </c>
      <c r="M158" s="96">
        <v>16.0</v>
      </c>
      <c r="N158" s="94">
        <v>16.0</v>
      </c>
      <c r="O158" s="94">
        <v>24.0</v>
      </c>
      <c r="P158" s="94">
        <v>21.0</v>
      </c>
      <c r="Q158" s="68"/>
    </row>
    <row r="159">
      <c r="A159" s="85">
        <v>140.0</v>
      </c>
      <c r="B159" s="86" t="s">
        <v>468</v>
      </c>
      <c r="C159" s="99" t="s">
        <v>469</v>
      </c>
      <c r="D159" s="100" t="s">
        <v>470</v>
      </c>
      <c r="E159" s="93">
        <v>16.0</v>
      </c>
      <c r="F159" s="94">
        <v>14.0</v>
      </c>
      <c r="G159" s="94">
        <v>26.0</v>
      </c>
      <c r="H159" s="94" t="s">
        <v>13</v>
      </c>
      <c r="I159" s="94">
        <v>15.0</v>
      </c>
      <c r="J159" s="94" t="s">
        <v>577</v>
      </c>
      <c r="K159" s="94">
        <v>29.0</v>
      </c>
      <c r="L159" s="94">
        <v>25.0</v>
      </c>
      <c r="M159" s="96">
        <v>13.0</v>
      </c>
      <c r="N159" s="94">
        <v>15.0</v>
      </c>
      <c r="O159" s="94">
        <v>22.0</v>
      </c>
      <c r="P159" s="94">
        <v>19.0</v>
      </c>
      <c r="Q159" s="68"/>
    </row>
    <row r="160">
      <c r="A160" s="85">
        <v>141.0</v>
      </c>
      <c r="B160" s="86" t="s">
        <v>192</v>
      </c>
      <c r="C160" s="99" t="s">
        <v>193</v>
      </c>
      <c r="D160" s="100" t="s">
        <v>194</v>
      </c>
      <c r="E160" s="93">
        <v>17.0</v>
      </c>
      <c r="F160" s="94">
        <v>19.0</v>
      </c>
      <c r="G160" s="94">
        <v>29.0</v>
      </c>
      <c r="H160" s="94" t="s">
        <v>13</v>
      </c>
      <c r="I160" s="94">
        <v>16.0</v>
      </c>
      <c r="J160" s="94" t="s">
        <v>579</v>
      </c>
      <c r="K160" s="94">
        <v>30.0</v>
      </c>
      <c r="L160" s="94">
        <v>23.0</v>
      </c>
      <c r="M160" s="96">
        <v>15.0</v>
      </c>
      <c r="N160" s="94">
        <v>15.0</v>
      </c>
      <c r="O160" s="94">
        <v>21.0</v>
      </c>
      <c r="P160" s="94">
        <v>24.0</v>
      </c>
      <c r="Q160" s="68"/>
    </row>
    <row r="161">
      <c r="A161" s="85">
        <v>142.0</v>
      </c>
      <c r="B161" s="86" t="s">
        <v>471</v>
      </c>
      <c r="C161" s="99" t="s">
        <v>472</v>
      </c>
      <c r="D161" s="100" t="s">
        <v>473</v>
      </c>
      <c r="E161" s="93">
        <v>14.0</v>
      </c>
      <c r="F161" s="94">
        <v>15.0</v>
      </c>
      <c r="G161" s="94">
        <v>28.0</v>
      </c>
      <c r="H161" s="94" t="s">
        <v>13</v>
      </c>
      <c r="I161" s="94">
        <v>17.0</v>
      </c>
      <c r="J161" s="94" t="s">
        <v>577</v>
      </c>
      <c r="K161" s="94">
        <v>29.0</v>
      </c>
      <c r="L161" s="94">
        <v>22.0</v>
      </c>
      <c r="M161" s="96">
        <v>16.0</v>
      </c>
      <c r="N161" s="94">
        <v>17.0</v>
      </c>
      <c r="O161" s="94">
        <v>22.0</v>
      </c>
      <c r="P161" s="94">
        <v>19.0</v>
      </c>
      <c r="Q161" s="68"/>
    </row>
    <row r="162">
      <c r="A162" s="85">
        <v>143.0</v>
      </c>
      <c r="B162" s="86" t="s">
        <v>195</v>
      </c>
      <c r="C162" s="99" t="s">
        <v>196</v>
      </c>
      <c r="D162" s="100" t="s">
        <v>197</v>
      </c>
      <c r="E162" s="93">
        <v>13.0</v>
      </c>
      <c r="F162" s="94">
        <v>11.0</v>
      </c>
      <c r="G162" s="94">
        <v>15.0</v>
      </c>
      <c r="H162" s="94" t="s">
        <v>13</v>
      </c>
      <c r="I162" s="94">
        <v>13.0</v>
      </c>
      <c r="J162" s="94" t="s">
        <v>579</v>
      </c>
      <c r="K162" s="94">
        <v>32.0</v>
      </c>
      <c r="L162" s="94">
        <v>19.0</v>
      </c>
      <c r="M162" s="96">
        <v>12.0</v>
      </c>
      <c r="N162" s="94">
        <v>13.0</v>
      </c>
      <c r="O162" s="94">
        <v>19.0</v>
      </c>
      <c r="P162" s="94">
        <v>21.0</v>
      </c>
      <c r="Q162" s="68"/>
    </row>
    <row r="163">
      <c r="A163" s="85">
        <v>144.0</v>
      </c>
      <c r="B163" s="86" t="s">
        <v>198</v>
      </c>
      <c r="C163" s="99" t="s">
        <v>199</v>
      </c>
      <c r="D163" s="100" t="s">
        <v>200</v>
      </c>
      <c r="E163" s="93">
        <v>15.0</v>
      </c>
      <c r="F163" s="94">
        <v>14.0</v>
      </c>
      <c r="G163" s="94">
        <v>21.0</v>
      </c>
      <c r="H163" s="94" t="s">
        <v>13</v>
      </c>
      <c r="I163" s="94">
        <v>13.0</v>
      </c>
      <c r="J163" s="94" t="s">
        <v>578</v>
      </c>
      <c r="K163" s="94">
        <v>22.0</v>
      </c>
      <c r="L163" s="94">
        <v>18.0</v>
      </c>
      <c r="M163" s="96">
        <v>15.0</v>
      </c>
      <c r="N163" s="94">
        <v>14.0</v>
      </c>
      <c r="O163" s="94">
        <v>21.0</v>
      </c>
      <c r="P163" s="94">
        <v>20.0</v>
      </c>
      <c r="Q163" s="68"/>
    </row>
    <row r="164">
      <c r="A164" s="85">
        <v>145.0</v>
      </c>
      <c r="B164" s="86" t="s">
        <v>201</v>
      </c>
      <c r="C164" s="99" t="s">
        <v>202</v>
      </c>
      <c r="D164" s="100" t="s">
        <v>203</v>
      </c>
      <c r="E164" s="93">
        <v>11.0</v>
      </c>
      <c r="F164" s="94">
        <v>11.0</v>
      </c>
      <c r="G164" s="94">
        <v>15.0</v>
      </c>
      <c r="H164" s="95" t="s">
        <v>576</v>
      </c>
      <c r="I164" s="94">
        <v>8.0</v>
      </c>
      <c r="J164" s="94" t="s">
        <v>578</v>
      </c>
      <c r="K164" s="94">
        <v>11.0</v>
      </c>
      <c r="L164" s="94">
        <v>16.0</v>
      </c>
      <c r="M164" s="96">
        <v>8.0</v>
      </c>
      <c r="N164" s="94">
        <v>8.0</v>
      </c>
      <c r="O164" s="94">
        <v>18.0</v>
      </c>
      <c r="P164" s="94">
        <v>20.0</v>
      </c>
      <c r="Q164" s="68"/>
    </row>
    <row r="165">
      <c r="A165" s="85">
        <v>146.0</v>
      </c>
      <c r="B165" s="86" t="s">
        <v>204</v>
      </c>
      <c r="C165" s="99" t="s">
        <v>205</v>
      </c>
      <c r="D165" s="100" t="s">
        <v>206</v>
      </c>
      <c r="E165" s="93">
        <v>20.0</v>
      </c>
      <c r="F165" s="94">
        <v>19.0</v>
      </c>
      <c r="G165" s="94">
        <v>31.0</v>
      </c>
      <c r="H165" s="94" t="s">
        <v>13</v>
      </c>
      <c r="I165" s="94">
        <v>19.0</v>
      </c>
      <c r="J165" s="94" t="s">
        <v>579</v>
      </c>
      <c r="K165" s="94">
        <v>32.0</v>
      </c>
      <c r="L165" s="94">
        <v>22.0</v>
      </c>
      <c r="M165" s="96">
        <v>19.0</v>
      </c>
      <c r="N165" s="94">
        <v>17.0</v>
      </c>
      <c r="O165" s="94">
        <v>21.0</v>
      </c>
      <c r="P165" s="94">
        <v>21.0</v>
      </c>
      <c r="Q165" s="68"/>
    </row>
    <row r="166">
      <c r="A166" s="85">
        <v>147.0</v>
      </c>
      <c r="B166" s="86" t="s">
        <v>474</v>
      </c>
      <c r="C166" s="99" t="s">
        <v>475</v>
      </c>
      <c r="D166" s="100" t="s">
        <v>476</v>
      </c>
      <c r="E166" s="93">
        <v>17.0</v>
      </c>
      <c r="F166" s="94">
        <v>15.0</v>
      </c>
      <c r="G166" s="94">
        <v>26.0</v>
      </c>
      <c r="H166" s="94" t="s">
        <v>13</v>
      </c>
      <c r="I166" s="94">
        <v>16.0</v>
      </c>
      <c r="J166" s="94" t="s">
        <v>577</v>
      </c>
      <c r="K166" s="94">
        <v>28.0</v>
      </c>
      <c r="L166" s="94">
        <v>25.0</v>
      </c>
      <c r="M166" s="96">
        <v>11.0</v>
      </c>
      <c r="N166" s="94">
        <v>13.0</v>
      </c>
      <c r="O166" s="94">
        <v>22.0</v>
      </c>
      <c r="P166" s="94">
        <v>22.0</v>
      </c>
      <c r="Q166" s="68"/>
    </row>
    <row r="167">
      <c r="A167" s="85">
        <v>148.0</v>
      </c>
      <c r="B167" s="86" t="s">
        <v>207</v>
      </c>
      <c r="C167" s="99" t="s">
        <v>208</v>
      </c>
      <c r="D167" s="100" t="s">
        <v>209</v>
      </c>
      <c r="E167" s="93">
        <v>12.0</v>
      </c>
      <c r="F167" s="94">
        <v>11.0</v>
      </c>
      <c r="G167" s="94">
        <v>15.0</v>
      </c>
      <c r="H167" s="95" t="s">
        <v>576</v>
      </c>
      <c r="I167" s="94">
        <v>8.0</v>
      </c>
      <c r="J167" s="94" t="s">
        <v>578</v>
      </c>
      <c r="K167" s="94">
        <v>14.0</v>
      </c>
      <c r="L167" s="94">
        <v>15.0</v>
      </c>
      <c r="M167" s="96">
        <v>10.0</v>
      </c>
      <c r="N167" s="94">
        <v>10.0</v>
      </c>
      <c r="O167" s="94">
        <v>18.0</v>
      </c>
      <c r="P167" s="94">
        <v>20.0</v>
      </c>
      <c r="Q167" s="68"/>
    </row>
    <row r="168">
      <c r="A168" s="85">
        <v>149.0</v>
      </c>
      <c r="B168" s="86" t="s">
        <v>210</v>
      </c>
      <c r="C168" s="99" t="s">
        <v>211</v>
      </c>
      <c r="D168" s="100" t="s">
        <v>212</v>
      </c>
      <c r="E168" s="93">
        <v>20.0</v>
      </c>
      <c r="F168" s="94">
        <v>20.0</v>
      </c>
      <c r="G168" s="94">
        <v>32.0</v>
      </c>
      <c r="H168" s="94" t="s">
        <v>13</v>
      </c>
      <c r="I168" s="94">
        <v>19.0</v>
      </c>
      <c r="J168" s="94" t="s">
        <v>579</v>
      </c>
      <c r="K168" s="94">
        <v>36.0</v>
      </c>
      <c r="L168" s="94">
        <v>23.0</v>
      </c>
      <c r="M168" s="96">
        <v>17.0</v>
      </c>
      <c r="N168" s="94">
        <v>17.0</v>
      </c>
      <c r="O168" s="94">
        <v>22.0</v>
      </c>
      <c r="P168" s="94">
        <v>23.0</v>
      </c>
      <c r="Q168" s="68"/>
    </row>
    <row r="169">
      <c r="A169" s="85"/>
      <c r="B169" s="86"/>
      <c r="C169" s="97"/>
      <c r="D169" s="88"/>
      <c r="E169" s="77" t="s">
        <v>564</v>
      </c>
      <c r="F169" s="77" t="s">
        <v>565</v>
      </c>
      <c r="G169" s="77" t="s">
        <v>566</v>
      </c>
      <c r="H169" s="77" t="s">
        <v>567</v>
      </c>
      <c r="I169" s="77" t="s">
        <v>568</v>
      </c>
      <c r="J169" s="77" t="s">
        <v>569</v>
      </c>
      <c r="K169" s="78" t="s">
        <v>570</v>
      </c>
      <c r="L169" s="78" t="s">
        <v>571</v>
      </c>
      <c r="M169" s="77" t="s">
        <v>572</v>
      </c>
      <c r="N169" s="77" t="s">
        <v>573</v>
      </c>
      <c r="O169" s="79" t="s">
        <v>574</v>
      </c>
      <c r="P169" s="77" t="s">
        <v>575</v>
      </c>
      <c r="Q169" s="68"/>
    </row>
    <row r="170">
      <c r="A170" s="85"/>
      <c r="B170" s="86"/>
      <c r="C170" s="97"/>
      <c r="D170" s="88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80"/>
      <c r="P170" s="16"/>
      <c r="Q170" s="68"/>
    </row>
    <row r="171">
      <c r="A171" s="85">
        <v>150.0</v>
      </c>
      <c r="B171" s="86" t="s">
        <v>213</v>
      </c>
      <c r="C171" s="99" t="s">
        <v>214</v>
      </c>
      <c r="D171" s="100" t="s">
        <v>215</v>
      </c>
      <c r="E171" s="93">
        <v>14.0</v>
      </c>
      <c r="F171" s="94">
        <v>14.0</v>
      </c>
      <c r="G171" s="94">
        <v>23.0</v>
      </c>
      <c r="H171" s="94" t="s">
        <v>13</v>
      </c>
      <c r="I171" s="94">
        <v>14.0</v>
      </c>
      <c r="J171" s="94" t="s">
        <v>579</v>
      </c>
      <c r="K171" s="94">
        <v>22.0</v>
      </c>
      <c r="L171" s="94">
        <v>18.0</v>
      </c>
      <c r="M171" s="96">
        <v>13.0</v>
      </c>
      <c r="N171" s="94">
        <v>14.0</v>
      </c>
      <c r="O171" s="94">
        <v>20.0</v>
      </c>
      <c r="P171" s="94">
        <v>20.0</v>
      </c>
      <c r="Q171" s="68"/>
    </row>
    <row r="172">
      <c r="A172" s="85">
        <v>151.0</v>
      </c>
      <c r="B172" s="86" t="s">
        <v>477</v>
      </c>
      <c r="C172" s="99" t="s">
        <v>478</v>
      </c>
      <c r="D172" s="100" t="s">
        <v>479</v>
      </c>
      <c r="E172" s="93">
        <v>18.0</v>
      </c>
      <c r="F172" s="94">
        <v>20.0</v>
      </c>
      <c r="G172" s="94">
        <v>38.0</v>
      </c>
      <c r="H172" s="94" t="s">
        <v>13</v>
      </c>
      <c r="I172" s="94">
        <v>20.0</v>
      </c>
      <c r="J172" s="94" t="s">
        <v>577</v>
      </c>
      <c r="K172" s="94">
        <v>40.0</v>
      </c>
      <c r="L172" s="94">
        <v>25.0</v>
      </c>
      <c r="M172" s="96">
        <v>18.0</v>
      </c>
      <c r="N172" s="94">
        <v>18.0</v>
      </c>
      <c r="O172" s="94">
        <v>22.0</v>
      </c>
      <c r="P172" s="94">
        <v>23.0</v>
      </c>
      <c r="Q172" s="68"/>
    </row>
    <row r="173">
      <c r="A173" s="85">
        <v>152.0</v>
      </c>
      <c r="B173" s="86" t="s">
        <v>480</v>
      </c>
      <c r="C173" s="99" t="s">
        <v>481</v>
      </c>
      <c r="D173" s="100" t="s">
        <v>482</v>
      </c>
      <c r="E173" s="93">
        <v>14.0</v>
      </c>
      <c r="F173" s="94">
        <v>17.0</v>
      </c>
      <c r="G173" s="94">
        <v>28.0</v>
      </c>
      <c r="H173" s="94" t="s">
        <v>13</v>
      </c>
      <c r="I173" s="94">
        <v>18.0</v>
      </c>
      <c r="J173" s="94" t="s">
        <v>577</v>
      </c>
      <c r="K173" s="94">
        <v>26.0</v>
      </c>
      <c r="L173" s="94">
        <v>24.0</v>
      </c>
      <c r="M173" s="96">
        <v>12.0</v>
      </c>
      <c r="N173" s="94">
        <v>15.0</v>
      </c>
      <c r="O173" s="94">
        <v>22.0</v>
      </c>
      <c r="P173" s="94">
        <v>20.0</v>
      </c>
      <c r="Q173" s="68"/>
    </row>
    <row r="174">
      <c r="A174" s="85">
        <v>153.0</v>
      </c>
      <c r="B174" s="86" t="s">
        <v>216</v>
      </c>
      <c r="C174" s="99" t="s">
        <v>217</v>
      </c>
      <c r="D174" s="100" t="s">
        <v>218</v>
      </c>
      <c r="E174" s="93">
        <v>16.0</v>
      </c>
      <c r="F174" s="94">
        <v>16.0</v>
      </c>
      <c r="G174" s="94">
        <v>22.0</v>
      </c>
      <c r="H174" s="95" t="s">
        <v>576</v>
      </c>
      <c r="I174" s="94">
        <v>11.0</v>
      </c>
      <c r="J174" s="94" t="s">
        <v>578</v>
      </c>
      <c r="K174" s="94">
        <v>22.0</v>
      </c>
      <c r="L174" s="94">
        <v>13.0</v>
      </c>
      <c r="M174" s="96">
        <v>13.0</v>
      </c>
      <c r="N174" s="94">
        <v>15.0</v>
      </c>
      <c r="O174" s="94">
        <v>21.0</v>
      </c>
      <c r="P174" s="94">
        <v>19.0</v>
      </c>
      <c r="Q174" s="68"/>
    </row>
    <row r="175">
      <c r="A175" s="85">
        <v>154.0</v>
      </c>
      <c r="B175" s="86" t="s">
        <v>219</v>
      </c>
      <c r="C175" s="99" t="s">
        <v>220</v>
      </c>
      <c r="D175" s="100" t="s">
        <v>221</v>
      </c>
      <c r="E175" s="93">
        <v>8.0</v>
      </c>
      <c r="F175" s="94">
        <v>12.0</v>
      </c>
      <c r="G175" s="94">
        <v>16.0</v>
      </c>
      <c r="H175" s="95" t="s">
        <v>576</v>
      </c>
      <c r="I175" s="94">
        <v>11.0</v>
      </c>
      <c r="J175" s="94" t="s">
        <v>578</v>
      </c>
      <c r="K175" s="94">
        <v>16.0</v>
      </c>
      <c r="L175" s="94">
        <v>13.0</v>
      </c>
      <c r="M175" s="96">
        <v>9.0</v>
      </c>
      <c r="N175" s="94">
        <v>9.0</v>
      </c>
      <c r="O175" s="94">
        <v>18.0</v>
      </c>
      <c r="P175" s="94">
        <v>20.0</v>
      </c>
      <c r="Q175" s="68"/>
    </row>
    <row r="176">
      <c r="A176" s="85">
        <v>155.0</v>
      </c>
      <c r="B176" s="86" t="s">
        <v>222</v>
      </c>
      <c r="C176" s="99" t="s">
        <v>223</v>
      </c>
      <c r="D176" s="100" t="s">
        <v>224</v>
      </c>
      <c r="E176" s="93">
        <v>14.0</v>
      </c>
      <c r="F176" s="94">
        <v>13.0</v>
      </c>
      <c r="G176" s="94">
        <v>20.0</v>
      </c>
      <c r="H176" s="95" t="s">
        <v>576</v>
      </c>
      <c r="I176" s="94">
        <v>10.0</v>
      </c>
      <c r="J176" s="94" t="s">
        <v>578</v>
      </c>
      <c r="K176" s="94">
        <v>21.0</v>
      </c>
      <c r="L176" s="94">
        <v>19.0</v>
      </c>
      <c r="M176" s="96">
        <v>10.0</v>
      </c>
      <c r="N176" s="94">
        <v>13.0</v>
      </c>
      <c r="O176" s="94">
        <v>20.0</v>
      </c>
      <c r="P176" s="94">
        <v>20.0</v>
      </c>
      <c r="Q176" s="68"/>
    </row>
    <row r="177">
      <c r="A177" s="85">
        <v>156.0</v>
      </c>
      <c r="B177" s="86" t="s">
        <v>483</v>
      </c>
      <c r="C177" s="99" t="s">
        <v>484</v>
      </c>
      <c r="D177" s="100" t="s">
        <v>485</v>
      </c>
      <c r="E177" s="93">
        <v>14.0</v>
      </c>
      <c r="F177" s="94">
        <v>13.0</v>
      </c>
      <c r="G177" s="94">
        <v>17.0</v>
      </c>
      <c r="H177" s="94" t="s">
        <v>13</v>
      </c>
      <c r="I177" s="94">
        <v>16.0</v>
      </c>
      <c r="J177" s="94" t="s">
        <v>577</v>
      </c>
      <c r="K177" s="94">
        <v>18.0</v>
      </c>
      <c r="L177" s="94">
        <v>22.0</v>
      </c>
      <c r="M177" s="96">
        <v>12.0</v>
      </c>
      <c r="N177" s="94">
        <v>15.0</v>
      </c>
      <c r="O177" s="94">
        <v>21.0</v>
      </c>
      <c r="P177" s="94">
        <v>22.0</v>
      </c>
      <c r="Q177" s="68"/>
    </row>
    <row r="178">
      <c r="A178" s="85">
        <v>157.0</v>
      </c>
      <c r="B178" s="86" t="s">
        <v>225</v>
      </c>
      <c r="C178" s="99" t="s">
        <v>226</v>
      </c>
      <c r="D178" s="100" t="s">
        <v>227</v>
      </c>
      <c r="E178" s="93">
        <v>14.0</v>
      </c>
      <c r="F178" s="94">
        <v>15.0</v>
      </c>
      <c r="G178" s="94">
        <v>16.0</v>
      </c>
      <c r="H178" s="95" t="s">
        <v>576</v>
      </c>
      <c r="I178" s="94">
        <v>11.0</v>
      </c>
      <c r="J178" s="94" t="s">
        <v>578</v>
      </c>
      <c r="K178" s="94">
        <v>24.0</v>
      </c>
      <c r="L178" s="94">
        <v>17.0</v>
      </c>
      <c r="M178" s="96">
        <v>13.0</v>
      </c>
      <c r="N178" s="94">
        <v>14.0</v>
      </c>
      <c r="O178" s="94">
        <v>21.0</v>
      </c>
      <c r="P178" s="94">
        <v>19.0</v>
      </c>
      <c r="Q178" s="68"/>
    </row>
    <row r="179">
      <c r="A179" s="85">
        <v>158.0</v>
      </c>
      <c r="B179" s="86" t="s">
        <v>486</v>
      </c>
      <c r="C179" s="99" t="s">
        <v>487</v>
      </c>
      <c r="D179" s="100" t="s">
        <v>488</v>
      </c>
      <c r="E179" s="93">
        <v>15.0</v>
      </c>
      <c r="F179" s="94">
        <v>15.0</v>
      </c>
      <c r="G179" s="94">
        <v>20.0</v>
      </c>
      <c r="H179" s="94" t="s">
        <v>13</v>
      </c>
      <c r="I179" s="94">
        <v>15.0</v>
      </c>
      <c r="J179" s="94" t="s">
        <v>577</v>
      </c>
      <c r="K179" s="94">
        <v>15.0</v>
      </c>
      <c r="L179" s="103">
        <v>23.0</v>
      </c>
      <c r="M179" s="96">
        <v>15.0</v>
      </c>
      <c r="N179" s="94">
        <v>14.0</v>
      </c>
      <c r="O179" s="94">
        <v>22.0</v>
      </c>
      <c r="P179" s="94">
        <v>20.0</v>
      </c>
      <c r="Q179" s="68"/>
    </row>
    <row r="180">
      <c r="A180" s="85">
        <v>159.0</v>
      </c>
      <c r="B180" s="86" t="s">
        <v>228</v>
      </c>
      <c r="C180" s="99" t="s">
        <v>229</v>
      </c>
      <c r="D180" s="100" t="s">
        <v>230</v>
      </c>
      <c r="E180" s="93">
        <v>14.0</v>
      </c>
      <c r="F180" s="94">
        <v>12.0</v>
      </c>
      <c r="G180" s="94">
        <v>14.0</v>
      </c>
      <c r="H180" s="95" t="s">
        <v>576</v>
      </c>
      <c r="I180" s="94">
        <v>8.0</v>
      </c>
      <c r="J180" s="94" t="s">
        <v>579</v>
      </c>
      <c r="K180" s="94">
        <v>20.0</v>
      </c>
      <c r="L180" s="94">
        <v>19.0</v>
      </c>
      <c r="M180" s="96">
        <v>13.0</v>
      </c>
      <c r="N180" s="94">
        <v>13.0</v>
      </c>
      <c r="O180" s="94">
        <v>18.0</v>
      </c>
      <c r="P180" s="94">
        <v>18.0</v>
      </c>
      <c r="Q180" s="68"/>
    </row>
    <row r="181">
      <c r="A181" s="85">
        <v>160.0</v>
      </c>
      <c r="B181" s="86" t="s">
        <v>489</v>
      </c>
      <c r="C181" s="99" t="s">
        <v>490</v>
      </c>
      <c r="D181" s="100" t="s">
        <v>491</v>
      </c>
      <c r="E181" s="93">
        <v>13.0</v>
      </c>
      <c r="F181" s="94">
        <v>13.0</v>
      </c>
      <c r="G181" s="94">
        <v>25.0</v>
      </c>
      <c r="H181" s="94" t="s">
        <v>13</v>
      </c>
      <c r="I181" s="94">
        <v>15.0</v>
      </c>
      <c r="J181" s="94" t="s">
        <v>577</v>
      </c>
      <c r="K181" s="94">
        <v>26.0</v>
      </c>
      <c r="L181" s="94">
        <v>25.0</v>
      </c>
      <c r="M181" s="96">
        <v>17.0</v>
      </c>
      <c r="N181" s="94">
        <v>15.0</v>
      </c>
      <c r="O181" s="94">
        <v>21.0</v>
      </c>
      <c r="P181" s="94">
        <v>23.0</v>
      </c>
      <c r="Q181" s="68"/>
    </row>
    <row r="182">
      <c r="A182" s="85">
        <v>161.0</v>
      </c>
      <c r="B182" s="86" t="s">
        <v>231</v>
      </c>
      <c r="C182" s="99" t="s">
        <v>232</v>
      </c>
      <c r="D182" s="100" t="s">
        <v>233</v>
      </c>
      <c r="E182" s="93">
        <v>15.0</v>
      </c>
      <c r="F182" s="94">
        <v>10.0</v>
      </c>
      <c r="G182" s="94">
        <v>28.0</v>
      </c>
      <c r="H182" s="95" t="s">
        <v>576</v>
      </c>
      <c r="I182" s="94">
        <v>12.0</v>
      </c>
      <c r="J182" s="94" t="s">
        <v>578</v>
      </c>
      <c r="K182" s="94">
        <v>35.0</v>
      </c>
      <c r="L182" s="94">
        <v>20.0</v>
      </c>
      <c r="M182" s="96">
        <v>12.0</v>
      </c>
      <c r="N182" s="94">
        <v>12.0</v>
      </c>
      <c r="O182" s="94">
        <v>20.0</v>
      </c>
      <c r="P182" s="94">
        <v>19.0</v>
      </c>
      <c r="Q182" s="68"/>
    </row>
    <row r="183">
      <c r="A183" s="85">
        <v>162.0</v>
      </c>
      <c r="B183" s="86" t="s">
        <v>234</v>
      </c>
      <c r="C183" s="99" t="s">
        <v>235</v>
      </c>
      <c r="D183" s="100" t="s">
        <v>236</v>
      </c>
      <c r="E183" s="93">
        <v>10.0</v>
      </c>
      <c r="F183" s="94">
        <v>12.0</v>
      </c>
      <c r="G183" s="94">
        <v>12.0</v>
      </c>
      <c r="H183" s="95" t="s">
        <v>576</v>
      </c>
      <c r="I183" s="94">
        <v>10.0</v>
      </c>
      <c r="J183" s="94" t="s">
        <v>578</v>
      </c>
      <c r="K183" s="94">
        <v>15.0</v>
      </c>
      <c r="L183" s="94">
        <v>16.0</v>
      </c>
      <c r="M183" s="96">
        <v>12.0</v>
      </c>
      <c r="N183" s="94">
        <v>12.0</v>
      </c>
      <c r="O183" s="94">
        <v>18.0</v>
      </c>
      <c r="P183" s="94">
        <v>18.0</v>
      </c>
      <c r="Q183" s="68"/>
    </row>
    <row r="184">
      <c r="A184" s="85">
        <v>163.0</v>
      </c>
      <c r="B184" s="86" t="s">
        <v>237</v>
      </c>
      <c r="C184" s="99" t="s">
        <v>238</v>
      </c>
      <c r="D184" s="100" t="s">
        <v>239</v>
      </c>
      <c r="E184" s="93">
        <v>16.0</v>
      </c>
      <c r="F184" s="94">
        <v>16.0</v>
      </c>
      <c r="G184" s="94">
        <v>23.0</v>
      </c>
      <c r="H184" s="95" t="s">
        <v>576</v>
      </c>
      <c r="I184" s="94">
        <v>13.0</v>
      </c>
      <c r="J184" s="94" t="s">
        <v>578</v>
      </c>
      <c r="K184" s="94">
        <v>34.0</v>
      </c>
      <c r="L184" s="94">
        <v>16.0</v>
      </c>
      <c r="M184" s="96">
        <v>12.0</v>
      </c>
      <c r="N184" s="94">
        <v>13.0</v>
      </c>
      <c r="O184" s="94">
        <v>22.0</v>
      </c>
      <c r="P184" s="94">
        <v>19.0</v>
      </c>
      <c r="Q184" s="68"/>
    </row>
    <row r="185">
      <c r="A185" s="85">
        <v>164.0</v>
      </c>
      <c r="B185" s="86" t="s">
        <v>240</v>
      </c>
      <c r="C185" s="99" t="s">
        <v>241</v>
      </c>
      <c r="D185" s="100" t="s">
        <v>242</v>
      </c>
      <c r="E185" s="93">
        <v>16.0</v>
      </c>
      <c r="F185" s="94">
        <v>15.0</v>
      </c>
      <c r="G185" s="94">
        <v>19.0</v>
      </c>
      <c r="H185" s="95" t="s">
        <v>576</v>
      </c>
      <c r="I185" s="94">
        <v>12.0</v>
      </c>
      <c r="J185" s="94" t="s">
        <v>578</v>
      </c>
      <c r="K185" s="94">
        <v>28.0</v>
      </c>
      <c r="L185" s="94">
        <v>17.0</v>
      </c>
      <c r="M185" s="96">
        <v>13.0</v>
      </c>
      <c r="N185" s="94">
        <v>18.0</v>
      </c>
      <c r="O185" s="94">
        <v>21.0</v>
      </c>
      <c r="P185" s="94">
        <v>19.0</v>
      </c>
      <c r="Q185" s="68"/>
    </row>
    <row r="186">
      <c r="A186" s="85">
        <v>165.0</v>
      </c>
      <c r="B186" s="86" t="s">
        <v>492</v>
      </c>
      <c r="C186" s="99" t="s">
        <v>493</v>
      </c>
      <c r="D186" s="100" t="s">
        <v>494</v>
      </c>
      <c r="E186" s="93">
        <v>18.0</v>
      </c>
      <c r="F186" s="94">
        <v>17.0</v>
      </c>
      <c r="G186" s="94">
        <v>23.0</v>
      </c>
      <c r="H186" s="94" t="s">
        <v>13</v>
      </c>
      <c r="I186" s="94">
        <v>14.0</v>
      </c>
      <c r="J186" s="94" t="s">
        <v>577</v>
      </c>
      <c r="K186" s="94">
        <v>17.0</v>
      </c>
      <c r="L186" s="94">
        <v>24.0</v>
      </c>
      <c r="M186" s="96">
        <v>16.0</v>
      </c>
      <c r="N186" s="94">
        <v>16.0</v>
      </c>
      <c r="O186" s="94">
        <v>21.0</v>
      </c>
      <c r="P186" s="94">
        <v>22.0</v>
      </c>
      <c r="Q186" s="68"/>
    </row>
    <row r="187">
      <c r="A187" s="85">
        <v>166.0</v>
      </c>
      <c r="B187" s="86" t="s">
        <v>243</v>
      </c>
      <c r="C187" s="99" t="s">
        <v>244</v>
      </c>
      <c r="D187" s="100" t="s">
        <v>245</v>
      </c>
      <c r="E187" s="93">
        <v>20.0</v>
      </c>
      <c r="F187" s="94">
        <v>19.0</v>
      </c>
      <c r="G187" s="94">
        <v>40.0</v>
      </c>
      <c r="H187" s="94" t="s">
        <v>13</v>
      </c>
      <c r="I187" s="94">
        <v>20.0</v>
      </c>
      <c r="J187" s="94" t="s">
        <v>579</v>
      </c>
      <c r="K187" s="94">
        <v>33.0</v>
      </c>
      <c r="L187" s="94">
        <v>22.0</v>
      </c>
      <c r="M187" s="96">
        <v>16.0</v>
      </c>
      <c r="N187" s="94">
        <v>19.0</v>
      </c>
      <c r="O187" s="94">
        <v>22.0</v>
      </c>
      <c r="P187" s="94">
        <v>23.0</v>
      </c>
      <c r="Q187" s="68"/>
    </row>
    <row r="188">
      <c r="A188" s="85">
        <v>167.0</v>
      </c>
      <c r="B188" s="86" t="s">
        <v>246</v>
      </c>
      <c r="C188" s="99" t="s">
        <v>247</v>
      </c>
      <c r="D188" s="100" t="s">
        <v>248</v>
      </c>
      <c r="E188" s="93">
        <v>16.0</v>
      </c>
      <c r="F188" s="94">
        <v>16.0</v>
      </c>
      <c r="G188" s="94">
        <v>22.0</v>
      </c>
      <c r="H188" s="94" t="s">
        <v>13</v>
      </c>
      <c r="I188" s="94">
        <v>17.0</v>
      </c>
      <c r="J188" s="94" t="s">
        <v>579</v>
      </c>
      <c r="K188" s="94">
        <v>27.0</v>
      </c>
      <c r="L188" s="94">
        <v>21.0</v>
      </c>
      <c r="M188" s="96">
        <v>16.0</v>
      </c>
      <c r="N188" s="94">
        <v>15.0</v>
      </c>
      <c r="O188" s="94">
        <v>23.0</v>
      </c>
      <c r="P188" s="94">
        <v>20.0</v>
      </c>
      <c r="Q188" s="68"/>
    </row>
    <row r="189">
      <c r="A189" s="85">
        <v>168.0</v>
      </c>
      <c r="B189" s="86" t="s">
        <v>495</v>
      </c>
      <c r="C189" s="99" t="s">
        <v>496</v>
      </c>
      <c r="D189" s="100" t="s">
        <v>497</v>
      </c>
      <c r="E189" s="93">
        <v>17.0</v>
      </c>
      <c r="F189" s="94">
        <v>14.0</v>
      </c>
      <c r="G189" s="94">
        <v>21.0</v>
      </c>
      <c r="H189" s="95" t="s">
        <v>576</v>
      </c>
      <c r="I189" s="94">
        <v>11.0</v>
      </c>
      <c r="J189" s="94" t="s">
        <v>577</v>
      </c>
      <c r="K189" s="94">
        <v>18.0</v>
      </c>
      <c r="L189" s="94">
        <v>22.0</v>
      </c>
      <c r="M189" s="96">
        <v>13.0</v>
      </c>
      <c r="N189" s="94">
        <v>13.0</v>
      </c>
      <c r="O189" s="94">
        <v>22.0</v>
      </c>
      <c r="P189" s="94">
        <v>18.0</v>
      </c>
      <c r="Q189" s="68"/>
    </row>
    <row r="190">
      <c r="A190" s="85">
        <v>169.0</v>
      </c>
      <c r="B190" s="86" t="s">
        <v>498</v>
      </c>
      <c r="C190" s="99" t="s">
        <v>499</v>
      </c>
      <c r="D190" s="100" t="s">
        <v>500</v>
      </c>
      <c r="E190" s="93">
        <v>16.0</v>
      </c>
      <c r="F190" s="94">
        <v>14.0</v>
      </c>
      <c r="G190" s="94">
        <v>19.0</v>
      </c>
      <c r="H190" s="95" t="s">
        <v>576</v>
      </c>
      <c r="I190" s="94">
        <v>10.0</v>
      </c>
      <c r="J190" s="94" t="s">
        <v>577</v>
      </c>
      <c r="K190" s="94">
        <v>24.0</v>
      </c>
      <c r="L190" s="94">
        <v>25.0</v>
      </c>
      <c r="M190" s="96">
        <v>10.0</v>
      </c>
      <c r="N190" s="94">
        <v>12.0</v>
      </c>
      <c r="O190" s="94">
        <v>22.0</v>
      </c>
      <c r="P190" s="94">
        <v>20.0</v>
      </c>
      <c r="Q190" s="68"/>
    </row>
    <row r="191">
      <c r="A191" s="85">
        <v>170.0</v>
      </c>
      <c r="B191" s="86" t="s">
        <v>501</v>
      </c>
      <c r="C191" s="99" t="s">
        <v>502</v>
      </c>
      <c r="D191" s="100" t="s">
        <v>503</v>
      </c>
      <c r="E191" s="93">
        <v>12.0</v>
      </c>
      <c r="F191" s="94">
        <v>13.0</v>
      </c>
      <c r="G191" s="94">
        <v>26.0</v>
      </c>
      <c r="H191" s="94" t="s">
        <v>13</v>
      </c>
      <c r="I191" s="94">
        <v>13.0</v>
      </c>
      <c r="J191" s="94" t="s">
        <v>577</v>
      </c>
      <c r="K191" s="94">
        <v>27.0</v>
      </c>
      <c r="L191" s="94">
        <v>24.0</v>
      </c>
      <c r="M191" s="96">
        <v>11.0</v>
      </c>
      <c r="N191" s="94">
        <v>15.0</v>
      </c>
      <c r="O191" s="94">
        <v>24.0</v>
      </c>
      <c r="P191" s="94">
        <v>22.0</v>
      </c>
      <c r="Q191" s="68"/>
    </row>
    <row r="192">
      <c r="A192" s="68"/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</row>
    <row r="193">
      <c r="A193" s="104" t="s">
        <v>582</v>
      </c>
      <c r="B193" s="105"/>
      <c r="C193" s="105"/>
      <c r="D193" s="106"/>
      <c r="E193" s="107">
        <f t="shared" ref="E193:G193" si="1">MIN(E14:E191)</f>
        <v>8</v>
      </c>
      <c r="F193" s="107">
        <f t="shared" si="1"/>
        <v>8</v>
      </c>
      <c r="G193" s="107">
        <f t="shared" si="1"/>
        <v>8</v>
      </c>
      <c r="H193" s="107"/>
      <c r="I193" s="107">
        <f>MIN(I14:I191)</f>
        <v>8</v>
      </c>
      <c r="J193" s="107"/>
      <c r="K193" s="107">
        <f t="shared" ref="K193:P193" si="2">MIN(K14:K191)</f>
        <v>8</v>
      </c>
      <c r="L193" s="107">
        <f t="shared" si="2"/>
        <v>13</v>
      </c>
      <c r="M193" s="107">
        <f t="shared" si="2"/>
        <v>8</v>
      </c>
      <c r="N193" s="107">
        <f t="shared" si="2"/>
        <v>8</v>
      </c>
      <c r="O193" s="107">
        <f t="shared" si="2"/>
        <v>12</v>
      </c>
      <c r="P193" s="107">
        <f t="shared" si="2"/>
        <v>18</v>
      </c>
      <c r="Q193" s="108"/>
      <c r="R193" s="108"/>
      <c r="S193" s="108"/>
      <c r="T193" s="108"/>
      <c r="U193" s="108"/>
      <c r="V193" s="108"/>
      <c r="W193" s="108"/>
      <c r="X193" s="108"/>
      <c r="Y193" s="108"/>
      <c r="Z193" s="108"/>
    </row>
    <row r="194">
      <c r="A194" s="109" t="s">
        <v>583</v>
      </c>
      <c r="B194" s="110"/>
      <c r="C194" s="110"/>
      <c r="D194" s="59"/>
      <c r="E194" s="111">
        <f t="shared" ref="E194:G194" si="3">MAX(E14:E191)</f>
        <v>20</v>
      </c>
      <c r="F194" s="111">
        <f t="shared" si="3"/>
        <v>20</v>
      </c>
      <c r="G194" s="111">
        <f t="shared" si="3"/>
        <v>40</v>
      </c>
      <c r="H194" s="111"/>
      <c r="I194" s="111">
        <f>MAX(I14:I191)</f>
        <v>20</v>
      </c>
      <c r="J194" s="111"/>
      <c r="K194" s="111">
        <f t="shared" ref="K194:P194" si="4">MAX(K14:K191)</f>
        <v>40</v>
      </c>
      <c r="L194" s="111">
        <f t="shared" si="4"/>
        <v>25</v>
      </c>
      <c r="M194" s="111">
        <f t="shared" si="4"/>
        <v>19</v>
      </c>
      <c r="N194" s="111">
        <f t="shared" si="4"/>
        <v>24</v>
      </c>
      <c r="O194" s="111">
        <f t="shared" si="4"/>
        <v>25</v>
      </c>
      <c r="P194" s="111">
        <f t="shared" si="4"/>
        <v>24</v>
      </c>
      <c r="Q194" s="108"/>
      <c r="R194" s="108"/>
      <c r="S194" s="108"/>
      <c r="T194" s="108"/>
      <c r="U194" s="108"/>
      <c r="V194" s="108"/>
      <c r="W194" s="108"/>
      <c r="X194" s="108"/>
      <c r="Y194" s="108"/>
      <c r="Z194" s="108"/>
    </row>
    <row r="195">
      <c r="A195" s="112" t="s">
        <v>584</v>
      </c>
      <c r="B195" s="113"/>
      <c r="C195" s="113"/>
      <c r="D195" s="114"/>
      <c r="E195" s="115">
        <f t="shared" ref="E195:G195" si="5">ROUNDUP(AVERAGE(E14:E191),0)</f>
        <v>16</v>
      </c>
      <c r="F195" s="115">
        <f t="shared" si="5"/>
        <v>16</v>
      </c>
      <c r="G195" s="115">
        <f t="shared" si="5"/>
        <v>24</v>
      </c>
      <c r="H195" s="115"/>
      <c r="I195" s="115">
        <f>ROUNDUP(AVERAGE(I14:I191),0)</f>
        <v>15</v>
      </c>
      <c r="J195" s="115"/>
      <c r="K195" s="115">
        <f t="shared" ref="K195:P195" si="6">ROUNDUP(AVERAGE(K14:K191),0)</f>
        <v>26</v>
      </c>
      <c r="L195" s="115">
        <f t="shared" si="6"/>
        <v>22</v>
      </c>
      <c r="M195" s="115">
        <f t="shared" si="6"/>
        <v>14</v>
      </c>
      <c r="N195" s="115">
        <f t="shared" si="6"/>
        <v>15</v>
      </c>
      <c r="O195" s="115">
        <f t="shared" si="6"/>
        <v>22</v>
      </c>
      <c r="P195" s="115">
        <f t="shared" si="6"/>
        <v>21</v>
      </c>
      <c r="Q195" s="108"/>
      <c r="R195" s="108"/>
      <c r="S195" s="108"/>
      <c r="T195" s="108"/>
      <c r="U195" s="108"/>
      <c r="V195" s="108"/>
      <c r="W195" s="108"/>
      <c r="X195" s="108"/>
      <c r="Y195" s="108"/>
      <c r="Z195" s="108"/>
    </row>
    <row r="196">
      <c r="A196" s="104" t="s">
        <v>585</v>
      </c>
      <c r="B196" s="105"/>
      <c r="C196" s="105"/>
      <c r="D196" s="106"/>
      <c r="E196" s="107">
        <f t="shared" ref="E196:G196" si="7">COUNTIF(E14:E191,E193)</f>
        <v>5</v>
      </c>
      <c r="F196" s="107">
        <f t="shared" si="7"/>
        <v>4</v>
      </c>
      <c r="G196" s="107">
        <f t="shared" si="7"/>
        <v>3</v>
      </c>
      <c r="H196" s="107"/>
      <c r="I196" s="107">
        <f>COUNTIF(I14:I191,I193)</f>
        <v>18</v>
      </c>
      <c r="J196" s="107"/>
      <c r="K196" s="107">
        <f t="shared" ref="K196:P196" si="8">COUNTIF(K14:K191,K193)</f>
        <v>5</v>
      </c>
      <c r="L196" s="107">
        <f t="shared" si="8"/>
        <v>4</v>
      </c>
      <c r="M196" s="107">
        <f t="shared" si="8"/>
        <v>8</v>
      </c>
      <c r="N196" s="107">
        <f t="shared" si="8"/>
        <v>4</v>
      </c>
      <c r="O196" s="107">
        <f t="shared" si="8"/>
        <v>1</v>
      </c>
      <c r="P196" s="107">
        <f t="shared" si="8"/>
        <v>12</v>
      </c>
      <c r="Q196" s="108"/>
      <c r="R196" s="108"/>
      <c r="S196" s="108"/>
      <c r="T196" s="108"/>
      <c r="U196" s="108"/>
      <c r="V196" s="108"/>
      <c r="W196" s="108"/>
      <c r="X196" s="108"/>
      <c r="Y196" s="108"/>
      <c r="Z196" s="108"/>
    </row>
    <row r="197">
      <c r="A197" s="116" t="s">
        <v>586</v>
      </c>
      <c r="B197" s="110"/>
      <c r="C197" s="110"/>
      <c r="D197" s="59"/>
      <c r="E197" s="111">
        <f t="shared" ref="E197:G197" si="9">COUNTIF(E14:E191,E194)</f>
        <v>14</v>
      </c>
      <c r="F197" s="111">
        <f t="shared" si="9"/>
        <v>11</v>
      </c>
      <c r="G197" s="111">
        <f t="shared" si="9"/>
        <v>1</v>
      </c>
      <c r="H197" s="111"/>
      <c r="I197" s="111">
        <f>COUNTIF(I14:I191,I194)</f>
        <v>10</v>
      </c>
      <c r="J197" s="111"/>
      <c r="K197" s="111">
        <f t="shared" ref="K197:P197" si="10">COUNTIF(K14:K191,K194)</f>
        <v>3</v>
      </c>
      <c r="L197" s="111">
        <f t="shared" si="10"/>
        <v>26</v>
      </c>
      <c r="M197" s="111">
        <f t="shared" si="10"/>
        <v>3</v>
      </c>
      <c r="N197" s="111">
        <f t="shared" si="10"/>
        <v>1</v>
      </c>
      <c r="O197" s="111">
        <f t="shared" si="10"/>
        <v>11</v>
      </c>
      <c r="P197" s="111">
        <f t="shared" si="10"/>
        <v>3</v>
      </c>
      <c r="Q197" s="108"/>
      <c r="R197" s="108"/>
      <c r="S197" s="108"/>
      <c r="T197" s="108"/>
      <c r="U197" s="108"/>
      <c r="V197" s="108"/>
      <c r="W197" s="108"/>
      <c r="X197" s="108"/>
      <c r="Y197" s="108"/>
      <c r="Z197" s="108"/>
    </row>
    <row r="198">
      <c r="A198" s="112" t="s">
        <v>587</v>
      </c>
      <c r="B198" s="113"/>
      <c r="C198" s="113"/>
      <c r="D198" s="114"/>
      <c r="E198" s="115">
        <f t="shared" ref="E198:G198" si="11">COUNTIF(E14:E191,E195)</f>
        <v>33</v>
      </c>
      <c r="F198" s="115">
        <f t="shared" si="11"/>
        <v>23</v>
      </c>
      <c r="G198" s="115">
        <f t="shared" si="11"/>
        <v>10</v>
      </c>
      <c r="H198" s="115"/>
      <c r="I198" s="115">
        <f>COUNTIF(I14:I191,I195)</f>
        <v>20</v>
      </c>
      <c r="J198" s="115"/>
      <c r="K198" s="115">
        <f t="shared" ref="K198:P198" si="12">COUNTIF(K14:K191,K195)</f>
        <v>8</v>
      </c>
      <c r="L198" s="115">
        <f t="shared" si="12"/>
        <v>40</v>
      </c>
      <c r="M198" s="115">
        <f t="shared" si="12"/>
        <v>19</v>
      </c>
      <c r="N198" s="115">
        <f t="shared" si="12"/>
        <v>28</v>
      </c>
      <c r="O198" s="115">
        <f t="shared" si="12"/>
        <v>66</v>
      </c>
      <c r="P198" s="115">
        <f t="shared" si="12"/>
        <v>49</v>
      </c>
      <c r="Q198" s="108"/>
      <c r="R198" s="108"/>
      <c r="S198" s="108"/>
      <c r="T198" s="108"/>
      <c r="U198" s="108"/>
      <c r="V198" s="108"/>
      <c r="W198" s="108"/>
      <c r="X198" s="108"/>
      <c r="Y198" s="108"/>
      <c r="Z198" s="108"/>
    </row>
    <row r="199" ht="41.25" customHeight="1">
      <c r="A199" s="68"/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</row>
    <row r="200">
      <c r="A200" s="117"/>
      <c r="B200" s="118"/>
      <c r="C200" s="119"/>
      <c r="D200" s="120"/>
      <c r="E200" s="77" t="s">
        <v>564</v>
      </c>
      <c r="F200" s="77" t="s">
        <v>565</v>
      </c>
      <c r="G200" s="77" t="s">
        <v>566</v>
      </c>
      <c r="H200" s="77" t="s">
        <v>567</v>
      </c>
      <c r="I200" s="77" t="s">
        <v>568</v>
      </c>
      <c r="J200" s="77" t="s">
        <v>569</v>
      </c>
      <c r="K200" s="78" t="s">
        <v>570</v>
      </c>
      <c r="L200" s="78" t="s">
        <v>571</v>
      </c>
      <c r="M200" s="77" t="s">
        <v>572</v>
      </c>
      <c r="N200" s="77" t="s">
        <v>573</v>
      </c>
      <c r="O200" s="79" t="s">
        <v>574</v>
      </c>
      <c r="P200" s="77" t="s">
        <v>575</v>
      </c>
      <c r="Q200" s="68"/>
    </row>
    <row r="201">
      <c r="A201" s="117"/>
      <c r="B201" s="118"/>
      <c r="C201" s="119"/>
      <c r="D201" s="120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80"/>
      <c r="P201" s="16"/>
      <c r="Q201" s="68"/>
    </row>
    <row r="202">
      <c r="A202" s="68"/>
      <c r="B202" s="68"/>
      <c r="C202" s="121" t="s">
        <v>588</v>
      </c>
      <c r="D202" s="59"/>
      <c r="E202" s="122">
        <f t="shared" ref="E202:P202" si="13">COUNTIF(E14:E191,"=8")</f>
        <v>5</v>
      </c>
      <c r="F202" s="122">
        <f t="shared" si="13"/>
        <v>4</v>
      </c>
      <c r="G202" s="122">
        <f t="shared" si="13"/>
        <v>3</v>
      </c>
      <c r="H202" s="122">
        <f t="shared" si="13"/>
        <v>0</v>
      </c>
      <c r="I202" s="122">
        <f t="shared" si="13"/>
        <v>18</v>
      </c>
      <c r="J202" s="122">
        <f t="shared" si="13"/>
        <v>0</v>
      </c>
      <c r="K202" s="122">
        <f t="shared" si="13"/>
        <v>5</v>
      </c>
      <c r="L202" s="122">
        <f t="shared" si="13"/>
        <v>0</v>
      </c>
      <c r="M202" s="122">
        <f t="shared" si="13"/>
        <v>8</v>
      </c>
      <c r="N202" s="122">
        <f t="shared" si="13"/>
        <v>4</v>
      </c>
      <c r="O202" s="122">
        <f t="shared" si="13"/>
        <v>0</v>
      </c>
      <c r="P202" s="122">
        <f t="shared" si="13"/>
        <v>0</v>
      </c>
      <c r="Q202" s="68"/>
    </row>
    <row r="203">
      <c r="A203" s="68"/>
      <c r="B203" s="68"/>
      <c r="C203" s="121" t="s">
        <v>589</v>
      </c>
      <c r="D203" s="59"/>
      <c r="E203" s="122">
        <f t="shared" ref="E203:P203" si="14">COUNTIF(E14:E191,"=9")</f>
        <v>1</v>
      </c>
      <c r="F203" s="122">
        <f t="shared" si="14"/>
        <v>5</v>
      </c>
      <c r="G203" s="122">
        <f t="shared" si="14"/>
        <v>0</v>
      </c>
      <c r="H203" s="122">
        <f t="shared" si="14"/>
        <v>0</v>
      </c>
      <c r="I203" s="122">
        <f t="shared" si="14"/>
        <v>6</v>
      </c>
      <c r="J203" s="122">
        <f t="shared" si="14"/>
        <v>0</v>
      </c>
      <c r="K203" s="122">
        <f t="shared" si="14"/>
        <v>0</v>
      </c>
      <c r="L203" s="122">
        <f t="shared" si="14"/>
        <v>0</v>
      </c>
      <c r="M203" s="122">
        <f t="shared" si="14"/>
        <v>6</v>
      </c>
      <c r="N203" s="122">
        <f t="shared" si="14"/>
        <v>4</v>
      </c>
      <c r="O203" s="122">
        <f t="shared" si="14"/>
        <v>0</v>
      </c>
      <c r="P203" s="122">
        <f t="shared" si="14"/>
        <v>0</v>
      </c>
      <c r="Q203" s="68"/>
    </row>
    <row r="204">
      <c r="A204" s="68"/>
      <c r="B204" s="68"/>
      <c r="C204" s="121" t="s">
        <v>590</v>
      </c>
      <c r="D204" s="59"/>
      <c r="E204" s="122">
        <f t="shared" ref="E204:P204" si="15">COUNTIF(E14:E191,"=10")</f>
        <v>5</v>
      </c>
      <c r="F204" s="122">
        <f t="shared" si="15"/>
        <v>2</v>
      </c>
      <c r="G204" s="122">
        <f t="shared" si="15"/>
        <v>1</v>
      </c>
      <c r="H204" s="122">
        <f t="shared" si="15"/>
        <v>0</v>
      </c>
      <c r="I204" s="122">
        <f t="shared" si="15"/>
        <v>7</v>
      </c>
      <c r="J204" s="122">
        <f t="shared" si="15"/>
        <v>0</v>
      </c>
      <c r="K204" s="122">
        <f t="shared" si="15"/>
        <v>1</v>
      </c>
      <c r="L204" s="122">
        <f t="shared" si="15"/>
        <v>0</v>
      </c>
      <c r="M204" s="122">
        <f t="shared" si="15"/>
        <v>8</v>
      </c>
      <c r="N204" s="122">
        <f t="shared" si="15"/>
        <v>2</v>
      </c>
      <c r="O204" s="122">
        <f t="shared" si="15"/>
        <v>0</v>
      </c>
      <c r="P204" s="122">
        <f t="shared" si="15"/>
        <v>0</v>
      </c>
      <c r="Q204" s="68"/>
    </row>
    <row r="205">
      <c r="A205" s="68"/>
      <c r="B205" s="68"/>
      <c r="C205" s="121" t="s">
        <v>591</v>
      </c>
      <c r="D205" s="59"/>
      <c r="E205" s="122">
        <f t="shared" ref="E205:P205" si="16">COUNTIF(E14:E191,"=11")</f>
        <v>8</v>
      </c>
      <c r="F205" s="122">
        <f t="shared" si="16"/>
        <v>5</v>
      </c>
      <c r="G205" s="122">
        <f t="shared" si="16"/>
        <v>3</v>
      </c>
      <c r="H205" s="122">
        <f t="shared" si="16"/>
        <v>0</v>
      </c>
      <c r="I205" s="122">
        <f t="shared" si="16"/>
        <v>15</v>
      </c>
      <c r="J205" s="122">
        <f t="shared" si="16"/>
        <v>0</v>
      </c>
      <c r="K205" s="122">
        <f t="shared" si="16"/>
        <v>1</v>
      </c>
      <c r="L205" s="122">
        <f t="shared" si="16"/>
        <v>0</v>
      </c>
      <c r="M205" s="122">
        <f t="shared" si="16"/>
        <v>19</v>
      </c>
      <c r="N205" s="122">
        <f t="shared" si="16"/>
        <v>7</v>
      </c>
      <c r="O205" s="122">
        <f t="shared" si="16"/>
        <v>0</v>
      </c>
      <c r="P205" s="122">
        <f t="shared" si="16"/>
        <v>0</v>
      </c>
      <c r="Q205" s="68"/>
    </row>
    <row r="206">
      <c r="A206" s="68"/>
      <c r="B206" s="68"/>
      <c r="C206" s="121" t="s">
        <v>592</v>
      </c>
      <c r="D206" s="59"/>
      <c r="E206" s="122">
        <f t="shared" ref="E206:P206" si="17">COUNTIF(E14:E191,"=12")</f>
        <v>8</v>
      </c>
      <c r="F206" s="122">
        <f t="shared" si="17"/>
        <v>16</v>
      </c>
      <c r="G206" s="122">
        <f t="shared" si="17"/>
        <v>1</v>
      </c>
      <c r="H206" s="122">
        <f t="shared" si="17"/>
        <v>0</v>
      </c>
      <c r="I206" s="122">
        <f t="shared" si="17"/>
        <v>7</v>
      </c>
      <c r="J206" s="122">
        <f t="shared" si="17"/>
        <v>0</v>
      </c>
      <c r="K206" s="122">
        <f t="shared" si="17"/>
        <v>0</v>
      </c>
      <c r="L206" s="122">
        <f t="shared" si="17"/>
        <v>0</v>
      </c>
      <c r="M206" s="122">
        <f t="shared" si="17"/>
        <v>18</v>
      </c>
      <c r="N206" s="122">
        <f t="shared" si="17"/>
        <v>13</v>
      </c>
      <c r="O206" s="122">
        <f t="shared" si="17"/>
        <v>1</v>
      </c>
      <c r="P206" s="122">
        <f t="shared" si="17"/>
        <v>0</v>
      </c>
      <c r="Q206" s="68"/>
    </row>
    <row r="207">
      <c r="A207" s="68"/>
      <c r="B207" s="68"/>
      <c r="C207" s="121" t="s">
        <v>593</v>
      </c>
      <c r="D207" s="59"/>
      <c r="E207" s="122">
        <f t="shared" ref="E207:P207" si="18">COUNTIF(E14:E191,"=13")</f>
        <v>13</v>
      </c>
      <c r="F207" s="122">
        <f t="shared" si="18"/>
        <v>16</v>
      </c>
      <c r="G207" s="122">
        <f t="shared" si="18"/>
        <v>2</v>
      </c>
      <c r="H207" s="122">
        <f t="shared" si="18"/>
        <v>0</v>
      </c>
      <c r="I207" s="122">
        <f t="shared" si="18"/>
        <v>13</v>
      </c>
      <c r="J207" s="122">
        <f t="shared" si="18"/>
        <v>0</v>
      </c>
      <c r="K207" s="122">
        <f t="shared" si="18"/>
        <v>0</v>
      </c>
      <c r="L207" s="122">
        <f t="shared" si="18"/>
        <v>4</v>
      </c>
      <c r="M207" s="122">
        <f t="shared" si="18"/>
        <v>21</v>
      </c>
      <c r="N207" s="122">
        <f t="shared" si="18"/>
        <v>23</v>
      </c>
      <c r="O207" s="122">
        <f t="shared" si="18"/>
        <v>0</v>
      </c>
      <c r="P207" s="122">
        <f t="shared" si="18"/>
        <v>0</v>
      </c>
      <c r="Q207" s="68"/>
    </row>
    <row r="208">
      <c r="A208" s="68"/>
      <c r="B208" s="68"/>
      <c r="C208" s="121" t="s">
        <v>594</v>
      </c>
      <c r="D208" s="59"/>
      <c r="E208" s="122">
        <f t="shared" ref="E208:P208" si="19">COUNTIF(E14:E191,"=14")</f>
        <v>22</v>
      </c>
      <c r="F208" s="122">
        <f t="shared" si="19"/>
        <v>15</v>
      </c>
      <c r="G208" s="122">
        <f t="shared" si="19"/>
        <v>2</v>
      </c>
      <c r="H208" s="122">
        <f t="shared" si="19"/>
        <v>0</v>
      </c>
      <c r="I208" s="122">
        <f t="shared" si="19"/>
        <v>15</v>
      </c>
      <c r="J208" s="122">
        <f t="shared" si="19"/>
        <v>0</v>
      </c>
      <c r="K208" s="122">
        <f t="shared" si="19"/>
        <v>4</v>
      </c>
      <c r="L208" s="122">
        <f t="shared" si="19"/>
        <v>0</v>
      </c>
      <c r="M208" s="122">
        <f t="shared" si="19"/>
        <v>19</v>
      </c>
      <c r="N208" s="122">
        <f t="shared" si="19"/>
        <v>16</v>
      </c>
      <c r="O208" s="122">
        <f t="shared" si="19"/>
        <v>0</v>
      </c>
      <c r="P208" s="122">
        <f t="shared" si="19"/>
        <v>0</v>
      </c>
      <c r="Q208" s="68"/>
    </row>
    <row r="209">
      <c r="A209" s="117"/>
      <c r="B209" s="118"/>
      <c r="C209" s="119"/>
      <c r="D209" s="120"/>
      <c r="E209" s="77" t="s">
        <v>564</v>
      </c>
      <c r="F209" s="77" t="s">
        <v>565</v>
      </c>
      <c r="G209" s="77" t="s">
        <v>566</v>
      </c>
      <c r="H209" s="77" t="s">
        <v>567</v>
      </c>
      <c r="I209" s="77" t="s">
        <v>568</v>
      </c>
      <c r="J209" s="77" t="s">
        <v>569</v>
      </c>
      <c r="K209" s="78" t="s">
        <v>570</v>
      </c>
      <c r="L209" s="78" t="s">
        <v>571</v>
      </c>
      <c r="M209" s="77" t="s">
        <v>572</v>
      </c>
      <c r="N209" s="77" t="s">
        <v>573</v>
      </c>
      <c r="O209" s="79" t="s">
        <v>574</v>
      </c>
      <c r="P209" s="77" t="s">
        <v>575</v>
      </c>
      <c r="Q209" s="68"/>
    </row>
    <row r="210">
      <c r="A210" s="117"/>
      <c r="B210" s="118"/>
      <c r="C210" s="119"/>
      <c r="D210" s="120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80"/>
      <c r="P210" s="16"/>
      <c r="Q210" s="68"/>
    </row>
    <row r="211">
      <c r="A211" s="68"/>
      <c r="B211" s="68"/>
      <c r="C211" s="121" t="s">
        <v>595</v>
      </c>
      <c r="D211" s="59"/>
      <c r="E211" s="122">
        <f t="shared" ref="E211:P211" si="20">COUNTIF(E14:E191,"=15")</f>
        <v>20</v>
      </c>
      <c r="F211" s="122">
        <f t="shared" si="20"/>
        <v>22</v>
      </c>
      <c r="G211" s="122">
        <f t="shared" si="20"/>
        <v>9</v>
      </c>
      <c r="H211" s="122">
        <f t="shared" si="20"/>
        <v>0</v>
      </c>
      <c r="I211" s="122">
        <f t="shared" si="20"/>
        <v>20</v>
      </c>
      <c r="J211" s="122">
        <f t="shared" si="20"/>
        <v>0</v>
      </c>
      <c r="K211" s="122">
        <f t="shared" si="20"/>
        <v>4</v>
      </c>
      <c r="L211" s="122">
        <f t="shared" si="20"/>
        <v>2</v>
      </c>
      <c r="M211" s="122">
        <f t="shared" si="20"/>
        <v>20</v>
      </c>
      <c r="N211" s="122">
        <f t="shared" si="20"/>
        <v>28</v>
      </c>
      <c r="O211" s="122">
        <f t="shared" si="20"/>
        <v>2</v>
      </c>
      <c r="P211" s="122">
        <f t="shared" si="20"/>
        <v>0</v>
      </c>
      <c r="Q211" s="68"/>
    </row>
    <row r="212">
      <c r="A212" s="68"/>
      <c r="B212" s="68"/>
      <c r="C212" s="121" t="s">
        <v>596</v>
      </c>
      <c r="D212" s="59"/>
      <c r="E212" s="122">
        <f t="shared" ref="E212:P212" si="21">COUNTIF(E14:E191,"=16")</f>
        <v>33</v>
      </c>
      <c r="F212" s="122">
        <f t="shared" si="21"/>
        <v>23</v>
      </c>
      <c r="G212" s="122">
        <f t="shared" si="21"/>
        <v>7</v>
      </c>
      <c r="H212" s="122">
        <f t="shared" si="21"/>
        <v>0</v>
      </c>
      <c r="I212" s="122">
        <f t="shared" si="21"/>
        <v>26</v>
      </c>
      <c r="J212" s="122">
        <f t="shared" si="21"/>
        <v>0</v>
      </c>
      <c r="K212" s="122">
        <f t="shared" si="21"/>
        <v>6</v>
      </c>
      <c r="L212" s="122">
        <f t="shared" si="21"/>
        <v>12</v>
      </c>
      <c r="M212" s="122">
        <f t="shared" si="21"/>
        <v>29</v>
      </c>
      <c r="N212" s="122">
        <f t="shared" si="21"/>
        <v>31</v>
      </c>
      <c r="O212" s="122">
        <f t="shared" si="21"/>
        <v>0</v>
      </c>
      <c r="P212" s="122">
        <f t="shared" si="21"/>
        <v>0</v>
      </c>
      <c r="Q212" s="68"/>
    </row>
    <row r="213">
      <c r="A213" s="68"/>
      <c r="B213" s="68"/>
      <c r="C213" s="121" t="s">
        <v>597</v>
      </c>
      <c r="D213" s="59"/>
      <c r="E213" s="122">
        <f t="shared" ref="E213:P213" si="22">COUNTIF(E14:E191,"=17")</f>
        <v>19</v>
      </c>
      <c r="F213" s="122">
        <f t="shared" si="22"/>
        <v>18</v>
      </c>
      <c r="G213" s="122">
        <f t="shared" si="22"/>
        <v>3</v>
      </c>
      <c r="H213" s="122">
        <f t="shared" si="22"/>
        <v>0</v>
      </c>
      <c r="I213" s="122">
        <f t="shared" si="22"/>
        <v>14</v>
      </c>
      <c r="J213" s="122">
        <f t="shared" si="22"/>
        <v>0</v>
      </c>
      <c r="K213" s="122">
        <f t="shared" si="22"/>
        <v>4</v>
      </c>
      <c r="L213" s="122">
        <f t="shared" si="22"/>
        <v>4</v>
      </c>
      <c r="M213" s="122">
        <f t="shared" si="22"/>
        <v>10</v>
      </c>
      <c r="N213" s="122">
        <f t="shared" si="22"/>
        <v>18</v>
      </c>
      <c r="O213" s="122">
        <f t="shared" si="22"/>
        <v>1</v>
      </c>
      <c r="P213" s="122">
        <f t="shared" si="22"/>
        <v>0</v>
      </c>
      <c r="Q213" s="68"/>
    </row>
    <row r="214">
      <c r="A214" s="68"/>
      <c r="B214" s="68"/>
      <c r="C214" s="121" t="s">
        <v>598</v>
      </c>
      <c r="D214" s="59"/>
      <c r="E214" s="122">
        <f t="shared" ref="E214:P214" si="23">COUNTIF(E14:E191,"=18")</f>
        <v>14</v>
      </c>
      <c r="F214" s="122">
        <f t="shared" si="23"/>
        <v>18</v>
      </c>
      <c r="G214" s="122">
        <f t="shared" si="23"/>
        <v>5</v>
      </c>
      <c r="H214" s="122">
        <f t="shared" si="23"/>
        <v>0</v>
      </c>
      <c r="I214" s="122">
        <f t="shared" si="23"/>
        <v>9</v>
      </c>
      <c r="J214" s="122">
        <f t="shared" si="23"/>
        <v>0</v>
      </c>
      <c r="K214" s="122">
        <f t="shared" si="23"/>
        <v>4</v>
      </c>
      <c r="L214" s="122">
        <f t="shared" si="23"/>
        <v>3</v>
      </c>
      <c r="M214" s="122">
        <f t="shared" si="23"/>
        <v>9</v>
      </c>
      <c r="N214" s="122">
        <f t="shared" si="23"/>
        <v>7</v>
      </c>
      <c r="O214" s="122">
        <f t="shared" si="23"/>
        <v>7</v>
      </c>
      <c r="P214" s="122">
        <f t="shared" si="23"/>
        <v>12</v>
      </c>
      <c r="Q214" s="68"/>
    </row>
    <row r="215">
      <c r="A215" s="68"/>
      <c r="B215" s="68"/>
      <c r="C215" s="121" t="s">
        <v>599</v>
      </c>
      <c r="D215" s="59"/>
      <c r="E215" s="122">
        <f t="shared" ref="E215:P215" si="24">COUNTIF(E14:E191,"=19")</f>
        <v>8</v>
      </c>
      <c r="F215" s="122">
        <f t="shared" si="24"/>
        <v>15</v>
      </c>
      <c r="G215" s="122">
        <f t="shared" si="24"/>
        <v>9</v>
      </c>
      <c r="H215" s="122">
        <f t="shared" si="24"/>
        <v>0</v>
      </c>
      <c r="I215" s="122">
        <f t="shared" si="24"/>
        <v>10</v>
      </c>
      <c r="J215" s="122">
        <f t="shared" si="24"/>
        <v>0</v>
      </c>
      <c r="K215" s="122">
        <f t="shared" si="24"/>
        <v>5</v>
      </c>
      <c r="L215" s="122">
        <f t="shared" si="24"/>
        <v>11</v>
      </c>
      <c r="M215" s="122">
        <f t="shared" si="24"/>
        <v>3</v>
      </c>
      <c r="N215" s="122">
        <f t="shared" si="24"/>
        <v>8</v>
      </c>
      <c r="O215" s="122">
        <f t="shared" si="24"/>
        <v>4</v>
      </c>
      <c r="P215" s="122">
        <f t="shared" si="24"/>
        <v>21</v>
      </c>
      <c r="Q215" s="68"/>
    </row>
    <row r="216">
      <c r="A216" s="68"/>
      <c r="B216" s="68"/>
      <c r="C216" s="121" t="s">
        <v>600</v>
      </c>
      <c r="D216" s="59"/>
      <c r="E216" s="122">
        <f t="shared" ref="E216:P216" si="25">COUNTIF(E14:E191,"=20")</f>
        <v>14</v>
      </c>
      <c r="F216" s="122">
        <f t="shared" si="25"/>
        <v>11</v>
      </c>
      <c r="G216" s="122">
        <f t="shared" si="25"/>
        <v>9</v>
      </c>
      <c r="H216" s="122">
        <f t="shared" si="25"/>
        <v>0</v>
      </c>
      <c r="I216" s="122">
        <f t="shared" si="25"/>
        <v>10</v>
      </c>
      <c r="J216" s="122">
        <f t="shared" si="25"/>
        <v>0</v>
      </c>
      <c r="K216" s="122">
        <f t="shared" si="25"/>
        <v>7</v>
      </c>
      <c r="L216" s="122">
        <f t="shared" si="25"/>
        <v>17</v>
      </c>
      <c r="M216" s="122">
        <f t="shared" si="25"/>
        <v>0</v>
      </c>
      <c r="N216" s="122">
        <f t="shared" si="25"/>
        <v>5</v>
      </c>
      <c r="O216" s="122">
        <f t="shared" si="25"/>
        <v>9</v>
      </c>
      <c r="P216" s="122">
        <f t="shared" si="25"/>
        <v>30</v>
      </c>
      <c r="Q216" s="68"/>
    </row>
    <row r="217">
      <c r="A217" s="123"/>
      <c r="B217" s="123"/>
      <c r="C217" s="121" t="s">
        <v>540</v>
      </c>
      <c r="D217" s="59"/>
      <c r="E217" s="122">
        <f t="shared" ref="E217:P217" si="26">COUNTIF(E14:E191,"=21")</f>
        <v>0</v>
      </c>
      <c r="F217" s="122">
        <f t="shared" si="26"/>
        <v>0</v>
      </c>
      <c r="G217" s="122">
        <f t="shared" si="26"/>
        <v>10</v>
      </c>
      <c r="H217" s="122">
        <f t="shared" si="26"/>
        <v>0</v>
      </c>
      <c r="I217" s="122">
        <f t="shared" si="26"/>
        <v>0</v>
      </c>
      <c r="J217" s="122">
        <f t="shared" si="26"/>
        <v>0</v>
      </c>
      <c r="K217" s="122">
        <f t="shared" si="26"/>
        <v>5</v>
      </c>
      <c r="L217" s="122">
        <f t="shared" si="26"/>
        <v>7</v>
      </c>
      <c r="M217" s="122">
        <f t="shared" si="26"/>
        <v>0</v>
      </c>
      <c r="N217" s="122">
        <f t="shared" si="26"/>
        <v>3</v>
      </c>
      <c r="O217" s="122">
        <f t="shared" si="26"/>
        <v>26</v>
      </c>
      <c r="P217" s="122">
        <f t="shared" si="26"/>
        <v>49</v>
      </c>
      <c r="Q217" s="68"/>
    </row>
    <row r="218">
      <c r="A218" s="123"/>
      <c r="B218" s="123"/>
      <c r="C218" s="121" t="s">
        <v>541</v>
      </c>
      <c r="D218" s="59"/>
      <c r="E218" s="122">
        <f t="shared" ref="E218:P218" si="27">COUNTIF(E14:E191,"=22")</f>
        <v>0</v>
      </c>
      <c r="F218" s="122">
        <f t="shared" si="27"/>
        <v>0</v>
      </c>
      <c r="G218" s="122">
        <f t="shared" si="27"/>
        <v>10</v>
      </c>
      <c r="H218" s="122">
        <f t="shared" si="27"/>
        <v>0</v>
      </c>
      <c r="I218" s="122">
        <f t="shared" si="27"/>
        <v>0</v>
      </c>
      <c r="J218" s="122">
        <f t="shared" si="27"/>
        <v>0</v>
      </c>
      <c r="K218" s="122">
        <f t="shared" si="27"/>
        <v>9</v>
      </c>
      <c r="L218" s="122">
        <f t="shared" si="27"/>
        <v>40</v>
      </c>
      <c r="M218" s="122">
        <f t="shared" si="27"/>
        <v>0</v>
      </c>
      <c r="N218" s="122">
        <f t="shared" si="27"/>
        <v>0</v>
      </c>
      <c r="O218" s="122">
        <f t="shared" si="27"/>
        <v>66</v>
      </c>
      <c r="P218" s="122">
        <f t="shared" si="27"/>
        <v>42</v>
      </c>
      <c r="Q218" s="68"/>
    </row>
    <row r="219">
      <c r="A219" s="123"/>
      <c r="B219" s="123"/>
      <c r="C219" s="121" t="s">
        <v>542</v>
      </c>
      <c r="D219" s="59"/>
      <c r="E219" s="122">
        <f t="shared" ref="E219:P219" si="28">COUNTIF(E14:E191,"=23")</f>
        <v>0</v>
      </c>
      <c r="F219" s="122">
        <f t="shared" si="28"/>
        <v>0</v>
      </c>
      <c r="G219" s="122">
        <f t="shared" si="28"/>
        <v>9</v>
      </c>
      <c r="H219" s="122">
        <f t="shared" si="28"/>
        <v>0</v>
      </c>
      <c r="I219" s="122">
        <f t="shared" si="28"/>
        <v>0</v>
      </c>
      <c r="J219" s="122">
        <f t="shared" si="28"/>
        <v>0</v>
      </c>
      <c r="K219" s="122">
        <f t="shared" si="28"/>
        <v>10</v>
      </c>
      <c r="L219" s="122">
        <f t="shared" si="28"/>
        <v>29</v>
      </c>
      <c r="M219" s="122">
        <f t="shared" si="28"/>
        <v>0</v>
      </c>
      <c r="N219" s="122">
        <f t="shared" si="28"/>
        <v>0</v>
      </c>
      <c r="O219" s="122">
        <f t="shared" si="28"/>
        <v>32</v>
      </c>
      <c r="P219" s="122">
        <f t="shared" si="28"/>
        <v>13</v>
      </c>
      <c r="Q219" s="68"/>
    </row>
    <row r="220">
      <c r="A220" s="123"/>
      <c r="B220" s="123"/>
      <c r="C220" s="121" t="s">
        <v>543</v>
      </c>
      <c r="D220" s="59"/>
      <c r="E220" s="122">
        <f t="shared" ref="E220:P220" si="29">COUNTIF(E14:E191,"=24")</f>
        <v>0</v>
      </c>
      <c r="F220" s="122">
        <f t="shared" si="29"/>
        <v>0</v>
      </c>
      <c r="G220" s="122">
        <f t="shared" si="29"/>
        <v>10</v>
      </c>
      <c r="H220" s="122">
        <f t="shared" si="29"/>
        <v>0</v>
      </c>
      <c r="I220" s="122">
        <f t="shared" si="29"/>
        <v>0</v>
      </c>
      <c r="J220" s="122">
        <f t="shared" si="29"/>
        <v>0</v>
      </c>
      <c r="K220" s="122">
        <f t="shared" si="29"/>
        <v>9</v>
      </c>
      <c r="L220" s="122">
        <f t="shared" si="29"/>
        <v>15</v>
      </c>
      <c r="M220" s="122">
        <f t="shared" si="29"/>
        <v>0</v>
      </c>
      <c r="N220" s="122">
        <f t="shared" si="29"/>
        <v>1</v>
      </c>
      <c r="O220" s="122">
        <f t="shared" si="29"/>
        <v>11</v>
      </c>
      <c r="P220" s="122">
        <f t="shared" si="29"/>
        <v>3</v>
      </c>
      <c r="Q220" s="68"/>
    </row>
    <row r="221">
      <c r="A221" s="123"/>
      <c r="B221" s="123"/>
      <c r="C221" s="121" t="s">
        <v>544</v>
      </c>
      <c r="D221" s="59"/>
      <c r="E221" s="122">
        <f t="shared" ref="E221:P221" si="30">COUNTIF(E14:E191,"=25")</f>
        <v>0</v>
      </c>
      <c r="F221" s="122">
        <f t="shared" si="30"/>
        <v>0</v>
      </c>
      <c r="G221" s="122">
        <f t="shared" si="30"/>
        <v>12</v>
      </c>
      <c r="H221" s="122">
        <f t="shared" si="30"/>
        <v>0</v>
      </c>
      <c r="I221" s="122">
        <f t="shared" si="30"/>
        <v>0</v>
      </c>
      <c r="J221" s="122">
        <f t="shared" si="30"/>
        <v>0</v>
      </c>
      <c r="K221" s="122">
        <f t="shared" si="30"/>
        <v>8</v>
      </c>
      <c r="L221" s="122">
        <f t="shared" si="30"/>
        <v>26</v>
      </c>
      <c r="M221" s="122">
        <f t="shared" si="30"/>
        <v>0</v>
      </c>
      <c r="N221" s="122">
        <f t="shared" si="30"/>
        <v>0</v>
      </c>
      <c r="O221" s="122">
        <f t="shared" si="30"/>
        <v>11</v>
      </c>
      <c r="P221" s="122">
        <f t="shared" si="30"/>
        <v>0</v>
      </c>
      <c r="Q221" s="68"/>
    </row>
    <row r="222">
      <c r="A222" s="123"/>
      <c r="B222" s="123"/>
      <c r="C222" s="121" t="s">
        <v>545</v>
      </c>
      <c r="D222" s="59"/>
      <c r="E222" s="122">
        <f t="shared" ref="E222:P222" si="31">COUNTIF(E14:E191,"=26")</f>
        <v>0</v>
      </c>
      <c r="F222" s="122">
        <f t="shared" si="31"/>
        <v>0</v>
      </c>
      <c r="G222" s="122">
        <f t="shared" si="31"/>
        <v>9</v>
      </c>
      <c r="H222" s="122">
        <f t="shared" si="31"/>
        <v>0</v>
      </c>
      <c r="I222" s="122">
        <f t="shared" si="31"/>
        <v>0</v>
      </c>
      <c r="J222" s="122">
        <f t="shared" si="31"/>
        <v>0</v>
      </c>
      <c r="K222" s="122">
        <f t="shared" si="31"/>
        <v>8</v>
      </c>
      <c r="L222" s="122">
        <f t="shared" si="31"/>
        <v>0</v>
      </c>
      <c r="M222" s="122">
        <f t="shared" si="31"/>
        <v>0</v>
      </c>
      <c r="N222" s="122">
        <f t="shared" si="31"/>
        <v>0</v>
      </c>
      <c r="O222" s="122">
        <f t="shared" si="31"/>
        <v>0</v>
      </c>
      <c r="P222" s="122">
        <f t="shared" si="31"/>
        <v>0</v>
      </c>
      <c r="Q222" s="68"/>
    </row>
    <row r="223">
      <c r="A223" s="123"/>
      <c r="B223" s="123"/>
      <c r="C223" s="121" t="s">
        <v>546</v>
      </c>
      <c r="D223" s="59"/>
      <c r="E223" s="122">
        <f t="shared" ref="E223:P223" si="32">COUNTIF(E14:E191,"=27")</f>
        <v>0</v>
      </c>
      <c r="F223" s="122">
        <f t="shared" si="32"/>
        <v>0</v>
      </c>
      <c r="G223" s="122">
        <f t="shared" si="32"/>
        <v>9</v>
      </c>
      <c r="H223" s="122">
        <f t="shared" si="32"/>
        <v>0</v>
      </c>
      <c r="I223" s="122">
        <f t="shared" si="32"/>
        <v>0</v>
      </c>
      <c r="J223" s="122">
        <f t="shared" si="32"/>
        <v>0</v>
      </c>
      <c r="K223" s="122">
        <f t="shared" si="32"/>
        <v>9</v>
      </c>
      <c r="L223" s="122">
        <f t="shared" si="32"/>
        <v>0</v>
      </c>
      <c r="M223" s="122">
        <f t="shared" si="32"/>
        <v>0</v>
      </c>
      <c r="N223" s="122">
        <f t="shared" si="32"/>
        <v>0</v>
      </c>
      <c r="O223" s="122">
        <f t="shared" si="32"/>
        <v>0</v>
      </c>
      <c r="P223" s="122">
        <f t="shared" si="32"/>
        <v>0</v>
      </c>
      <c r="Q223" s="68"/>
    </row>
    <row r="224">
      <c r="A224" s="123"/>
      <c r="B224" s="123"/>
      <c r="C224" s="121" t="s">
        <v>547</v>
      </c>
      <c r="D224" s="59"/>
      <c r="E224" s="122">
        <f t="shared" ref="E224:P224" si="33">COUNTIF(E14:E191,"=28")</f>
        <v>0</v>
      </c>
      <c r="F224" s="122">
        <f t="shared" si="33"/>
        <v>0</v>
      </c>
      <c r="G224" s="122">
        <f t="shared" si="33"/>
        <v>12</v>
      </c>
      <c r="H224" s="122">
        <f t="shared" si="33"/>
        <v>0</v>
      </c>
      <c r="I224" s="122">
        <f t="shared" si="33"/>
        <v>0</v>
      </c>
      <c r="J224" s="122">
        <f t="shared" si="33"/>
        <v>0</v>
      </c>
      <c r="K224" s="122">
        <f t="shared" si="33"/>
        <v>4</v>
      </c>
      <c r="L224" s="122">
        <f t="shared" si="33"/>
        <v>0</v>
      </c>
      <c r="M224" s="122">
        <f t="shared" si="33"/>
        <v>0</v>
      </c>
      <c r="N224" s="122">
        <f t="shared" si="33"/>
        <v>0</v>
      </c>
      <c r="O224" s="122">
        <f t="shared" si="33"/>
        <v>0</v>
      </c>
      <c r="P224" s="122">
        <f t="shared" si="33"/>
        <v>0</v>
      </c>
      <c r="Q224" s="68"/>
    </row>
    <row r="225">
      <c r="A225" s="123"/>
      <c r="B225" s="123"/>
      <c r="C225" s="121" t="s">
        <v>548</v>
      </c>
      <c r="D225" s="59"/>
      <c r="E225" s="122">
        <f t="shared" ref="E225:P225" si="34">COUNTIF(E14:E191,"=29")</f>
        <v>0</v>
      </c>
      <c r="F225" s="122">
        <f t="shared" si="34"/>
        <v>0</v>
      </c>
      <c r="G225" s="122">
        <f t="shared" si="34"/>
        <v>9</v>
      </c>
      <c r="H225" s="122">
        <f t="shared" si="34"/>
        <v>0</v>
      </c>
      <c r="I225" s="122">
        <f t="shared" si="34"/>
        <v>0</v>
      </c>
      <c r="J225" s="122">
        <f t="shared" si="34"/>
        <v>0</v>
      </c>
      <c r="K225" s="122">
        <f t="shared" si="34"/>
        <v>9</v>
      </c>
      <c r="L225" s="122">
        <f t="shared" si="34"/>
        <v>0</v>
      </c>
      <c r="M225" s="122">
        <f t="shared" si="34"/>
        <v>0</v>
      </c>
      <c r="N225" s="122">
        <f t="shared" si="34"/>
        <v>0</v>
      </c>
      <c r="O225" s="122">
        <f t="shared" si="34"/>
        <v>0</v>
      </c>
      <c r="P225" s="122">
        <f t="shared" si="34"/>
        <v>0</v>
      </c>
      <c r="Q225" s="68"/>
    </row>
    <row r="226">
      <c r="A226" s="123"/>
      <c r="B226" s="123"/>
      <c r="C226" s="121" t="s">
        <v>549</v>
      </c>
      <c r="D226" s="59"/>
      <c r="E226" s="122">
        <f t="shared" ref="E226:P226" si="35">COUNTIF(E14:E191,"=30")</f>
        <v>0</v>
      </c>
      <c r="F226" s="122">
        <f t="shared" si="35"/>
        <v>0</v>
      </c>
      <c r="G226" s="122">
        <f t="shared" si="35"/>
        <v>4</v>
      </c>
      <c r="H226" s="122">
        <f t="shared" si="35"/>
        <v>0</v>
      </c>
      <c r="I226" s="122">
        <f t="shared" si="35"/>
        <v>0</v>
      </c>
      <c r="J226" s="122">
        <f t="shared" si="35"/>
        <v>0</v>
      </c>
      <c r="K226" s="122">
        <f t="shared" si="35"/>
        <v>7</v>
      </c>
      <c r="L226" s="122">
        <f t="shared" si="35"/>
        <v>0</v>
      </c>
      <c r="M226" s="122">
        <f t="shared" si="35"/>
        <v>0</v>
      </c>
      <c r="N226" s="122">
        <f t="shared" si="35"/>
        <v>0</v>
      </c>
      <c r="O226" s="122">
        <f t="shared" si="35"/>
        <v>0</v>
      </c>
      <c r="P226" s="122">
        <f t="shared" si="35"/>
        <v>0</v>
      </c>
      <c r="Q226" s="68"/>
    </row>
    <row r="227">
      <c r="A227" s="123"/>
      <c r="B227" s="123"/>
      <c r="C227" s="121" t="s">
        <v>550</v>
      </c>
      <c r="D227" s="59"/>
      <c r="E227" s="122">
        <f t="shared" ref="E227:P227" si="36">COUNTIF(E14:E191,"=31")</f>
        <v>0</v>
      </c>
      <c r="F227" s="122">
        <f t="shared" si="36"/>
        <v>0</v>
      </c>
      <c r="G227" s="122">
        <f t="shared" si="36"/>
        <v>6</v>
      </c>
      <c r="H227" s="122">
        <f t="shared" si="36"/>
        <v>0</v>
      </c>
      <c r="I227" s="122">
        <f t="shared" si="36"/>
        <v>0</v>
      </c>
      <c r="J227" s="122">
        <f t="shared" si="36"/>
        <v>0</v>
      </c>
      <c r="K227" s="122">
        <f t="shared" si="36"/>
        <v>8</v>
      </c>
      <c r="L227" s="122">
        <f t="shared" si="36"/>
        <v>0</v>
      </c>
      <c r="M227" s="122">
        <f t="shared" si="36"/>
        <v>0</v>
      </c>
      <c r="N227" s="122">
        <f t="shared" si="36"/>
        <v>0</v>
      </c>
      <c r="O227" s="122">
        <f t="shared" si="36"/>
        <v>0</v>
      </c>
      <c r="P227" s="122">
        <f t="shared" si="36"/>
        <v>0</v>
      </c>
      <c r="Q227" s="68"/>
    </row>
    <row r="228">
      <c r="A228" s="123"/>
      <c r="B228" s="123"/>
      <c r="C228" s="121" t="s">
        <v>551</v>
      </c>
      <c r="D228" s="59"/>
      <c r="E228" s="122">
        <f t="shared" ref="E228:P228" si="37">COUNTIF(E14:E191,"=32")</f>
        <v>0</v>
      </c>
      <c r="F228" s="122">
        <f t="shared" si="37"/>
        <v>0</v>
      </c>
      <c r="G228" s="122">
        <f t="shared" si="37"/>
        <v>4</v>
      </c>
      <c r="H228" s="122">
        <f t="shared" si="37"/>
        <v>0</v>
      </c>
      <c r="I228" s="122">
        <f t="shared" si="37"/>
        <v>0</v>
      </c>
      <c r="J228" s="122">
        <f t="shared" si="37"/>
        <v>0</v>
      </c>
      <c r="K228" s="122">
        <f t="shared" si="37"/>
        <v>14</v>
      </c>
      <c r="L228" s="122">
        <f t="shared" si="37"/>
        <v>0</v>
      </c>
      <c r="M228" s="122">
        <f t="shared" si="37"/>
        <v>0</v>
      </c>
      <c r="N228" s="122">
        <f t="shared" si="37"/>
        <v>0</v>
      </c>
      <c r="O228" s="122">
        <f t="shared" si="37"/>
        <v>0</v>
      </c>
      <c r="P228" s="122">
        <f t="shared" si="37"/>
        <v>0</v>
      </c>
      <c r="Q228" s="68"/>
    </row>
    <row r="229">
      <c r="A229" s="123"/>
      <c r="B229" s="123"/>
      <c r="C229" s="121" t="s">
        <v>552</v>
      </c>
      <c r="D229" s="59"/>
      <c r="E229" s="122">
        <f t="shared" ref="E229:P229" si="38">COUNTIF(E14:E191,"=33")</f>
        <v>0</v>
      </c>
      <c r="F229" s="122">
        <f t="shared" si="38"/>
        <v>0</v>
      </c>
      <c r="G229" s="122">
        <f t="shared" si="38"/>
        <v>3</v>
      </c>
      <c r="H229" s="122">
        <f t="shared" si="38"/>
        <v>0</v>
      </c>
      <c r="I229" s="122">
        <f t="shared" si="38"/>
        <v>0</v>
      </c>
      <c r="J229" s="122">
        <f t="shared" si="38"/>
        <v>0</v>
      </c>
      <c r="K229" s="122">
        <f t="shared" si="38"/>
        <v>6</v>
      </c>
      <c r="L229" s="122">
        <f t="shared" si="38"/>
        <v>0</v>
      </c>
      <c r="M229" s="122">
        <f t="shared" si="38"/>
        <v>0</v>
      </c>
      <c r="N229" s="122">
        <f t="shared" si="38"/>
        <v>0</v>
      </c>
      <c r="O229" s="122">
        <f t="shared" si="38"/>
        <v>0</v>
      </c>
      <c r="P229" s="122">
        <f t="shared" si="38"/>
        <v>0</v>
      </c>
      <c r="Q229" s="68"/>
    </row>
    <row r="230">
      <c r="A230" s="123"/>
      <c r="B230" s="123"/>
      <c r="C230" s="121" t="s">
        <v>553</v>
      </c>
      <c r="D230" s="59"/>
      <c r="E230" s="122">
        <f t="shared" ref="E230:P230" si="39">COUNTIF(E14:E191,"=34")</f>
        <v>0</v>
      </c>
      <c r="F230" s="122">
        <f t="shared" si="39"/>
        <v>0</v>
      </c>
      <c r="G230" s="122">
        <f t="shared" si="39"/>
        <v>4</v>
      </c>
      <c r="H230" s="122">
        <f t="shared" si="39"/>
        <v>0</v>
      </c>
      <c r="I230" s="122">
        <f t="shared" si="39"/>
        <v>0</v>
      </c>
      <c r="J230" s="122">
        <f t="shared" si="39"/>
        <v>0</v>
      </c>
      <c r="K230" s="122">
        <f t="shared" si="39"/>
        <v>5</v>
      </c>
      <c r="L230" s="122">
        <f t="shared" si="39"/>
        <v>0</v>
      </c>
      <c r="M230" s="122">
        <f t="shared" si="39"/>
        <v>0</v>
      </c>
      <c r="N230" s="122">
        <f t="shared" si="39"/>
        <v>0</v>
      </c>
      <c r="O230" s="122">
        <f t="shared" si="39"/>
        <v>0</v>
      </c>
      <c r="P230" s="122">
        <f t="shared" si="39"/>
        <v>0</v>
      </c>
      <c r="Q230" s="68"/>
    </row>
    <row r="231">
      <c r="A231" s="123"/>
      <c r="B231" s="123"/>
      <c r="C231" s="121" t="s">
        <v>554</v>
      </c>
      <c r="D231" s="59"/>
      <c r="E231" s="122">
        <f t="shared" ref="E231:P231" si="40">COUNTIF(E14:E191,"=35")</f>
        <v>0</v>
      </c>
      <c r="F231" s="122">
        <f t="shared" si="40"/>
        <v>0</v>
      </c>
      <c r="G231" s="122">
        <f t="shared" si="40"/>
        <v>2</v>
      </c>
      <c r="H231" s="122">
        <f t="shared" si="40"/>
        <v>0</v>
      </c>
      <c r="I231" s="122">
        <f t="shared" si="40"/>
        <v>0</v>
      </c>
      <c r="J231" s="122">
        <f t="shared" si="40"/>
        <v>0</v>
      </c>
      <c r="K231" s="122">
        <f t="shared" si="40"/>
        <v>7</v>
      </c>
      <c r="L231" s="122">
        <f t="shared" si="40"/>
        <v>0</v>
      </c>
      <c r="M231" s="122">
        <f t="shared" si="40"/>
        <v>0</v>
      </c>
      <c r="N231" s="122">
        <f t="shared" si="40"/>
        <v>0</v>
      </c>
      <c r="O231" s="122">
        <f t="shared" si="40"/>
        <v>0</v>
      </c>
      <c r="P231" s="122">
        <f t="shared" si="40"/>
        <v>0</v>
      </c>
      <c r="Q231" s="68"/>
    </row>
    <row r="232">
      <c r="A232" s="123"/>
      <c r="B232" s="123"/>
      <c r="C232" s="121" t="s">
        <v>555</v>
      </c>
      <c r="D232" s="59"/>
      <c r="E232" s="122">
        <f t="shared" ref="E232:P232" si="41">COUNTIF(E14:E191,"=36")</f>
        <v>0</v>
      </c>
      <c r="F232" s="122">
        <f t="shared" si="41"/>
        <v>0</v>
      </c>
      <c r="G232" s="122">
        <f t="shared" si="41"/>
        <v>1</v>
      </c>
      <c r="H232" s="122">
        <f t="shared" si="41"/>
        <v>0</v>
      </c>
      <c r="I232" s="122">
        <f t="shared" si="41"/>
        <v>0</v>
      </c>
      <c r="J232" s="122">
        <f t="shared" si="41"/>
        <v>0</v>
      </c>
      <c r="K232" s="122">
        <f t="shared" si="41"/>
        <v>2</v>
      </c>
      <c r="L232" s="122">
        <f t="shared" si="41"/>
        <v>0</v>
      </c>
      <c r="M232" s="122">
        <f t="shared" si="41"/>
        <v>0</v>
      </c>
      <c r="N232" s="122">
        <f t="shared" si="41"/>
        <v>0</v>
      </c>
      <c r="O232" s="122">
        <f t="shared" si="41"/>
        <v>0</v>
      </c>
      <c r="P232" s="122">
        <f t="shared" si="41"/>
        <v>0</v>
      </c>
      <c r="Q232" s="68"/>
    </row>
    <row r="233">
      <c r="A233" s="123"/>
      <c r="B233" s="123"/>
      <c r="C233" s="121" t="s">
        <v>556</v>
      </c>
      <c r="D233" s="59"/>
      <c r="E233" s="122">
        <f t="shared" ref="E233:P233" si="42">COUNTIF(E14:E191,"=37")</f>
        <v>0</v>
      </c>
      <c r="F233" s="122">
        <f t="shared" si="42"/>
        <v>0</v>
      </c>
      <c r="G233" s="122">
        <f t="shared" si="42"/>
        <v>0</v>
      </c>
      <c r="H233" s="122">
        <f t="shared" si="42"/>
        <v>0</v>
      </c>
      <c r="I233" s="122">
        <f t="shared" si="42"/>
        <v>0</v>
      </c>
      <c r="J233" s="122">
        <f t="shared" si="42"/>
        <v>0</v>
      </c>
      <c r="K233" s="122">
        <f t="shared" si="42"/>
        <v>3</v>
      </c>
      <c r="L233" s="122">
        <f t="shared" si="42"/>
        <v>0</v>
      </c>
      <c r="M233" s="122">
        <f t="shared" si="42"/>
        <v>0</v>
      </c>
      <c r="N233" s="122">
        <f t="shared" si="42"/>
        <v>0</v>
      </c>
      <c r="O233" s="122">
        <f t="shared" si="42"/>
        <v>0</v>
      </c>
      <c r="P233" s="122">
        <f t="shared" si="42"/>
        <v>0</v>
      </c>
      <c r="Q233" s="68"/>
    </row>
    <row r="234">
      <c r="A234" s="123"/>
      <c r="B234" s="123"/>
      <c r="C234" s="121" t="s">
        <v>557</v>
      </c>
      <c r="D234" s="59"/>
      <c r="E234" s="122">
        <f t="shared" ref="E234:P234" si="43">COUNTIF(E14:E191,"=38")</f>
        <v>0</v>
      </c>
      <c r="F234" s="122">
        <f t="shared" si="43"/>
        <v>0</v>
      </c>
      <c r="G234" s="122">
        <f t="shared" si="43"/>
        <v>1</v>
      </c>
      <c r="H234" s="122">
        <f t="shared" si="43"/>
        <v>0</v>
      </c>
      <c r="I234" s="122">
        <f t="shared" si="43"/>
        <v>0</v>
      </c>
      <c r="J234" s="122">
        <f t="shared" si="43"/>
        <v>0</v>
      </c>
      <c r="K234" s="122">
        <f t="shared" si="43"/>
        <v>2</v>
      </c>
      <c r="L234" s="122">
        <f t="shared" si="43"/>
        <v>0</v>
      </c>
      <c r="M234" s="122">
        <f t="shared" si="43"/>
        <v>0</v>
      </c>
      <c r="N234" s="122">
        <f t="shared" si="43"/>
        <v>0</v>
      </c>
      <c r="O234" s="122">
        <f t="shared" si="43"/>
        <v>0</v>
      </c>
      <c r="P234" s="122">
        <f t="shared" si="43"/>
        <v>0</v>
      </c>
      <c r="Q234" s="68"/>
    </row>
    <row r="235">
      <c r="A235" s="123"/>
      <c r="B235" s="123"/>
      <c r="C235" s="121" t="s">
        <v>558</v>
      </c>
      <c r="D235" s="59"/>
      <c r="E235" s="122">
        <f t="shared" ref="E235:P235" si="44">COUNTIF(E14:E191,"=39")</f>
        <v>0</v>
      </c>
      <c r="F235" s="122">
        <f t="shared" si="44"/>
        <v>0</v>
      </c>
      <c r="G235" s="122">
        <f t="shared" si="44"/>
        <v>0</v>
      </c>
      <c r="H235" s="122">
        <f t="shared" si="44"/>
        <v>0</v>
      </c>
      <c r="I235" s="122">
        <f t="shared" si="44"/>
        <v>0</v>
      </c>
      <c r="J235" s="122">
        <f t="shared" si="44"/>
        <v>0</v>
      </c>
      <c r="K235" s="122">
        <f t="shared" si="44"/>
        <v>1</v>
      </c>
      <c r="L235" s="122">
        <f t="shared" si="44"/>
        <v>0</v>
      </c>
      <c r="M235" s="122">
        <f t="shared" si="44"/>
        <v>0</v>
      </c>
      <c r="N235" s="122">
        <f t="shared" si="44"/>
        <v>0</v>
      </c>
      <c r="O235" s="122">
        <f t="shared" si="44"/>
        <v>0</v>
      </c>
      <c r="P235" s="122">
        <f t="shared" si="44"/>
        <v>0</v>
      </c>
      <c r="Q235" s="68"/>
    </row>
    <row r="236">
      <c r="A236" s="123"/>
      <c r="B236" s="123"/>
      <c r="C236" s="124" t="s">
        <v>559</v>
      </c>
      <c r="D236" s="125"/>
      <c r="E236" s="122">
        <f t="shared" ref="E236:P236" si="45">COUNTIF(E14:E191,"=40")</f>
        <v>0</v>
      </c>
      <c r="F236" s="122">
        <f t="shared" si="45"/>
        <v>0</v>
      </c>
      <c r="G236" s="122">
        <f t="shared" si="45"/>
        <v>1</v>
      </c>
      <c r="H236" s="122">
        <f t="shared" si="45"/>
        <v>0</v>
      </c>
      <c r="I236" s="122">
        <f t="shared" si="45"/>
        <v>0</v>
      </c>
      <c r="J236" s="122">
        <f t="shared" si="45"/>
        <v>0</v>
      </c>
      <c r="K236" s="122">
        <f t="shared" si="45"/>
        <v>3</v>
      </c>
      <c r="L236" s="122">
        <f t="shared" si="45"/>
        <v>0</v>
      </c>
      <c r="M236" s="122">
        <f t="shared" si="45"/>
        <v>0</v>
      </c>
      <c r="N236" s="122">
        <f t="shared" si="45"/>
        <v>0</v>
      </c>
      <c r="O236" s="122">
        <f t="shared" si="45"/>
        <v>0</v>
      </c>
      <c r="P236" s="122">
        <f t="shared" si="45"/>
        <v>0</v>
      </c>
      <c r="Q236" s="68"/>
    </row>
    <row r="237">
      <c r="A237" s="123"/>
      <c r="B237" s="123"/>
      <c r="C237" s="121" t="s">
        <v>560</v>
      </c>
      <c r="D237" s="59"/>
      <c r="E237" s="122">
        <f t="shared" ref="E237:P237" si="46">SUM(E202:E236)</f>
        <v>170</v>
      </c>
      <c r="F237" s="122">
        <f t="shared" si="46"/>
        <v>170</v>
      </c>
      <c r="G237" s="122">
        <f t="shared" si="46"/>
        <v>170</v>
      </c>
      <c r="H237" s="122">
        <f t="shared" si="46"/>
        <v>0</v>
      </c>
      <c r="I237" s="122">
        <f t="shared" si="46"/>
        <v>170</v>
      </c>
      <c r="J237" s="122">
        <f t="shared" si="46"/>
        <v>0</v>
      </c>
      <c r="K237" s="122">
        <f t="shared" si="46"/>
        <v>170</v>
      </c>
      <c r="L237" s="122">
        <f t="shared" si="46"/>
        <v>170</v>
      </c>
      <c r="M237" s="122">
        <f t="shared" si="46"/>
        <v>170</v>
      </c>
      <c r="N237" s="122">
        <f t="shared" si="46"/>
        <v>170</v>
      </c>
      <c r="O237" s="122">
        <f t="shared" si="46"/>
        <v>170</v>
      </c>
      <c r="P237" s="122">
        <f t="shared" si="46"/>
        <v>170</v>
      </c>
      <c r="Q237" s="68"/>
    </row>
    <row r="238">
      <c r="A238" s="65"/>
      <c r="B238" s="65"/>
      <c r="C238" s="65"/>
      <c r="D238" s="65"/>
      <c r="E238" s="65"/>
      <c r="F238" s="65"/>
      <c r="G238" s="65"/>
      <c r="H238" s="67"/>
      <c r="I238" s="65"/>
      <c r="J238" s="65"/>
      <c r="K238" s="65"/>
      <c r="L238" s="67"/>
      <c r="M238" s="123"/>
      <c r="N238" s="65"/>
      <c r="O238" s="67"/>
      <c r="P238" s="65"/>
      <c r="Q238" s="68"/>
    </row>
    <row r="239">
      <c r="A239" s="65"/>
      <c r="B239" s="65"/>
      <c r="C239" s="65"/>
      <c r="D239" s="65"/>
      <c r="E239" s="65"/>
      <c r="F239" s="65"/>
      <c r="G239" s="65"/>
      <c r="H239" s="67"/>
      <c r="I239" s="65"/>
      <c r="J239" s="65"/>
      <c r="K239" s="65"/>
      <c r="L239" s="67"/>
      <c r="M239" s="123"/>
      <c r="N239" s="65"/>
      <c r="O239" s="67"/>
      <c r="P239" s="65"/>
      <c r="Q239" s="68"/>
    </row>
    <row r="240">
      <c r="A240" s="65"/>
      <c r="B240" s="65"/>
      <c r="C240" s="65"/>
      <c r="D240" s="65"/>
      <c r="E240" s="65"/>
      <c r="F240" s="65"/>
      <c r="G240" s="65"/>
      <c r="H240" s="67"/>
      <c r="I240" s="65"/>
      <c r="J240" s="65"/>
      <c r="K240" s="65"/>
      <c r="L240" s="67"/>
      <c r="M240" s="123"/>
      <c r="N240" s="65"/>
      <c r="O240" s="67"/>
      <c r="P240" s="65"/>
      <c r="Q240" s="68"/>
    </row>
    <row r="241">
      <c r="A241" s="65"/>
      <c r="B241" s="65"/>
      <c r="C241" s="126" t="s">
        <v>561</v>
      </c>
      <c r="E241" s="127"/>
      <c r="F241" s="127"/>
      <c r="G241" s="126" t="s">
        <v>562</v>
      </c>
      <c r="H241" s="128"/>
      <c r="I241" s="127"/>
      <c r="J241" s="127"/>
      <c r="K241" s="127"/>
      <c r="L241" s="128"/>
      <c r="M241" s="123"/>
      <c r="N241" s="127"/>
      <c r="O241" s="70" t="s">
        <v>563</v>
      </c>
      <c r="P241" s="65"/>
      <c r="Q241" s="68"/>
    </row>
    <row r="242">
      <c r="A242" s="65"/>
      <c r="B242" s="65"/>
      <c r="C242" s="65"/>
      <c r="D242" s="65"/>
      <c r="E242" s="65"/>
      <c r="F242" s="65"/>
      <c r="G242" s="65"/>
      <c r="H242" s="67"/>
      <c r="I242" s="65"/>
      <c r="J242" s="65"/>
      <c r="K242" s="65"/>
      <c r="L242" s="67"/>
      <c r="M242" s="123"/>
      <c r="N242" s="65"/>
      <c r="O242" s="67"/>
      <c r="P242" s="65"/>
      <c r="Q242" s="68"/>
    </row>
    <row r="243">
      <c r="A243" s="74"/>
      <c r="B243" s="74"/>
      <c r="C243" s="74"/>
      <c r="D243" s="74"/>
      <c r="E243" s="74"/>
      <c r="F243" s="74"/>
      <c r="G243" s="74"/>
      <c r="H243" s="73"/>
      <c r="I243" s="74"/>
      <c r="J243" s="74"/>
      <c r="K243" s="74"/>
      <c r="L243" s="74"/>
      <c r="M243" s="74"/>
      <c r="N243" s="74"/>
      <c r="O243" s="74"/>
      <c r="P243" s="74"/>
      <c r="Q243" s="68"/>
    </row>
    <row r="244">
      <c r="A244" s="74"/>
      <c r="B244" s="74"/>
      <c r="C244" s="74"/>
      <c r="D244" s="74"/>
      <c r="E244" s="74"/>
      <c r="F244" s="74"/>
      <c r="G244" s="74"/>
      <c r="H244" s="73"/>
      <c r="I244" s="74"/>
      <c r="J244" s="74"/>
      <c r="K244" s="74"/>
      <c r="L244" s="74"/>
      <c r="M244" s="74"/>
      <c r="N244" s="74"/>
      <c r="O244" s="74"/>
      <c r="P244" s="74"/>
      <c r="Q244" s="68"/>
    </row>
    <row r="245">
      <c r="A245" s="74"/>
      <c r="B245" s="74"/>
      <c r="C245" s="74"/>
      <c r="D245" s="74"/>
      <c r="E245" s="74"/>
      <c r="F245" s="74"/>
      <c r="G245" s="74"/>
      <c r="H245" s="73"/>
      <c r="I245" s="74"/>
      <c r="J245" s="74"/>
      <c r="K245" s="74"/>
      <c r="L245" s="74"/>
      <c r="M245" s="74"/>
      <c r="N245" s="74"/>
      <c r="O245" s="74"/>
      <c r="P245" s="74"/>
      <c r="Q245" s="68"/>
    </row>
    <row r="246">
      <c r="A246" s="74"/>
      <c r="B246" s="74"/>
      <c r="C246" s="74"/>
      <c r="D246" s="126" t="s">
        <v>601</v>
      </c>
      <c r="F246" s="74"/>
      <c r="G246" s="74"/>
      <c r="H246" s="73"/>
      <c r="I246" s="74"/>
      <c r="J246" s="74"/>
      <c r="K246" s="126" t="s">
        <v>602</v>
      </c>
      <c r="M246" s="74"/>
      <c r="N246" s="74"/>
      <c r="O246" s="74"/>
      <c r="P246" s="74"/>
      <c r="Q246" s="68"/>
    </row>
    <row r="247">
      <c r="A247" s="74"/>
      <c r="B247" s="74"/>
      <c r="C247" s="74"/>
      <c r="D247" s="74"/>
      <c r="E247" s="74"/>
      <c r="F247" s="74"/>
      <c r="G247" s="74"/>
      <c r="H247" s="73"/>
      <c r="I247" s="74"/>
      <c r="J247" s="74"/>
      <c r="K247" s="74"/>
      <c r="L247" s="74"/>
      <c r="M247" s="74"/>
      <c r="N247" s="74"/>
      <c r="O247" s="74"/>
      <c r="P247" s="74"/>
      <c r="Q247" s="68"/>
    </row>
    <row r="248">
      <c r="A248" s="129"/>
      <c r="B248" s="129"/>
      <c r="C248" s="129"/>
      <c r="D248" s="129"/>
      <c r="E248" s="129"/>
      <c r="F248" s="129"/>
      <c r="G248" s="129"/>
      <c r="H248" s="130"/>
      <c r="I248" s="129"/>
      <c r="J248" s="129"/>
      <c r="K248" s="129"/>
      <c r="L248" s="129"/>
      <c r="M248" s="129"/>
      <c r="N248" s="129"/>
      <c r="O248" s="129"/>
      <c r="P248" s="129"/>
    </row>
    <row r="249">
      <c r="A249" s="129"/>
      <c r="B249" s="129"/>
      <c r="C249" s="129"/>
      <c r="D249" s="129"/>
      <c r="E249" s="129"/>
      <c r="F249" s="129"/>
      <c r="G249" s="129"/>
      <c r="H249" s="130"/>
      <c r="I249" s="129"/>
      <c r="J249" s="129"/>
      <c r="K249" s="129"/>
      <c r="L249" s="129"/>
      <c r="M249" s="129"/>
      <c r="N249" s="129"/>
      <c r="O249" s="129"/>
      <c r="P249" s="129"/>
    </row>
    <row r="250">
      <c r="A250" s="129"/>
      <c r="B250" s="129"/>
      <c r="C250" s="129"/>
      <c r="D250" s="129"/>
      <c r="E250" s="129"/>
      <c r="F250" s="129"/>
      <c r="G250" s="129"/>
      <c r="H250" s="130"/>
      <c r="I250" s="129"/>
      <c r="J250" s="129"/>
      <c r="K250" s="129"/>
      <c r="L250" s="129"/>
      <c r="M250" s="129"/>
      <c r="N250" s="129"/>
      <c r="O250" s="129"/>
      <c r="P250" s="129"/>
    </row>
    <row r="251">
      <c r="A251" s="129"/>
      <c r="B251" s="129"/>
      <c r="C251" s="129"/>
      <c r="D251" s="129"/>
      <c r="E251" s="129"/>
      <c r="F251" s="129"/>
      <c r="G251" s="129"/>
      <c r="H251" s="130"/>
      <c r="I251" s="129"/>
      <c r="J251" s="129"/>
      <c r="K251" s="129"/>
      <c r="L251" s="129"/>
      <c r="M251" s="129"/>
      <c r="N251" s="129"/>
      <c r="O251" s="129"/>
      <c r="P251" s="129"/>
    </row>
    <row r="252">
      <c r="A252" s="129"/>
      <c r="B252" s="129"/>
      <c r="C252" s="129"/>
      <c r="D252" s="129"/>
      <c r="E252" s="129"/>
      <c r="F252" s="129"/>
      <c r="G252" s="129"/>
      <c r="H252" s="130"/>
      <c r="I252" s="129"/>
      <c r="J252" s="129"/>
      <c r="K252" s="129"/>
      <c r="L252" s="129"/>
      <c r="M252" s="129"/>
      <c r="N252" s="129"/>
      <c r="O252" s="129"/>
      <c r="P252" s="129"/>
    </row>
    <row r="253">
      <c r="A253" s="129"/>
      <c r="B253" s="129"/>
      <c r="C253" s="129"/>
      <c r="D253" s="129"/>
      <c r="E253" s="129"/>
      <c r="F253" s="129"/>
      <c r="G253" s="129"/>
      <c r="H253" s="130"/>
      <c r="I253" s="129"/>
      <c r="J253" s="129"/>
      <c r="K253" s="129"/>
      <c r="L253" s="129"/>
      <c r="M253" s="129"/>
      <c r="N253" s="129"/>
      <c r="O253" s="129"/>
      <c r="P253" s="129"/>
    </row>
    <row r="254">
      <c r="A254" s="129"/>
      <c r="B254" s="129"/>
      <c r="C254" s="129"/>
      <c r="D254" s="129"/>
      <c r="E254" s="129"/>
      <c r="F254" s="129"/>
      <c r="G254" s="129"/>
      <c r="H254" s="130"/>
      <c r="I254" s="129"/>
      <c r="J254" s="129"/>
      <c r="K254" s="129"/>
      <c r="L254" s="129"/>
      <c r="M254" s="129"/>
      <c r="N254" s="129"/>
      <c r="O254" s="129"/>
      <c r="P254" s="129"/>
    </row>
    <row r="255">
      <c r="A255" s="129"/>
      <c r="B255" s="129"/>
      <c r="C255" s="129"/>
      <c r="D255" s="129"/>
      <c r="E255" s="129"/>
      <c r="F255" s="129"/>
      <c r="G255" s="129"/>
      <c r="H255" s="130"/>
      <c r="I255" s="129"/>
      <c r="J255" s="129"/>
      <c r="K255" s="129"/>
      <c r="L255" s="129"/>
      <c r="M255" s="129"/>
      <c r="N255" s="129"/>
      <c r="O255" s="129"/>
      <c r="P255" s="129"/>
    </row>
    <row r="256">
      <c r="A256" s="129"/>
      <c r="B256" s="129"/>
      <c r="C256" s="129"/>
      <c r="D256" s="129"/>
      <c r="E256" s="129"/>
      <c r="F256" s="129"/>
      <c r="G256" s="129"/>
      <c r="H256" s="130"/>
      <c r="I256" s="129"/>
      <c r="J256" s="129"/>
      <c r="K256" s="129"/>
      <c r="L256" s="129"/>
      <c r="M256" s="129"/>
      <c r="N256" s="129"/>
      <c r="O256" s="129"/>
      <c r="P256" s="129"/>
    </row>
    <row r="257">
      <c r="A257" s="129"/>
      <c r="B257" s="129"/>
      <c r="C257" s="129"/>
      <c r="D257" s="129"/>
      <c r="E257" s="129"/>
      <c r="F257" s="129"/>
      <c r="G257" s="129"/>
      <c r="H257" s="130"/>
      <c r="I257" s="129"/>
      <c r="J257" s="129"/>
      <c r="K257" s="129"/>
      <c r="L257" s="129"/>
      <c r="M257" s="129"/>
      <c r="N257" s="129"/>
      <c r="O257" s="129"/>
      <c r="P257" s="129"/>
    </row>
    <row r="258">
      <c r="A258" s="129"/>
      <c r="B258" s="129"/>
      <c r="C258" s="129"/>
      <c r="D258" s="129"/>
      <c r="E258" s="129"/>
      <c r="F258" s="129"/>
      <c r="G258" s="129"/>
      <c r="H258" s="130"/>
      <c r="I258" s="129"/>
      <c r="J258" s="129"/>
      <c r="K258" s="129"/>
      <c r="L258" s="129"/>
      <c r="M258" s="129"/>
      <c r="N258" s="129"/>
      <c r="O258" s="129"/>
      <c r="P258" s="129"/>
    </row>
    <row r="259">
      <c r="A259" s="129"/>
      <c r="B259" s="129"/>
      <c r="C259" s="129"/>
      <c r="D259" s="129"/>
      <c r="E259" s="129"/>
      <c r="F259" s="129"/>
      <c r="G259" s="129"/>
      <c r="H259" s="130"/>
      <c r="I259" s="129"/>
      <c r="J259" s="129"/>
      <c r="K259" s="129"/>
      <c r="L259" s="129"/>
      <c r="M259" s="129"/>
      <c r="N259" s="129"/>
      <c r="O259" s="129"/>
      <c r="P259" s="129"/>
    </row>
    <row r="260">
      <c r="A260" s="129"/>
      <c r="B260" s="129"/>
      <c r="C260" s="129"/>
      <c r="D260" s="129"/>
      <c r="E260" s="129"/>
      <c r="F260" s="129"/>
      <c r="G260" s="129"/>
      <c r="H260" s="130"/>
      <c r="I260" s="129"/>
      <c r="J260" s="129"/>
      <c r="K260" s="129"/>
      <c r="L260" s="129"/>
      <c r="M260" s="129"/>
      <c r="N260" s="129"/>
      <c r="O260" s="129"/>
      <c r="P260" s="129"/>
    </row>
    <row r="261">
      <c r="A261" s="129"/>
      <c r="B261" s="129"/>
      <c r="C261" s="129"/>
      <c r="D261" s="129"/>
      <c r="E261" s="129"/>
      <c r="F261" s="129"/>
      <c r="G261" s="129"/>
      <c r="H261" s="130"/>
      <c r="I261" s="129"/>
      <c r="J261" s="129"/>
      <c r="K261" s="129"/>
      <c r="L261" s="129"/>
      <c r="M261" s="129"/>
      <c r="N261" s="129"/>
      <c r="O261" s="129"/>
      <c r="P261" s="129"/>
    </row>
    <row r="262">
      <c r="A262" s="129"/>
      <c r="B262" s="129"/>
      <c r="C262" s="129"/>
      <c r="D262" s="129"/>
      <c r="E262" s="129"/>
      <c r="F262" s="129"/>
      <c r="G262" s="129"/>
      <c r="H262" s="130"/>
      <c r="I262" s="129"/>
      <c r="J262" s="129"/>
      <c r="K262" s="129"/>
      <c r="L262" s="129"/>
      <c r="M262" s="129"/>
      <c r="N262" s="129"/>
      <c r="O262" s="129"/>
      <c r="P262" s="129"/>
    </row>
    <row r="263">
      <c r="A263" s="129"/>
      <c r="B263" s="129"/>
      <c r="C263" s="129"/>
      <c r="D263" s="129"/>
      <c r="E263" s="129"/>
      <c r="F263" s="129"/>
      <c r="G263" s="129"/>
      <c r="H263" s="130"/>
      <c r="I263" s="129"/>
      <c r="J263" s="129"/>
      <c r="K263" s="129"/>
      <c r="L263" s="129"/>
      <c r="M263" s="129"/>
      <c r="N263" s="129"/>
      <c r="O263" s="129"/>
      <c r="P263" s="129"/>
    </row>
    <row r="264">
      <c r="A264" s="129"/>
      <c r="B264" s="129"/>
      <c r="C264" s="129"/>
      <c r="D264" s="129"/>
      <c r="E264" s="129"/>
      <c r="F264" s="129"/>
      <c r="G264" s="129"/>
      <c r="H264" s="130"/>
      <c r="I264" s="129"/>
      <c r="J264" s="129"/>
      <c r="K264" s="129"/>
      <c r="L264" s="129"/>
      <c r="M264" s="129"/>
      <c r="N264" s="129"/>
      <c r="O264" s="129"/>
      <c r="P264" s="129"/>
    </row>
    <row r="265">
      <c r="A265" s="129"/>
      <c r="B265" s="129"/>
      <c r="C265" s="129"/>
      <c r="D265" s="129"/>
      <c r="E265" s="129"/>
      <c r="F265" s="129"/>
      <c r="G265" s="129"/>
      <c r="H265" s="130"/>
      <c r="I265" s="129"/>
      <c r="J265" s="129"/>
      <c r="K265" s="129"/>
      <c r="L265" s="129"/>
      <c r="M265" s="129"/>
      <c r="N265" s="129"/>
      <c r="O265" s="129"/>
      <c r="P265" s="129"/>
    </row>
    <row r="266">
      <c r="A266" s="129"/>
      <c r="B266" s="129"/>
      <c r="C266" s="129"/>
      <c r="D266" s="129"/>
      <c r="E266" s="129"/>
      <c r="F266" s="129"/>
      <c r="G266" s="129"/>
      <c r="H266" s="130"/>
      <c r="I266" s="129"/>
      <c r="J266" s="129"/>
      <c r="K266" s="129"/>
      <c r="L266" s="129"/>
      <c r="M266" s="129"/>
      <c r="N266" s="129"/>
      <c r="O266" s="129"/>
      <c r="P266" s="129"/>
    </row>
    <row r="267">
      <c r="A267" s="129"/>
      <c r="B267" s="129"/>
      <c r="C267" s="129"/>
      <c r="D267" s="129"/>
      <c r="E267" s="129"/>
      <c r="F267" s="129"/>
      <c r="G267" s="129"/>
      <c r="H267" s="130"/>
      <c r="I267" s="129"/>
      <c r="J267" s="129"/>
      <c r="K267" s="129"/>
      <c r="L267" s="129"/>
      <c r="M267" s="129"/>
      <c r="N267" s="129"/>
      <c r="O267" s="129"/>
      <c r="P267" s="129"/>
    </row>
    <row r="268">
      <c r="A268" s="129"/>
      <c r="B268" s="129"/>
      <c r="C268" s="129"/>
      <c r="D268" s="129"/>
      <c r="E268" s="129"/>
      <c r="F268" s="129"/>
      <c r="G268" s="129"/>
      <c r="H268" s="130"/>
      <c r="I268" s="129"/>
      <c r="J268" s="129"/>
      <c r="K268" s="129"/>
      <c r="L268" s="129"/>
      <c r="M268" s="129"/>
      <c r="N268" s="129"/>
      <c r="O268" s="129"/>
      <c r="P268" s="129"/>
    </row>
    <row r="269">
      <c r="A269" s="129"/>
      <c r="B269" s="129"/>
      <c r="C269" s="129"/>
      <c r="D269" s="129"/>
      <c r="E269" s="129"/>
      <c r="F269" s="129"/>
      <c r="G269" s="129"/>
      <c r="H269" s="130"/>
      <c r="I269" s="129"/>
      <c r="J269" s="129"/>
      <c r="K269" s="129"/>
      <c r="L269" s="129"/>
      <c r="M269" s="129"/>
      <c r="N269" s="129"/>
      <c r="O269" s="129"/>
      <c r="P269" s="129"/>
    </row>
    <row r="270">
      <c r="A270" s="129"/>
      <c r="B270" s="129"/>
      <c r="C270" s="129"/>
      <c r="D270" s="129"/>
      <c r="E270" s="129"/>
      <c r="F270" s="129"/>
      <c r="G270" s="129"/>
      <c r="H270" s="130"/>
      <c r="I270" s="129"/>
      <c r="J270" s="129"/>
      <c r="K270" s="129"/>
      <c r="L270" s="129"/>
      <c r="M270" s="129"/>
      <c r="N270" s="129"/>
      <c r="O270" s="129"/>
      <c r="P270" s="129"/>
    </row>
    <row r="271">
      <c r="A271" s="129"/>
      <c r="B271" s="129"/>
      <c r="C271" s="129"/>
      <c r="D271" s="129"/>
      <c r="E271" s="129"/>
      <c r="F271" s="129"/>
      <c r="G271" s="129"/>
      <c r="H271" s="130"/>
      <c r="I271" s="129"/>
      <c r="J271" s="129"/>
      <c r="K271" s="129"/>
      <c r="L271" s="129"/>
      <c r="M271" s="129"/>
      <c r="N271" s="129"/>
      <c r="O271" s="129"/>
      <c r="P271" s="129"/>
    </row>
    <row r="272">
      <c r="A272" s="129"/>
      <c r="B272" s="129"/>
      <c r="C272" s="129"/>
      <c r="D272" s="129"/>
      <c r="E272" s="129"/>
      <c r="F272" s="129"/>
      <c r="G272" s="129"/>
      <c r="H272" s="130"/>
      <c r="I272" s="129"/>
      <c r="J272" s="129"/>
      <c r="K272" s="129"/>
      <c r="L272" s="129"/>
      <c r="M272" s="129"/>
      <c r="N272" s="129"/>
      <c r="O272" s="129"/>
      <c r="P272" s="129"/>
    </row>
    <row r="273">
      <c r="A273" s="129"/>
      <c r="B273" s="129"/>
      <c r="C273" s="129"/>
      <c r="D273" s="129"/>
      <c r="E273" s="129"/>
      <c r="F273" s="129"/>
      <c r="G273" s="129"/>
      <c r="H273" s="130"/>
      <c r="I273" s="129"/>
      <c r="J273" s="129"/>
      <c r="K273" s="129"/>
      <c r="L273" s="129"/>
      <c r="M273" s="129"/>
      <c r="N273" s="129"/>
      <c r="O273" s="129"/>
      <c r="P273" s="129"/>
    </row>
    <row r="274">
      <c r="A274" s="129"/>
      <c r="B274" s="129"/>
      <c r="C274" s="129"/>
      <c r="D274" s="129"/>
      <c r="E274" s="129"/>
      <c r="F274" s="129"/>
      <c r="G274" s="129"/>
      <c r="H274" s="130"/>
      <c r="I274" s="129"/>
      <c r="J274" s="129"/>
      <c r="K274" s="129"/>
      <c r="L274" s="129"/>
      <c r="M274" s="129"/>
      <c r="N274" s="129"/>
      <c r="O274" s="129"/>
      <c r="P274" s="129"/>
    </row>
    <row r="275">
      <c r="A275" s="129"/>
      <c r="B275" s="129"/>
      <c r="C275" s="129"/>
      <c r="D275" s="129"/>
      <c r="E275" s="129"/>
      <c r="F275" s="129"/>
      <c r="G275" s="129"/>
      <c r="H275" s="130"/>
      <c r="I275" s="129"/>
      <c r="J275" s="129"/>
      <c r="K275" s="129"/>
      <c r="L275" s="129"/>
      <c r="M275" s="129"/>
      <c r="N275" s="129"/>
      <c r="O275" s="129"/>
      <c r="P275" s="129"/>
    </row>
    <row r="276">
      <c r="A276" s="129"/>
      <c r="B276" s="129"/>
      <c r="C276" s="129"/>
      <c r="D276" s="129"/>
      <c r="E276" s="129"/>
      <c r="F276" s="129"/>
      <c r="G276" s="129"/>
      <c r="H276" s="130"/>
      <c r="I276" s="129"/>
      <c r="J276" s="129"/>
      <c r="K276" s="129"/>
      <c r="L276" s="129"/>
      <c r="M276" s="129"/>
      <c r="N276" s="129"/>
      <c r="O276" s="129"/>
      <c r="P276" s="129"/>
    </row>
    <row r="277">
      <c r="A277" s="129"/>
      <c r="B277" s="129"/>
      <c r="C277" s="129"/>
      <c r="D277" s="129"/>
      <c r="E277" s="129"/>
      <c r="F277" s="129"/>
      <c r="G277" s="129"/>
      <c r="H277" s="130"/>
      <c r="I277" s="129"/>
      <c r="J277" s="129"/>
      <c r="K277" s="129"/>
      <c r="L277" s="129"/>
      <c r="M277" s="129"/>
      <c r="N277" s="129"/>
      <c r="O277" s="129"/>
      <c r="P277" s="129"/>
    </row>
    <row r="278">
      <c r="A278" s="129"/>
      <c r="B278" s="129"/>
      <c r="C278" s="129"/>
      <c r="D278" s="129"/>
      <c r="E278" s="129"/>
      <c r="F278" s="129"/>
      <c r="G278" s="129"/>
      <c r="H278" s="130"/>
      <c r="I278" s="129"/>
      <c r="J278" s="129"/>
      <c r="K278" s="129"/>
      <c r="L278" s="129"/>
      <c r="M278" s="129"/>
      <c r="N278" s="129"/>
      <c r="O278" s="129"/>
      <c r="P278" s="129"/>
    </row>
    <row r="279">
      <c r="A279" s="129"/>
      <c r="B279" s="129"/>
      <c r="C279" s="129"/>
      <c r="D279" s="129"/>
      <c r="E279" s="129"/>
      <c r="F279" s="129"/>
      <c r="G279" s="129"/>
      <c r="H279" s="130"/>
      <c r="I279" s="129"/>
      <c r="J279" s="129"/>
      <c r="K279" s="129"/>
      <c r="L279" s="129"/>
      <c r="M279" s="129"/>
      <c r="N279" s="129"/>
      <c r="O279" s="129"/>
      <c r="P279" s="129"/>
    </row>
    <row r="280">
      <c r="A280" s="129"/>
      <c r="B280" s="129"/>
      <c r="C280" s="129"/>
      <c r="D280" s="129"/>
      <c r="E280" s="129"/>
      <c r="F280" s="129"/>
      <c r="G280" s="129"/>
      <c r="H280" s="130"/>
      <c r="I280" s="129"/>
      <c r="J280" s="129"/>
      <c r="K280" s="129"/>
      <c r="L280" s="129"/>
      <c r="M280" s="129"/>
      <c r="N280" s="129"/>
      <c r="O280" s="129"/>
      <c r="P280" s="129"/>
    </row>
    <row r="281">
      <c r="A281" s="129"/>
      <c r="B281" s="129"/>
      <c r="C281" s="129"/>
      <c r="D281" s="129"/>
      <c r="E281" s="129"/>
      <c r="F281" s="129"/>
      <c r="G281" s="129"/>
      <c r="H281" s="130"/>
      <c r="I281" s="129"/>
      <c r="J281" s="129"/>
      <c r="K281" s="129"/>
      <c r="L281" s="129"/>
      <c r="M281" s="129"/>
      <c r="N281" s="129"/>
      <c r="O281" s="129"/>
      <c r="P281" s="129"/>
    </row>
    <row r="282">
      <c r="A282" s="129"/>
      <c r="B282" s="129"/>
      <c r="C282" s="129"/>
      <c r="D282" s="129"/>
      <c r="E282" s="129"/>
      <c r="F282" s="129"/>
      <c r="G282" s="129"/>
      <c r="H282" s="130"/>
      <c r="I282" s="129"/>
      <c r="J282" s="129"/>
      <c r="K282" s="129"/>
      <c r="L282" s="129"/>
      <c r="M282" s="129"/>
      <c r="N282" s="129"/>
      <c r="O282" s="129"/>
      <c r="P282" s="129"/>
    </row>
    <row r="283">
      <c r="A283" s="129"/>
      <c r="B283" s="129"/>
      <c r="C283" s="129"/>
      <c r="D283" s="129"/>
      <c r="E283" s="129"/>
      <c r="F283" s="129"/>
      <c r="G283" s="129"/>
      <c r="H283" s="130"/>
      <c r="I283" s="129"/>
      <c r="J283" s="129"/>
      <c r="K283" s="129"/>
      <c r="L283" s="129"/>
      <c r="M283" s="129"/>
      <c r="N283" s="129"/>
      <c r="O283" s="129"/>
      <c r="P283" s="129"/>
    </row>
    <row r="284">
      <c r="A284" s="129"/>
      <c r="B284" s="129"/>
      <c r="C284" s="129"/>
      <c r="D284" s="129"/>
      <c r="E284" s="129"/>
      <c r="F284" s="129"/>
      <c r="G284" s="129"/>
      <c r="H284" s="130"/>
      <c r="I284" s="129"/>
      <c r="J284" s="129"/>
      <c r="K284" s="129"/>
      <c r="L284" s="129"/>
      <c r="M284" s="129"/>
      <c r="N284" s="129"/>
      <c r="O284" s="129"/>
      <c r="P284" s="129"/>
    </row>
    <row r="285">
      <c r="A285" s="129"/>
      <c r="B285" s="129"/>
      <c r="C285" s="129"/>
      <c r="D285" s="129"/>
      <c r="E285" s="129"/>
      <c r="F285" s="129"/>
      <c r="G285" s="129"/>
      <c r="H285" s="130"/>
      <c r="I285" s="129"/>
      <c r="J285" s="129"/>
      <c r="K285" s="129"/>
      <c r="L285" s="129"/>
      <c r="M285" s="129"/>
      <c r="N285" s="129"/>
      <c r="O285" s="129"/>
      <c r="P285" s="129"/>
    </row>
    <row r="286">
      <c r="A286" s="129"/>
      <c r="B286" s="129"/>
      <c r="C286" s="129"/>
      <c r="D286" s="129"/>
      <c r="E286" s="129"/>
      <c r="F286" s="129"/>
      <c r="G286" s="129"/>
      <c r="H286" s="130"/>
      <c r="I286" s="129"/>
      <c r="J286" s="129"/>
      <c r="K286" s="129"/>
      <c r="L286" s="129"/>
      <c r="M286" s="129"/>
      <c r="N286" s="129"/>
      <c r="O286" s="129"/>
      <c r="P286" s="129"/>
    </row>
    <row r="287">
      <c r="A287" s="129"/>
      <c r="B287" s="129"/>
      <c r="C287" s="129"/>
      <c r="D287" s="129"/>
      <c r="E287" s="129"/>
      <c r="F287" s="129"/>
      <c r="G287" s="129"/>
      <c r="H287" s="130"/>
      <c r="I287" s="129"/>
      <c r="J287" s="129"/>
      <c r="K287" s="129"/>
      <c r="L287" s="129"/>
      <c r="M287" s="129"/>
      <c r="N287" s="129"/>
      <c r="O287" s="129"/>
      <c r="P287" s="129"/>
    </row>
    <row r="288">
      <c r="A288" s="129"/>
      <c r="B288" s="129"/>
      <c r="C288" s="129"/>
      <c r="D288" s="129"/>
      <c r="E288" s="129"/>
      <c r="F288" s="129"/>
      <c r="G288" s="129"/>
      <c r="H288" s="130"/>
      <c r="I288" s="129"/>
      <c r="J288" s="129"/>
      <c r="K288" s="129"/>
      <c r="L288" s="129"/>
      <c r="M288" s="129"/>
      <c r="N288" s="129"/>
      <c r="O288" s="129"/>
      <c r="P288" s="129"/>
    </row>
    <row r="289">
      <c r="A289" s="129"/>
      <c r="B289" s="129"/>
      <c r="C289" s="129"/>
      <c r="D289" s="129"/>
      <c r="E289" s="129"/>
      <c r="F289" s="129"/>
      <c r="G289" s="129"/>
      <c r="H289" s="130"/>
      <c r="I289" s="129"/>
      <c r="J289" s="129"/>
      <c r="K289" s="129"/>
      <c r="L289" s="129"/>
      <c r="M289" s="129"/>
      <c r="N289" s="129"/>
      <c r="O289" s="129"/>
      <c r="P289" s="129"/>
    </row>
    <row r="290">
      <c r="A290" s="129"/>
      <c r="B290" s="129"/>
      <c r="C290" s="129"/>
      <c r="D290" s="129"/>
      <c r="E290" s="129"/>
      <c r="F290" s="129"/>
      <c r="G290" s="129"/>
      <c r="H290" s="130"/>
      <c r="I290" s="129"/>
      <c r="J290" s="129"/>
      <c r="K290" s="129"/>
      <c r="L290" s="129"/>
      <c r="M290" s="129"/>
      <c r="N290" s="129"/>
      <c r="O290" s="129"/>
      <c r="P290" s="129"/>
    </row>
    <row r="291">
      <c r="A291" s="129"/>
      <c r="B291" s="129"/>
      <c r="C291" s="129"/>
      <c r="D291" s="129"/>
      <c r="E291" s="129"/>
      <c r="F291" s="129"/>
      <c r="G291" s="129"/>
      <c r="H291" s="130"/>
      <c r="I291" s="129"/>
      <c r="J291" s="129"/>
      <c r="K291" s="129"/>
      <c r="L291" s="129"/>
      <c r="M291" s="129"/>
      <c r="N291" s="129"/>
      <c r="O291" s="129"/>
      <c r="P291" s="129"/>
    </row>
    <row r="292">
      <c r="A292" s="129"/>
      <c r="B292" s="129"/>
      <c r="C292" s="129"/>
      <c r="D292" s="129"/>
      <c r="E292" s="129"/>
      <c r="F292" s="129"/>
      <c r="G292" s="129"/>
      <c r="H292" s="130"/>
      <c r="I292" s="129"/>
      <c r="J292" s="129"/>
      <c r="K292" s="129"/>
      <c r="L292" s="129"/>
      <c r="M292" s="129"/>
      <c r="N292" s="129"/>
      <c r="O292" s="129"/>
      <c r="P292" s="129"/>
    </row>
    <row r="293">
      <c r="A293" s="129"/>
      <c r="B293" s="129"/>
      <c r="C293" s="129"/>
      <c r="D293" s="129"/>
      <c r="E293" s="129"/>
      <c r="F293" s="129"/>
      <c r="G293" s="129"/>
      <c r="H293" s="130"/>
      <c r="I293" s="129"/>
      <c r="J293" s="129"/>
      <c r="K293" s="129"/>
      <c r="L293" s="129"/>
      <c r="M293" s="129"/>
      <c r="N293" s="129"/>
      <c r="O293" s="129"/>
      <c r="P293" s="129"/>
    </row>
    <row r="294">
      <c r="A294" s="129"/>
      <c r="B294" s="129"/>
      <c r="C294" s="129"/>
      <c r="D294" s="129"/>
      <c r="E294" s="129"/>
      <c r="F294" s="129"/>
      <c r="G294" s="129"/>
      <c r="H294" s="130"/>
      <c r="I294" s="129"/>
      <c r="J294" s="129"/>
      <c r="K294" s="129"/>
      <c r="L294" s="129"/>
      <c r="M294" s="129"/>
      <c r="N294" s="129"/>
      <c r="O294" s="129"/>
      <c r="P294" s="129"/>
    </row>
    <row r="295">
      <c r="A295" s="129"/>
      <c r="B295" s="129"/>
      <c r="C295" s="129"/>
      <c r="D295" s="129"/>
      <c r="E295" s="129"/>
      <c r="F295" s="129"/>
      <c r="G295" s="129"/>
      <c r="H295" s="130"/>
      <c r="I295" s="129"/>
      <c r="J295" s="129"/>
      <c r="K295" s="129"/>
      <c r="L295" s="129"/>
      <c r="M295" s="129"/>
      <c r="N295" s="129"/>
      <c r="O295" s="129"/>
      <c r="P295" s="129"/>
    </row>
    <row r="296">
      <c r="A296" s="129"/>
      <c r="B296" s="129"/>
      <c r="C296" s="129"/>
      <c r="D296" s="129"/>
      <c r="E296" s="129"/>
      <c r="F296" s="129"/>
      <c r="G296" s="129"/>
      <c r="H296" s="130"/>
      <c r="I296" s="129"/>
      <c r="J296" s="129"/>
      <c r="K296" s="129"/>
      <c r="L296" s="129"/>
      <c r="M296" s="129"/>
      <c r="N296" s="129"/>
      <c r="O296" s="129"/>
      <c r="P296" s="129"/>
    </row>
    <row r="297">
      <c r="A297" s="129"/>
      <c r="B297" s="129"/>
      <c r="C297" s="129"/>
      <c r="D297" s="129"/>
      <c r="E297" s="129"/>
      <c r="F297" s="129"/>
      <c r="G297" s="129"/>
      <c r="H297" s="130"/>
      <c r="I297" s="129"/>
      <c r="J297" s="129"/>
      <c r="K297" s="129"/>
      <c r="L297" s="129"/>
      <c r="M297" s="129"/>
      <c r="N297" s="129"/>
      <c r="O297" s="129"/>
      <c r="P297" s="129"/>
    </row>
    <row r="298">
      <c r="A298" s="129"/>
      <c r="B298" s="129"/>
      <c r="C298" s="129"/>
      <c r="D298" s="129"/>
      <c r="E298" s="129"/>
      <c r="F298" s="129"/>
      <c r="G298" s="129"/>
      <c r="H298" s="130"/>
      <c r="I298" s="129"/>
      <c r="J298" s="129"/>
      <c r="K298" s="129"/>
      <c r="L298" s="129"/>
      <c r="M298" s="129"/>
      <c r="N298" s="129"/>
      <c r="O298" s="129"/>
      <c r="P298" s="129"/>
    </row>
    <row r="299">
      <c r="A299" s="129"/>
      <c r="B299" s="129"/>
      <c r="C299" s="129"/>
      <c r="D299" s="129"/>
      <c r="E299" s="129"/>
      <c r="F299" s="129"/>
      <c r="G299" s="129"/>
      <c r="H299" s="130"/>
      <c r="I299" s="129"/>
      <c r="J299" s="129"/>
      <c r="K299" s="129"/>
      <c r="L299" s="129"/>
      <c r="M299" s="129"/>
      <c r="N299" s="129"/>
      <c r="O299" s="129"/>
      <c r="P299" s="129"/>
    </row>
    <row r="300">
      <c r="A300" s="129"/>
      <c r="B300" s="129"/>
      <c r="C300" s="129"/>
      <c r="D300" s="129"/>
      <c r="E300" s="129"/>
      <c r="F300" s="129"/>
      <c r="G300" s="129"/>
      <c r="H300" s="130"/>
      <c r="I300" s="129"/>
      <c r="J300" s="129"/>
      <c r="K300" s="129"/>
      <c r="L300" s="129"/>
      <c r="M300" s="129"/>
      <c r="N300" s="129"/>
      <c r="O300" s="129"/>
      <c r="P300" s="129"/>
    </row>
    <row r="301">
      <c r="A301" s="129"/>
      <c r="B301" s="129"/>
      <c r="C301" s="129"/>
      <c r="D301" s="129"/>
      <c r="E301" s="129"/>
      <c r="F301" s="129"/>
      <c r="G301" s="129"/>
      <c r="H301" s="130"/>
      <c r="I301" s="129"/>
      <c r="J301" s="129"/>
      <c r="K301" s="129"/>
      <c r="L301" s="129"/>
      <c r="M301" s="129"/>
      <c r="N301" s="129"/>
      <c r="O301" s="129"/>
      <c r="P301" s="129"/>
    </row>
    <row r="302">
      <c r="A302" s="129"/>
      <c r="B302" s="129"/>
      <c r="C302" s="129"/>
      <c r="D302" s="129"/>
      <c r="E302" s="129"/>
      <c r="F302" s="129"/>
      <c r="G302" s="129"/>
      <c r="H302" s="130"/>
      <c r="I302" s="129"/>
      <c r="J302" s="129"/>
      <c r="K302" s="129"/>
      <c r="L302" s="129"/>
      <c r="M302" s="129"/>
      <c r="N302" s="129"/>
      <c r="O302" s="129"/>
      <c r="P302" s="129"/>
    </row>
    <row r="303">
      <c r="A303" s="129"/>
      <c r="B303" s="129"/>
      <c r="C303" s="129"/>
      <c r="D303" s="129"/>
      <c r="E303" s="129"/>
      <c r="F303" s="129"/>
      <c r="G303" s="129"/>
      <c r="H303" s="130"/>
      <c r="I303" s="129"/>
      <c r="J303" s="129"/>
      <c r="K303" s="129"/>
      <c r="L303" s="129"/>
      <c r="M303" s="129"/>
      <c r="N303" s="129"/>
      <c r="O303" s="129"/>
      <c r="P303" s="129"/>
    </row>
    <row r="304">
      <c r="A304" s="129"/>
      <c r="B304" s="129"/>
      <c r="C304" s="129"/>
      <c r="D304" s="129"/>
      <c r="E304" s="129"/>
      <c r="F304" s="129"/>
      <c r="G304" s="129"/>
      <c r="H304" s="130"/>
      <c r="I304" s="129"/>
      <c r="J304" s="129"/>
      <c r="K304" s="129"/>
      <c r="L304" s="129"/>
      <c r="M304" s="129"/>
      <c r="N304" s="129"/>
      <c r="O304" s="129"/>
      <c r="P304" s="129"/>
    </row>
    <row r="305">
      <c r="A305" s="129"/>
      <c r="B305" s="129"/>
      <c r="C305" s="129"/>
      <c r="D305" s="129"/>
      <c r="E305" s="129"/>
      <c r="F305" s="129"/>
      <c r="G305" s="129"/>
      <c r="H305" s="130"/>
      <c r="I305" s="129"/>
      <c r="J305" s="129"/>
      <c r="K305" s="129"/>
      <c r="L305" s="129"/>
      <c r="M305" s="129"/>
      <c r="N305" s="129"/>
      <c r="O305" s="129"/>
      <c r="P305" s="129"/>
    </row>
    <row r="306">
      <c r="A306" s="129"/>
      <c r="B306" s="129"/>
      <c r="C306" s="129"/>
      <c r="D306" s="129"/>
      <c r="E306" s="129"/>
      <c r="F306" s="129"/>
      <c r="G306" s="129"/>
      <c r="H306" s="130"/>
      <c r="I306" s="129"/>
      <c r="J306" s="129"/>
      <c r="K306" s="129"/>
      <c r="L306" s="129"/>
      <c r="M306" s="129"/>
      <c r="N306" s="129"/>
      <c r="O306" s="129"/>
      <c r="P306" s="129"/>
    </row>
    <row r="307">
      <c r="A307" s="129"/>
      <c r="B307" s="129"/>
      <c r="C307" s="129"/>
      <c r="D307" s="129"/>
      <c r="E307" s="129"/>
      <c r="F307" s="129"/>
      <c r="G307" s="129"/>
      <c r="H307" s="130"/>
      <c r="I307" s="129"/>
      <c r="J307" s="129"/>
      <c r="K307" s="129"/>
      <c r="L307" s="129"/>
      <c r="M307" s="129"/>
      <c r="N307" s="129"/>
      <c r="O307" s="129"/>
      <c r="P307" s="129"/>
    </row>
    <row r="308">
      <c r="A308" s="129"/>
      <c r="B308" s="129"/>
      <c r="C308" s="129"/>
      <c r="D308" s="129"/>
      <c r="E308" s="129"/>
      <c r="F308" s="129"/>
      <c r="G308" s="129"/>
      <c r="H308" s="130"/>
      <c r="I308" s="129"/>
      <c r="J308" s="129"/>
      <c r="K308" s="129"/>
      <c r="L308" s="129"/>
      <c r="M308" s="129"/>
      <c r="N308" s="129"/>
      <c r="O308" s="129"/>
      <c r="P308" s="129"/>
    </row>
    <row r="309">
      <c r="A309" s="129"/>
      <c r="B309" s="129"/>
      <c r="C309" s="129"/>
      <c r="D309" s="129"/>
      <c r="E309" s="129"/>
      <c r="F309" s="129"/>
      <c r="G309" s="129"/>
      <c r="H309" s="130"/>
      <c r="I309" s="129"/>
      <c r="J309" s="129"/>
      <c r="K309" s="129"/>
      <c r="L309" s="129"/>
      <c r="M309" s="129"/>
      <c r="N309" s="129"/>
      <c r="O309" s="129"/>
      <c r="P309" s="129"/>
    </row>
    <row r="310">
      <c r="A310" s="129"/>
      <c r="B310" s="129"/>
      <c r="C310" s="129"/>
      <c r="D310" s="129"/>
      <c r="E310" s="129"/>
      <c r="F310" s="129"/>
      <c r="G310" s="129"/>
      <c r="H310" s="130"/>
      <c r="I310" s="129"/>
      <c r="J310" s="129"/>
      <c r="K310" s="129"/>
      <c r="L310" s="129"/>
      <c r="M310" s="129"/>
      <c r="N310" s="129"/>
      <c r="O310" s="129"/>
      <c r="P310" s="129"/>
    </row>
    <row r="311">
      <c r="A311" s="129"/>
      <c r="B311" s="129"/>
      <c r="C311" s="129"/>
      <c r="D311" s="129"/>
      <c r="E311" s="129"/>
      <c r="F311" s="129"/>
      <c r="G311" s="129"/>
      <c r="H311" s="130"/>
      <c r="I311" s="129"/>
      <c r="J311" s="129"/>
      <c r="K311" s="129"/>
      <c r="L311" s="129"/>
      <c r="M311" s="129"/>
      <c r="N311" s="129"/>
      <c r="O311" s="129"/>
      <c r="P311" s="129"/>
    </row>
    <row r="312">
      <c r="A312" s="129"/>
      <c r="B312" s="129"/>
      <c r="C312" s="129"/>
      <c r="D312" s="129"/>
      <c r="E312" s="129"/>
      <c r="F312" s="129"/>
      <c r="G312" s="129"/>
      <c r="H312" s="130"/>
      <c r="I312" s="129"/>
      <c r="J312" s="129"/>
      <c r="K312" s="129"/>
      <c r="L312" s="129"/>
      <c r="M312" s="129"/>
      <c r="N312" s="129"/>
      <c r="O312" s="129"/>
      <c r="P312" s="129"/>
    </row>
    <row r="313">
      <c r="A313" s="129"/>
      <c r="B313" s="129"/>
      <c r="C313" s="129"/>
      <c r="D313" s="129"/>
      <c r="E313" s="129"/>
      <c r="F313" s="129"/>
      <c r="G313" s="129"/>
      <c r="H313" s="130"/>
      <c r="I313" s="129"/>
      <c r="J313" s="129"/>
      <c r="K313" s="129"/>
      <c r="L313" s="129"/>
      <c r="M313" s="129"/>
      <c r="N313" s="129"/>
      <c r="O313" s="129"/>
      <c r="P313" s="129"/>
    </row>
    <row r="314">
      <c r="A314" s="129"/>
      <c r="B314" s="129"/>
      <c r="C314" s="129"/>
      <c r="D314" s="129"/>
      <c r="E314" s="129"/>
      <c r="F314" s="129"/>
      <c r="G314" s="129"/>
      <c r="H314" s="130"/>
      <c r="I314" s="129"/>
      <c r="J314" s="129"/>
      <c r="K314" s="129"/>
      <c r="L314" s="129"/>
      <c r="M314" s="129"/>
      <c r="N314" s="129"/>
      <c r="O314" s="129"/>
      <c r="P314" s="129"/>
    </row>
    <row r="315">
      <c r="A315" s="129"/>
      <c r="B315" s="129"/>
      <c r="C315" s="129"/>
      <c r="D315" s="129"/>
      <c r="E315" s="129"/>
      <c r="F315" s="129"/>
      <c r="G315" s="129"/>
      <c r="H315" s="130"/>
      <c r="I315" s="129"/>
      <c r="J315" s="129"/>
      <c r="K315" s="129"/>
      <c r="L315" s="129"/>
      <c r="M315" s="129"/>
      <c r="N315" s="129"/>
      <c r="O315" s="129"/>
      <c r="P315" s="129"/>
    </row>
    <row r="316">
      <c r="A316" s="129"/>
      <c r="B316" s="129"/>
      <c r="C316" s="129"/>
      <c r="D316" s="129"/>
      <c r="E316" s="129"/>
      <c r="F316" s="129"/>
      <c r="G316" s="129"/>
      <c r="H316" s="130"/>
      <c r="I316" s="129"/>
      <c r="J316" s="129"/>
      <c r="K316" s="129"/>
      <c r="L316" s="129"/>
      <c r="M316" s="129"/>
      <c r="N316" s="129"/>
      <c r="O316" s="129"/>
      <c r="P316" s="129"/>
    </row>
    <row r="317">
      <c r="A317" s="129"/>
      <c r="B317" s="129"/>
      <c r="C317" s="129"/>
      <c r="D317" s="129"/>
      <c r="E317" s="129"/>
      <c r="F317" s="129"/>
      <c r="G317" s="129"/>
      <c r="H317" s="130"/>
      <c r="I317" s="129"/>
      <c r="J317" s="129"/>
      <c r="K317" s="129"/>
      <c r="L317" s="129"/>
      <c r="M317" s="129"/>
      <c r="N317" s="129"/>
      <c r="O317" s="129"/>
      <c r="P317" s="129"/>
    </row>
    <row r="318">
      <c r="A318" s="129"/>
      <c r="B318" s="129"/>
      <c r="C318" s="129"/>
      <c r="D318" s="129"/>
      <c r="E318" s="129"/>
      <c r="F318" s="129"/>
      <c r="G318" s="129"/>
      <c r="H318" s="130"/>
      <c r="I318" s="129"/>
      <c r="J318" s="129"/>
      <c r="K318" s="129"/>
      <c r="L318" s="129"/>
      <c r="M318" s="129"/>
      <c r="N318" s="129"/>
      <c r="O318" s="129"/>
      <c r="P318" s="129"/>
    </row>
    <row r="319">
      <c r="A319" s="129"/>
      <c r="B319" s="129"/>
      <c r="C319" s="129"/>
      <c r="D319" s="129"/>
      <c r="E319" s="129"/>
      <c r="F319" s="129"/>
      <c r="G319" s="129"/>
      <c r="H319" s="130"/>
      <c r="I319" s="129"/>
      <c r="J319" s="129"/>
      <c r="K319" s="129"/>
      <c r="L319" s="129"/>
      <c r="M319" s="129"/>
      <c r="N319" s="129"/>
      <c r="O319" s="129"/>
      <c r="P319" s="129"/>
    </row>
    <row r="320">
      <c r="A320" s="129"/>
      <c r="B320" s="129"/>
      <c r="C320" s="129"/>
      <c r="D320" s="129"/>
      <c r="E320" s="129"/>
      <c r="F320" s="129"/>
      <c r="G320" s="129"/>
      <c r="H320" s="130"/>
      <c r="I320" s="129"/>
      <c r="J320" s="129"/>
      <c r="K320" s="129"/>
      <c r="L320" s="129"/>
      <c r="M320" s="129"/>
      <c r="N320" s="129"/>
      <c r="O320" s="129"/>
      <c r="P320" s="129"/>
    </row>
    <row r="321">
      <c r="A321" s="129"/>
      <c r="B321" s="129"/>
      <c r="C321" s="129"/>
      <c r="D321" s="129"/>
      <c r="E321" s="129"/>
      <c r="F321" s="129"/>
      <c r="G321" s="129"/>
      <c r="H321" s="130"/>
      <c r="I321" s="129"/>
      <c r="J321" s="129"/>
      <c r="K321" s="129"/>
      <c r="L321" s="129"/>
      <c r="M321" s="129"/>
      <c r="N321" s="129"/>
      <c r="O321" s="129"/>
      <c r="P321" s="129"/>
    </row>
    <row r="322">
      <c r="A322" s="129"/>
      <c r="B322" s="129"/>
      <c r="C322" s="129"/>
      <c r="D322" s="129"/>
      <c r="E322" s="129"/>
      <c r="F322" s="129"/>
      <c r="G322" s="129"/>
      <c r="H322" s="130"/>
      <c r="I322" s="129"/>
      <c r="J322" s="129"/>
      <c r="K322" s="129"/>
      <c r="L322" s="129"/>
      <c r="M322" s="129"/>
      <c r="N322" s="129"/>
      <c r="O322" s="129"/>
      <c r="P322" s="129"/>
    </row>
    <row r="323">
      <c r="A323" s="129"/>
      <c r="B323" s="129"/>
      <c r="C323" s="129"/>
      <c r="D323" s="129"/>
      <c r="E323" s="129"/>
      <c r="F323" s="129"/>
      <c r="G323" s="129"/>
      <c r="H323" s="130"/>
      <c r="I323" s="129"/>
      <c r="J323" s="129"/>
      <c r="K323" s="129"/>
      <c r="L323" s="129"/>
      <c r="M323" s="129"/>
      <c r="N323" s="129"/>
      <c r="O323" s="129"/>
      <c r="P323" s="129"/>
    </row>
    <row r="324">
      <c r="A324" s="129"/>
      <c r="B324" s="129"/>
      <c r="C324" s="129"/>
      <c r="D324" s="129"/>
      <c r="E324" s="129"/>
      <c r="F324" s="129"/>
      <c r="G324" s="129"/>
      <c r="H324" s="130"/>
      <c r="I324" s="129"/>
      <c r="J324" s="129"/>
      <c r="K324" s="129"/>
      <c r="L324" s="129"/>
      <c r="M324" s="129"/>
      <c r="N324" s="129"/>
      <c r="O324" s="129"/>
      <c r="P324" s="129"/>
    </row>
    <row r="325">
      <c r="A325" s="129"/>
      <c r="B325" s="129"/>
      <c r="C325" s="129"/>
      <c r="D325" s="129"/>
      <c r="E325" s="129"/>
      <c r="F325" s="129"/>
      <c r="G325" s="129"/>
      <c r="H325" s="130"/>
      <c r="I325" s="129"/>
      <c r="J325" s="129"/>
      <c r="K325" s="129"/>
      <c r="L325" s="129"/>
      <c r="M325" s="129"/>
      <c r="N325" s="129"/>
      <c r="O325" s="129"/>
      <c r="P325" s="129"/>
    </row>
    <row r="326">
      <c r="A326" s="129"/>
      <c r="B326" s="129"/>
      <c r="C326" s="129"/>
      <c r="D326" s="129"/>
      <c r="E326" s="129"/>
      <c r="F326" s="129"/>
      <c r="G326" s="129"/>
      <c r="H326" s="130"/>
      <c r="I326" s="129"/>
      <c r="J326" s="129"/>
      <c r="K326" s="129"/>
      <c r="L326" s="129"/>
      <c r="M326" s="129"/>
      <c r="N326" s="129"/>
      <c r="O326" s="129"/>
      <c r="P326" s="129"/>
    </row>
    <row r="327">
      <c r="A327" s="129"/>
      <c r="B327" s="129"/>
      <c r="C327" s="129"/>
      <c r="D327" s="129"/>
      <c r="E327" s="129"/>
      <c r="F327" s="129"/>
      <c r="G327" s="129"/>
      <c r="H327" s="130"/>
      <c r="I327" s="129"/>
      <c r="J327" s="129"/>
      <c r="K327" s="129"/>
      <c r="L327" s="129"/>
      <c r="M327" s="129"/>
      <c r="N327" s="129"/>
      <c r="O327" s="129"/>
      <c r="P327" s="129"/>
    </row>
    <row r="328">
      <c r="A328" s="129"/>
      <c r="B328" s="129"/>
      <c r="C328" s="129"/>
      <c r="D328" s="129"/>
      <c r="E328" s="129"/>
      <c r="F328" s="129"/>
      <c r="G328" s="129"/>
      <c r="H328" s="130"/>
      <c r="I328" s="129"/>
      <c r="J328" s="129"/>
      <c r="K328" s="129"/>
      <c r="L328" s="129"/>
      <c r="M328" s="129"/>
      <c r="N328" s="129"/>
      <c r="O328" s="129"/>
      <c r="P328" s="129"/>
    </row>
    <row r="329">
      <c r="A329" s="129"/>
      <c r="B329" s="129"/>
      <c r="C329" s="129"/>
      <c r="D329" s="129"/>
      <c r="E329" s="129"/>
      <c r="F329" s="129"/>
      <c r="G329" s="129"/>
      <c r="H329" s="130"/>
      <c r="I329" s="129"/>
      <c r="J329" s="129"/>
      <c r="K329" s="129"/>
      <c r="L329" s="129"/>
      <c r="M329" s="129"/>
      <c r="N329" s="129"/>
      <c r="O329" s="129"/>
      <c r="P329" s="129"/>
    </row>
    <row r="330">
      <c r="A330" s="129"/>
      <c r="B330" s="129"/>
      <c r="C330" s="129"/>
      <c r="D330" s="129"/>
      <c r="E330" s="129"/>
      <c r="F330" s="129"/>
      <c r="G330" s="129"/>
      <c r="H330" s="130"/>
      <c r="I330" s="129"/>
      <c r="J330" s="129"/>
      <c r="K330" s="129"/>
      <c r="L330" s="129"/>
      <c r="M330" s="129"/>
      <c r="N330" s="129"/>
      <c r="O330" s="129"/>
      <c r="P330" s="129"/>
    </row>
    <row r="331">
      <c r="A331" s="129"/>
      <c r="B331" s="129"/>
      <c r="C331" s="129"/>
      <c r="D331" s="129"/>
      <c r="E331" s="129"/>
      <c r="F331" s="129"/>
      <c r="G331" s="129"/>
      <c r="H331" s="130"/>
      <c r="I331" s="129"/>
      <c r="J331" s="129"/>
      <c r="K331" s="129"/>
      <c r="L331" s="129"/>
      <c r="M331" s="129"/>
      <c r="N331" s="129"/>
      <c r="O331" s="129"/>
      <c r="P331" s="129"/>
    </row>
    <row r="332">
      <c r="A332" s="129"/>
      <c r="B332" s="129"/>
      <c r="C332" s="129"/>
      <c r="D332" s="129"/>
      <c r="E332" s="129"/>
      <c r="F332" s="129"/>
      <c r="G332" s="129"/>
      <c r="H332" s="130"/>
      <c r="I332" s="129"/>
      <c r="J332" s="129"/>
      <c r="K332" s="129"/>
      <c r="L332" s="129"/>
      <c r="M332" s="129"/>
      <c r="N332" s="129"/>
      <c r="O332" s="129"/>
      <c r="P332" s="129"/>
    </row>
    <row r="333">
      <c r="A333" s="129"/>
      <c r="B333" s="129"/>
      <c r="C333" s="129"/>
      <c r="D333" s="129"/>
      <c r="E333" s="129"/>
      <c r="F333" s="129"/>
      <c r="G333" s="129"/>
      <c r="H333" s="130"/>
      <c r="I333" s="129"/>
      <c r="J333" s="129"/>
      <c r="K333" s="129"/>
      <c r="L333" s="129"/>
      <c r="M333" s="129"/>
      <c r="N333" s="129"/>
      <c r="O333" s="129"/>
      <c r="P333" s="129"/>
    </row>
    <row r="334">
      <c r="A334" s="129"/>
      <c r="B334" s="129"/>
      <c r="C334" s="129"/>
      <c r="D334" s="129"/>
      <c r="E334" s="129"/>
      <c r="F334" s="129"/>
      <c r="G334" s="129"/>
      <c r="H334" s="130"/>
      <c r="I334" s="129"/>
      <c r="J334" s="129"/>
      <c r="K334" s="129"/>
      <c r="L334" s="129"/>
      <c r="M334" s="129"/>
      <c r="N334" s="129"/>
      <c r="O334" s="129"/>
      <c r="P334" s="129"/>
    </row>
    <row r="335">
      <c r="A335" s="129"/>
      <c r="B335" s="129"/>
      <c r="C335" s="129"/>
      <c r="D335" s="129"/>
      <c r="E335" s="129"/>
      <c r="F335" s="129"/>
      <c r="G335" s="129"/>
      <c r="H335" s="130"/>
      <c r="I335" s="129"/>
      <c r="J335" s="129"/>
      <c r="K335" s="129"/>
      <c r="L335" s="129"/>
      <c r="M335" s="129"/>
      <c r="N335" s="129"/>
      <c r="O335" s="129"/>
      <c r="P335" s="129"/>
    </row>
    <row r="336">
      <c r="A336" s="129"/>
      <c r="B336" s="129"/>
      <c r="C336" s="129"/>
      <c r="D336" s="129"/>
      <c r="E336" s="129"/>
      <c r="F336" s="129"/>
      <c r="G336" s="129"/>
      <c r="H336" s="130"/>
      <c r="I336" s="129"/>
      <c r="J336" s="129"/>
      <c r="K336" s="129"/>
      <c r="L336" s="129"/>
      <c r="M336" s="129"/>
      <c r="N336" s="129"/>
      <c r="O336" s="129"/>
      <c r="P336" s="129"/>
    </row>
    <row r="337">
      <c r="A337" s="129"/>
      <c r="B337" s="129"/>
      <c r="C337" s="129"/>
      <c r="D337" s="129"/>
      <c r="E337" s="129"/>
      <c r="F337" s="129"/>
      <c r="G337" s="129"/>
      <c r="H337" s="130"/>
      <c r="I337" s="129"/>
      <c r="J337" s="129"/>
      <c r="K337" s="129"/>
      <c r="L337" s="129"/>
      <c r="M337" s="129"/>
      <c r="N337" s="129"/>
      <c r="O337" s="129"/>
      <c r="P337" s="129"/>
    </row>
    <row r="338">
      <c r="A338" s="129"/>
      <c r="B338" s="129"/>
      <c r="C338" s="129"/>
      <c r="D338" s="129"/>
      <c r="E338" s="129"/>
      <c r="F338" s="129"/>
      <c r="G338" s="129"/>
      <c r="H338" s="130"/>
      <c r="I338" s="129"/>
      <c r="J338" s="129"/>
      <c r="K338" s="129"/>
      <c r="L338" s="129"/>
      <c r="M338" s="129"/>
      <c r="N338" s="129"/>
      <c r="O338" s="129"/>
      <c r="P338" s="129"/>
    </row>
    <row r="339">
      <c r="A339" s="129"/>
      <c r="B339" s="129"/>
      <c r="C339" s="129"/>
      <c r="D339" s="129"/>
      <c r="E339" s="129"/>
      <c r="F339" s="129"/>
      <c r="G339" s="129"/>
      <c r="H339" s="130"/>
      <c r="I339" s="129"/>
      <c r="J339" s="129"/>
      <c r="K339" s="129"/>
      <c r="L339" s="129"/>
      <c r="M339" s="129"/>
      <c r="N339" s="129"/>
      <c r="O339" s="129"/>
      <c r="P339" s="129"/>
    </row>
    <row r="340">
      <c r="A340" s="129"/>
      <c r="B340" s="129"/>
      <c r="C340" s="129"/>
      <c r="D340" s="129"/>
      <c r="E340" s="129"/>
      <c r="F340" s="129"/>
      <c r="G340" s="129"/>
      <c r="H340" s="130"/>
      <c r="I340" s="129"/>
      <c r="J340" s="129"/>
      <c r="K340" s="129"/>
      <c r="L340" s="129"/>
      <c r="M340" s="129"/>
      <c r="N340" s="129"/>
      <c r="O340" s="129"/>
      <c r="P340" s="129"/>
    </row>
    <row r="341">
      <c r="A341" s="129"/>
      <c r="B341" s="129"/>
      <c r="C341" s="129"/>
      <c r="D341" s="129"/>
      <c r="E341" s="129"/>
      <c r="F341" s="129"/>
      <c r="G341" s="129"/>
      <c r="H341" s="130"/>
      <c r="I341" s="129"/>
      <c r="J341" s="129"/>
      <c r="K341" s="129"/>
      <c r="L341" s="129"/>
      <c r="M341" s="129"/>
      <c r="N341" s="129"/>
      <c r="O341" s="129"/>
      <c r="P341" s="129"/>
    </row>
    <row r="342">
      <c r="A342" s="129"/>
      <c r="B342" s="129"/>
      <c r="C342" s="129"/>
      <c r="D342" s="129"/>
      <c r="E342" s="129"/>
      <c r="F342" s="129"/>
      <c r="G342" s="129"/>
      <c r="H342" s="130"/>
      <c r="I342" s="129"/>
      <c r="J342" s="129"/>
      <c r="K342" s="129"/>
      <c r="L342" s="129"/>
      <c r="M342" s="129"/>
      <c r="N342" s="129"/>
      <c r="O342" s="129"/>
      <c r="P342" s="129"/>
    </row>
    <row r="343">
      <c r="A343" s="129"/>
      <c r="B343" s="129"/>
      <c r="C343" s="129"/>
      <c r="D343" s="129"/>
      <c r="E343" s="129"/>
      <c r="F343" s="129"/>
      <c r="G343" s="129"/>
      <c r="H343" s="130"/>
      <c r="I343" s="129"/>
      <c r="J343" s="129"/>
      <c r="K343" s="129"/>
      <c r="L343" s="129"/>
      <c r="M343" s="129"/>
      <c r="N343" s="129"/>
      <c r="O343" s="129"/>
      <c r="P343" s="129"/>
    </row>
    <row r="344">
      <c r="A344" s="129"/>
      <c r="B344" s="129"/>
      <c r="C344" s="129"/>
      <c r="D344" s="129"/>
      <c r="E344" s="129"/>
      <c r="F344" s="129"/>
      <c r="G344" s="129"/>
      <c r="H344" s="130"/>
      <c r="I344" s="129"/>
      <c r="J344" s="129"/>
      <c r="K344" s="129"/>
      <c r="L344" s="129"/>
      <c r="M344" s="129"/>
      <c r="N344" s="129"/>
      <c r="O344" s="129"/>
      <c r="P344" s="129"/>
    </row>
    <row r="345">
      <c r="A345" s="129"/>
      <c r="B345" s="129"/>
      <c r="C345" s="129"/>
      <c r="D345" s="129"/>
      <c r="E345" s="129"/>
      <c r="F345" s="129"/>
      <c r="G345" s="129"/>
      <c r="H345" s="130"/>
      <c r="I345" s="129"/>
      <c r="J345" s="129"/>
      <c r="K345" s="129"/>
      <c r="L345" s="129"/>
      <c r="M345" s="129"/>
      <c r="N345" s="129"/>
      <c r="O345" s="129"/>
      <c r="P345" s="129"/>
    </row>
    <row r="346">
      <c r="A346" s="129"/>
      <c r="B346" s="129"/>
      <c r="C346" s="129"/>
      <c r="D346" s="129"/>
      <c r="E346" s="129"/>
      <c r="F346" s="129"/>
      <c r="G346" s="129"/>
      <c r="H346" s="130"/>
      <c r="I346" s="129"/>
      <c r="J346" s="129"/>
      <c r="K346" s="129"/>
      <c r="L346" s="129"/>
      <c r="M346" s="129"/>
      <c r="N346" s="129"/>
      <c r="O346" s="129"/>
      <c r="P346" s="129"/>
    </row>
    <row r="347">
      <c r="A347" s="129"/>
      <c r="B347" s="129"/>
      <c r="C347" s="129"/>
      <c r="D347" s="129"/>
      <c r="E347" s="129"/>
      <c r="F347" s="129"/>
      <c r="G347" s="129"/>
      <c r="H347" s="130"/>
      <c r="I347" s="129"/>
      <c r="J347" s="129"/>
      <c r="K347" s="129"/>
      <c r="L347" s="129"/>
      <c r="M347" s="129"/>
      <c r="N347" s="129"/>
      <c r="O347" s="129"/>
      <c r="P347" s="129"/>
    </row>
    <row r="348">
      <c r="A348" s="129"/>
      <c r="B348" s="129"/>
      <c r="C348" s="129"/>
      <c r="D348" s="129"/>
      <c r="E348" s="129"/>
      <c r="F348" s="129"/>
      <c r="G348" s="129"/>
      <c r="H348" s="130"/>
      <c r="I348" s="129"/>
      <c r="J348" s="129"/>
      <c r="K348" s="129"/>
      <c r="L348" s="129"/>
      <c r="M348" s="129"/>
      <c r="N348" s="129"/>
      <c r="O348" s="129"/>
      <c r="P348" s="129"/>
    </row>
    <row r="349">
      <c r="A349" s="129"/>
      <c r="B349" s="129"/>
      <c r="C349" s="129"/>
      <c r="D349" s="129"/>
      <c r="E349" s="129"/>
      <c r="F349" s="129"/>
      <c r="G349" s="129"/>
      <c r="H349" s="130"/>
      <c r="I349" s="129"/>
      <c r="J349" s="129"/>
      <c r="K349" s="129"/>
      <c r="L349" s="129"/>
      <c r="M349" s="129"/>
      <c r="N349" s="129"/>
      <c r="O349" s="129"/>
      <c r="P349" s="129"/>
    </row>
    <row r="350">
      <c r="A350" s="129"/>
      <c r="B350" s="129"/>
      <c r="C350" s="129"/>
      <c r="D350" s="129"/>
      <c r="E350" s="129"/>
      <c r="F350" s="129"/>
      <c r="G350" s="129"/>
      <c r="H350" s="130"/>
      <c r="I350" s="129"/>
      <c r="J350" s="129"/>
      <c r="K350" s="129"/>
      <c r="L350" s="129"/>
      <c r="M350" s="129"/>
      <c r="N350" s="129"/>
      <c r="O350" s="129"/>
      <c r="P350" s="129"/>
    </row>
    <row r="351">
      <c r="A351" s="129"/>
      <c r="B351" s="129"/>
      <c r="C351" s="129"/>
      <c r="D351" s="129"/>
      <c r="E351" s="129"/>
      <c r="F351" s="129"/>
      <c r="G351" s="129"/>
      <c r="H351" s="130"/>
      <c r="I351" s="129"/>
      <c r="J351" s="129"/>
      <c r="K351" s="129"/>
      <c r="L351" s="129"/>
      <c r="M351" s="129"/>
      <c r="N351" s="129"/>
      <c r="O351" s="129"/>
      <c r="P351" s="129"/>
    </row>
    <row r="352">
      <c r="A352" s="129"/>
      <c r="B352" s="129"/>
      <c r="C352" s="129"/>
      <c r="D352" s="129"/>
      <c r="E352" s="129"/>
      <c r="F352" s="129"/>
      <c r="G352" s="129"/>
      <c r="H352" s="130"/>
      <c r="I352" s="129"/>
      <c r="J352" s="129"/>
      <c r="K352" s="129"/>
      <c r="L352" s="129"/>
      <c r="M352" s="129"/>
      <c r="N352" s="129"/>
      <c r="O352" s="129"/>
      <c r="P352" s="129"/>
    </row>
    <row r="353">
      <c r="A353" s="129"/>
      <c r="B353" s="129"/>
      <c r="C353" s="129"/>
      <c r="D353" s="129"/>
      <c r="E353" s="129"/>
      <c r="F353" s="129"/>
      <c r="G353" s="129"/>
      <c r="H353" s="130"/>
      <c r="I353" s="129"/>
      <c r="J353" s="129"/>
      <c r="K353" s="129"/>
      <c r="L353" s="129"/>
      <c r="M353" s="129"/>
      <c r="N353" s="129"/>
      <c r="O353" s="129"/>
      <c r="P353" s="129"/>
    </row>
    <row r="354">
      <c r="A354" s="129"/>
      <c r="B354" s="129"/>
      <c r="C354" s="129"/>
      <c r="D354" s="129"/>
      <c r="E354" s="129"/>
      <c r="F354" s="129"/>
      <c r="G354" s="129"/>
      <c r="H354" s="130"/>
      <c r="I354" s="129"/>
      <c r="J354" s="129"/>
      <c r="K354" s="129"/>
      <c r="L354" s="129"/>
      <c r="M354" s="129"/>
      <c r="N354" s="129"/>
      <c r="O354" s="129"/>
      <c r="P354" s="129"/>
    </row>
    <row r="355">
      <c r="A355" s="129"/>
      <c r="B355" s="129"/>
      <c r="C355" s="129"/>
      <c r="D355" s="129"/>
      <c r="E355" s="129"/>
      <c r="F355" s="129"/>
      <c r="G355" s="129"/>
      <c r="H355" s="130"/>
      <c r="I355" s="129"/>
      <c r="J355" s="129"/>
      <c r="K355" s="129"/>
      <c r="L355" s="129"/>
      <c r="M355" s="129"/>
      <c r="N355" s="129"/>
      <c r="O355" s="129"/>
      <c r="P355" s="129"/>
    </row>
    <row r="356">
      <c r="A356" s="129"/>
      <c r="B356" s="129"/>
      <c r="C356" s="129"/>
      <c r="D356" s="129"/>
      <c r="E356" s="129"/>
      <c r="F356" s="129"/>
      <c r="G356" s="129"/>
      <c r="H356" s="130"/>
      <c r="I356" s="129"/>
      <c r="J356" s="129"/>
      <c r="K356" s="129"/>
      <c r="L356" s="129"/>
      <c r="M356" s="129"/>
      <c r="N356" s="129"/>
      <c r="O356" s="129"/>
      <c r="P356" s="129"/>
    </row>
    <row r="357">
      <c r="A357" s="129"/>
      <c r="B357" s="129"/>
      <c r="C357" s="129"/>
      <c r="D357" s="129"/>
      <c r="E357" s="129"/>
      <c r="F357" s="129"/>
      <c r="G357" s="129"/>
      <c r="H357" s="130"/>
      <c r="I357" s="129"/>
      <c r="J357" s="129"/>
      <c r="K357" s="129"/>
      <c r="L357" s="129"/>
      <c r="M357" s="129"/>
      <c r="N357" s="129"/>
      <c r="O357" s="129"/>
      <c r="P357" s="129"/>
    </row>
    <row r="358">
      <c r="A358" s="129"/>
      <c r="B358" s="129"/>
      <c r="C358" s="129"/>
      <c r="D358" s="129"/>
      <c r="E358" s="129"/>
      <c r="F358" s="129"/>
      <c r="G358" s="129"/>
      <c r="H358" s="130"/>
      <c r="I358" s="129"/>
      <c r="J358" s="129"/>
      <c r="K358" s="129"/>
      <c r="L358" s="129"/>
      <c r="M358" s="129"/>
      <c r="N358" s="129"/>
      <c r="O358" s="129"/>
      <c r="P358" s="129"/>
    </row>
    <row r="359">
      <c r="A359" s="129"/>
      <c r="B359" s="129"/>
      <c r="C359" s="129"/>
      <c r="D359" s="129"/>
      <c r="E359" s="129"/>
      <c r="F359" s="129"/>
      <c r="G359" s="129"/>
      <c r="H359" s="130"/>
      <c r="I359" s="129"/>
      <c r="J359" s="129"/>
      <c r="K359" s="129"/>
      <c r="L359" s="129"/>
      <c r="M359" s="129"/>
      <c r="N359" s="129"/>
      <c r="O359" s="129"/>
      <c r="P359" s="129"/>
    </row>
    <row r="360">
      <c r="A360" s="129"/>
      <c r="B360" s="129"/>
      <c r="C360" s="129"/>
      <c r="D360" s="129"/>
      <c r="E360" s="129"/>
      <c r="F360" s="129"/>
      <c r="G360" s="129"/>
      <c r="H360" s="130"/>
      <c r="I360" s="129"/>
      <c r="J360" s="129"/>
      <c r="K360" s="129"/>
      <c r="L360" s="129"/>
      <c r="M360" s="129"/>
      <c r="N360" s="129"/>
      <c r="O360" s="129"/>
      <c r="P360" s="129"/>
    </row>
    <row r="361">
      <c r="A361" s="129"/>
      <c r="B361" s="129"/>
      <c r="C361" s="129"/>
      <c r="D361" s="129"/>
      <c r="E361" s="129"/>
      <c r="F361" s="129"/>
      <c r="G361" s="129"/>
      <c r="H361" s="130"/>
      <c r="I361" s="129"/>
      <c r="J361" s="129"/>
      <c r="K361" s="129"/>
      <c r="L361" s="129"/>
      <c r="M361" s="129"/>
      <c r="N361" s="129"/>
      <c r="O361" s="129"/>
      <c r="P361" s="129"/>
    </row>
    <row r="362">
      <c r="A362" s="129"/>
      <c r="B362" s="129"/>
      <c r="C362" s="129"/>
      <c r="D362" s="129"/>
      <c r="E362" s="129"/>
      <c r="F362" s="129"/>
      <c r="G362" s="129"/>
      <c r="H362" s="130"/>
      <c r="I362" s="129"/>
      <c r="J362" s="129"/>
      <c r="K362" s="129"/>
      <c r="L362" s="129"/>
      <c r="M362" s="129"/>
      <c r="N362" s="129"/>
      <c r="O362" s="129"/>
      <c r="P362" s="129"/>
    </row>
    <row r="363">
      <c r="A363" s="129"/>
      <c r="B363" s="129"/>
      <c r="C363" s="129"/>
      <c r="D363" s="129"/>
      <c r="E363" s="129"/>
      <c r="F363" s="129"/>
      <c r="G363" s="129"/>
      <c r="H363" s="130"/>
      <c r="I363" s="129"/>
      <c r="J363" s="129"/>
      <c r="K363" s="129"/>
      <c r="L363" s="129"/>
      <c r="M363" s="129"/>
      <c r="N363" s="129"/>
      <c r="O363" s="129"/>
      <c r="P363" s="129"/>
    </row>
    <row r="364">
      <c r="A364" s="129"/>
      <c r="B364" s="129"/>
      <c r="C364" s="129"/>
      <c r="D364" s="129"/>
      <c r="E364" s="129"/>
      <c r="F364" s="129"/>
      <c r="G364" s="129"/>
      <c r="H364" s="130"/>
      <c r="I364" s="129"/>
      <c r="J364" s="129"/>
      <c r="K364" s="129"/>
      <c r="L364" s="129"/>
      <c r="M364" s="129"/>
      <c r="N364" s="129"/>
      <c r="O364" s="129"/>
      <c r="P364" s="129"/>
    </row>
    <row r="365">
      <c r="A365" s="129"/>
      <c r="B365" s="129"/>
      <c r="C365" s="129"/>
      <c r="D365" s="129"/>
      <c r="E365" s="129"/>
      <c r="F365" s="129"/>
      <c r="G365" s="129"/>
      <c r="H365" s="130"/>
      <c r="I365" s="129"/>
      <c r="J365" s="129"/>
      <c r="K365" s="129"/>
      <c r="L365" s="129"/>
      <c r="M365" s="129"/>
      <c r="N365" s="129"/>
      <c r="O365" s="129"/>
      <c r="P365" s="129"/>
    </row>
    <row r="366">
      <c r="A366" s="129"/>
      <c r="B366" s="129"/>
      <c r="C366" s="129"/>
      <c r="D366" s="129"/>
      <c r="E366" s="129"/>
      <c r="F366" s="129"/>
      <c r="G366" s="129"/>
      <c r="H366" s="130"/>
      <c r="I366" s="129"/>
      <c r="J366" s="129"/>
      <c r="K366" s="129"/>
      <c r="L366" s="129"/>
      <c r="M366" s="129"/>
      <c r="N366" s="129"/>
      <c r="O366" s="129"/>
      <c r="P366" s="129"/>
    </row>
    <row r="367">
      <c r="A367" s="129"/>
      <c r="B367" s="129"/>
      <c r="C367" s="129"/>
      <c r="D367" s="129"/>
      <c r="E367" s="129"/>
      <c r="F367" s="129"/>
      <c r="G367" s="129"/>
      <c r="H367" s="130"/>
      <c r="I367" s="129"/>
      <c r="J367" s="129"/>
      <c r="K367" s="129"/>
      <c r="L367" s="129"/>
      <c r="M367" s="129"/>
      <c r="N367" s="129"/>
      <c r="O367" s="129"/>
      <c r="P367" s="129"/>
    </row>
    <row r="368">
      <c r="A368" s="129"/>
      <c r="B368" s="129"/>
      <c r="C368" s="129"/>
      <c r="D368" s="129"/>
      <c r="E368" s="129"/>
      <c r="F368" s="129"/>
      <c r="G368" s="129"/>
      <c r="H368" s="130"/>
      <c r="I368" s="129"/>
      <c r="J368" s="129"/>
      <c r="K368" s="129"/>
      <c r="L368" s="129"/>
      <c r="M368" s="129"/>
      <c r="N368" s="129"/>
      <c r="O368" s="129"/>
      <c r="P368" s="129"/>
    </row>
    <row r="369">
      <c r="A369" s="129"/>
      <c r="B369" s="129"/>
      <c r="C369" s="129"/>
      <c r="D369" s="129"/>
      <c r="E369" s="129"/>
      <c r="F369" s="129"/>
      <c r="G369" s="129"/>
      <c r="H369" s="130"/>
      <c r="I369" s="129"/>
      <c r="J369" s="129"/>
      <c r="K369" s="129"/>
      <c r="L369" s="129"/>
      <c r="M369" s="129"/>
      <c r="N369" s="129"/>
      <c r="O369" s="129"/>
      <c r="P369" s="129"/>
    </row>
    <row r="370">
      <c r="A370" s="129"/>
      <c r="B370" s="129"/>
      <c r="C370" s="129"/>
      <c r="D370" s="129"/>
      <c r="E370" s="129"/>
      <c r="F370" s="129"/>
      <c r="G370" s="129"/>
      <c r="H370" s="130"/>
      <c r="I370" s="129"/>
      <c r="J370" s="129"/>
      <c r="K370" s="129"/>
      <c r="L370" s="129"/>
      <c r="M370" s="129"/>
      <c r="N370" s="129"/>
      <c r="O370" s="129"/>
      <c r="P370" s="129"/>
    </row>
    <row r="371">
      <c r="A371" s="129"/>
      <c r="B371" s="129"/>
      <c r="C371" s="129"/>
      <c r="D371" s="129"/>
      <c r="E371" s="129"/>
      <c r="F371" s="129"/>
      <c r="G371" s="129"/>
      <c r="H371" s="130"/>
      <c r="I371" s="129"/>
      <c r="J371" s="129"/>
      <c r="K371" s="129"/>
      <c r="L371" s="129"/>
      <c r="M371" s="129"/>
      <c r="N371" s="129"/>
      <c r="O371" s="129"/>
      <c r="P371" s="129"/>
    </row>
    <row r="372">
      <c r="A372" s="129"/>
      <c r="B372" s="129"/>
      <c r="C372" s="129"/>
      <c r="D372" s="129"/>
      <c r="E372" s="129"/>
      <c r="F372" s="129"/>
      <c r="G372" s="129"/>
      <c r="H372" s="130"/>
      <c r="I372" s="129"/>
      <c r="J372" s="129"/>
      <c r="K372" s="129"/>
      <c r="L372" s="129"/>
      <c r="M372" s="129"/>
      <c r="N372" s="129"/>
      <c r="O372" s="129"/>
      <c r="P372" s="129"/>
    </row>
    <row r="373">
      <c r="A373" s="129"/>
      <c r="B373" s="129"/>
      <c r="C373" s="129"/>
      <c r="D373" s="129"/>
      <c r="E373" s="129"/>
      <c r="F373" s="129"/>
      <c r="G373" s="129"/>
      <c r="H373" s="130"/>
      <c r="I373" s="129"/>
      <c r="J373" s="129"/>
      <c r="K373" s="129"/>
      <c r="L373" s="129"/>
      <c r="M373" s="129"/>
      <c r="N373" s="129"/>
      <c r="O373" s="129"/>
      <c r="P373" s="129"/>
    </row>
    <row r="374">
      <c r="A374" s="129"/>
      <c r="B374" s="129"/>
      <c r="C374" s="129"/>
      <c r="D374" s="129"/>
      <c r="E374" s="129"/>
      <c r="F374" s="129"/>
      <c r="G374" s="129"/>
      <c r="H374" s="130"/>
      <c r="I374" s="129"/>
      <c r="J374" s="129"/>
      <c r="K374" s="129"/>
      <c r="L374" s="129"/>
      <c r="M374" s="129"/>
      <c r="N374" s="129"/>
      <c r="O374" s="129"/>
      <c r="P374" s="129"/>
    </row>
    <row r="375">
      <c r="A375" s="129"/>
      <c r="B375" s="129"/>
      <c r="C375" s="129"/>
      <c r="D375" s="129"/>
      <c r="E375" s="129"/>
      <c r="F375" s="129"/>
      <c r="G375" s="129"/>
      <c r="H375" s="130"/>
      <c r="I375" s="129"/>
      <c r="J375" s="129"/>
      <c r="K375" s="129"/>
      <c r="L375" s="129"/>
      <c r="M375" s="129"/>
      <c r="N375" s="129"/>
      <c r="O375" s="129"/>
      <c r="P375" s="129"/>
    </row>
    <row r="376">
      <c r="A376" s="129"/>
      <c r="B376" s="129"/>
      <c r="C376" s="129"/>
      <c r="D376" s="129"/>
      <c r="E376" s="129"/>
      <c r="F376" s="129"/>
      <c r="G376" s="129"/>
      <c r="H376" s="130"/>
      <c r="I376" s="129"/>
      <c r="J376" s="129"/>
      <c r="K376" s="129"/>
      <c r="L376" s="129"/>
      <c r="M376" s="129"/>
      <c r="N376" s="129"/>
      <c r="O376" s="129"/>
      <c r="P376" s="129"/>
    </row>
    <row r="377">
      <c r="A377" s="129"/>
      <c r="B377" s="129"/>
      <c r="C377" s="129"/>
      <c r="D377" s="129"/>
      <c r="E377" s="129"/>
      <c r="F377" s="129"/>
      <c r="G377" s="129"/>
      <c r="H377" s="130"/>
      <c r="I377" s="129"/>
      <c r="J377" s="129"/>
      <c r="K377" s="129"/>
      <c r="L377" s="129"/>
      <c r="M377" s="129"/>
      <c r="N377" s="129"/>
      <c r="O377" s="129"/>
      <c r="P377" s="129"/>
    </row>
    <row r="378">
      <c r="A378" s="129"/>
      <c r="B378" s="129"/>
      <c r="C378" s="129"/>
      <c r="D378" s="129"/>
      <c r="E378" s="129"/>
      <c r="F378" s="129"/>
      <c r="G378" s="129"/>
      <c r="H378" s="130"/>
      <c r="I378" s="129"/>
      <c r="J378" s="129"/>
      <c r="K378" s="129"/>
      <c r="L378" s="129"/>
      <c r="M378" s="129"/>
      <c r="N378" s="129"/>
      <c r="O378" s="129"/>
      <c r="P378" s="129"/>
    </row>
    <row r="379">
      <c r="A379" s="129"/>
      <c r="B379" s="129"/>
      <c r="C379" s="129"/>
      <c r="D379" s="129"/>
      <c r="E379" s="129"/>
      <c r="F379" s="129"/>
      <c r="G379" s="129"/>
      <c r="H379" s="130"/>
      <c r="I379" s="129"/>
      <c r="J379" s="129"/>
      <c r="K379" s="129"/>
      <c r="L379" s="129"/>
      <c r="M379" s="129"/>
      <c r="N379" s="129"/>
      <c r="O379" s="129"/>
      <c r="P379" s="129"/>
    </row>
    <row r="380">
      <c r="A380" s="129"/>
      <c r="B380" s="129"/>
      <c r="C380" s="129"/>
      <c r="D380" s="129"/>
      <c r="E380" s="129"/>
      <c r="F380" s="129"/>
      <c r="G380" s="129"/>
      <c r="H380" s="130"/>
      <c r="I380" s="129"/>
      <c r="J380" s="129"/>
      <c r="K380" s="129"/>
      <c r="L380" s="129"/>
      <c r="M380" s="129"/>
      <c r="N380" s="129"/>
      <c r="O380" s="129"/>
      <c r="P380" s="129"/>
    </row>
    <row r="381">
      <c r="A381" s="129"/>
      <c r="B381" s="129"/>
      <c r="C381" s="129"/>
      <c r="D381" s="129"/>
      <c r="E381" s="129"/>
      <c r="F381" s="129"/>
      <c r="G381" s="129"/>
      <c r="H381" s="130"/>
      <c r="I381" s="129"/>
      <c r="J381" s="129"/>
      <c r="K381" s="129"/>
      <c r="L381" s="129"/>
      <c r="M381" s="129"/>
      <c r="N381" s="129"/>
      <c r="O381" s="129"/>
      <c r="P381" s="129"/>
    </row>
    <row r="382">
      <c r="A382" s="129"/>
      <c r="B382" s="129"/>
      <c r="C382" s="129"/>
      <c r="D382" s="129"/>
      <c r="E382" s="129"/>
      <c r="F382" s="129"/>
      <c r="G382" s="129"/>
      <c r="H382" s="130"/>
      <c r="I382" s="129"/>
      <c r="J382" s="129"/>
      <c r="K382" s="129"/>
      <c r="L382" s="129"/>
      <c r="M382" s="129"/>
      <c r="N382" s="129"/>
      <c r="O382" s="129"/>
      <c r="P382" s="129"/>
    </row>
    <row r="383">
      <c r="A383" s="129"/>
      <c r="B383" s="129"/>
      <c r="C383" s="129"/>
      <c r="D383" s="129"/>
      <c r="E383" s="129"/>
      <c r="F383" s="129"/>
      <c r="G383" s="129"/>
      <c r="H383" s="130"/>
      <c r="I383" s="129"/>
      <c r="J383" s="129"/>
      <c r="K383" s="129"/>
      <c r="L383" s="129"/>
      <c r="M383" s="129"/>
      <c r="N383" s="129"/>
      <c r="O383" s="129"/>
      <c r="P383" s="129"/>
    </row>
    <row r="384">
      <c r="A384" s="129"/>
      <c r="B384" s="129"/>
      <c r="C384" s="129"/>
      <c r="D384" s="129"/>
      <c r="E384" s="129"/>
      <c r="F384" s="129"/>
      <c r="G384" s="129"/>
      <c r="H384" s="130"/>
      <c r="I384" s="129"/>
      <c r="J384" s="129"/>
      <c r="K384" s="129"/>
      <c r="L384" s="129"/>
      <c r="M384" s="129"/>
      <c r="N384" s="129"/>
      <c r="O384" s="129"/>
      <c r="P384" s="129"/>
    </row>
    <row r="385">
      <c r="A385" s="129"/>
      <c r="B385" s="129"/>
      <c r="C385" s="129"/>
      <c r="D385" s="129"/>
      <c r="E385" s="129"/>
      <c r="F385" s="129"/>
      <c r="G385" s="129"/>
      <c r="H385" s="130"/>
      <c r="I385" s="129"/>
      <c r="J385" s="129"/>
      <c r="K385" s="129"/>
      <c r="L385" s="129"/>
      <c r="M385" s="129"/>
      <c r="N385" s="129"/>
      <c r="O385" s="129"/>
      <c r="P385" s="129"/>
    </row>
    <row r="386">
      <c r="A386" s="129"/>
      <c r="B386" s="129"/>
      <c r="C386" s="129"/>
      <c r="D386" s="129"/>
      <c r="E386" s="129"/>
      <c r="F386" s="129"/>
      <c r="G386" s="129"/>
      <c r="H386" s="130"/>
      <c r="I386" s="129"/>
      <c r="J386" s="129"/>
      <c r="K386" s="129"/>
      <c r="L386" s="129"/>
      <c r="M386" s="129"/>
      <c r="N386" s="129"/>
      <c r="O386" s="129"/>
      <c r="P386" s="129"/>
    </row>
    <row r="387">
      <c r="A387" s="129"/>
      <c r="B387" s="129"/>
      <c r="C387" s="129"/>
      <c r="D387" s="129"/>
      <c r="E387" s="129"/>
      <c r="F387" s="129"/>
      <c r="G387" s="129"/>
      <c r="H387" s="130"/>
      <c r="I387" s="129"/>
      <c r="J387" s="129"/>
      <c r="K387" s="129"/>
      <c r="L387" s="129"/>
      <c r="M387" s="129"/>
      <c r="N387" s="129"/>
      <c r="O387" s="129"/>
      <c r="P387" s="129"/>
    </row>
    <row r="388">
      <c r="A388" s="129"/>
      <c r="B388" s="129"/>
      <c r="C388" s="129"/>
      <c r="D388" s="129"/>
      <c r="E388" s="129"/>
      <c r="F388" s="129"/>
      <c r="G388" s="129"/>
      <c r="H388" s="130"/>
      <c r="I388" s="129"/>
      <c r="J388" s="129"/>
      <c r="K388" s="129"/>
      <c r="L388" s="129"/>
      <c r="M388" s="129"/>
      <c r="N388" s="129"/>
      <c r="O388" s="129"/>
      <c r="P388" s="129"/>
    </row>
    <row r="389">
      <c r="A389" s="129"/>
      <c r="B389" s="129"/>
      <c r="C389" s="129"/>
      <c r="D389" s="129"/>
      <c r="E389" s="129"/>
      <c r="F389" s="129"/>
      <c r="G389" s="129"/>
      <c r="H389" s="130"/>
      <c r="I389" s="129"/>
      <c r="J389" s="129"/>
      <c r="K389" s="129"/>
      <c r="L389" s="129"/>
      <c r="M389" s="129"/>
      <c r="N389" s="129"/>
      <c r="O389" s="129"/>
      <c r="P389" s="129"/>
    </row>
    <row r="390">
      <c r="A390" s="129"/>
      <c r="B390" s="129"/>
      <c r="C390" s="129"/>
      <c r="D390" s="129"/>
      <c r="E390" s="129"/>
      <c r="F390" s="129"/>
      <c r="G390" s="129"/>
      <c r="H390" s="130"/>
      <c r="I390" s="129"/>
      <c r="J390" s="129"/>
      <c r="K390" s="129"/>
      <c r="L390" s="129"/>
      <c r="M390" s="129"/>
      <c r="N390" s="129"/>
      <c r="O390" s="129"/>
      <c r="P390" s="129"/>
    </row>
    <row r="391">
      <c r="A391" s="129"/>
      <c r="B391" s="129"/>
      <c r="C391" s="129"/>
      <c r="D391" s="129"/>
      <c r="E391" s="129"/>
      <c r="F391" s="129"/>
      <c r="G391" s="129"/>
      <c r="H391" s="130"/>
      <c r="I391" s="129"/>
      <c r="J391" s="129"/>
      <c r="K391" s="129"/>
      <c r="L391" s="129"/>
      <c r="M391" s="129"/>
      <c r="N391" s="129"/>
      <c r="O391" s="129"/>
      <c r="P391" s="129"/>
    </row>
    <row r="392">
      <c r="A392" s="129"/>
      <c r="B392" s="129"/>
      <c r="C392" s="129"/>
      <c r="D392" s="129"/>
      <c r="E392" s="129"/>
      <c r="F392" s="129"/>
      <c r="G392" s="129"/>
      <c r="H392" s="130"/>
      <c r="I392" s="129"/>
      <c r="J392" s="129"/>
      <c r="K392" s="129"/>
      <c r="L392" s="129"/>
      <c r="M392" s="129"/>
      <c r="N392" s="129"/>
      <c r="O392" s="129"/>
      <c r="P392" s="129"/>
    </row>
    <row r="393">
      <c r="A393" s="129"/>
      <c r="B393" s="129"/>
      <c r="C393" s="129"/>
      <c r="D393" s="129"/>
      <c r="E393" s="129"/>
      <c r="F393" s="129"/>
      <c r="G393" s="129"/>
      <c r="H393" s="130"/>
      <c r="I393" s="129"/>
      <c r="J393" s="129"/>
      <c r="K393" s="129"/>
      <c r="L393" s="129"/>
      <c r="M393" s="129"/>
      <c r="N393" s="129"/>
      <c r="O393" s="129"/>
      <c r="P393" s="129"/>
    </row>
    <row r="394">
      <c r="A394" s="129"/>
      <c r="B394" s="129"/>
      <c r="C394" s="129"/>
      <c r="D394" s="129"/>
      <c r="E394" s="129"/>
      <c r="F394" s="129"/>
      <c r="G394" s="129"/>
      <c r="H394" s="130"/>
      <c r="I394" s="129"/>
      <c r="J394" s="129"/>
      <c r="K394" s="129"/>
      <c r="L394" s="129"/>
      <c r="M394" s="129"/>
      <c r="N394" s="129"/>
      <c r="O394" s="129"/>
      <c r="P394" s="129"/>
    </row>
    <row r="395">
      <c r="A395" s="129"/>
      <c r="B395" s="129"/>
      <c r="C395" s="129"/>
      <c r="D395" s="129"/>
      <c r="E395" s="129"/>
      <c r="F395" s="129"/>
      <c r="G395" s="129"/>
      <c r="H395" s="130"/>
      <c r="I395" s="129"/>
      <c r="J395" s="129"/>
      <c r="K395" s="129"/>
      <c r="L395" s="129"/>
      <c r="M395" s="129"/>
      <c r="N395" s="129"/>
      <c r="O395" s="129"/>
      <c r="P395" s="129"/>
    </row>
    <row r="396">
      <c r="A396" s="129"/>
      <c r="B396" s="129"/>
      <c r="C396" s="129"/>
      <c r="D396" s="129"/>
      <c r="E396" s="129"/>
      <c r="F396" s="129"/>
      <c r="G396" s="129"/>
      <c r="H396" s="130"/>
      <c r="I396" s="129"/>
      <c r="J396" s="129"/>
      <c r="K396" s="129"/>
      <c r="L396" s="129"/>
      <c r="M396" s="129"/>
      <c r="N396" s="129"/>
      <c r="O396" s="129"/>
      <c r="P396" s="129"/>
    </row>
    <row r="397">
      <c r="A397" s="129"/>
      <c r="B397" s="129"/>
      <c r="C397" s="129"/>
      <c r="D397" s="129"/>
      <c r="E397" s="129"/>
      <c r="F397" s="129"/>
      <c r="G397" s="129"/>
      <c r="H397" s="130"/>
      <c r="I397" s="129"/>
      <c r="J397" s="129"/>
      <c r="K397" s="129"/>
      <c r="L397" s="129"/>
      <c r="M397" s="129"/>
      <c r="N397" s="129"/>
      <c r="O397" s="129"/>
      <c r="P397" s="129"/>
    </row>
    <row r="398">
      <c r="A398" s="129"/>
      <c r="B398" s="129"/>
      <c r="C398" s="129"/>
      <c r="D398" s="129"/>
      <c r="E398" s="129"/>
      <c r="F398" s="129"/>
      <c r="G398" s="129"/>
      <c r="H398" s="130"/>
      <c r="I398" s="129"/>
      <c r="J398" s="129"/>
      <c r="K398" s="129"/>
      <c r="L398" s="129"/>
      <c r="M398" s="129"/>
      <c r="N398" s="129"/>
      <c r="O398" s="129"/>
      <c r="P398" s="129"/>
    </row>
    <row r="399">
      <c r="A399" s="129"/>
      <c r="B399" s="129"/>
      <c r="C399" s="129"/>
      <c r="D399" s="129"/>
      <c r="E399" s="129"/>
      <c r="F399" s="129"/>
      <c r="G399" s="129"/>
      <c r="H399" s="130"/>
      <c r="I399" s="129"/>
      <c r="J399" s="129"/>
      <c r="K399" s="129"/>
      <c r="L399" s="129"/>
      <c r="M399" s="129"/>
      <c r="N399" s="129"/>
      <c r="O399" s="129"/>
      <c r="P399" s="129"/>
    </row>
    <row r="400">
      <c r="A400" s="129"/>
      <c r="B400" s="129"/>
      <c r="C400" s="129"/>
      <c r="D400" s="129"/>
      <c r="E400" s="129"/>
      <c r="F400" s="129"/>
      <c r="G400" s="129"/>
      <c r="H400" s="130"/>
      <c r="I400" s="129"/>
      <c r="J400" s="129"/>
      <c r="K400" s="129"/>
      <c r="L400" s="129"/>
      <c r="M400" s="129"/>
      <c r="N400" s="129"/>
      <c r="O400" s="129"/>
      <c r="P400" s="129"/>
    </row>
    <row r="401">
      <c r="A401" s="129"/>
      <c r="B401" s="129"/>
      <c r="C401" s="129"/>
      <c r="D401" s="129"/>
      <c r="E401" s="129"/>
      <c r="F401" s="129"/>
      <c r="G401" s="129"/>
      <c r="H401" s="130"/>
      <c r="I401" s="129"/>
      <c r="J401" s="129"/>
      <c r="K401" s="129"/>
      <c r="L401" s="129"/>
      <c r="M401" s="129"/>
      <c r="N401" s="129"/>
      <c r="O401" s="129"/>
      <c r="P401" s="129"/>
    </row>
    <row r="402">
      <c r="A402" s="129"/>
      <c r="B402" s="129"/>
      <c r="C402" s="129"/>
      <c r="D402" s="129"/>
      <c r="E402" s="129"/>
      <c r="F402" s="129"/>
      <c r="G402" s="129"/>
      <c r="H402" s="130"/>
      <c r="I402" s="129"/>
      <c r="J402" s="129"/>
      <c r="K402" s="129"/>
      <c r="L402" s="129"/>
      <c r="M402" s="129"/>
      <c r="N402" s="129"/>
      <c r="O402" s="129"/>
      <c r="P402" s="129"/>
    </row>
    <row r="403">
      <c r="A403" s="129"/>
      <c r="B403" s="129"/>
      <c r="C403" s="129"/>
      <c r="D403" s="129"/>
      <c r="E403" s="129"/>
      <c r="F403" s="129"/>
      <c r="G403" s="129"/>
      <c r="H403" s="130"/>
      <c r="I403" s="129"/>
      <c r="J403" s="129"/>
      <c r="K403" s="129"/>
      <c r="L403" s="129"/>
      <c r="M403" s="129"/>
      <c r="N403" s="129"/>
      <c r="O403" s="129"/>
      <c r="P403" s="129"/>
    </row>
    <row r="404">
      <c r="A404" s="129"/>
      <c r="B404" s="129"/>
      <c r="C404" s="129"/>
      <c r="D404" s="129"/>
      <c r="E404" s="129"/>
      <c r="F404" s="129"/>
      <c r="G404" s="129"/>
      <c r="H404" s="130"/>
      <c r="I404" s="129"/>
      <c r="J404" s="129"/>
      <c r="K404" s="129"/>
      <c r="L404" s="129"/>
      <c r="M404" s="129"/>
      <c r="N404" s="129"/>
      <c r="O404" s="129"/>
      <c r="P404" s="129"/>
    </row>
    <row r="405">
      <c r="A405" s="129"/>
      <c r="B405" s="129"/>
      <c r="C405" s="129"/>
      <c r="D405" s="129"/>
      <c r="E405" s="129"/>
      <c r="F405" s="129"/>
      <c r="G405" s="129"/>
      <c r="H405" s="130"/>
      <c r="I405" s="129"/>
      <c r="J405" s="129"/>
      <c r="K405" s="129"/>
      <c r="L405" s="129"/>
      <c r="M405" s="129"/>
      <c r="N405" s="129"/>
      <c r="O405" s="129"/>
      <c r="P405" s="129"/>
    </row>
    <row r="406">
      <c r="A406" s="129"/>
      <c r="B406" s="129"/>
      <c r="C406" s="129"/>
      <c r="D406" s="129"/>
      <c r="E406" s="129"/>
      <c r="F406" s="129"/>
      <c r="G406" s="129"/>
      <c r="H406" s="130"/>
      <c r="I406" s="129"/>
      <c r="J406" s="129"/>
      <c r="K406" s="129"/>
      <c r="L406" s="129"/>
      <c r="M406" s="129"/>
      <c r="N406" s="129"/>
      <c r="O406" s="129"/>
      <c r="P406" s="129"/>
    </row>
    <row r="407">
      <c r="A407" s="129"/>
      <c r="B407" s="129"/>
      <c r="C407" s="129"/>
      <c r="D407" s="129"/>
      <c r="E407" s="129"/>
      <c r="F407" s="129"/>
      <c r="G407" s="129"/>
      <c r="H407" s="130"/>
      <c r="I407" s="129"/>
      <c r="J407" s="129"/>
      <c r="K407" s="129"/>
      <c r="L407" s="129"/>
      <c r="M407" s="129"/>
      <c r="N407" s="129"/>
      <c r="O407" s="129"/>
      <c r="P407" s="129"/>
    </row>
    <row r="408">
      <c r="A408" s="129"/>
      <c r="B408" s="129"/>
      <c r="C408" s="129"/>
      <c r="D408" s="129"/>
      <c r="E408" s="129"/>
      <c r="F408" s="129"/>
      <c r="G408" s="129"/>
      <c r="H408" s="130"/>
      <c r="I408" s="129"/>
      <c r="J408" s="129"/>
      <c r="K408" s="129"/>
      <c r="L408" s="129"/>
      <c r="M408" s="129"/>
      <c r="N408" s="129"/>
      <c r="O408" s="129"/>
      <c r="P408" s="129"/>
    </row>
    <row r="409">
      <c r="A409" s="129"/>
      <c r="B409" s="129"/>
      <c r="C409" s="129"/>
      <c r="D409" s="129"/>
      <c r="E409" s="129"/>
      <c r="F409" s="129"/>
      <c r="G409" s="129"/>
      <c r="H409" s="130"/>
      <c r="I409" s="129"/>
      <c r="J409" s="129"/>
      <c r="K409" s="129"/>
      <c r="L409" s="129"/>
      <c r="M409" s="129"/>
      <c r="N409" s="129"/>
      <c r="O409" s="129"/>
      <c r="P409" s="129"/>
    </row>
    <row r="410">
      <c r="A410" s="129"/>
      <c r="B410" s="129"/>
      <c r="C410" s="129"/>
      <c r="D410" s="129"/>
      <c r="E410" s="129"/>
      <c r="F410" s="129"/>
      <c r="G410" s="129"/>
      <c r="H410" s="130"/>
      <c r="I410" s="129"/>
      <c r="J410" s="129"/>
      <c r="K410" s="129"/>
      <c r="L410" s="129"/>
      <c r="M410" s="129"/>
      <c r="N410" s="129"/>
      <c r="O410" s="129"/>
      <c r="P410" s="129"/>
    </row>
    <row r="411">
      <c r="A411" s="129"/>
      <c r="B411" s="129"/>
      <c r="C411" s="129"/>
      <c r="D411" s="129"/>
      <c r="E411" s="129"/>
      <c r="F411" s="129"/>
      <c r="G411" s="129"/>
      <c r="H411" s="130"/>
      <c r="I411" s="129"/>
      <c r="J411" s="129"/>
      <c r="K411" s="129"/>
      <c r="L411" s="129"/>
      <c r="M411" s="129"/>
      <c r="N411" s="129"/>
      <c r="O411" s="129"/>
      <c r="P411" s="129"/>
    </row>
    <row r="412">
      <c r="A412" s="129"/>
      <c r="B412" s="129"/>
      <c r="C412" s="129"/>
      <c r="D412" s="129"/>
      <c r="E412" s="129"/>
      <c r="F412" s="129"/>
      <c r="G412" s="129"/>
      <c r="H412" s="130"/>
      <c r="I412" s="129"/>
      <c r="J412" s="129"/>
      <c r="K412" s="129"/>
      <c r="L412" s="129"/>
      <c r="M412" s="129"/>
      <c r="N412" s="129"/>
      <c r="O412" s="129"/>
      <c r="P412" s="129"/>
    </row>
    <row r="413">
      <c r="A413" s="129"/>
      <c r="B413" s="129"/>
      <c r="C413" s="129"/>
      <c r="D413" s="129"/>
      <c r="E413" s="129"/>
      <c r="F413" s="129"/>
      <c r="G413" s="129"/>
      <c r="H413" s="130"/>
      <c r="I413" s="129"/>
      <c r="J413" s="129"/>
      <c r="K413" s="129"/>
      <c r="L413" s="129"/>
      <c r="M413" s="129"/>
      <c r="N413" s="129"/>
      <c r="O413" s="129"/>
      <c r="P413" s="129"/>
    </row>
    <row r="414">
      <c r="A414" s="129"/>
      <c r="B414" s="129"/>
      <c r="C414" s="129"/>
      <c r="D414" s="129"/>
      <c r="E414" s="129"/>
      <c r="F414" s="129"/>
      <c r="G414" s="129"/>
      <c r="H414" s="130"/>
      <c r="I414" s="129"/>
      <c r="J414" s="129"/>
      <c r="K414" s="129"/>
      <c r="L414" s="129"/>
      <c r="M414" s="129"/>
      <c r="N414" s="129"/>
      <c r="O414" s="129"/>
      <c r="P414" s="129"/>
    </row>
    <row r="415">
      <c r="A415" s="129"/>
      <c r="B415" s="129"/>
      <c r="C415" s="129"/>
      <c r="D415" s="129"/>
      <c r="E415" s="129"/>
      <c r="F415" s="129"/>
      <c r="G415" s="129"/>
      <c r="H415" s="130"/>
      <c r="I415" s="129"/>
      <c r="J415" s="129"/>
      <c r="K415" s="129"/>
      <c r="L415" s="129"/>
      <c r="M415" s="129"/>
      <c r="N415" s="129"/>
      <c r="O415" s="129"/>
      <c r="P415" s="129"/>
    </row>
    <row r="416">
      <c r="A416" s="129"/>
      <c r="B416" s="129"/>
      <c r="C416" s="129"/>
      <c r="D416" s="129"/>
      <c r="E416" s="129"/>
      <c r="F416" s="129"/>
      <c r="G416" s="129"/>
      <c r="H416" s="130"/>
      <c r="I416" s="129"/>
      <c r="J416" s="129"/>
      <c r="K416" s="129"/>
      <c r="L416" s="129"/>
      <c r="M416" s="129"/>
      <c r="N416" s="129"/>
      <c r="O416" s="129"/>
      <c r="P416" s="129"/>
    </row>
    <row r="417">
      <c r="A417" s="129"/>
      <c r="B417" s="129"/>
      <c r="C417" s="129"/>
      <c r="D417" s="129"/>
      <c r="E417" s="129"/>
      <c r="F417" s="129"/>
      <c r="G417" s="129"/>
      <c r="H417" s="130"/>
      <c r="I417" s="129"/>
      <c r="J417" s="129"/>
      <c r="K417" s="129"/>
      <c r="L417" s="129"/>
      <c r="M417" s="129"/>
      <c r="N417" s="129"/>
      <c r="O417" s="129"/>
      <c r="P417" s="129"/>
    </row>
    <row r="418">
      <c r="A418" s="129"/>
      <c r="B418" s="129"/>
      <c r="C418" s="129"/>
      <c r="D418" s="129"/>
      <c r="E418" s="129"/>
      <c r="F418" s="129"/>
      <c r="G418" s="129"/>
      <c r="H418" s="130"/>
      <c r="I418" s="129"/>
      <c r="J418" s="129"/>
      <c r="K418" s="129"/>
      <c r="L418" s="129"/>
      <c r="M418" s="129"/>
      <c r="N418" s="129"/>
      <c r="O418" s="129"/>
      <c r="P418" s="129"/>
    </row>
    <row r="419">
      <c r="A419" s="129"/>
      <c r="B419" s="129"/>
      <c r="C419" s="129"/>
      <c r="D419" s="129"/>
      <c r="E419" s="129"/>
      <c r="F419" s="129"/>
      <c r="G419" s="129"/>
      <c r="H419" s="130"/>
      <c r="I419" s="129"/>
      <c r="J419" s="129"/>
      <c r="K419" s="129"/>
      <c r="L419" s="129"/>
      <c r="M419" s="129"/>
      <c r="N419" s="129"/>
      <c r="O419" s="129"/>
      <c r="P419" s="129"/>
    </row>
    <row r="420">
      <c r="A420" s="129"/>
      <c r="B420" s="129"/>
      <c r="C420" s="129"/>
      <c r="D420" s="129"/>
      <c r="E420" s="129"/>
      <c r="F420" s="129"/>
      <c r="G420" s="129"/>
      <c r="H420" s="130"/>
      <c r="I420" s="129"/>
      <c r="J420" s="129"/>
      <c r="K420" s="129"/>
      <c r="L420" s="129"/>
      <c r="M420" s="129"/>
      <c r="N420" s="129"/>
      <c r="O420" s="129"/>
      <c r="P420" s="129"/>
    </row>
    <row r="421">
      <c r="A421" s="129"/>
      <c r="B421" s="129"/>
      <c r="C421" s="129"/>
      <c r="D421" s="129"/>
      <c r="E421" s="129"/>
      <c r="F421" s="129"/>
      <c r="G421" s="129"/>
      <c r="H421" s="130"/>
      <c r="I421" s="129"/>
      <c r="J421" s="129"/>
      <c r="K421" s="129"/>
      <c r="L421" s="129"/>
      <c r="M421" s="129"/>
      <c r="N421" s="129"/>
      <c r="O421" s="129"/>
      <c r="P421" s="129"/>
    </row>
    <row r="422">
      <c r="A422" s="129"/>
      <c r="B422" s="129"/>
      <c r="C422" s="129"/>
      <c r="D422" s="129"/>
      <c r="E422" s="129"/>
      <c r="F422" s="129"/>
      <c r="G422" s="129"/>
      <c r="H422" s="130"/>
      <c r="I422" s="129"/>
      <c r="J422" s="129"/>
      <c r="K422" s="129"/>
      <c r="L422" s="129"/>
      <c r="M422" s="129"/>
      <c r="N422" s="129"/>
      <c r="O422" s="129"/>
      <c r="P422" s="129"/>
    </row>
    <row r="423">
      <c r="A423" s="129"/>
      <c r="B423" s="129"/>
      <c r="C423" s="129"/>
      <c r="D423" s="129"/>
      <c r="E423" s="129"/>
      <c r="F423" s="129"/>
      <c r="G423" s="129"/>
      <c r="H423" s="130"/>
      <c r="I423" s="129"/>
      <c r="J423" s="129"/>
      <c r="K423" s="129"/>
      <c r="L423" s="129"/>
      <c r="M423" s="129"/>
      <c r="N423" s="129"/>
      <c r="O423" s="129"/>
      <c r="P423" s="129"/>
    </row>
    <row r="424">
      <c r="A424" s="129"/>
      <c r="B424" s="129"/>
      <c r="C424" s="129"/>
      <c r="D424" s="129"/>
      <c r="E424" s="129"/>
      <c r="F424" s="129"/>
      <c r="G424" s="129"/>
      <c r="H424" s="130"/>
      <c r="I424" s="129"/>
      <c r="J424" s="129"/>
      <c r="K424" s="129"/>
      <c r="L424" s="129"/>
      <c r="M424" s="129"/>
      <c r="N424" s="129"/>
      <c r="O424" s="129"/>
      <c r="P424" s="129"/>
    </row>
    <row r="425">
      <c r="A425" s="129"/>
      <c r="B425" s="129"/>
      <c r="C425" s="129"/>
      <c r="D425" s="129"/>
      <c r="E425" s="129"/>
      <c r="F425" s="129"/>
      <c r="G425" s="129"/>
      <c r="H425" s="130"/>
      <c r="I425" s="129"/>
      <c r="J425" s="129"/>
      <c r="K425" s="129"/>
      <c r="L425" s="129"/>
      <c r="M425" s="129"/>
      <c r="N425" s="129"/>
      <c r="O425" s="129"/>
      <c r="P425" s="129"/>
    </row>
    <row r="426">
      <c r="A426" s="129"/>
      <c r="B426" s="129"/>
      <c r="C426" s="129"/>
      <c r="D426" s="129"/>
      <c r="E426" s="129"/>
      <c r="F426" s="129"/>
      <c r="G426" s="129"/>
      <c r="H426" s="130"/>
      <c r="I426" s="129"/>
      <c r="J426" s="129"/>
      <c r="K426" s="129"/>
      <c r="L426" s="129"/>
      <c r="M426" s="129"/>
      <c r="N426" s="129"/>
      <c r="O426" s="129"/>
      <c r="P426" s="129"/>
    </row>
    <row r="427">
      <c r="A427" s="129"/>
      <c r="B427" s="129"/>
      <c r="C427" s="129"/>
      <c r="D427" s="129"/>
      <c r="E427" s="129"/>
      <c r="F427" s="129"/>
      <c r="G427" s="129"/>
      <c r="H427" s="130"/>
      <c r="I427" s="129"/>
      <c r="J427" s="129"/>
      <c r="K427" s="129"/>
      <c r="L427" s="129"/>
      <c r="M427" s="129"/>
      <c r="N427" s="129"/>
      <c r="O427" s="129"/>
      <c r="P427" s="129"/>
    </row>
    <row r="428">
      <c r="A428" s="129"/>
      <c r="B428" s="129"/>
      <c r="C428" s="129"/>
      <c r="D428" s="129"/>
      <c r="E428" s="129"/>
      <c r="F428" s="129"/>
      <c r="G428" s="129"/>
      <c r="H428" s="130"/>
      <c r="I428" s="129"/>
      <c r="J428" s="129"/>
      <c r="K428" s="129"/>
      <c r="L428" s="129"/>
      <c r="M428" s="129"/>
      <c r="N428" s="129"/>
      <c r="O428" s="129"/>
      <c r="P428" s="129"/>
    </row>
    <row r="429">
      <c r="A429" s="129"/>
      <c r="B429" s="129"/>
      <c r="C429" s="129"/>
      <c r="D429" s="129"/>
      <c r="E429" s="129"/>
      <c r="F429" s="129"/>
      <c r="G429" s="129"/>
      <c r="H429" s="130"/>
      <c r="I429" s="129"/>
      <c r="J429" s="129"/>
      <c r="K429" s="129"/>
      <c r="L429" s="129"/>
      <c r="M429" s="129"/>
      <c r="N429" s="129"/>
      <c r="O429" s="129"/>
      <c r="P429" s="129"/>
    </row>
    <row r="430">
      <c r="A430" s="129"/>
      <c r="B430" s="129"/>
      <c r="C430" s="129"/>
      <c r="D430" s="129"/>
      <c r="E430" s="129"/>
      <c r="F430" s="129"/>
      <c r="G430" s="129"/>
      <c r="H430" s="130"/>
      <c r="I430" s="129"/>
      <c r="J430" s="129"/>
      <c r="K430" s="129"/>
      <c r="L430" s="129"/>
      <c r="M430" s="129"/>
      <c r="N430" s="129"/>
      <c r="O430" s="129"/>
      <c r="P430" s="129"/>
    </row>
    <row r="431">
      <c r="A431" s="129"/>
      <c r="B431" s="129"/>
      <c r="C431" s="129"/>
      <c r="D431" s="129"/>
      <c r="E431" s="129"/>
      <c r="F431" s="129"/>
      <c r="G431" s="129"/>
      <c r="H431" s="130"/>
      <c r="I431" s="129"/>
      <c r="J431" s="129"/>
      <c r="K431" s="129"/>
      <c r="L431" s="129"/>
      <c r="M431" s="129"/>
      <c r="N431" s="129"/>
      <c r="O431" s="129"/>
      <c r="P431" s="129"/>
    </row>
    <row r="432">
      <c r="A432" s="129"/>
      <c r="B432" s="129"/>
      <c r="C432" s="129"/>
      <c r="D432" s="129"/>
      <c r="E432" s="129"/>
      <c r="F432" s="129"/>
      <c r="G432" s="129"/>
      <c r="H432" s="130"/>
      <c r="I432" s="129"/>
      <c r="J432" s="129"/>
      <c r="K432" s="129"/>
      <c r="L432" s="129"/>
      <c r="M432" s="129"/>
      <c r="N432" s="129"/>
      <c r="O432" s="129"/>
      <c r="P432" s="129"/>
    </row>
    <row r="433">
      <c r="A433" s="129"/>
      <c r="B433" s="129"/>
      <c r="C433" s="129"/>
      <c r="D433" s="129"/>
      <c r="E433" s="129"/>
      <c r="F433" s="129"/>
      <c r="G433" s="129"/>
      <c r="H433" s="130"/>
      <c r="I433" s="129"/>
      <c r="J433" s="129"/>
      <c r="K433" s="129"/>
      <c r="L433" s="129"/>
      <c r="M433" s="129"/>
      <c r="N433" s="129"/>
      <c r="O433" s="129"/>
      <c r="P433" s="129"/>
    </row>
    <row r="434">
      <c r="A434" s="129"/>
      <c r="B434" s="129"/>
      <c r="C434" s="129"/>
      <c r="D434" s="129"/>
      <c r="E434" s="129"/>
      <c r="F434" s="129"/>
      <c r="G434" s="129"/>
      <c r="H434" s="130"/>
      <c r="I434" s="129"/>
      <c r="J434" s="129"/>
      <c r="K434" s="129"/>
      <c r="L434" s="129"/>
      <c r="M434" s="129"/>
      <c r="N434" s="129"/>
      <c r="O434" s="129"/>
      <c r="P434" s="129"/>
    </row>
    <row r="435">
      <c r="A435" s="129"/>
      <c r="B435" s="129"/>
      <c r="C435" s="129"/>
      <c r="D435" s="129"/>
      <c r="E435" s="129"/>
      <c r="F435" s="129"/>
      <c r="G435" s="129"/>
      <c r="H435" s="130"/>
      <c r="I435" s="129"/>
      <c r="J435" s="129"/>
      <c r="K435" s="129"/>
      <c r="L435" s="129"/>
      <c r="M435" s="129"/>
      <c r="N435" s="129"/>
      <c r="O435" s="129"/>
      <c r="P435" s="129"/>
    </row>
    <row r="436">
      <c r="A436" s="129"/>
      <c r="B436" s="129"/>
      <c r="C436" s="129"/>
      <c r="D436" s="129"/>
      <c r="E436" s="129"/>
      <c r="F436" s="129"/>
      <c r="G436" s="129"/>
      <c r="H436" s="130"/>
      <c r="I436" s="129"/>
      <c r="J436" s="129"/>
      <c r="K436" s="129"/>
      <c r="L436" s="129"/>
      <c r="M436" s="129"/>
      <c r="N436" s="129"/>
      <c r="O436" s="129"/>
      <c r="P436" s="129"/>
    </row>
    <row r="437">
      <c r="A437" s="129"/>
      <c r="B437" s="129"/>
      <c r="C437" s="129"/>
      <c r="D437" s="129"/>
      <c r="E437" s="129"/>
      <c r="F437" s="129"/>
      <c r="G437" s="129"/>
      <c r="H437" s="130"/>
      <c r="I437" s="129"/>
      <c r="J437" s="129"/>
      <c r="K437" s="129"/>
      <c r="L437" s="129"/>
      <c r="M437" s="129"/>
      <c r="N437" s="129"/>
      <c r="O437" s="129"/>
      <c r="P437" s="129"/>
    </row>
    <row r="438">
      <c r="A438" s="129"/>
      <c r="B438" s="129"/>
      <c r="C438" s="129"/>
      <c r="D438" s="129"/>
      <c r="E438" s="129"/>
      <c r="F438" s="129"/>
      <c r="G438" s="129"/>
      <c r="H438" s="130"/>
      <c r="I438" s="129"/>
      <c r="J438" s="129"/>
      <c r="K438" s="129"/>
      <c r="L438" s="129"/>
      <c r="M438" s="129"/>
      <c r="N438" s="129"/>
      <c r="O438" s="129"/>
      <c r="P438" s="129"/>
    </row>
    <row r="439">
      <c r="A439" s="129"/>
      <c r="B439" s="129"/>
      <c r="C439" s="129"/>
      <c r="D439" s="129"/>
      <c r="E439" s="129"/>
      <c r="F439" s="129"/>
      <c r="G439" s="129"/>
      <c r="H439" s="130"/>
      <c r="I439" s="129"/>
      <c r="J439" s="129"/>
      <c r="K439" s="129"/>
      <c r="L439" s="129"/>
      <c r="M439" s="129"/>
      <c r="N439" s="129"/>
      <c r="O439" s="129"/>
      <c r="P439" s="129"/>
    </row>
    <row r="440">
      <c r="A440" s="129"/>
      <c r="B440" s="129"/>
      <c r="C440" s="129"/>
      <c r="D440" s="129"/>
      <c r="E440" s="129"/>
      <c r="F440" s="129"/>
      <c r="G440" s="129"/>
      <c r="H440" s="130"/>
      <c r="I440" s="129"/>
      <c r="J440" s="129"/>
      <c r="K440" s="129"/>
      <c r="L440" s="129"/>
      <c r="M440" s="129"/>
      <c r="N440" s="129"/>
      <c r="O440" s="129"/>
      <c r="P440" s="129"/>
    </row>
    <row r="441">
      <c r="A441" s="129"/>
      <c r="B441" s="129"/>
      <c r="C441" s="129"/>
      <c r="D441" s="129"/>
      <c r="E441" s="129"/>
      <c r="F441" s="129"/>
      <c r="G441" s="129"/>
      <c r="H441" s="130"/>
      <c r="I441" s="129"/>
      <c r="J441" s="129"/>
      <c r="K441" s="129"/>
      <c r="L441" s="129"/>
      <c r="M441" s="129"/>
      <c r="N441" s="129"/>
      <c r="O441" s="129"/>
      <c r="P441" s="129"/>
    </row>
    <row r="442">
      <c r="A442" s="129"/>
      <c r="B442" s="129"/>
      <c r="C442" s="129"/>
      <c r="D442" s="129"/>
      <c r="E442" s="129"/>
      <c r="F442" s="129"/>
      <c r="G442" s="129"/>
      <c r="H442" s="130"/>
      <c r="I442" s="129"/>
      <c r="J442" s="129"/>
      <c r="K442" s="129"/>
      <c r="L442" s="129"/>
      <c r="M442" s="129"/>
      <c r="N442" s="129"/>
      <c r="O442" s="129"/>
      <c r="P442" s="129"/>
    </row>
    <row r="443">
      <c r="A443" s="129"/>
      <c r="B443" s="129"/>
      <c r="C443" s="129"/>
      <c r="D443" s="129"/>
      <c r="E443" s="129"/>
      <c r="F443" s="129"/>
      <c r="G443" s="129"/>
      <c r="H443" s="130"/>
      <c r="I443" s="129"/>
      <c r="J443" s="129"/>
      <c r="K443" s="129"/>
      <c r="L443" s="129"/>
      <c r="M443" s="129"/>
      <c r="N443" s="129"/>
      <c r="O443" s="129"/>
      <c r="P443" s="129"/>
    </row>
    <row r="444">
      <c r="A444" s="129"/>
      <c r="B444" s="129"/>
      <c r="C444" s="129"/>
      <c r="D444" s="129"/>
      <c r="E444" s="129"/>
      <c r="F444" s="129"/>
      <c r="G444" s="129"/>
      <c r="H444" s="130"/>
      <c r="I444" s="129"/>
      <c r="J444" s="129"/>
      <c r="K444" s="129"/>
      <c r="L444" s="129"/>
      <c r="M444" s="129"/>
      <c r="N444" s="129"/>
      <c r="O444" s="129"/>
      <c r="P444" s="129"/>
    </row>
    <row r="445">
      <c r="A445" s="129"/>
      <c r="B445" s="129"/>
      <c r="C445" s="129"/>
      <c r="D445" s="129"/>
      <c r="E445" s="129"/>
      <c r="F445" s="129"/>
      <c r="G445" s="129"/>
      <c r="H445" s="130"/>
      <c r="I445" s="129"/>
      <c r="J445" s="129"/>
      <c r="K445" s="129"/>
      <c r="L445" s="129"/>
      <c r="M445" s="129"/>
      <c r="N445" s="129"/>
      <c r="O445" s="129"/>
      <c r="P445" s="129"/>
    </row>
    <row r="446">
      <c r="A446" s="129"/>
      <c r="B446" s="129"/>
      <c r="C446" s="129"/>
      <c r="D446" s="129"/>
      <c r="E446" s="129"/>
      <c r="F446" s="129"/>
      <c r="G446" s="129"/>
      <c r="H446" s="130"/>
      <c r="I446" s="129"/>
      <c r="J446" s="129"/>
      <c r="K446" s="129"/>
      <c r="L446" s="129"/>
      <c r="M446" s="129"/>
      <c r="N446" s="129"/>
      <c r="O446" s="129"/>
      <c r="P446" s="129"/>
    </row>
    <row r="447">
      <c r="A447" s="129"/>
      <c r="B447" s="129"/>
      <c r="C447" s="129"/>
      <c r="D447" s="129"/>
      <c r="E447" s="129"/>
      <c r="F447" s="129"/>
      <c r="G447" s="129"/>
      <c r="H447" s="130"/>
      <c r="I447" s="129"/>
      <c r="J447" s="129"/>
      <c r="K447" s="129"/>
      <c r="L447" s="129"/>
      <c r="M447" s="129"/>
      <c r="N447" s="129"/>
      <c r="O447" s="129"/>
      <c r="P447" s="129"/>
    </row>
    <row r="448">
      <c r="A448" s="129"/>
      <c r="B448" s="129"/>
      <c r="C448" s="129"/>
      <c r="D448" s="129"/>
      <c r="E448" s="129"/>
      <c r="F448" s="129"/>
      <c r="G448" s="129"/>
      <c r="H448" s="130"/>
      <c r="I448" s="129"/>
      <c r="J448" s="129"/>
      <c r="K448" s="129"/>
      <c r="L448" s="129"/>
      <c r="M448" s="129"/>
      <c r="N448" s="129"/>
      <c r="O448" s="129"/>
      <c r="P448" s="129"/>
    </row>
    <row r="449">
      <c r="A449" s="129"/>
      <c r="B449" s="129"/>
      <c r="C449" s="129"/>
      <c r="D449" s="129"/>
      <c r="E449" s="129"/>
      <c r="F449" s="129"/>
      <c r="G449" s="129"/>
      <c r="H449" s="130"/>
      <c r="I449" s="129"/>
      <c r="J449" s="129"/>
      <c r="K449" s="129"/>
      <c r="L449" s="129"/>
      <c r="M449" s="129"/>
      <c r="N449" s="129"/>
      <c r="O449" s="129"/>
      <c r="P449" s="129"/>
    </row>
    <row r="450">
      <c r="A450" s="129"/>
      <c r="B450" s="129"/>
      <c r="C450" s="129"/>
      <c r="D450" s="129"/>
      <c r="E450" s="129"/>
      <c r="F450" s="129"/>
      <c r="G450" s="129"/>
      <c r="H450" s="130"/>
      <c r="I450" s="129"/>
      <c r="J450" s="129"/>
      <c r="K450" s="129"/>
      <c r="L450" s="129"/>
      <c r="M450" s="129"/>
      <c r="N450" s="129"/>
      <c r="O450" s="129"/>
      <c r="P450" s="129"/>
    </row>
    <row r="451">
      <c r="A451" s="129"/>
      <c r="B451" s="129"/>
      <c r="C451" s="129"/>
      <c r="D451" s="129"/>
      <c r="E451" s="129"/>
      <c r="F451" s="129"/>
      <c r="G451" s="129"/>
      <c r="H451" s="130"/>
      <c r="I451" s="129"/>
      <c r="J451" s="129"/>
      <c r="K451" s="129"/>
      <c r="L451" s="129"/>
      <c r="M451" s="129"/>
      <c r="N451" s="129"/>
      <c r="O451" s="129"/>
      <c r="P451" s="129"/>
    </row>
    <row r="452">
      <c r="A452" s="129"/>
      <c r="B452" s="129"/>
      <c r="C452" s="129"/>
      <c r="D452" s="129"/>
      <c r="E452" s="129"/>
      <c r="F452" s="129"/>
      <c r="G452" s="129"/>
      <c r="H452" s="130"/>
      <c r="I452" s="129"/>
      <c r="J452" s="129"/>
      <c r="K452" s="129"/>
      <c r="L452" s="129"/>
      <c r="M452" s="129"/>
      <c r="N452" s="129"/>
      <c r="O452" s="129"/>
      <c r="P452" s="129"/>
    </row>
    <row r="453">
      <c r="A453" s="129"/>
      <c r="B453" s="129"/>
      <c r="C453" s="129"/>
      <c r="D453" s="129"/>
      <c r="E453" s="129"/>
      <c r="F453" s="129"/>
      <c r="G453" s="129"/>
      <c r="H453" s="130"/>
      <c r="I453" s="129"/>
      <c r="J453" s="129"/>
      <c r="K453" s="129"/>
      <c r="L453" s="129"/>
      <c r="M453" s="129"/>
      <c r="N453" s="129"/>
      <c r="O453" s="129"/>
      <c r="P453" s="129"/>
    </row>
    <row r="454">
      <c r="A454" s="129"/>
      <c r="B454" s="129"/>
      <c r="C454" s="129"/>
      <c r="D454" s="129"/>
      <c r="E454" s="129"/>
      <c r="F454" s="129"/>
      <c r="G454" s="129"/>
      <c r="H454" s="130"/>
      <c r="I454" s="129"/>
      <c r="J454" s="129"/>
      <c r="K454" s="129"/>
      <c r="L454" s="129"/>
      <c r="M454" s="129"/>
      <c r="N454" s="129"/>
      <c r="O454" s="129"/>
      <c r="P454" s="129"/>
    </row>
    <row r="455">
      <c r="A455" s="129"/>
      <c r="B455" s="129"/>
      <c r="C455" s="129"/>
      <c r="D455" s="129"/>
      <c r="E455" s="129"/>
      <c r="F455" s="129"/>
      <c r="G455" s="129"/>
      <c r="H455" s="130"/>
      <c r="I455" s="129"/>
      <c r="J455" s="129"/>
      <c r="K455" s="129"/>
      <c r="L455" s="129"/>
      <c r="M455" s="129"/>
      <c r="N455" s="129"/>
      <c r="O455" s="129"/>
      <c r="P455" s="129"/>
    </row>
    <row r="456">
      <c r="A456" s="129"/>
      <c r="B456" s="129"/>
      <c r="C456" s="129"/>
      <c r="D456" s="129"/>
      <c r="E456" s="129"/>
      <c r="F456" s="129"/>
      <c r="G456" s="129"/>
      <c r="H456" s="130"/>
      <c r="I456" s="129"/>
      <c r="J456" s="129"/>
      <c r="K456" s="129"/>
      <c r="L456" s="129"/>
      <c r="M456" s="129"/>
      <c r="N456" s="129"/>
      <c r="O456" s="129"/>
      <c r="P456" s="129"/>
    </row>
    <row r="457">
      <c r="A457" s="129"/>
      <c r="B457" s="129"/>
      <c r="C457" s="129"/>
      <c r="D457" s="129"/>
      <c r="E457" s="129"/>
      <c r="F457" s="129"/>
      <c r="G457" s="129"/>
      <c r="H457" s="130"/>
      <c r="I457" s="129"/>
      <c r="J457" s="129"/>
      <c r="K457" s="129"/>
      <c r="L457" s="129"/>
      <c r="M457" s="129"/>
      <c r="N457" s="129"/>
      <c r="O457" s="129"/>
      <c r="P457" s="129"/>
    </row>
    <row r="458">
      <c r="A458" s="129"/>
      <c r="B458" s="129"/>
      <c r="C458" s="129"/>
      <c r="D458" s="129"/>
      <c r="E458" s="129"/>
      <c r="F458" s="129"/>
      <c r="G458" s="129"/>
      <c r="H458" s="130"/>
      <c r="I458" s="129"/>
      <c r="J458" s="129"/>
      <c r="K458" s="129"/>
      <c r="L458" s="129"/>
      <c r="M458" s="129"/>
      <c r="N458" s="129"/>
      <c r="O458" s="129"/>
      <c r="P458" s="129"/>
    </row>
    <row r="459">
      <c r="A459" s="129"/>
      <c r="B459" s="129"/>
      <c r="C459" s="129"/>
      <c r="D459" s="129"/>
      <c r="E459" s="129"/>
      <c r="F459" s="129"/>
      <c r="G459" s="129"/>
      <c r="H459" s="130"/>
      <c r="I459" s="129"/>
      <c r="J459" s="129"/>
      <c r="K459" s="129"/>
      <c r="L459" s="129"/>
      <c r="M459" s="129"/>
      <c r="N459" s="129"/>
      <c r="O459" s="129"/>
      <c r="P459" s="129"/>
    </row>
    <row r="460">
      <c r="A460" s="129"/>
      <c r="B460" s="129"/>
      <c r="C460" s="129"/>
      <c r="D460" s="129"/>
      <c r="E460" s="129"/>
      <c r="F460" s="129"/>
      <c r="G460" s="129"/>
      <c r="H460" s="130"/>
      <c r="I460" s="129"/>
      <c r="J460" s="129"/>
      <c r="K460" s="129"/>
      <c r="L460" s="129"/>
      <c r="M460" s="129"/>
      <c r="N460" s="129"/>
      <c r="O460" s="129"/>
      <c r="P460" s="129"/>
    </row>
    <row r="461">
      <c r="A461" s="129"/>
      <c r="B461" s="129"/>
      <c r="C461" s="129"/>
      <c r="D461" s="129"/>
      <c r="E461" s="129"/>
      <c r="F461" s="129"/>
      <c r="G461" s="129"/>
      <c r="H461" s="130"/>
      <c r="I461" s="129"/>
      <c r="J461" s="129"/>
      <c r="K461" s="129"/>
      <c r="L461" s="129"/>
      <c r="M461" s="129"/>
      <c r="N461" s="129"/>
      <c r="O461" s="129"/>
      <c r="P461" s="129"/>
    </row>
    <row r="462">
      <c r="A462" s="129"/>
      <c r="B462" s="129"/>
      <c r="C462" s="129"/>
      <c r="D462" s="129"/>
      <c r="E462" s="129"/>
      <c r="F462" s="129"/>
      <c r="G462" s="129"/>
      <c r="H462" s="130"/>
      <c r="I462" s="129"/>
      <c r="J462" s="129"/>
      <c r="K462" s="129"/>
      <c r="L462" s="129"/>
      <c r="M462" s="129"/>
      <c r="N462" s="129"/>
      <c r="O462" s="129"/>
      <c r="P462" s="129"/>
    </row>
    <row r="463">
      <c r="A463" s="129"/>
      <c r="B463" s="129"/>
      <c r="C463" s="129"/>
      <c r="D463" s="129"/>
      <c r="E463" s="129"/>
      <c r="F463" s="129"/>
      <c r="G463" s="129"/>
      <c r="H463" s="130"/>
      <c r="I463" s="129"/>
      <c r="J463" s="129"/>
      <c r="K463" s="129"/>
      <c r="L463" s="129"/>
      <c r="M463" s="129"/>
      <c r="N463" s="129"/>
      <c r="O463" s="129"/>
      <c r="P463" s="129"/>
    </row>
    <row r="464">
      <c r="A464" s="129"/>
      <c r="B464" s="129"/>
      <c r="C464" s="129"/>
      <c r="D464" s="129"/>
      <c r="E464" s="129"/>
      <c r="F464" s="129"/>
      <c r="G464" s="129"/>
      <c r="H464" s="130"/>
      <c r="I464" s="129"/>
      <c r="J464" s="129"/>
      <c r="K464" s="129"/>
      <c r="L464" s="129"/>
      <c r="M464" s="129"/>
      <c r="N464" s="129"/>
      <c r="O464" s="129"/>
      <c r="P464" s="129"/>
    </row>
    <row r="465">
      <c r="A465" s="129"/>
      <c r="B465" s="129"/>
      <c r="C465" s="129"/>
      <c r="D465" s="129"/>
      <c r="E465" s="129"/>
      <c r="F465" s="129"/>
      <c r="G465" s="129"/>
      <c r="H465" s="130"/>
      <c r="I465" s="129"/>
      <c r="J465" s="129"/>
      <c r="K465" s="129"/>
      <c r="L465" s="129"/>
      <c r="M465" s="129"/>
      <c r="N465" s="129"/>
      <c r="O465" s="129"/>
      <c r="P465" s="129"/>
    </row>
    <row r="466">
      <c r="A466" s="129"/>
      <c r="B466" s="129"/>
      <c r="C466" s="129"/>
      <c r="D466" s="129"/>
      <c r="E466" s="129"/>
      <c r="F466" s="129"/>
      <c r="G466" s="129"/>
      <c r="H466" s="130"/>
      <c r="I466" s="129"/>
      <c r="J466" s="129"/>
      <c r="K466" s="129"/>
      <c r="L466" s="129"/>
      <c r="M466" s="129"/>
      <c r="N466" s="129"/>
      <c r="O466" s="129"/>
      <c r="P466" s="129"/>
    </row>
    <row r="467">
      <c r="A467" s="129"/>
      <c r="B467" s="129"/>
      <c r="C467" s="129"/>
      <c r="D467" s="129"/>
      <c r="E467" s="129"/>
      <c r="F467" s="129"/>
      <c r="G467" s="129"/>
      <c r="H467" s="130"/>
      <c r="I467" s="129"/>
      <c r="J467" s="129"/>
      <c r="K467" s="129"/>
      <c r="L467" s="129"/>
      <c r="M467" s="129"/>
      <c r="N467" s="129"/>
      <c r="O467" s="129"/>
      <c r="P467" s="129"/>
    </row>
    <row r="468">
      <c r="A468" s="129"/>
      <c r="B468" s="129"/>
      <c r="C468" s="129"/>
      <c r="D468" s="129"/>
      <c r="E468" s="129"/>
      <c r="F468" s="129"/>
      <c r="G468" s="129"/>
      <c r="H468" s="130"/>
      <c r="I468" s="129"/>
      <c r="J468" s="129"/>
      <c r="K468" s="129"/>
      <c r="L468" s="129"/>
      <c r="M468" s="129"/>
      <c r="N468" s="129"/>
      <c r="O468" s="129"/>
      <c r="P468" s="129"/>
    </row>
    <row r="469">
      <c r="A469" s="129"/>
      <c r="B469" s="129"/>
      <c r="C469" s="129"/>
      <c r="D469" s="129"/>
      <c r="E469" s="129"/>
      <c r="F469" s="129"/>
      <c r="G469" s="129"/>
      <c r="H469" s="130"/>
      <c r="I469" s="129"/>
      <c r="J469" s="129"/>
      <c r="K469" s="129"/>
      <c r="L469" s="129"/>
      <c r="M469" s="129"/>
      <c r="N469" s="129"/>
      <c r="O469" s="129"/>
      <c r="P469" s="129"/>
    </row>
    <row r="470">
      <c r="A470" s="129"/>
      <c r="B470" s="129"/>
      <c r="C470" s="129"/>
      <c r="D470" s="129"/>
      <c r="E470" s="129"/>
      <c r="F470" s="129"/>
      <c r="G470" s="129"/>
      <c r="H470" s="130"/>
      <c r="I470" s="129"/>
      <c r="J470" s="129"/>
      <c r="K470" s="129"/>
      <c r="L470" s="129"/>
      <c r="M470" s="129"/>
      <c r="N470" s="129"/>
      <c r="O470" s="129"/>
      <c r="P470" s="129"/>
    </row>
    <row r="471">
      <c r="A471" s="129"/>
      <c r="B471" s="129"/>
      <c r="C471" s="129"/>
      <c r="D471" s="129"/>
      <c r="E471" s="129"/>
      <c r="F471" s="129"/>
      <c r="G471" s="129"/>
      <c r="H471" s="130"/>
      <c r="I471" s="129"/>
      <c r="J471" s="129"/>
      <c r="K471" s="129"/>
      <c r="L471" s="129"/>
      <c r="M471" s="129"/>
      <c r="N471" s="129"/>
      <c r="O471" s="129"/>
      <c r="P471" s="129"/>
    </row>
    <row r="472">
      <c r="A472" s="129"/>
      <c r="B472" s="129"/>
      <c r="C472" s="129"/>
      <c r="D472" s="129"/>
      <c r="E472" s="129"/>
      <c r="F472" s="129"/>
      <c r="G472" s="129"/>
      <c r="H472" s="130"/>
      <c r="I472" s="129"/>
      <c r="J472" s="129"/>
      <c r="K472" s="129"/>
      <c r="L472" s="129"/>
      <c r="M472" s="129"/>
      <c r="N472" s="129"/>
      <c r="O472" s="129"/>
      <c r="P472" s="129"/>
    </row>
    <row r="473">
      <c r="A473" s="129"/>
      <c r="B473" s="129"/>
      <c r="C473" s="129"/>
      <c r="D473" s="129"/>
      <c r="E473" s="129"/>
      <c r="F473" s="129"/>
      <c r="G473" s="129"/>
      <c r="H473" s="130"/>
      <c r="I473" s="129"/>
      <c r="J473" s="129"/>
      <c r="K473" s="129"/>
      <c r="L473" s="129"/>
      <c r="M473" s="129"/>
      <c r="N473" s="129"/>
      <c r="O473" s="129"/>
      <c r="P473" s="129"/>
    </row>
    <row r="474">
      <c r="A474" s="129"/>
      <c r="B474" s="129"/>
      <c r="C474" s="129"/>
      <c r="D474" s="129"/>
      <c r="E474" s="129"/>
      <c r="F474" s="129"/>
      <c r="G474" s="129"/>
      <c r="H474" s="130"/>
      <c r="I474" s="129"/>
      <c r="J474" s="129"/>
      <c r="K474" s="129"/>
      <c r="L474" s="129"/>
      <c r="M474" s="129"/>
      <c r="N474" s="129"/>
      <c r="O474" s="129"/>
      <c r="P474" s="129"/>
    </row>
    <row r="475">
      <c r="A475" s="129"/>
      <c r="B475" s="129"/>
      <c r="C475" s="129"/>
      <c r="D475" s="129"/>
      <c r="E475" s="129"/>
      <c r="F475" s="129"/>
      <c r="G475" s="129"/>
      <c r="H475" s="130"/>
      <c r="I475" s="129"/>
      <c r="J475" s="129"/>
      <c r="K475" s="129"/>
      <c r="L475" s="129"/>
      <c r="M475" s="129"/>
      <c r="N475" s="129"/>
      <c r="O475" s="129"/>
      <c r="P475" s="129"/>
    </row>
    <row r="476">
      <c r="A476" s="129"/>
      <c r="B476" s="129"/>
      <c r="C476" s="129"/>
      <c r="D476" s="129"/>
      <c r="E476" s="129"/>
      <c r="F476" s="129"/>
      <c r="G476" s="129"/>
      <c r="H476" s="130"/>
      <c r="I476" s="129"/>
      <c r="J476" s="129"/>
      <c r="K476" s="129"/>
      <c r="L476" s="129"/>
      <c r="M476" s="129"/>
      <c r="N476" s="129"/>
      <c r="O476" s="129"/>
      <c r="P476" s="129"/>
    </row>
    <row r="477">
      <c r="A477" s="129"/>
      <c r="B477" s="129"/>
      <c r="C477" s="129"/>
      <c r="D477" s="129"/>
      <c r="E477" s="129"/>
      <c r="F477" s="129"/>
      <c r="G477" s="129"/>
      <c r="H477" s="130"/>
      <c r="I477" s="129"/>
      <c r="J477" s="129"/>
      <c r="K477" s="129"/>
      <c r="L477" s="129"/>
      <c r="M477" s="129"/>
      <c r="N477" s="129"/>
      <c r="O477" s="129"/>
      <c r="P477" s="129"/>
    </row>
    <row r="478">
      <c r="A478" s="129"/>
      <c r="B478" s="129"/>
      <c r="C478" s="129"/>
      <c r="D478" s="129"/>
      <c r="E478" s="129"/>
      <c r="F478" s="129"/>
      <c r="G478" s="129"/>
      <c r="H478" s="130"/>
      <c r="I478" s="129"/>
      <c r="J478" s="129"/>
      <c r="K478" s="129"/>
      <c r="L478" s="129"/>
      <c r="M478" s="129"/>
      <c r="N478" s="129"/>
      <c r="O478" s="129"/>
      <c r="P478" s="129"/>
    </row>
    <row r="479">
      <c r="A479" s="129"/>
      <c r="B479" s="129"/>
      <c r="C479" s="129"/>
      <c r="D479" s="129"/>
      <c r="E479" s="129"/>
      <c r="F479" s="129"/>
      <c r="G479" s="129"/>
      <c r="H479" s="130"/>
      <c r="I479" s="129"/>
      <c r="J479" s="129"/>
      <c r="K479" s="129"/>
      <c r="L479" s="129"/>
      <c r="M479" s="129"/>
      <c r="N479" s="129"/>
      <c r="O479" s="129"/>
      <c r="P479" s="129"/>
    </row>
    <row r="480">
      <c r="A480" s="129"/>
      <c r="B480" s="129"/>
      <c r="C480" s="129"/>
      <c r="D480" s="129"/>
      <c r="E480" s="129"/>
      <c r="F480" s="129"/>
      <c r="G480" s="129"/>
      <c r="H480" s="130"/>
      <c r="I480" s="129"/>
      <c r="J480" s="129"/>
      <c r="K480" s="129"/>
      <c r="L480" s="129"/>
      <c r="M480" s="129"/>
      <c r="N480" s="129"/>
      <c r="O480" s="129"/>
      <c r="P480" s="129"/>
    </row>
    <row r="481">
      <c r="A481" s="129"/>
      <c r="B481" s="129"/>
      <c r="C481" s="129"/>
      <c r="D481" s="129"/>
      <c r="E481" s="129"/>
      <c r="F481" s="129"/>
      <c r="G481" s="129"/>
      <c r="H481" s="130"/>
      <c r="I481" s="129"/>
      <c r="J481" s="129"/>
      <c r="K481" s="129"/>
      <c r="L481" s="129"/>
      <c r="M481" s="129"/>
      <c r="N481" s="129"/>
      <c r="O481" s="129"/>
      <c r="P481" s="129"/>
    </row>
    <row r="482">
      <c r="A482" s="129"/>
      <c r="B482" s="129"/>
      <c r="C482" s="129"/>
      <c r="D482" s="129"/>
      <c r="E482" s="129"/>
      <c r="F482" s="129"/>
      <c r="G482" s="129"/>
      <c r="H482" s="130"/>
      <c r="I482" s="129"/>
      <c r="J482" s="129"/>
      <c r="K482" s="129"/>
      <c r="L482" s="129"/>
      <c r="M482" s="129"/>
      <c r="N482" s="129"/>
      <c r="O482" s="129"/>
      <c r="P482" s="129"/>
    </row>
    <row r="483">
      <c r="A483" s="129"/>
      <c r="B483" s="129"/>
      <c r="C483" s="129"/>
      <c r="D483" s="129"/>
      <c r="E483" s="129"/>
      <c r="F483" s="129"/>
      <c r="G483" s="129"/>
      <c r="H483" s="130"/>
      <c r="I483" s="129"/>
      <c r="J483" s="129"/>
      <c r="K483" s="129"/>
      <c r="L483" s="129"/>
      <c r="M483" s="129"/>
      <c r="N483" s="129"/>
      <c r="O483" s="129"/>
      <c r="P483" s="129"/>
    </row>
    <row r="484">
      <c r="A484" s="129"/>
      <c r="B484" s="129"/>
      <c r="C484" s="129"/>
      <c r="D484" s="129"/>
      <c r="E484" s="129"/>
      <c r="F484" s="129"/>
      <c r="G484" s="129"/>
      <c r="H484" s="130"/>
      <c r="I484" s="129"/>
      <c r="J484" s="129"/>
      <c r="K484" s="129"/>
      <c r="L484" s="129"/>
      <c r="M484" s="129"/>
      <c r="N484" s="129"/>
      <c r="O484" s="129"/>
      <c r="P484" s="129"/>
    </row>
    <row r="485">
      <c r="A485" s="129"/>
      <c r="B485" s="129"/>
      <c r="C485" s="129"/>
      <c r="D485" s="129"/>
      <c r="E485" s="129"/>
      <c r="F485" s="129"/>
      <c r="G485" s="129"/>
      <c r="H485" s="130"/>
      <c r="I485" s="129"/>
      <c r="J485" s="129"/>
      <c r="K485" s="129"/>
      <c r="L485" s="129"/>
      <c r="M485" s="129"/>
      <c r="N485" s="129"/>
      <c r="O485" s="129"/>
      <c r="P485" s="129"/>
    </row>
    <row r="486">
      <c r="A486" s="129"/>
      <c r="B486" s="129"/>
      <c r="C486" s="129"/>
      <c r="D486" s="129"/>
      <c r="E486" s="129"/>
      <c r="F486" s="129"/>
      <c r="G486" s="129"/>
      <c r="H486" s="130"/>
      <c r="I486" s="129"/>
      <c r="J486" s="129"/>
      <c r="K486" s="129"/>
      <c r="L486" s="129"/>
      <c r="M486" s="129"/>
      <c r="N486" s="129"/>
      <c r="O486" s="129"/>
      <c r="P486" s="129"/>
    </row>
    <row r="487">
      <c r="A487" s="129"/>
      <c r="B487" s="129"/>
      <c r="C487" s="129"/>
      <c r="D487" s="129"/>
      <c r="E487" s="129"/>
      <c r="F487" s="129"/>
      <c r="G487" s="129"/>
      <c r="H487" s="130"/>
      <c r="I487" s="129"/>
      <c r="J487" s="129"/>
      <c r="K487" s="129"/>
      <c r="L487" s="129"/>
      <c r="M487" s="129"/>
      <c r="N487" s="129"/>
      <c r="O487" s="129"/>
      <c r="P487" s="129"/>
    </row>
    <row r="488">
      <c r="A488" s="129"/>
      <c r="B488" s="129"/>
      <c r="C488" s="129"/>
      <c r="D488" s="129"/>
      <c r="E488" s="129"/>
      <c r="F488" s="129"/>
      <c r="G488" s="129"/>
      <c r="H488" s="130"/>
      <c r="I488" s="129"/>
      <c r="J488" s="129"/>
      <c r="K488" s="129"/>
      <c r="L488" s="129"/>
      <c r="M488" s="129"/>
      <c r="N488" s="129"/>
      <c r="O488" s="129"/>
      <c r="P488" s="129"/>
    </row>
    <row r="489">
      <c r="A489" s="129"/>
      <c r="B489" s="129"/>
      <c r="C489" s="129"/>
      <c r="D489" s="129"/>
      <c r="E489" s="129"/>
      <c r="F489" s="129"/>
      <c r="G489" s="129"/>
      <c r="H489" s="130"/>
      <c r="I489" s="129"/>
      <c r="J489" s="129"/>
      <c r="K489" s="129"/>
      <c r="L489" s="129"/>
      <c r="M489" s="129"/>
      <c r="N489" s="129"/>
      <c r="O489" s="129"/>
      <c r="P489" s="129"/>
    </row>
    <row r="490">
      <c r="A490" s="129"/>
      <c r="B490" s="129"/>
      <c r="C490" s="129"/>
      <c r="D490" s="129"/>
      <c r="E490" s="129"/>
      <c r="F490" s="129"/>
      <c r="G490" s="129"/>
      <c r="H490" s="130"/>
      <c r="I490" s="129"/>
      <c r="J490" s="129"/>
      <c r="K490" s="129"/>
      <c r="L490" s="129"/>
      <c r="M490" s="129"/>
      <c r="N490" s="129"/>
      <c r="O490" s="129"/>
      <c r="P490" s="129"/>
    </row>
    <row r="491">
      <c r="A491" s="129"/>
      <c r="B491" s="129"/>
      <c r="C491" s="129"/>
      <c r="D491" s="129"/>
      <c r="E491" s="129"/>
      <c r="F491" s="129"/>
      <c r="G491" s="129"/>
      <c r="H491" s="130"/>
      <c r="I491" s="129"/>
      <c r="J491" s="129"/>
      <c r="K491" s="129"/>
      <c r="L491" s="129"/>
      <c r="M491" s="129"/>
      <c r="N491" s="129"/>
      <c r="O491" s="129"/>
      <c r="P491" s="129"/>
    </row>
    <row r="492">
      <c r="A492" s="129"/>
      <c r="B492" s="129"/>
      <c r="C492" s="129"/>
      <c r="D492" s="129"/>
      <c r="E492" s="129"/>
      <c r="F492" s="129"/>
      <c r="G492" s="129"/>
      <c r="H492" s="130"/>
      <c r="I492" s="129"/>
      <c r="J492" s="129"/>
      <c r="K492" s="129"/>
      <c r="L492" s="129"/>
      <c r="M492" s="129"/>
      <c r="N492" s="129"/>
      <c r="O492" s="129"/>
      <c r="P492" s="129"/>
    </row>
    <row r="493">
      <c r="A493" s="129"/>
      <c r="B493" s="129"/>
      <c r="C493" s="129"/>
      <c r="D493" s="129"/>
      <c r="E493" s="129"/>
      <c r="F493" s="129"/>
      <c r="G493" s="129"/>
      <c r="H493" s="130"/>
      <c r="I493" s="129"/>
      <c r="J493" s="129"/>
      <c r="K493" s="129"/>
      <c r="L493" s="129"/>
      <c r="M493" s="129"/>
      <c r="N493" s="129"/>
      <c r="O493" s="129"/>
      <c r="P493" s="129"/>
    </row>
    <row r="494">
      <c r="A494" s="129"/>
      <c r="B494" s="129"/>
      <c r="C494" s="129"/>
      <c r="D494" s="129"/>
      <c r="E494" s="129"/>
      <c r="F494" s="129"/>
      <c r="G494" s="129"/>
      <c r="H494" s="130"/>
      <c r="I494" s="129"/>
      <c r="J494" s="129"/>
      <c r="K494" s="129"/>
      <c r="L494" s="129"/>
      <c r="M494" s="129"/>
      <c r="N494" s="129"/>
      <c r="O494" s="129"/>
      <c r="P494" s="129"/>
    </row>
    <row r="495">
      <c r="A495" s="129"/>
      <c r="B495" s="129"/>
      <c r="C495" s="129"/>
      <c r="D495" s="129"/>
      <c r="E495" s="129"/>
      <c r="F495" s="129"/>
      <c r="G495" s="129"/>
      <c r="H495" s="130"/>
      <c r="I495" s="129"/>
      <c r="J495" s="129"/>
      <c r="K495" s="129"/>
      <c r="L495" s="129"/>
      <c r="M495" s="129"/>
      <c r="N495" s="129"/>
      <c r="O495" s="129"/>
      <c r="P495" s="129"/>
    </row>
    <row r="496">
      <c r="A496" s="129"/>
      <c r="B496" s="129"/>
      <c r="C496" s="129"/>
      <c r="D496" s="129"/>
      <c r="E496" s="129"/>
      <c r="F496" s="129"/>
      <c r="G496" s="129"/>
      <c r="H496" s="130"/>
      <c r="I496" s="129"/>
      <c r="J496" s="129"/>
      <c r="K496" s="129"/>
      <c r="L496" s="129"/>
      <c r="M496" s="129"/>
      <c r="N496" s="129"/>
      <c r="O496" s="129"/>
      <c r="P496" s="129"/>
    </row>
    <row r="497">
      <c r="A497" s="129"/>
      <c r="B497" s="129"/>
      <c r="C497" s="129"/>
      <c r="D497" s="129"/>
      <c r="E497" s="129"/>
      <c r="F497" s="129"/>
      <c r="G497" s="129"/>
      <c r="H497" s="130"/>
      <c r="I497" s="129"/>
      <c r="J497" s="129"/>
      <c r="K497" s="129"/>
      <c r="L497" s="129"/>
      <c r="M497" s="129"/>
      <c r="N497" s="129"/>
      <c r="O497" s="129"/>
      <c r="P497" s="129"/>
    </row>
    <row r="498">
      <c r="A498" s="129"/>
      <c r="B498" s="129"/>
      <c r="C498" s="129"/>
      <c r="D498" s="129"/>
      <c r="E498" s="129"/>
      <c r="F498" s="129"/>
      <c r="G498" s="129"/>
      <c r="H498" s="130"/>
      <c r="I498" s="129"/>
      <c r="J498" s="129"/>
      <c r="K498" s="129"/>
      <c r="L498" s="129"/>
      <c r="M498" s="129"/>
      <c r="N498" s="129"/>
      <c r="O498" s="129"/>
      <c r="P498" s="129"/>
    </row>
    <row r="499">
      <c r="A499" s="129"/>
      <c r="B499" s="129"/>
      <c r="C499" s="129"/>
      <c r="D499" s="129"/>
      <c r="E499" s="129"/>
      <c r="F499" s="129"/>
      <c r="G499" s="129"/>
      <c r="H499" s="130"/>
      <c r="I499" s="129"/>
      <c r="J499" s="129"/>
      <c r="K499" s="129"/>
      <c r="L499" s="129"/>
      <c r="M499" s="129"/>
      <c r="N499" s="129"/>
      <c r="O499" s="129"/>
      <c r="P499" s="129"/>
    </row>
    <row r="500">
      <c r="A500" s="129"/>
      <c r="B500" s="129"/>
      <c r="C500" s="129"/>
      <c r="D500" s="129"/>
      <c r="E500" s="129"/>
      <c r="F500" s="129"/>
      <c r="G500" s="129"/>
      <c r="H500" s="130"/>
      <c r="I500" s="129"/>
      <c r="J500" s="129"/>
      <c r="K500" s="129"/>
      <c r="L500" s="129"/>
      <c r="M500" s="129"/>
      <c r="N500" s="129"/>
      <c r="O500" s="129"/>
      <c r="P500" s="129"/>
    </row>
    <row r="501">
      <c r="A501" s="129"/>
      <c r="B501" s="129"/>
      <c r="C501" s="129"/>
      <c r="D501" s="129"/>
      <c r="E501" s="129"/>
      <c r="F501" s="129"/>
      <c r="G501" s="129"/>
      <c r="H501" s="130"/>
      <c r="I501" s="129"/>
      <c r="J501" s="129"/>
      <c r="K501" s="129"/>
      <c r="L501" s="129"/>
      <c r="M501" s="129"/>
      <c r="N501" s="129"/>
      <c r="O501" s="129"/>
      <c r="P501" s="129"/>
    </row>
    <row r="502">
      <c r="A502" s="129"/>
      <c r="B502" s="129"/>
      <c r="C502" s="129"/>
      <c r="D502" s="129"/>
      <c r="E502" s="129"/>
      <c r="F502" s="129"/>
      <c r="G502" s="129"/>
      <c r="H502" s="130"/>
      <c r="I502" s="129"/>
      <c r="J502" s="129"/>
      <c r="K502" s="129"/>
      <c r="L502" s="129"/>
      <c r="M502" s="129"/>
      <c r="N502" s="129"/>
      <c r="O502" s="129"/>
      <c r="P502" s="129"/>
    </row>
    <row r="503">
      <c r="A503" s="129"/>
      <c r="B503" s="129"/>
      <c r="C503" s="129"/>
      <c r="D503" s="129"/>
      <c r="E503" s="129"/>
      <c r="F503" s="129"/>
      <c r="G503" s="129"/>
      <c r="H503" s="130"/>
      <c r="I503" s="129"/>
      <c r="J503" s="129"/>
      <c r="K503" s="129"/>
      <c r="L503" s="129"/>
      <c r="M503" s="129"/>
      <c r="N503" s="129"/>
      <c r="O503" s="129"/>
      <c r="P503" s="129"/>
    </row>
    <row r="504">
      <c r="A504" s="129"/>
      <c r="B504" s="129"/>
      <c r="C504" s="129"/>
      <c r="D504" s="129"/>
      <c r="E504" s="129"/>
      <c r="F504" s="129"/>
      <c r="G504" s="129"/>
      <c r="H504" s="130"/>
      <c r="I504" s="129"/>
      <c r="J504" s="129"/>
      <c r="K504" s="129"/>
      <c r="L504" s="129"/>
      <c r="M504" s="129"/>
      <c r="N504" s="129"/>
      <c r="O504" s="129"/>
      <c r="P504" s="129"/>
    </row>
    <row r="505">
      <c r="A505" s="129"/>
      <c r="B505" s="129"/>
      <c r="C505" s="129"/>
      <c r="D505" s="129"/>
      <c r="E505" s="129"/>
      <c r="F505" s="129"/>
      <c r="G505" s="129"/>
      <c r="H505" s="130"/>
      <c r="I505" s="129"/>
      <c r="J505" s="129"/>
      <c r="K505" s="129"/>
      <c r="L505" s="129"/>
      <c r="M505" s="129"/>
      <c r="N505" s="129"/>
      <c r="O505" s="129"/>
      <c r="P505" s="129"/>
    </row>
    <row r="506">
      <c r="A506" s="129"/>
      <c r="B506" s="129"/>
      <c r="C506" s="129"/>
      <c r="D506" s="129"/>
      <c r="E506" s="129"/>
      <c r="F506" s="129"/>
      <c r="G506" s="129"/>
      <c r="H506" s="130"/>
      <c r="I506" s="129"/>
      <c r="J506" s="129"/>
      <c r="K506" s="129"/>
      <c r="L506" s="129"/>
      <c r="M506" s="129"/>
      <c r="N506" s="129"/>
      <c r="O506" s="129"/>
      <c r="P506" s="129"/>
    </row>
    <row r="507">
      <c r="A507" s="129"/>
      <c r="B507" s="129"/>
      <c r="C507" s="129"/>
      <c r="D507" s="129"/>
      <c r="E507" s="129"/>
      <c r="F507" s="129"/>
      <c r="G507" s="129"/>
      <c r="H507" s="130"/>
      <c r="I507" s="129"/>
      <c r="J507" s="129"/>
      <c r="K507" s="129"/>
      <c r="L507" s="129"/>
      <c r="M507" s="129"/>
      <c r="N507" s="129"/>
      <c r="O507" s="129"/>
      <c r="P507" s="129"/>
    </row>
    <row r="508">
      <c r="A508" s="129"/>
      <c r="B508" s="129"/>
      <c r="C508" s="129"/>
      <c r="D508" s="129"/>
      <c r="E508" s="129"/>
      <c r="F508" s="129"/>
      <c r="G508" s="129"/>
      <c r="H508" s="130"/>
      <c r="I508" s="129"/>
      <c r="J508" s="129"/>
      <c r="K508" s="129"/>
      <c r="L508" s="129"/>
      <c r="M508" s="129"/>
      <c r="N508" s="129"/>
      <c r="O508" s="129"/>
      <c r="P508" s="129"/>
    </row>
    <row r="509">
      <c r="A509" s="129"/>
      <c r="B509" s="129"/>
      <c r="C509" s="129"/>
      <c r="D509" s="129"/>
      <c r="E509" s="129"/>
      <c r="F509" s="129"/>
      <c r="G509" s="129"/>
      <c r="H509" s="130"/>
      <c r="I509" s="129"/>
      <c r="J509" s="129"/>
      <c r="K509" s="129"/>
      <c r="L509" s="129"/>
      <c r="M509" s="129"/>
      <c r="N509" s="129"/>
      <c r="O509" s="129"/>
      <c r="P509" s="129"/>
    </row>
    <row r="510">
      <c r="A510" s="129"/>
      <c r="B510" s="129"/>
      <c r="C510" s="129"/>
      <c r="D510" s="129"/>
      <c r="E510" s="129"/>
      <c r="F510" s="129"/>
      <c r="G510" s="129"/>
      <c r="H510" s="130"/>
      <c r="I510" s="129"/>
      <c r="J510" s="129"/>
      <c r="K510" s="129"/>
      <c r="L510" s="129"/>
      <c r="M510" s="129"/>
      <c r="N510" s="129"/>
      <c r="O510" s="129"/>
      <c r="P510" s="129"/>
    </row>
    <row r="511">
      <c r="A511" s="129"/>
      <c r="B511" s="129"/>
      <c r="C511" s="129"/>
      <c r="D511" s="129"/>
      <c r="E511" s="129"/>
      <c r="F511" s="129"/>
      <c r="G511" s="129"/>
      <c r="H511" s="130"/>
      <c r="I511" s="129"/>
      <c r="J511" s="129"/>
      <c r="K511" s="129"/>
      <c r="L511" s="129"/>
      <c r="M511" s="129"/>
      <c r="N511" s="129"/>
      <c r="O511" s="129"/>
      <c r="P511" s="129"/>
    </row>
    <row r="512">
      <c r="A512" s="129"/>
      <c r="B512" s="129"/>
      <c r="C512" s="129"/>
      <c r="D512" s="129"/>
      <c r="E512" s="129"/>
      <c r="F512" s="129"/>
      <c r="G512" s="129"/>
      <c r="H512" s="130"/>
      <c r="I512" s="129"/>
      <c r="J512" s="129"/>
      <c r="K512" s="129"/>
      <c r="L512" s="129"/>
      <c r="M512" s="129"/>
      <c r="N512" s="129"/>
      <c r="O512" s="129"/>
      <c r="P512" s="129"/>
    </row>
    <row r="513">
      <c r="A513" s="129"/>
      <c r="B513" s="129"/>
      <c r="C513" s="129"/>
      <c r="D513" s="129"/>
      <c r="E513" s="129"/>
      <c r="F513" s="129"/>
      <c r="G513" s="129"/>
      <c r="H513" s="130"/>
      <c r="I513" s="129"/>
      <c r="J513" s="129"/>
      <c r="K513" s="129"/>
      <c r="L513" s="129"/>
      <c r="M513" s="129"/>
      <c r="N513" s="129"/>
      <c r="O513" s="129"/>
      <c r="P513" s="129"/>
    </row>
    <row r="514">
      <c r="A514" s="129"/>
      <c r="B514" s="129"/>
      <c r="C514" s="129"/>
      <c r="D514" s="129"/>
      <c r="E514" s="129"/>
      <c r="F514" s="129"/>
      <c r="G514" s="129"/>
      <c r="H514" s="130"/>
      <c r="I514" s="129"/>
      <c r="J514" s="129"/>
      <c r="K514" s="129"/>
      <c r="L514" s="129"/>
      <c r="M514" s="129"/>
      <c r="N514" s="129"/>
      <c r="O514" s="129"/>
      <c r="P514" s="129"/>
    </row>
    <row r="515">
      <c r="A515" s="129"/>
      <c r="B515" s="129"/>
      <c r="C515" s="129"/>
      <c r="D515" s="129"/>
      <c r="E515" s="129"/>
      <c r="F515" s="129"/>
      <c r="G515" s="129"/>
      <c r="H515" s="130"/>
      <c r="I515" s="129"/>
      <c r="J515" s="129"/>
      <c r="K515" s="129"/>
      <c r="L515" s="129"/>
      <c r="M515" s="129"/>
      <c r="N515" s="129"/>
      <c r="O515" s="129"/>
      <c r="P515" s="129"/>
    </row>
    <row r="516">
      <c r="A516" s="129"/>
      <c r="B516" s="129"/>
      <c r="C516" s="129"/>
      <c r="D516" s="129"/>
      <c r="E516" s="129"/>
      <c r="F516" s="129"/>
      <c r="G516" s="129"/>
      <c r="H516" s="130"/>
      <c r="I516" s="129"/>
      <c r="J516" s="129"/>
      <c r="K516" s="129"/>
      <c r="L516" s="129"/>
      <c r="M516" s="129"/>
      <c r="N516" s="129"/>
      <c r="O516" s="129"/>
      <c r="P516" s="129"/>
    </row>
    <row r="517">
      <c r="A517" s="129"/>
      <c r="B517" s="129"/>
      <c r="C517" s="129"/>
      <c r="D517" s="129"/>
      <c r="E517" s="129"/>
      <c r="F517" s="129"/>
      <c r="G517" s="129"/>
      <c r="H517" s="130"/>
      <c r="I517" s="129"/>
      <c r="J517" s="129"/>
      <c r="K517" s="129"/>
      <c r="L517" s="129"/>
      <c r="M517" s="129"/>
      <c r="N517" s="129"/>
      <c r="O517" s="129"/>
      <c r="P517" s="129"/>
    </row>
    <row r="518">
      <c r="A518" s="129"/>
      <c r="B518" s="129"/>
      <c r="C518" s="129"/>
      <c r="D518" s="129"/>
      <c r="E518" s="129"/>
      <c r="F518" s="129"/>
      <c r="G518" s="129"/>
      <c r="H518" s="130"/>
      <c r="I518" s="129"/>
      <c r="J518" s="129"/>
      <c r="K518" s="129"/>
      <c r="L518" s="129"/>
      <c r="M518" s="129"/>
      <c r="N518" s="129"/>
      <c r="O518" s="129"/>
      <c r="P518" s="129"/>
    </row>
    <row r="519">
      <c r="A519" s="129"/>
      <c r="B519" s="129"/>
      <c r="C519" s="129"/>
      <c r="D519" s="129"/>
      <c r="E519" s="129"/>
      <c r="F519" s="129"/>
      <c r="G519" s="129"/>
      <c r="H519" s="130"/>
      <c r="I519" s="129"/>
      <c r="J519" s="129"/>
      <c r="K519" s="129"/>
      <c r="L519" s="129"/>
      <c r="M519" s="129"/>
      <c r="N519" s="129"/>
      <c r="O519" s="129"/>
      <c r="P519" s="129"/>
    </row>
    <row r="520">
      <c r="A520" s="129"/>
      <c r="B520" s="129"/>
      <c r="C520" s="129"/>
      <c r="D520" s="129"/>
      <c r="E520" s="129"/>
      <c r="F520" s="129"/>
      <c r="G520" s="129"/>
      <c r="H520" s="130"/>
      <c r="I520" s="129"/>
      <c r="J520" s="129"/>
      <c r="K520" s="129"/>
      <c r="L520" s="129"/>
      <c r="M520" s="129"/>
      <c r="N520" s="129"/>
      <c r="O520" s="129"/>
      <c r="P520" s="129"/>
    </row>
    <row r="521">
      <c r="A521" s="129"/>
      <c r="B521" s="129"/>
      <c r="C521" s="129"/>
      <c r="D521" s="129"/>
      <c r="E521" s="129"/>
      <c r="F521" s="129"/>
      <c r="G521" s="129"/>
      <c r="H521" s="130"/>
      <c r="I521" s="129"/>
      <c r="J521" s="129"/>
      <c r="K521" s="129"/>
      <c r="L521" s="129"/>
      <c r="M521" s="129"/>
      <c r="N521" s="129"/>
      <c r="O521" s="129"/>
      <c r="P521" s="129"/>
    </row>
    <row r="522">
      <c r="A522" s="129"/>
      <c r="B522" s="129"/>
      <c r="C522" s="129"/>
      <c r="D522" s="129"/>
      <c r="E522" s="129"/>
      <c r="F522" s="129"/>
      <c r="G522" s="129"/>
      <c r="H522" s="130"/>
      <c r="I522" s="129"/>
      <c r="J522" s="129"/>
      <c r="K522" s="129"/>
      <c r="L522" s="129"/>
      <c r="M522" s="129"/>
      <c r="N522" s="129"/>
      <c r="O522" s="129"/>
      <c r="P522" s="129"/>
    </row>
    <row r="523">
      <c r="A523" s="129"/>
      <c r="B523" s="129"/>
      <c r="C523" s="129"/>
      <c r="D523" s="129"/>
      <c r="E523" s="129"/>
      <c r="F523" s="129"/>
      <c r="G523" s="129"/>
      <c r="H523" s="130"/>
      <c r="I523" s="129"/>
      <c r="J523" s="129"/>
      <c r="K523" s="129"/>
      <c r="L523" s="129"/>
      <c r="M523" s="129"/>
      <c r="N523" s="129"/>
      <c r="O523" s="129"/>
      <c r="P523" s="129"/>
    </row>
    <row r="524">
      <c r="A524" s="129"/>
      <c r="B524" s="129"/>
      <c r="C524" s="129"/>
      <c r="D524" s="129"/>
      <c r="E524" s="129"/>
      <c r="F524" s="129"/>
      <c r="G524" s="129"/>
      <c r="H524" s="130"/>
      <c r="I524" s="129"/>
      <c r="J524" s="129"/>
      <c r="K524" s="129"/>
      <c r="L524" s="129"/>
      <c r="M524" s="129"/>
      <c r="N524" s="129"/>
      <c r="O524" s="129"/>
      <c r="P524" s="129"/>
    </row>
    <row r="525">
      <c r="A525" s="129"/>
      <c r="B525" s="129"/>
      <c r="C525" s="129"/>
      <c r="D525" s="129"/>
      <c r="E525" s="129"/>
      <c r="F525" s="129"/>
      <c r="G525" s="129"/>
      <c r="H525" s="130"/>
      <c r="I525" s="129"/>
      <c r="J525" s="129"/>
      <c r="K525" s="129"/>
      <c r="L525" s="129"/>
      <c r="M525" s="129"/>
      <c r="N525" s="129"/>
      <c r="O525" s="129"/>
      <c r="P525" s="129"/>
    </row>
    <row r="526">
      <c r="A526" s="129"/>
      <c r="B526" s="129"/>
      <c r="C526" s="129"/>
      <c r="D526" s="129"/>
      <c r="E526" s="129"/>
      <c r="F526" s="129"/>
      <c r="G526" s="129"/>
      <c r="H526" s="130"/>
      <c r="I526" s="129"/>
      <c r="J526" s="129"/>
      <c r="K526" s="129"/>
      <c r="L526" s="129"/>
      <c r="M526" s="129"/>
      <c r="N526" s="129"/>
      <c r="O526" s="129"/>
      <c r="P526" s="129"/>
    </row>
    <row r="527">
      <c r="A527" s="129"/>
      <c r="B527" s="129"/>
      <c r="C527" s="129"/>
      <c r="D527" s="129"/>
      <c r="E527" s="129"/>
      <c r="F527" s="129"/>
      <c r="G527" s="129"/>
      <c r="H527" s="130"/>
      <c r="I527" s="129"/>
      <c r="J527" s="129"/>
      <c r="K527" s="129"/>
      <c r="L527" s="129"/>
      <c r="M527" s="129"/>
      <c r="N527" s="129"/>
      <c r="O527" s="129"/>
      <c r="P527" s="129"/>
    </row>
    <row r="528">
      <c r="A528" s="129"/>
      <c r="B528" s="129"/>
      <c r="C528" s="129"/>
      <c r="D528" s="129"/>
      <c r="E528" s="129"/>
      <c r="F528" s="129"/>
      <c r="G528" s="129"/>
      <c r="H528" s="130"/>
      <c r="I528" s="129"/>
      <c r="J528" s="129"/>
      <c r="K528" s="129"/>
      <c r="L528" s="129"/>
      <c r="M528" s="129"/>
      <c r="N528" s="129"/>
      <c r="O528" s="129"/>
      <c r="P528" s="129"/>
    </row>
    <row r="529">
      <c r="A529" s="129"/>
      <c r="B529" s="129"/>
      <c r="C529" s="129"/>
      <c r="D529" s="129"/>
      <c r="E529" s="129"/>
      <c r="F529" s="129"/>
      <c r="G529" s="129"/>
      <c r="H529" s="130"/>
      <c r="I529" s="129"/>
      <c r="J529" s="129"/>
      <c r="K529" s="129"/>
      <c r="L529" s="129"/>
      <c r="M529" s="129"/>
      <c r="N529" s="129"/>
      <c r="O529" s="129"/>
      <c r="P529" s="129"/>
    </row>
    <row r="530">
      <c r="A530" s="129"/>
      <c r="B530" s="129"/>
      <c r="C530" s="129"/>
      <c r="D530" s="129"/>
      <c r="E530" s="129"/>
      <c r="F530" s="129"/>
      <c r="G530" s="129"/>
      <c r="H530" s="130"/>
      <c r="I530" s="129"/>
      <c r="J530" s="129"/>
      <c r="K530" s="129"/>
      <c r="L530" s="129"/>
      <c r="M530" s="129"/>
      <c r="N530" s="129"/>
      <c r="O530" s="129"/>
      <c r="P530" s="129"/>
    </row>
    <row r="531">
      <c r="A531" s="129"/>
      <c r="B531" s="129"/>
      <c r="C531" s="129"/>
      <c r="D531" s="129"/>
      <c r="E531" s="129"/>
      <c r="F531" s="129"/>
      <c r="G531" s="129"/>
      <c r="H531" s="130"/>
      <c r="I531" s="129"/>
      <c r="J531" s="129"/>
      <c r="K531" s="129"/>
      <c r="L531" s="129"/>
      <c r="M531" s="129"/>
      <c r="N531" s="129"/>
      <c r="O531" s="129"/>
      <c r="P531" s="129"/>
    </row>
    <row r="532">
      <c r="A532" s="129"/>
      <c r="B532" s="129"/>
      <c r="C532" s="129"/>
      <c r="D532" s="129"/>
      <c r="E532" s="129"/>
      <c r="F532" s="129"/>
      <c r="G532" s="129"/>
      <c r="H532" s="130"/>
      <c r="I532" s="129"/>
      <c r="J532" s="129"/>
      <c r="K532" s="129"/>
      <c r="L532" s="129"/>
      <c r="M532" s="129"/>
      <c r="N532" s="129"/>
      <c r="O532" s="129"/>
      <c r="P532" s="129"/>
    </row>
    <row r="533">
      <c r="A533" s="129"/>
      <c r="B533" s="129"/>
      <c r="C533" s="129"/>
      <c r="D533" s="129"/>
      <c r="E533" s="129"/>
      <c r="F533" s="129"/>
      <c r="G533" s="129"/>
      <c r="H533" s="130"/>
      <c r="I533" s="129"/>
      <c r="J533" s="129"/>
      <c r="K533" s="129"/>
      <c r="L533" s="129"/>
      <c r="M533" s="129"/>
      <c r="N533" s="129"/>
      <c r="O533" s="129"/>
      <c r="P533" s="129"/>
    </row>
    <row r="534">
      <c r="A534" s="129"/>
      <c r="B534" s="129"/>
      <c r="C534" s="129"/>
      <c r="D534" s="129"/>
      <c r="E534" s="129"/>
      <c r="F534" s="129"/>
      <c r="G534" s="129"/>
      <c r="H534" s="130"/>
      <c r="I534" s="129"/>
      <c r="J534" s="129"/>
      <c r="K534" s="129"/>
      <c r="L534" s="129"/>
      <c r="M534" s="129"/>
      <c r="N534" s="129"/>
      <c r="O534" s="129"/>
      <c r="P534" s="129"/>
    </row>
    <row r="535">
      <c r="A535" s="129"/>
      <c r="B535" s="129"/>
      <c r="C535" s="129"/>
      <c r="D535" s="129"/>
      <c r="E535" s="129"/>
      <c r="F535" s="129"/>
      <c r="G535" s="129"/>
      <c r="H535" s="130"/>
      <c r="I535" s="129"/>
      <c r="J535" s="129"/>
      <c r="K535" s="129"/>
      <c r="L535" s="129"/>
      <c r="M535" s="129"/>
      <c r="N535" s="129"/>
      <c r="O535" s="129"/>
      <c r="P535" s="129"/>
    </row>
    <row r="536">
      <c r="A536" s="129"/>
      <c r="B536" s="129"/>
      <c r="C536" s="129"/>
      <c r="D536" s="129"/>
      <c r="E536" s="129"/>
      <c r="F536" s="129"/>
      <c r="G536" s="129"/>
      <c r="H536" s="130"/>
      <c r="I536" s="129"/>
      <c r="J536" s="129"/>
      <c r="K536" s="129"/>
      <c r="L536" s="129"/>
      <c r="M536" s="129"/>
      <c r="N536" s="129"/>
      <c r="O536" s="129"/>
      <c r="P536" s="129"/>
    </row>
    <row r="537">
      <c r="A537" s="129"/>
      <c r="B537" s="129"/>
      <c r="C537" s="129"/>
      <c r="D537" s="129"/>
      <c r="E537" s="129"/>
      <c r="F537" s="129"/>
      <c r="G537" s="129"/>
      <c r="H537" s="130"/>
      <c r="I537" s="129"/>
      <c r="J537" s="129"/>
      <c r="K537" s="129"/>
      <c r="L537" s="129"/>
      <c r="M537" s="129"/>
      <c r="N537" s="129"/>
      <c r="O537" s="129"/>
      <c r="P537" s="129"/>
    </row>
    <row r="538">
      <c r="A538" s="129"/>
      <c r="B538" s="129"/>
      <c r="C538" s="129"/>
      <c r="D538" s="129"/>
      <c r="E538" s="129"/>
      <c r="F538" s="129"/>
      <c r="G538" s="129"/>
      <c r="H538" s="130"/>
      <c r="I538" s="129"/>
      <c r="J538" s="129"/>
      <c r="K538" s="129"/>
      <c r="L538" s="129"/>
      <c r="M538" s="129"/>
      <c r="N538" s="129"/>
      <c r="O538" s="129"/>
      <c r="P538" s="129"/>
    </row>
    <row r="539">
      <c r="A539" s="129"/>
      <c r="B539" s="129"/>
      <c r="C539" s="129"/>
      <c r="D539" s="129"/>
      <c r="E539" s="129"/>
      <c r="F539" s="129"/>
      <c r="G539" s="129"/>
      <c r="H539" s="130"/>
      <c r="I539" s="129"/>
      <c r="J539" s="129"/>
      <c r="K539" s="129"/>
      <c r="L539" s="129"/>
      <c r="M539" s="129"/>
      <c r="N539" s="129"/>
      <c r="O539" s="129"/>
      <c r="P539" s="129"/>
    </row>
    <row r="540">
      <c r="A540" s="129"/>
      <c r="B540" s="129"/>
      <c r="C540" s="129"/>
      <c r="D540" s="129"/>
      <c r="E540" s="129"/>
      <c r="F540" s="129"/>
      <c r="G540" s="129"/>
      <c r="H540" s="130"/>
      <c r="I540" s="129"/>
      <c r="J540" s="129"/>
      <c r="K540" s="129"/>
      <c r="L540" s="129"/>
      <c r="M540" s="129"/>
      <c r="N540" s="129"/>
      <c r="O540" s="129"/>
      <c r="P540" s="129"/>
    </row>
    <row r="541">
      <c r="A541" s="129"/>
      <c r="B541" s="129"/>
      <c r="C541" s="129"/>
      <c r="D541" s="129"/>
      <c r="E541" s="129"/>
      <c r="F541" s="129"/>
      <c r="G541" s="129"/>
      <c r="H541" s="130"/>
      <c r="I541" s="129"/>
      <c r="J541" s="129"/>
      <c r="K541" s="129"/>
      <c r="L541" s="129"/>
      <c r="M541" s="129"/>
      <c r="N541" s="129"/>
      <c r="O541" s="129"/>
      <c r="P541" s="129"/>
    </row>
    <row r="542">
      <c r="A542" s="129"/>
      <c r="B542" s="129"/>
      <c r="C542" s="129"/>
      <c r="D542" s="129"/>
      <c r="E542" s="129"/>
      <c r="F542" s="129"/>
      <c r="G542" s="129"/>
      <c r="H542" s="130"/>
      <c r="I542" s="129"/>
      <c r="J542" s="129"/>
      <c r="K542" s="129"/>
      <c r="L542" s="129"/>
      <c r="M542" s="129"/>
      <c r="N542" s="129"/>
      <c r="O542" s="129"/>
      <c r="P542" s="129"/>
    </row>
    <row r="543">
      <c r="A543" s="129"/>
      <c r="B543" s="129"/>
      <c r="C543" s="129"/>
      <c r="D543" s="129"/>
      <c r="E543" s="129"/>
      <c r="F543" s="129"/>
      <c r="G543" s="129"/>
      <c r="H543" s="130"/>
      <c r="I543" s="129"/>
      <c r="J543" s="129"/>
      <c r="K543" s="129"/>
      <c r="L543" s="129"/>
      <c r="M543" s="129"/>
      <c r="N543" s="129"/>
      <c r="O543" s="129"/>
      <c r="P543" s="129"/>
    </row>
    <row r="544">
      <c r="A544" s="129"/>
      <c r="B544" s="129"/>
      <c r="C544" s="129"/>
      <c r="D544" s="129"/>
      <c r="E544" s="129"/>
      <c r="F544" s="129"/>
      <c r="G544" s="129"/>
      <c r="H544" s="130"/>
      <c r="I544" s="129"/>
      <c r="J544" s="129"/>
      <c r="K544" s="129"/>
      <c r="L544" s="129"/>
      <c r="M544" s="129"/>
      <c r="N544" s="129"/>
      <c r="O544" s="129"/>
      <c r="P544" s="129"/>
    </row>
    <row r="545">
      <c r="A545" s="129"/>
      <c r="B545" s="129"/>
      <c r="C545" s="129"/>
      <c r="D545" s="129"/>
      <c r="E545" s="129"/>
      <c r="F545" s="129"/>
      <c r="G545" s="129"/>
      <c r="H545" s="130"/>
      <c r="I545" s="129"/>
      <c r="J545" s="129"/>
      <c r="K545" s="129"/>
      <c r="L545" s="129"/>
      <c r="M545" s="129"/>
      <c r="N545" s="129"/>
      <c r="O545" s="129"/>
      <c r="P545" s="129"/>
    </row>
    <row r="546">
      <c r="A546" s="129"/>
      <c r="B546" s="129"/>
      <c r="C546" s="129"/>
      <c r="D546" s="129"/>
      <c r="E546" s="129"/>
      <c r="F546" s="129"/>
      <c r="G546" s="129"/>
      <c r="H546" s="130"/>
      <c r="I546" s="129"/>
      <c r="J546" s="129"/>
      <c r="K546" s="129"/>
      <c r="L546" s="129"/>
      <c r="M546" s="129"/>
      <c r="N546" s="129"/>
      <c r="O546" s="129"/>
      <c r="P546" s="129"/>
    </row>
    <row r="547">
      <c r="A547" s="129"/>
      <c r="B547" s="129"/>
      <c r="C547" s="129"/>
      <c r="D547" s="129"/>
      <c r="E547" s="129"/>
      <c r="F547" s="129"/>
      <c r="G547" s="129"/>
      <c r="H547" s="130"/>
      <c r="I547" s="129"/>
      <c r="J547" s="129"/>
      <c r="K547" s="129"/>
      <c r="L547" s="129"/>
      <c r="M547" s="129"/>
      <c r="N547" s="129"/>
      <c r="O547" s="129"/>
      <c r="P547" s="129"/>
    </row>
    <row r="548">
      <c r="A548" s="129"/>
      <c r="B548" s="129"/>
      <c r="C548" s="129"/>
      <c r="D548" s="129"/>
      <c r="E548" s="129"/>
      <c r="F548" s="129"/>
      <c r="G548" s="129"/>
      <c r="H548" s="130"/>
      <c r="I548" s="129"/>
      <c r="J548" s="129"/>
      <c r="K548" s="129"/>
      <c r="L548" s="129"/>
      <c r="M548" s="129"/>
      <c r="N548" s="129"/>
      <c r="O548" s="129"/>
      <c r="P548" s="129"/>
    </row>
    <row r="549">
      <c r="A549" s="129"/>
      <c r="B549" s="129"/>
      <c r="C549" s="129"/>
      <c r="D549" s="129"/>
      <c r="E549" s="129"/>
      <c r="F549" s="129"/>
      <c r="G549" s="129"/>
      <c r="H549" s="130"/>
      <c r="I549" s="129"/>
      <c r="J549" s="129"/>
      <c r="K549" s="129"/>
      <c r="L549" s="129"/>
      <c r="M549" s="129"/>
      <c r="N549" s="129"/>
      <c r="O549" s="129"/>
      <c r="P549" s="129"/>
    </row>
    <row r="550">
      <c r="A550" s="129"/>
      <c r="B550" s="129"/>
      <c r="C550" s="129"/>
      <c r="D550" s="129"/>
      <c r="E550" s="129"/>
      <c r="F550" s="129"/>
      <c r="G550" s="129"/>
      <c r="H550" s="130"/>
      <c r="I550" s="129"/>
      <c r="J550" s="129"/>
      <c r="K550" s="129"/>
      <c r="L550" s="129"/>
      <c r="M550" s="129"/>
      <c r="N550" s="129"/>
      <c r="O550" s="129"/>
      <c r="P550" s="129"/>
    </row>
    <row r="551">
      <c r="A551" s="129"/>
      <c r="B551" s="129"/>
      <c r="C551" s="129"/>
      <c r="D551" s="129"/>
      <c r="E551" s="129"/>
      <c r="F551" s="129"/>
      <c r="G551" s="129"/>
      <c r="H551" s="130"/>
      <c r="I551" s="129"/>
      <c r="J551" s="129"/>
      <c r="K551" s="129"/>
      <c r="L551" s="129"/>
      <c r="M551" s="129"/>
      <c r="N551" s="129"/>
      <c r="O551" s="129"/>
      <c r="P551" s="129"/>
    </row>
    <row r="552">
      <c r="A552" s="129"/>
      <c r="B552" s="129"/>
      <c r="C552" s="129"/>
      <c r="D552" s="129"/>
      <c r="E552" s="129"/>
      <c r="F552" s="129"/>
      <c r="G552" s="129"/>
      <c r="H552" s="130"/>
      <c r="I552" s="129"/>
      <c r="J552" s="129"/>
      <c r="K552" s="129"/>
      <c r="L552" s="129"/>
      <c r="M552" s="129"/>
      <c r="N552" s="129"/>
      <c r="O552" s="129"/>
      <c r="P552" s="129"/>
    </row>
    <row r="553">
      <c r="A553" s="129"/>
      <c r="B553" s="129"/>
      <c r="C553" s="129"/>
      <c r="D553" s="129"/>
      <c r="E553" s="129"/>
      <c r="F553" s="129"/>
      <c r="G553" s="129"/>
      <c r="H553" s="130"/>
      <c r="I553" s="129"/>
      <c r="J553" s="129"/>
      <c r="K553" s="129"/>
      <c r="L553" s="129"/>
      <c r="M553" s="129"/>
      <c r="N553" s="129"/>
      <c r="O553" s="129"/>
      <c r="P553" s="129"/>
    </row>
    <row r="554">
      <c r="A554" s="129"/>
      <c r="B554" s="129"/>
      <c r="C554" s="129"/>
      <c r="D554" s="129"/>
      <c r="E554" s="129"/>
      <c r="F554" s="129"/>
      <c r="G554" s="129"/>
      <c r="H554" s="130"/>
      <c r="I554" s="129"/>
      <c r="J554" s="129"/>
      <c r="K554" s="129"/>
      <c r="L554" s="129"/>
      <c r="M554" s="129"/>
      <c r="N554" s="129"/>
      <c r="O554" s="129"/>
      <c r="P554" s="129"/>
    </row>
    <row r="555">
      <c r="A555" s="129"/>
      <c r="B555" s="129"/>
      <c r="C555" s="129"/>
      <c r="D555" s="129"/>
      <c r="E555" s="129"/>
      <c r="F555" s="129"/>
      <c r="G555" s="129"/>
      <c r="H555" s="130"/>
      <c r="I555" s="129"/>
      <c r="J555" s="129"/>
      <c r="K555" s="129"/>
      <c r="L555" s="129"/>
      <c r="M555" s="129"/>
      <c r="N555" s="129"/>
      <c r="O555" s="129"/>
      <c r="P555" s="129"/>
    </row>
    <row r="556">
      <c r="A556" s="129"/>
      <c r="B556" s="129"/>
      <c r="C556" s="129"/>
      <c r="D556" s="129"/>
      <c r="E556" s="129"/>
      <c r="F556" s="129"/>
      <c r="G556" s="129"/>
      <c r="H556" s="130"/>
      <c r="I556" s="129"/>
      <c r="J556" s="129"/>
      <c r="K556" s="129"/>
      <c r="L556" s="129"/>
      <c r="M556" s="129"/>
      <c r="N556" s="129"/>
      <c r="O556" s="129"/>
      <c r="P556" s="129"/>
    </row>
    <row r="557">
      <c r="A557" s="129"/>
      <c r="B557" s="129"/>
      <c r="C557" s="129"/>
      <c r="D557" s="129"/>
      <c r="E557" s="129"/>
      <c r="F557" s="129"/>
      <c r="G557" s="129"/>
      <c r="H557" s="130"/>
      <c r="I557" s="129"/>
      <c r="J557" s="129"/>
      <c r="K557" s="129"/>
      <c r="L557" s="129"/>
      <c r="M557" s="129"/>
      <c r="N557" s="129"/>
      <c r="O557" s="129"/>
      <c r="P557" s="129"/>
    </row>
    <row r="558">
      <c r="A558" s="129"/>
      <c r="B558" s="129"/>
      <c r="C558" s="129"/>
      <c r="D558" s="129"/>
      <c r="E558" s="129"/>
      <c r="F558" s="129"/>
      <c r="G558" s="129"/>
      <c r="H558" s="130"/>
      <c r="I558" s="129"/>
      <c r="J558" s="129"/>
      <c r="K558" s="129"/>
      <c r="L558" s="129"/>
      <c r="M558" s="129"/>
      <c r="N558" s="129"/>
      <c r="O558" s="129"/>
      <c r="P558" s="129"/>
    </row>
    <row r="559">
      <c r="A559" s="129"/>
      <c r="B559" s="129"/>
      <c r="C559" s="129"/>
      <c r="D559" s="129"/>
      <c r="E559" s="129"/>
      <c r="F559" s="129"/>
      <c r="G559" s="129"/>
      <c r="H559" s="130"/>
      <c r="I559" s="129"/>
      <c r="J559" s="129"/>
      <c r="K559" s="129"/>
      <c r="L559" s="129"/>
      <c r="M559" s="129"/>
      <c r="N559" s="129"/>
      <c r="O559" s="129"/>
      <c r="P559" s="129"/>
    </row>
    <row r="560">
      <c r="A560" s="129"/>
      <c r="B560" s="129"/>
      <c r="C560" s="129"/>
      <c r="D560" s="129"/>
      <c r="E560" s="129"/>
      <c r="F560" s="129"/>
      <c r="G560" s="129"/>
      <c r="H560" s="130"/>
      <c r="I560" s="129"/>
      <c r="J560" s="129"/>
      <c r="K560" s="129"/>
      <c r="L560" s="129"/>
      <c r="M560" s="129"/>
      <c r="N560" s="129"/>
      <c r="O560" s="129"/>
      <c r="P560" s="129"/>
    </row>
    <row r="561">
      <c r="A561" s="129"/>
      <c r="B561" s="129"/>
      <c r="C561" s="129"/>
      <c r="D561" s="129"/>
      <c r="E561" s="129"/>
      <c r="F561" s="129"/>
      <c r="G561" s="129"/>
      <c r="H561" s="130"/>
      <c r="I561" s="129"/>
      <c r="J561" s="129"/>
      <c r="K561" s="129"/>
      <c r="L561" s="129"/>
      <c r="M561" s="129"/>
      <c r="N561" s="129"/>
      <c r="O561" s="129"/>
      <c r="P561" s="129"/>
    </row>
    <row r="562">
      <c r="A562" s="129"/>
      <c r="B562" s="129"/>
      <c r="C562" s="129"/>
      <c r="D562" s="129"/>
      <c r="E562" s="129"/>
      <c r="F562" s="129"/>
      <c r="G562" s="129"/>
      <c r="H562" s="130"/>
      <c r="I562" s="129"/>
      <c r="J562" s="129"/>
      <c r="K562" s="129"/>
      <c r="L562" s="129"/>
      <c r="M562" s="129"/>
      <c r="N562" s="129"/>
      <c r="O562" s="129"/>
      <c r="P562" s="129"/>
    </row>
    <row r="563">
      <c r="A563" s="129"/>
      <c r="B563" s="129"/>
      <c r="C563" s="129"/>
      <c r="D563" s="129"/>
      <c r="E563" s="129"/>
      <c r="F563" s="129"/>
      <c r="G563" s="129"/>
      <c r="H563" s="130"/>
      <c r="I563" s="129"/>
      <c r="J563" s="129"/>
      <c r="K563" s="129"/>
      <c r="L563" s="129"/>
      <c r="M563" s="129"/>
      <c r="N563" s="129"/>
      <c r="O563" s="129"/>
      <c r="P563" s="129"/>
    </row>
    <row r="564">
      <c r="A564" s="129"/>
      <c r="B564" s="129"/>
      <c r="C564" s="129"/>
      <c r="D564" s="129"/>
      <c r="E564" s="129"/>
      <c r="F564" s="129"/>
      <c r="G564" s="129"/>
      <c r="H564" s="130"/>
      <c r="I564" s="129"/>
      <c r="J564" s="129"/>
      <c r="K564" s="129"/>
      <c r="L564" s="129"/>
      <c r="M564" s="129"/>
      <c r="N564" s="129"/>
      <c r="O564" s="129"/>
      <c r="P564" s="129"/>
    </row>
    <row r="565">
      <c r="A565" s="129"/>
      <c r="B565" s="129"/>
      <c r="C565" s="129"/>
      <c r="D565" s="129"/>
      <c r="E565" s="129"/>
      <c r="F565" s="129"/>
      <c r="G565" s="129"/>
      <c r="H565" s="130"/>
      <c r="I565" s="129"/>
      <c r="J565" s="129"/>
      <c r="K565" s="129"/>
      <c r="L565" s="129"/>
      <c r="M565" s="129"/>
      <c r="N565" s="129"/>
      <c r="O565" s="129"/>
      <c r="P565" s="129"/>
    </row>
    <row r="566">
      <c r="A566" s="129"/>
      <c r="B566" s="129"/>
      <c r="C566" s="129"/>
      <c r="D566" s="129"/>
      <c r="E566" s="129"/>
      <c r="F566" s="129"/>
      <c r="G566" s="129"/>
      <c r="H566" s="130"/>
      <c r="I566" s="129"/>
      <c r="J566" s="129"/>
      <c r="K566" s="129"/>
      <c r="L566" s="129"/>
      <c r="M566" s="129"/>
      <c r="N566" s="129"/>
      <c r="O566" s="129"/>
      <c r="P566" s="129"/>
    </row>
    <row r="567">
      <c r="A567" s="129"/>
      <c r="B567" s="129"/>
      <c r="C567" s="129"/>
      <c r="D567" s="129"/>
      <c r="E567" s="129"/>
      <c r="F567" s="129"/>
      <c r="G567" s="129"/>
      <c r="H567" s="130"/>
      <c r="I567" s="129"/>
      <c r="J567" s="129"/>
      <c r="K567" s="129"/>
      <c r="L567" s="129"/>
      <c r="M567" s="129"/>
      <c r="N567" s="129"/>
      <c r="O567" s="129"/>
      <c r="P567" s="129"/>
    </row>
    <row r="568">
      <c r="A568" s="129"/>
      <c r="B568" s="129"/>
      <c r="C568" s="129"/>
      <c r="D568" s="129"/>
      <c r="E568" s="129"/>
      <c r="F568" s="129"/>
      <c r="G568" s="129"/>
      <c r="H568" s="130"/>
      <c r="I568" s="129"/>
      <c r="J568" s="129"/>
      <c r="K568" s="129"/>
      <c r="L568" s="129"/>
      <c r="M568" s="129"/>
      <c r="N568" s="129"/>
      <c r="O568" s="129"/>
      <c r="P568" s="129"/>
    </row>
    <row r="569">
      <c r="A569" s="129"/>
      <c r="B569" s="129"/>
      <c r="C569" s="129"/>
      <c r="D569" s="129"/>
      <c r="E569" s="129"/>
      <c r="F569" s="129"/>
      <c r="G569" s="129"/>
      <c r="H569" s="130"/>
      <c r="I569" s="129"/>
      <c r="J569" s="129"/>
      <c r="K569" s="129"/>
      <c r="L569" s="129"/>
      <c r="M569" s="129"/>
      <c r="N569" s="129"/>
      <c r="O569" s="129"/>
      <c r="P569" s="129"/>
    </row>
    <row r="570">
      <c r="A570" s="129"/>
      <c r="B570" s="129"/>
      <c r="C570" s="129"/>
      <c r="D570" s="129"/>
      <c r="E570" s="129"/>
      <c r="F570" s="129"/>
      <c r="G570" s="129"/>
      <c r="H570" s="130"/>
      <c r="I570" s="129"/>
      <c r="J570" s="129"/>
      <c r="K570" s="129"/>
      <c r="L570" s="129"/>
      <c r="M570" s="129"/>
      <c r="N570" s="129"/>
      <c r="O570" s="129"/>
      <c r="P570" s="129"/>
    </row>
    <row r="571">
      <c r="A571" s="129"/>
      <c r="B571" s="129"/>
      <c r="C571" s="129"/>
      <c r="D571" s="129"/>
      <c r="E571" s="129"/>
      <c r="F571" s="129"/>
      <c r="G571" s="129"/>
      <c r="H571" s="130"/>
      <c r="I571" s="129"/>
      <c r="J571" s="129"/>
      <c r="K571" s="129"/>
      <c r="L571" s="129"/>
      <c r="M571" s="129"/>
      <c r="N571" s="129"/>
      <c r="O571" s="129"/>
      <c r="P571" s="129"/>
    </row>
    <row r="572">
      <c r="A572" s="129"/>
      <c r="B572" s="129"/>
      <c r="C572" s="129"/>
      <c r="D572" s="129"/>
      <c r="E572" s="129"/>
      <c r="F572" s="129"/>
      <c r="G572" s="129"/>
      <c r="H572" s="130"/>
      <c r="I572" s="129"/>
      <c r="J572" s="129"/>
      <c r="K572" s="129"/>
      <c r="L572" s="129"/>
      <c r="M572" s="129"/>
      <c r="N572" s="129"/>
      <c r="O572" s="129"/>
      <c r="P572" s="129"/>
    </row>
    <row r="573">
      <c r="A573" s="129"/>
      <c r="B573" s="129"/>
      <c r="C573" s="129"/>
      <c r="D573" s="129"/>
      <c r="E573" s="129"/>
      <c r="F573" s="129"/>
      <c r="G573" s="129"/>
      <c r="H573" s="130"/>
      <c r="I573" s="129"/>
      <c r="J573" s="129"/>
      <c r="K573" s="129"/>
      <c r="L573" s="129"/>
      <c r="M573" s="129"/>
      <c r="N573" s="129"/>
      <c r="O573" s="129"/>
      <c r="P573" s="129"/>
    </row>
    <row r="574">
      <c r="A574" s="129"/>
      <c r="B574" s="129"/>
      <c r="C574" s="129"/>
      <c r="D574" s="129"/>
      <c r="E574" s="129"/>
      <c r="F574" s="129"/>
      <c r="G574" s="129"/>
      <c r="H574" s="130"/>
      <c r="I574" s="129"/>
      <c r="J574" s="129"/>
      <c r="K574" s="129"/>
      <c r="L574" s="129"/>
      <c r="M574" s="129"/>
      <c r="N574" s="129"/>
      <c r="O574" s="129"/>
      <c r="P574" s="129"/>
    </row>
    <row r="575">
      <c r="A575" s="129"/>
      <c r="B575" s="129"/>
      <c r="C575" s="129"/>
      <c r="D575" s="129"/>
      <c r="E575" s="129"/>
      <c r="F575" s="129"/>
      <c r="G575" s="129"/>
      <c r="H575" s="130"/>
      <c r="I575" s="129"/>
      <c r="J575" s="129"/>
      <c r="K575" s="129"/>
      <c r="L575" s="129"/>
      <c r="M575" s="129"/>
      <c r="N575" s="129"/>
      <c r="O575" s="129"/>
      <c r="P575" s="129"/>
    </row>
    <row r="576">
      <c r="A576" s="129"/>
      <c r="B576" s="129"/>
      <c r="C576" s="129"/>
      <c r="D576" s="129"/>
      <c r="E576" s="129"/>
      <c r="F576" s="129"/>
      <c r="G576" s="129"/>
      <c r="H576" s="130"/>
      <c r="I576" s="129"/>
      <c r="J576" s="129"/>
      <c r="K576" s="129"/>
      <c r="L576" s="129"/>
      <c r="M576" s="129"/>
      <c r="N576" s="129"/>
      <c r="O576" s="129"/>
      <c r="P576" s="129"/>
    </row>
    <row r="577">
      <c r="A577" s="129"/>
      <c r="B577" s="129"/>
      <c r="C577" s="129"/>
      <c r="D577" s="129"/>
      <c r="E577" s="129"/>
      <c r="F577" s="129"/>
      <c r="G577" s="129"/>
      <c r="H577" s="130"/>
      <c r="I577" s="129"/>
      <c r="J577" s="129"/>
      <c r="K577" s="129"/>
      <c r="L577" s="129"/>
      <c r="M577" s="129"/>
      <c r="N577" s="129"/>
      <c r="O577" s="129"/>
      <c r="P577" s="129"/>
    </row>
    <row r="578">
      <c r="A578" s="129"/>
      <c r="B578" s="129"/>
      <c r="C578" s="129"/>
      <c r="D578" s="129"/>
      <c r="E578" s="129"/>
      <c r="F578" s="129"/>
      <c r="G578" s="129"/>
      <c r="H578" s="130"/>
      <c r="I578" s="129"/>
      <c r="J578" s="129"/>
      <c r="K578" s="129"/>
      <c r="L578" s="129"/>
      <c r="M578" s="129"/>
      <c r="N578" s="129"/>
      <c r="O578" s="129"/>
      <c r="P578" s="129"/>
    </row>
    <row r="579">
      <c r="A579" s="129"/>
      <c r="B579" s="129"/>
      <c r="C579" s="129"/>
      <c r="D579" s="129"/>
      <c r="E579" s="129"/>
      <c r="F579" s="129"/>
      <c r="G579" s="129"/>
      <c r="H579" s="130"/>
      <c r="I579" s="129"/>
      <c r="J579" s="129"/>
      <c r="K579" s="129"/>
      <c r="L579" s="129"/>
      <c r="M579" s="129"/>
      <c r="N579" s="129"/>
      <c r="O579" s="129"/>
      <c r="P579" s="129"/>
    </row>
    <row r="580">
      <c r="A580" s="129"/>
      <c r="B580" s="129"/>
      <c r="C580" s="129"/>
      <c r="D580" s="129"/>
      <c r="E580" s="129"/>
      <c r="F580" s="129"/>
      <c r="G580" s="129"/>
      <c r="H580" s="130"/>
      <c r="I580" s="129"/>
      <c r="J580" s="129"/>
      <c r="K580" s="129"/>
      <c r="L580" s="129"/>
      <c r="M580" s="129"/>
      <c r="N580" s="129"/>
      <c r="O580" s="129"/>
      <c r="P580" s="129"/>
    </row>
    <row r="581">
      <c r="A581" s="129"/>
      <c r="B581" s="129"/>
      <c r="C581" s="129"/>
      <c r="D581" s="129"/>
      <c r="E581" s="129"/>
      <c r="F581" s="129"/>
      <c r="G581" s="129"/>
      <c r="H581" s="130"/>
      <c r="I581" s="129"/>
      <c r="J581" s="129"/>
      <c r="K581" s="129"/>
      <c r="L581" s="129"/>
      <c r="M581" s="129"/>
      <c r="N581" s="129"/>
      <c r="O581" s="129"/>
      <c r="P581" s="129"/>
    </row>
    <row r="582">
      <c r="A582" s="129"/>
      <c r="B582" s="129"/>
      <c r="C582" s="129"/>
      <c r="D582" s="129"/>
      <c r="E582" s="129"/>
      <c r="F582" s="129"/>
      <c r="G582" s="129"/>
      <c r="H582" s="130"/>
      <c r="I582" s="129"/>
      <c r="J582" s="129"/>
      <c r="K582" s="129"/>
      <c r="L582" s="129"/>
      <c r="M582" s="129"/>
      <c r="N582" s="129"/>
      <c r="O582" s="129"/>
      <c r="P582" s="129"/>
    </row>
    <row r="583">
      <c r="A583" s="129"/>
      <c r="B583" s="129"/>
      <c r="C583" s="129"/>
      <c r="D583" s="129"/>
      <c r="E583" s="129"/>
      <c r="F583" s="129"/>
      <c r="G583" s="129"/>
      <c r="H583" s="130"/>
      <c r="I583" s="129"/>
      <c r="J583" s="129"/>
      <c r="K583" s="129"/>
      <c r="L583" s="129"/>
      <c r="M583" s="129"/>
      <c r="N583" s="129"/>
      <c r="O583" s="129"/>
      <c r="P583" s="129"/>
    </row>
    <row r="584">
      <c r="A584" s="129"/>
      <c r="B584" s="129"/>
      <c r="C584" s="129"/>
      <c r="D584" s="129"/>
      <c r="E584" s="129"/>
      <c r="F584" s="129"/>
      <c r="G584" s="129"/>
      <c r="H584" s="130"/>
      <c r="I584" s="129"/>
      <c r="J584" s="129"/>
      <c r="K584" s="129"/>
      <c r="L584" s="129"/>
      <c r="M584" s="129"/>
      <c r="N584" s="129"/>
      <c r="O584" s="129"/>
      <c r="P584" s="129"/>
    </row>
    <row r="585">
      <c r="A585" s="129"/>
      <c r="B585" s="129"/>
      <c r="C585" s="129"/>
      <c r="D585" s="129"/>
      <c r="E585" s="129"/>
      <c r="F585" s="129"/>
      <c r="G585" s="129"/>
      <c r="H585" s="130"/>
      <c r="I585" s="129"/>
      <c r="J585" s="129"/>
      <c r="K585" s="129"/>
      <c r="L585" s="129"/>
      <c r="M585" s="129"/>
      <c r="N585" s="129"/>
      <c r="O585" s="129"/>
      <c r="P585" s="129"/>
    </row>
    <row r="586">
      <c r="A586" s="129"/>
      <c r="B586" s="129"/>
      <c r="C586" s="129"/>
      <c r="D586" s="129"/>
      <c r="E586" s="129"/>
      <c r="F586" s="129"/>
      <c r="G586" s="129"/>
      <c r="H586" s="130"/>
      <c r="I586" s="129"/>
      <c r="J586" s="129"/>
      <c r="K586" s="129"/>
      <c r="L586" s="129"/>
      <c r="M586" s="129"/>
      <c r="N586" s="129"/>
      <c r="O586" s="129"/>
      <c r="P586" s="129"/>
    </row>
    <row r="587">
      <c r="A587" s="129"/>
      <c r="B587" s="129"/>
      <c r="C587" s="129"/>
      <c r="D587" s="129"/>
      <c r="E587" s="129"/>
      <c r="F587" s="129"/>
      <c r="G587" s="129"/>
      <c r="H587" s="130"/>
      <c r="I587" s="129"/>
      <c r="J587" s="129"/>
      <c r="K587" s="129"/>
      <c r="L587" s="129"/>
      <c r="M587" s="129"/>
      <c r="N587" s="129"/>
      <c r="O587" s="129"/>
      <c r="P587" s="129"/>
    </row>
    <row r="588">
      <c r="A588" s="129"/>
      <c r="B588" s="129"/>
      <c r="C588" s="129"/>
      <c r="D588" s="129"/>
      <c r="E588" s="129"/>
      <c r="F588" s="129"/>
      <c r="G588" s="129"/>
      <c r="H588" s="130"/>
      <c r="I588" s="129"/>
      <c r="J588" s="129"/>
      <c r="K588" s="129"/>
      <c r="L588" s="129"/>
      <c r="M588" s="129"/>
      <c r="N588" s="129"/>
      <c r="O588" s="129"/>
      <c r="P588" s="129"/>
    </row>
    <row r="589">
      <c r="A589" s="129"/>
      <c r="B589" s="129"/>
      <c r="C589" s="129"/>
      <c r="D589" s="129"/>
      <c r="E589" s="129"/>
      <c r="F589" s="129"/>
      <c r="G589" s="129"/>
      <c r="H589" s="130"/>
      <c r="I589" s="129"/>
      <c r="J589" s="129"/>
      <c r="K589" s="129"/>
      <c r="L589" s="129"/>
      <c r="M589" s="129"/>
      <c r="N589" s="129"/>
      <c r="O589" s="129"/>
      <c r="P589" s="129"/>
    </row>
    <row r="590">
      <c r="A590" s="129"/>
      <c r="B590" s="129"/>
      <c r="C590" s="129"/>
      <c r="D590" s="129"/>
      <c r="E590" s="129"/>
      <c r="F590" s="129"/>
      <c r="G590" s="129"/>
      <c r="H590" s="130"/>
      <c r="I590" s="129"/>
      <c r="J590" s="129"/>
      <c r="K590" s="129"/>
      <c r="L590" s="129"/>
      <c r="M590" s="129"/>
      <c r="N590" s="129"/>
      <c r="O590" s="129"/>
      <c r="P590" s="129"/>
    </row>
    <row r="591">
      <c r="A591" s="129"/>
      <c r="B591" s="129"/>
      <c r="C591" s="129"/>
      <c r="D591" s="129"/>
      <c r="E591" s="129"/>
      <c r="F591" s="129"/>
      <c r="G591" s="129"/>
      <c r="H591" s="130"/>
      <c r="I591" s="129"/>
      <c r="J591" s="129"/>
      <c r="K591" s="129"/>
      <c r="L591" s="129"/>
      <c r="M591" s="129"/>
      <c r="N591" s="129"/>
      <c r="O591" s="129"/>
      <c r="P591" s="129"/>
    </row>
    <row r="592">
      <c r="A592" s="129"/>
      <c r="B592" s="129"/>
      <c r="C592" s="129"/>
      <c r="D592" s="129"/>
      <c r="E592" s="129"/>
      <c r="F592" s="129"/>
      <c r="G592" s="129"/>
      <c r="H592" s="130"/>
      <c r="I592" s="129"/>
      <c r="J592" s="129"/>
      <c r="K592" s="129"/>
      <c r="L592" s="129"/>
      <c r="M592" s="129"/>
      <c r="N592" s="129"/>
      <c r="O592" s="129"/>
      <c r="P592" s="129"/>
    </row>
    <row r="593">
      <c r="A593" s="129"/>
      <c r="B593" s="129"/>
      <c r="C593" s="129"/>
      <c r="D593" s="129"/>
      <c r="E593" s="129"/>
      <c r="F593" s="129"/>
      <c r="G593" s="129"/>
      <c r="H593" s="130"/>
      <c r="I593" s="129"/>
      <c r="J593" s="129"/>
      <c r="K593" s="129"/>
      <c r="L593" s="129"/>
      <c r="M593" s="129"/>
      <c r="N593" s="129"/>
      <c r="O593" s="129"/>
      <c r="P593" s="129"/>
    </row>
    <row r="594">
      <c r="A594" s="129"/>
      <c r="B594" s="129"/>
      <c r="C594" s="129"/>
      <c r="D594" s="129"/>
      <c r="E594" s="129"/>
      <c r="F594" s="129"/>
      <c r="G594" s="129"/>
      <c r="H594" s="130"/>
      <c r="I594" s="129"/>
      <c r="J594" s="129"/>
      <c r="K594" s="129"/>
      <c r="L594" s="129"/>
      <c r="M594" s="129"/>
      <c r="N594" s="129"/>
      <c r="O594" s="129"/>
      <c r="P594" s="129"/>
    </row>
    <row r="595">
      <c r="A595" s="129"/>
      <c r="B595" s="129"/>
      <c r="C595" s="129"/>
      <c r="D595" s="129"/>
      <c r="E595" s="129"/>
      <c r="F595" s="129"/>
      <c r="G595" s="129"/>
      <c r="H595" s="130"/>
      <c r="I595" s="129"/>
      <c r="J595" s="129"/>
      <c r="K595" s="129"/>
      <c r="L595" s="129"/>
      <c r="M595" s="129"/>
      <c r="N595" s="129"/>
      <c r="O595" s="129"/>
      <c r="P595" s="129"/>
    </row>
    <row r="596">
      <c r="A596" s="129"/>
      <c r="B596" s="129"/>
      <c r="C596" s="129"/>
      <c r="D596" s="129"/>
      <c r="E596" s="129"/>
      <c r="F596" s="129"/>
      <c r="G596" s="129"/>
      <c r="H596" s="130"/>
      <c r="I596" s="129"/>
      <c r="J596" s="129"/>
      <c r="K596" s="129"/>
      <c r="L596" s="129"/>
      <c r="M596" s="129"/>
      <c r="N596" s="129"/>
      <c r="O596" s="129"/>
      <c r="P596" s="129"/>
    </row>
    <row r="597">
      <c r="A597" s="129"/>
      <c r="B597" s="129"/>
      <c r="C597" s="129"/>
      <c r="D597" s="129"/>
      <c r="E597" s="129"/>
      <c r="F597" s="129"/>
      <c r="G597" s="129"/>
      <c r="H597" s="130"/>
      <c r="I597" s="129"/>
      <c r="J597" s="129"/>
      <c r="K597" s="129"/>
      <c r="L597" s="129"/>
      <c r="M597" s="129"/>
      <c r="N597" s="129"/>
      <c r="O597" s="129"/>
      <c r="P597" s="129"/>
    </row>
    <row r="598">
      <c r="A598" s="129"/>
      <c r="B598" s="129"/>
      <c r="C598" s="129"/>
      <c r="D598" s="129"/>
      <c r="E598" s="129"/>
      <c r="F598" s="129"/>
      <c r="G598" s="129"/>
      <c r="H598" s="130"/>
      <c r="I598" s="129"/>
      <c r="J598" s="129"/>
      <c r="K598" s="129"/>
      <c r="L598" s="129"/>
      <c r="M598" s="129"/>
      <c r="N598" s="129"/>
      <c r="O598" s="129"/>
      <c r="P598" s="129"/>
    </row>
    <row r="599">
      <c r="A599" s="129"/>
      <c r="B599" s="129"/>
      <c r="C599" s="129"/>
      <c r="D599" s="129"/>
      <c r="E599" s="129"/>
      <c r="F599" s="129"/>
      <c r="G599" s="129"/>
      <c r="H599" s="130"/>
      <c r="I599" s="129"/>
      <c r="J599" s="129"/>
      <c r="K599" s="129"/>
      <c r="L599" s="129"/>
      <c r="M599" s="129"/>
      <c r="N599" s="129"/>
      <c r="O599" s="129"/>
      <c r="P599" s="129"/>
    </row>
    <row r="600">
      <c r="A600" s="129"/>
      <c r="B600" s="129"/>
      <c r="C600" s="129"/>
      <c r="D600" s="129"/>
      <c r="E600" s="129"/>
      <c r="F600" s="129"/>
      <c r="G600" s="129"/>
      <c r="H600" s="130"/>
      <c r="I600" s="129"/>
      <c r="J600" s="129"/>
      <c r="K600" s="129"/>
      <c r="L600" s="129"/>
      <c r="M600" s="129"/>
      <c r="N600" s="129"/>
      <c r="O600" s="129"/>
      <c r="P600" s="129"/>
    </row>
    <row r="601">
      <c r="A601" s="129"/>
      <c r="B601" s="129"/>
      <c r="C601" s="129"/>
      <c r="D601" s="129"/>
      <c r="E601" s="129"/>
      <c r="F601" s="129"/>
      <c r="G601" s="129"/>
      <c r="H601" s="130"/>
      <c r="I601" s="129"/>
      <c r="J601" s="129"/>
      <c r="K601" s="129"/>
      <c r="L601" s="129"/>
      <c r="M601" s="129"/>
      <c r="N601" s="129"/>
      <c r="O601" s="129"/>
      <c r="P601" s="129"/>
    </row>
    <row r="602">
      <c r="A602" s="129"/>
      <c r="B602" s="129"/>
      <c r="C602" s="129"/>
      <c r="D602" s="129"/>
      <c r="E602" s="129"/>
      <c r="F602" s="129"/>
      <c r="G602" s="129"/>
      <c r="H602" s="130"/>
      <c r="I602" s="129"/>
      <c r="J602" s="129"/>
      <c r="K602" s="129"/>
      <c r="L602" s="129"/>
      <c r="M602" s="129"/>
      <c r="N602" s="129"/>
      <c r="O602" s="129"/>
      <c r="P602" s="129"/>
    </row>
    <row r="603">
      <c r="A603" s="129"/>
      <c r="B603" s="129"/>
      <c r="C603" s="129"/>
      <c r="D603" s="129"/>
      <c r="E603" s="129"/>
      <c r="F603" s="129"/>
      <c r="G603" s="129"/>
      <c r="H603" s="130"/>
      <c r="I603" s="129"/>
      <c r="J603" s="129"/>
      <c r="K603" s="129"/>
      <c r="L603" s="129"/>
      <c r="M603" s="129"/>
      <c r="N603" s="129"/>
      <c r="O603" s="129"/>
      <c r="P603" s="129"/>
    </row>
    <row r="604">
      <c r="A604" s="129"/>
      <c r="B604" s="129"/>
      <c r="C604" s="129"/>
      <c r="D604" s="129"/>
      <c r="E604" s="129"/>
      <c r="F604" s="129"/>
      <c r="G604" s="129"/>
      <c r="H604" s="130"/>
      <c r="I604" s="129"/>
      <c r="J604" s="129"/>
      <c r="K604" s="129"/>
      <c r="L604" s="129"/>
      <c r="M604" s="129"/>
      <c r="N604" s="129"/>
      <c r="O604" s="129"/>
      <c r="P604" s="129"/>
    </row>
    <row r="605">
      <c r="A605" s="129"/>
      <c r="B605" s="129"/>
      <c r="C605" s="129"/>
      <c r="D605" s="129"/>
      <c r="E605" s="129"/>
      <c r="F605" s="129"/>
      <c r="G605" s="129"/>
      <c r="H605" s="130"/>
      <c r="I605" s="129"/>
      <c r="J605" s="129"/>
      <c r="K605" s="129"/>
      <c r="L605" s="129"/>
      <c r="M605" s="129"/>
      <c r="N605" s="129"/>
      <c r="O605" s="129"/>
      <c r="P605" s="129"/>
    </row>
    <row r="606">
      <c r="A606" s="129"/>
      <c r="B606" s="129"/>
      <c r="C606" s="129"/>
      <c r="D606" s="129"/>
      <c r="E606" s="129"/>
      <c r="F606" s="129"/>
      <c r="G606" s="129"/>
      <c r="H606" s="130"/>
      <c r="I606" s="129"/>
      <c r="J606" s="129"/>
      <c r="K606" s="129"/>
      <c r="L606" s="129"/>
      <c r="M606" s="129"/>
      <c r="N606" s="129"/>
      <c r="O606" s="129"/>
      <c r="P606" s="129"/>
    </row>
    <row r="607">
      <c r="A607" s="129"/>
      <c r="B607" s="129"/>
      <c r="C607" s="129"/>
      <c r="D607" s="129"/>
      <c r="E607" s="129"/>
      <c r="F607" s="129"/>
      <c r="G607" s="129"/>
      <c r="H607" s="130"/>
      <c r="I607" s="129"/>
      <c r="J607" s="129"/>
      <c r="K607" s="129"/>
      <c r="L607" s="129"/>
      <c r="M607" s="129"/>
      <c r="N607" s="129"/>
      <c r="O607" s="129"/>
      <c r="P607" s="129"/>
    </row>
    <row r="608">
      <c r="A608" s="129"/>
      <c r="B608" s="129"/>
      <c r="C608" s="129"/>
      <c r="D608" s="129"/>
      <c r="E608" s="129"/>
      <c r="F608" s="129"/>
      <c r="G608" s="129"/>
      <c r="H608" s="130"/>
      <c r="I608" s="129"/>
      <c r="J608" s="129"/>
      <c r="K608" s="129"/>
      <c r="L608" s="129"/>
      <c r="M608" s="129"/>
      <c r="N608" s="129"/>
      <c r="O608" s="129"/>
      <c r="P608" s="129"/>
    </row>
    <row r="609">
      <c r="A609" s="129"/>
      <c r="B609" s="129"/>
      <c r="C609" s="129"/>
      <c r="D609" s="129"/>
      <c r="E609" s="129"/>
      <c r="F609" s="129"/>
      <c r="G609" s="129"/>
      <c r="H609" s="130"/>
      <c r="I609" s="129"/>
      <c r="J609" s="129"/>
      <c r="K609" s="129"/>
      <c r="L609" s="129"/>
      <c r="M609" s="129"/>
      <c r="N609" s="129"/>
      <c r="O609" s="129"/>
      <c r="P609" s="129"/>
    </row>
    <row r="610">
      <c r="A610" s="129"/>
      <c r="B610" s="129"/>
      <c r="C610" s="129"/>
      <c r="D610" s="129"/>
      <c r="E610" s="129"/>
      <c r="F610" s="129"/>
      <c r="G610" s="129"/>
      <c r="H610" s="130"/>
      <c r="I610" s="129"/>
      <c r="J610" s="129"/>
      <c r="K610" s="129"/>
      <c r="L610" s="129"/>
      <c r="M610" s="129"/>
      <c r="N610" s="129"/>
      <c r="O610" s="129"/>
      <c r="P610" s="129"/>
    </row>
    <row r="611">
      <c r="A611" s="129"/>
      <c r="B611" s="129"/>
      <c r="C611" s="129"/>
      <c r="D611" s="129"/>
      <c r="E611" s="129"/>
      <c r="F611" s="129"/>
      <c r="G611" s="129"/>
      <c r="H611" s="130"/>
      <c r="I611" s="129"/>
      <c r="J611" s="129"/>
      <c r="K611" s="129"/>
      <c r="L611" s="129"/>
      <c r="M611" s="129"/>
      <c r="N611" s="129"/>
      <c r="O611" s="129"/>
      <c r="P611" s="129"/>
    </row>
    <row r="612">
      <c r="A612" s="129"/>
      <c r="B612" s="129"/>
      <c r="C612" s="129"/>
      <c r="D612" s="129"/>
      <c r="E612" s="129"/>
      <c r="F612" s="129"/>
      <c r="G612" s="129"/>
      <c r="H612" s="130"/>
      <c r="I612" s="129"/>
      <c r="J612" s="129"/>
      <c r="K612" s="129"/>
      <c r="L612" s="129"/>
      <c r="M612" s="129"/>
      <c r="N612" s="129"/>
      <c r="O612" s="129"/>
      <c r="P612" s="129"/>
    </row>
    <row r="613">
      <c r="A613" s="129"/>
      <c r="B613" s="129"/>
      <c r="C613" s="129"/>
      <c r="D613" s="129"/>
      <c r="E613" s="129"/>
      <c r="F613" s="129"/>
      <c r="G613" s="129"/>
      <c r="H613" s="130"/>
      <c r="I613" s="129"/>
      <c r="J613" s="129"/>
      <c r="K613" s="129"/>
      <c r="L613" s="129"/>
      <c r="M613" s="129"/>
      <c r="N613" s="129"/>
      <c r="O613" s="129"/>
      <c r="P613" s="129"/>
    </row>
    <row r="614">
      <c r="A614" s="129"/>
      <c r="B614" s="129"/>
      <c r="C614" s="129"/>
      <c r="D614" s="129"/>
      <c r="E614" s="129"/>
      <c r="F614" s="129"/>
      <c r="G614" s="129"/>
      <c r="H614" s="130"/>
      <c r="I614" s="129"/>
      <c r="J614" s="129"/>
      <c r="K614" s="129"/>
      <c r="L614" s="129"/>
      <c r="M614" s="129"/>
      <c r="N614" s="129"/>
      <c r="O614" s="129"/>
      <c r="P614" s="129"/>
    </row>
    <row r="615">
      <c r="A615" s="129"/>
      <c r="B615" s="129"/>
      <c r="C615" s="129"/>
      <c r="D615" s="129"/>
      <c r="E615" s="129"/>
      <c r="F615" s="129"/>
      <c r="G615" s="129"/>
      <c r="H615" s="130"/>
      <c r="I615" s="129"/>
      <c r="J615" s="129"/>
      <c r="K615" s="129"/>
      <c r="L615" s="129"/>
      <c r="M615" s="129"/>
      <c r="N615" s="129"/>
      <c r="O615" s="129"/>
      <c r="P615" s="129"/>
    </row>
    <row r="616">
      <c r="A616" s="129"/>
      <c r="B616" s="129"/>
      <c r="C616" s="129"/>
      <c r="D616" s="129"/>
      <c r="E616" s="129"/>
      <c r="F616" s="129"/>
      <c r="G616" s="129"/>
      <c r="H616" s="130"/>
      <c r="I616" s="129"/>
      <c r="J616" s="129"/>
      <c r="K616" s="129"/>
      <c r="L616" s="129"/>
      <c r="M616" s="129"/>
      <c r="N616" s="129"/>
      <c r="O616" s="129"/>
      <c r="P616" s="129"/>
    </row>
    <row r="617">
      <c r="A617" s="129"/>
      <c r="B617" s="129"/>
      <c r="C617" s="129"/>
      <c r="D617" s="129"/>
      <c r="E617" s="129"/>
      <c r="F617" s="129"/>
      <c r="G617" s="129"/>
      <c r="H617" s="130"/>
      <c r="I617" s="129"/>
      <c r="J617" s="129"/>
      <c r="K617" s="129"/>
      <c r="L617" s="129"/>
      <c r="M617" s="129"/>
      <c r="N617" s="129"/>
      <c r="O617" s="129"/>
      <c r="P617" s="129"/>
    </row>
    <row r="618">
      <c r="A618" s="129"/>
      <c r="B618" s="129"/>
      <c r="C618" s="129"/>
      <c r="D618" s="129"/>
      <c r="E618" s="129"/>
      <c r="F618" s="129"/>
      <c r="G618" s="129"/>
      <c r="H618" s="130"/>
      <c r="I618" s="129"/>
      <c r="J618" s="129"/>
      <c r="K618" s="129"/>
      <c r="L618" s="129"/>
      <c r="M618" s="129"/>
      <c r="N618" s="129"/>
      <c r="O618" s="129"/>
      <c r="P618" s="129"/>
    </row>
    <row r="619">
      <c r="A619" s="129"/>
      <c r="B619" s="129"/>
      <c r="C619" s="129"/>
      <c r="D619" s="129"/>
      <c r="E619" s="129"/>
      <c r="F619" s="129"/>
      <c r="G619" s="129"/>
      <c r="H619" s="130"/>
      <c r="I619" s="129"/>
      <c r="J619" s="129"/>
      <c r="K619" s="129"/>
      <c r="L619" s="129"/>
      <c r="M619" s="129"/>
      <c r="N619" s="129"/>
      <c r="O619" s="129"/>
      <c r="P619" s="129"/>
    </row>
    <row r="620">
      <c r="A620" s="129"/>
      <c r="B620" s="129"/>
      <c r="C620" s="129"/>
      <c r="D620" s="129"/>
      <c r="E620" s="129"/>
      <c r="F620" s="129"/>
      <c r="G620" s="129"/>
      <c r="H620" s="130"/>
      <c r="I620" s="129"/>
      <c r="J620" s="129"/>
      <c r="K620" s="129"/>
      <c r="L620" s="129"/>
      <c r="M620" s="129"/>
      <c r="N620" s="129"/>
      <c r="O620" s="129"/>
      <c r="P620" s="129"/>
    </row>
    <row r="621">
      <c r="A621" s="129"/>
      <c r="B621" s="129"/>
      <c r="C621" s="129"/>
      <c r="D621" s="129"/>
      <c r="E621" s="129"/>
      <c r="F621" s="129"/>
      <c r="G621" s="129"/>
      <c r="H621" s="130"/>
      <c r="I621" s="129"/>
      <c r="J621" s="129"/>
      <c r="K621" s="129"/>
      <c r="L621" s="129"/>
      <c r="M621" s="129"/>
      <c r="N621" s="129"/>
      <c r="O621" s="129"/>
      <c r="P621" s="129"/>
    </row>
    <row r="622">
      <c r="A622" s="129"/>
      <c r="B622" s="129"/>
      <c r="C622" s="129"/>
      <c r="D622" s="129"/>
      <c r="E622" s="129"/>
      <c r="F622" s="129"/>
      <c r="G622" s="129"/>
      <c r="H622" s="130"/>
      <c r="I622" s="129"/>
      <c r="J622" s="129"/>
      <c r="K622" s="129"/>
      <c r="L622" s="129"/>
      <c r="M622" s="129"/>
      <c r="N622" s="129"/>
      <c r="O622" s="129"/>
      <c r="P622" s="129"/>
    </row>
    <row r="623">
      <c r="A623" s="129"/>
      <c r="B623" s="129"/>
      <c r="C623" s="129"/>
      <c r="D623" s="129"/>
      <c r="E623" s="129"/>
      <c r="F623" s="129"/>
      <c r="G623" s="129"/>
      <c r="H623" s="130"/>
      <c r="I623" s="129"/>
      <c r="J623" s="129"/>
      <c r="K623" s="129"/>
      <c r="L623" s="129"/>
      <c r="M623" s="129"/>
      <c r="N623" s="129"/>
      <c r="O623" s="129"/>
      <c r="P623" s="129"/>
    </row>
    <row r="624">
      <c r="A624" s="129"/>
      <c r="B624" s="129"/>
      <c r="C624" s="129"/>
      <c r="D624" s="129"/>
      <c r="E624" s="129"/>
      <c r="F624" s="129"/>
      <c r="G624" s="129"/>
      <c r="H624" s="130"/>
      <c r="I624" s="129"/>
      <c r="J624" s="129"/>
      <c r="K624" s="129"/>
      <c r="L624" s="129"/>
      <c r="M624" s="129"/>
      <c r="N624" s="129"/>
      <c r="O624" s="129"/>
      <c r="P624" s="129"/>
    </row>
    <row r="625">
      <c r="A625" s="129"/>
      <c r="B625" s="129"/>
      <c r="C625" s="129"/>
      <c r="D625" s="129"/>
      <c r="E625" s="129"/>
      <c r="F625" s="129"/>
      <c r="G625" s="129"/>
      <c r="H625" s="130"/>
      <c r="I625" s="129"/>
      <c r="J625" s="129"/>
      <c r="K625" s="129"/>
      <c r="L625" s="129"/>
      <c r="M625" s="129"/>
      <c r="N625" s="129"/>
      <c r="O625" s="129"/>
      <c r="P625" s="129"/>
    </row>
    <row r="626">
      <c r="A626" s="129"/>
      <c r="B626" s="129"/>
      <c r="C626" s="129"/>
      <c r="D626" s="129"/>
      <c r="E626" s="129"/>
      <c r="F626" s="129"/>
      <c r="G626" s="129"/>
      <c r="H626" s="130"/>
      <c r="I626" s="129"/>
      <c r="J626" s="129"/>
      <c r="K626" s="129"/>
      <c r="L626" s="129"/>
      <c r="M626" s="129"/>
      <c r="N626" s="129"/>
      <c r="O626" s="129"/>
      <c r="P626" s="129"/>
    </row>
    <row r="627">
      <c r="A627" s="129"/>
      <c r="B627" s="129"/>
      <c r="C627" s="129"/>
      <c r="D627" s="129"/>
      <c r="E627" s="129"/>
      <c r="F627" s="129"/>
      <c r="G627" s="129"/>
      <c r="H627" s="130"/>
      <c r="I627" s="129"/>
      <c r="J627" s="129"/>
      <c r="K627" s="129"/>
      <c r="L627" s="129"/>
      <c r="M627" s="129"/>
      <c r="N627" s="129"/>
      <c r="O627" s="129"/>
      <c r="P627" s="129"/>
    </row>
    <row r="628">
      <c r="A628" s="129"/>
      <c r="B628" s="129"/>
      <c r="C628" s="129"/>
      <c r="D628" s="129"/>
      <c r="E628" s="129"/>
      <c r="F628" s="129"/>
      <c r="G628" s="129"/>
      <c r="H628" s="130"/>
      <c r="I628" s="129"/>
      <c r="J628" s="129"/>
      <c r="K628" s="129"/>
      <c r="L628" s="129"/>
      <c r="M628" s="129"/>
      <c r="N628" s="129"/>
      <c r="O628" s="129"/>
      <c r="P628" s="129"/>
    </row>
    <row r="629">
      <c r="A629" s="129"/>
      <c r="B629" s="129"/>
      <c r="C629" s="129"/>
      <c r="D629" s="129"/>
      <c r="E629" s="129"/>
      <c r="F629" s="129"/>
      <c r="G629" s="129"/>
      <c r="H629" s="130"/>
      <c r="I629" s="129"/>
      <c r="J629" s="129"/>
      <c r="K629" s="129"/>
      <c r="L629" s="129"/>
      <c r="M629" s="129"/>
      <c r="N629" s="129"/>
      <c r="O629" s="129"/>
      <c r="P629" s="129"/>
    </row>
    <row r="630">
      <c r="A630" s="129"/>
      <c r="B630" s="129"/>
      <c r="C630" s="129"/>
      <c r="D630" s="129"/>
      <c r="E630" s="129"/>
      <c r="F630" s="129"/>
      <c r="G630" s="129"/>
      <c r="H630" s="130"/>
      <c r="I630" s="129"/>
      <c r="J630" s="129"/>
      <c r="K630" s="129"/>
      <c r="L630" s="129"/>
      <c r="M630" s="129"/>
      <c r="N630" s="129"/>
      <c r="O630" s="129"/>
      <c r="P630" s="129"/>
    </row>
    <row r="631">
      <c r="A631" s="129"/>
      <c r="B631" s="129"/>
      <c r="C631" s="129"/>
      <c r="D631" s="129"/>
      <c r="E631" s="129"/>
      <c r="F631" s="129"/>
      <c r="G631" s="129"/>
      <c r="H631" s="130"/>
      <c r="I631" s="129"/>
      <c r="J631" s="129"/>
      <c r="K631" s="129"/>
      <c r="L631" s="129"/>
      <c r="M631" s="129"/>
      <c r="N631" s="129"/>
      <c r="O631" s="129"/>
      <c r="P631" s="129"/>
    </row>
    <row r="632">
      <c r="A632" s="129"/>
      <c r="B632" s="129"/>
      <c r="C632" s="129"/>
      <c r="D632" s="129"/>
      <c r="E632" s="129"/>
      <c r="F632" s="129"/>
      <c r="G632" s="129"/>
      <c r="H632" s="130"/>
      <c r="I632" s="129"/>
      <c r="J632" s="129"/>
      <c r="K632" s="129"/>
      <c r="L632" s="129"/>
      <c r="M632" s="129"/>
      <c r="N632" s="129"/>
      <c r="O632" s="129"/>
      <c r="P632" s="129"/>
    </row>
    <row r="633">
      <c r="A633" s="129"/>
      <c r="B633" s="129"/>
      <c r="C633" s="129"/>
      <c r="D633" s="129"/>
      <c r="E633" s="129"/>
      <c r="F633" s="129"/>
      <c r="G633" s="129"/>
      <c r="H633" s="130"/>
      <c r="I633" s="129"/>
      <c r="J633" s="129"/>
      <c r="K633" s="129"/>
      <c r="L633" s="129"/>
      <c r="M633" s="129"/>
      <c r="N633" s="129"/>
      <c r="O633" s="129"/>
      <c r="P633" s="129"/>
    </row>
    <row r="634">
      <c r="A634" s="129"/>
      <c r="B634" s="129"/>
      <c r="C634" s="129"/>
      <c r="D634" s="129"/>
      <c r="E634" s="129"/>
      <c r="F634" s="129"/>
      <c r="G634" s="129"/>
      <c r="H634" s="130"/>
      <c r="I634" s="129"/>
      <c r="J634" s="129"/>
      <c r="K634" s="129"/>
      <c r="L634" s="129"/>
      <c r="M634" s="129"/>
      <c r="N634" s="129"/>
      <c r="O634" s="129"/>
      <c r="P634" s="129"/>
    </row>
    <row r="635">
      <c r="A635" s="129"/>
      <c r="B635" s="129"/>
      <c r="C635" s="129"/>
      <c r="D635" s="129"/>
      <c r="E635" s="129"/>
      <c r="F635" s="129"/>
      <c r="G635" s="129"/>
      <c r="H635" s="130"/>
      <c r="I635" s="129"/>
      <c r="J635" s="129"/>
      <c r="K635" s="129"/>
      <c r="L635" s="129"/>
      <c r="M635" s="129"/>
      <c r="N635" s="129"/>
      <c r="O635" s="129"/>
      <c r="P635" s="129"/>
    </row>
    <row r="636">
      <c r="A636" s="129"/>
      <c r="B636" s="129"/>
      <c r="C636" s="129"/>
      <c r="D636" s="129"/>
      <c r="E636" s="129"/>
      <c r="F636" s="129"/>
      <c r="G636" s="129"/>
      <c r="H636" s="130"/>
      <c r="I636" s="129"/>
      <c r="J636" s="129"/>
      <c r="K636" s="129"/>
      <c r="L636" s="129"/>
      <c r="M636" s="129"/>
      <c r="N636" s="129"/>
      <c r="O636" s="129"/>
      <c r="P636" s="129"/>
    </row>
    <row r="637">
      <c r="A637" s="129"/>
      <c r="B637" s="129"/>
      <c r="C637" s="129"/>
      <c r="D637" s="129"/>
      <c r="E637" s="129"/>
      <c r="F637" s="129"/>
      <c r="G637" s="129"/>
      <c r="H637" s="130"/>
      <c r="I637" s="129"/>
      <c r="J637" s="129"/>
      <c r="K637" s="129"/>
      <c r="L637" s="129"/>
      <c r="M637" s="129"/>
      <c r="N637" s="129"/>
      <c r="O637" s="129"/>
      <c r="P637" s="129"/>
    </row>
    <row r="638">
      <c r="A638" s="129"/>
      <c r="B638" s="129"/>
      <c r="C638" s="129"/>
      <c r="D638" s="129"/>
      <c r="E638" s="129"/>
      <c r="F638" s="129"/>
      <c r="G638" s="129"/>
      <c r="H638" s="130"/>
      <c r="I638" s="129"/>
      <c r="J638" s="129"/>
      <c r="K638" s="129"/>
      <c r="L638" s="129"/>
      <c r="M638" s="129"/>
      <c r="N638" s="129"/>
      <c r="O638" s="129"/>
      <c r="P638" s="129"/>
    </row>
    <row r="639">
      <c r="A639" s="129"/>
      <c r="B639" s="129"/>
      <c r="C639" s="129"/>
      <c r="D639" s="129"/>
      <c r="E639" s="129"/>
      <c r="F639" s="129"/>
      <c r="G639" s="129"/>
      <c r="H639" s="130"/>
      <c r="I639" s="129"/>
      <c r="J639" s="129"/>
      <c r="K639" s="129"/>
      <c r="L639" s="129"/>
      <c r="M639" s="129"/>
      <c r="N639" s="129"/>
      <c r="O639" s="129"/>
      <c r="P639" s="129"/>
    </row>
    <row r="640">
      <c r="A640" s="129"/>
      <c r="B640" s="129"/>
      <c r="C640" s="129"/>
      <c r="D640" s="129"/>
      <c r="E640" s="129"/>
      <c r="F640" s="129"/>
      <c r="G640" s="129"/>
      <c r="H640" s="130"/>
      <c r="I640" s="129"/>
      <c r="J640" s="129"/>
      <c r="K640" s="129"/>
      <c r="L640" s="129"/>
      <c r="M640" s="129"/>
      <c r="N640" s="129"/>
      <c r="O640" s="129"/>
      <c r="P640" s="129"/>
    </row>
    <row r="641">
      <c r="A641" s="129"/>
      <c r="B641" s="129"/>
      <c r="C641" s="129"/>
      <c r="D641" s="129"/>
      <c r="E641" s="129"/>
      <c r="F641" s="129"/>
      <c r="G641" s="129"/>
      <c r="H641" s="130"/>
      <c r="I641" s="129"/>
      <c r="J641" s="129"/>
      <c r="K641" s="129"/>
      <c r="L641" s="129"/>
      <c r="M641" s="129"/>
      <c r="N641" s="129"/>
      <c r="O641" s="129"/>
      <c r="P641" s="129"/>
    </row>
    <row r="642">
      <c r="A642" s="129"/>
      <c r="B642" s="129"/>
      <c r="C642" s="129"/>
      <c r="D642" s="129"/>
      <c r="E642" s="129"/>
      <c r="F642" s="129"/>
      <c r="G642" s="129"/>
      <c r="H642" s="130"/>
      <c r="I642" s="129"/>
      <c r="J642" s="129"/>
      <c r="K642" s="129"/>
      <c r="L642" s="129"/>
      <c r="M642" s="129"/>
      <c r="N642" s="129"/>
      <c r="O642" s="129"/>
      <c r="P642" s="129"/>
    </row>
    <row r="643">
      <c r="A643" s="129"/>
      <c r="B643" s="129"/>
      <c r="C643" s="129"/>
      <c r="D643" s="129"/>
      <c r="E643" s="129"/>
      <c r="F643" s="129"/>
      <c r="G643" s="129"/>
      <c r="H643" s="130"/>
      <c r="I643" s="129"/>
      <c r="J643" s="129"/>
      <c r="K643" s="129"/>
      <c r="L643" s="129"/>
      <c r="M643" s="129"/>
      <c r="N643" s="129"/>
      <c r="O643" s="129"/>
      <c r="P643" s="129"/>
    </row>
    <row r="644">
      <c r="A644" s="129"/>
      <c r="B644" s="129"/>
      <c r="C644" s="129"/>
      <c r="D644" s="129"/>
      <c r="E644" s="129"/>
      <c r="F644" s="129"/>
      <c r="G644" s="129"/>
      <c r="H644" s="130"/>
      <c r="I644" s="129"/>
      <c r="J644" s="129"/>
      <c r="K644" s="129"/>
      <c r="L644" s="129"/>
      <c r="M644" s="129"/>
      <c r="N644" s="129"/>
      <c r="O644" s="129"/>
      <c r="P644" s="129"/>
    </row>
    <row r="645">
      <c r="A645" s="129"/>
      <c r="B645" s="129"/>
      <c r="C645" s="129"/>
      <c r="D645" s="129"/>
      <c r="E645" s="129"/>
      <c r="F645" s="129"/>
      <c r="G645" s="129"/>
      <c r="H645" s="130"/>
      <c r="I645" s="129"/>
      <c r="J645" s="129"/>
      <c r="K645" s="129"/>
      <c r="L645" s="129"/>
      <c r="M645" s="129"/>
      <c r="N645" s="129"/>
      <c r="O645" s="129"/>
      <c r="P645" s="129"/>
    </row>
    <row r="646">
      <c r="A646" s="129"/>
      <c r="B646" s="129"/>
      <c r="C646" s="129"/>
      <c r="D646" s="129"/>
      <c r="E646" s="129"/>
      <c r="F646" s="129"/>
      <c r="G646" s="129"/>
      <c r="H646" s="130"/>
      <c r="I646" s="129"/>
      <c r="J646" s="129"/>
      <c r="K646" s="129"/>
      <c r="L646" s="129"/>
      <c r="M646" s="129"/>
      <c r="N646" s="129"/>
      <c r="O646" s="129"/>
      <c r="P646" s="129"/>
    </row>
    <row r="647">
      <c r="A647" s="129"/>
      <c r="B647" s="129"/>
      <c r="C647" s="129"/>
      <c r="D647" s="129"/>
      <c r="E647" s="129"/>
      <c r="F647" s="129"/>
      <c r="G647" s="129"/>
      <c r="H647" s="130"/>
      <c r="I647" s="129"/>
      <c r="J647" s="129"/>
      <c r="K647" s="129"/>
      <c r="L647" s="129"/>
      <c r="M647" s="129"/>
      <c r="N647" s="129"/>
      <c r="O647" s="129"/>
      <c r="P647" s="129"/>
    </row>
    <row r="648">
      <c r="A648" s="129"/>
      <c r="B648" s="129"/>
      <c r="C648" s="129"/>
      <c r="D648" s="129"/>
      <c r="E648" s="129"/>
      <c r="F648" s="129"/>
      <c r="G648" s="129"/>
      <c r="H648" s="130"/>
      <c r="I648" s="129"/>
      <c r="J648" s="129"/>
      <c r="K648" s="129"/>
      <c r="L648" s="129"/>
      <c r="M648" s="129"/>
      <c r="N648" s="129"/>
      <c r="O648" s="129"/>
      <c r="P648" s="129"/>
    </row>
    <row r="649">
      <c r="A649" s="129"/>
      <c r="B649" s="129"/>
      <c r="C649" s="129"/>
      <c r="D649" s="129"/>
      <c r="E649" s="129"/>
      <c r="F649" s="129"/>
      <c r="G649" s="129"/>
      <c r="H649" s="130"/>
      <c r="I649" s="129"/>
      <c r="J649" s="129"/>
      <c r="K649" s="129"/>
      <c r="L649" s="129"/>
      <c r="M649" s="129"/>
      <c r="N649" s="129"/>
      <c r="O649" s="129"/>
      <c r="P649" s="129"/>
    </row>
    <row r="650">
      <c r="A650" s="129"/>
      <c r="B650" s="129"/>
      <c r="C650" s="129"/>
      <c r="D650" s="129"/>
      <c r="E650" s="129"/>
      <c r="F650" s="129"/>
      <c r="G650" s="129"/>
      <c r="H650" s="130"/>
      <c r="I650" s="129"/>
      <c r="J650" s="129"/>
      <c r="K650" s="129"/>
      <c r="L650" s="129"/>
      <c r="M650" s="129"/>
      <c r="N650" s="129"/>
      <c r="O650" s="129"/>
      <c r="P650" s="129"/>
    </row>
    <row r="651">
      <c r="A651" s="129"/>
      <c r="B651" s="129"/>
      <c r="C651" s="129"/>
      <c r="D651" s="129"/>
      <c r="E651" s="129"/>
      <c r="F651" s="129"/>
      <c r="G651" s="129"/>
      <c r="H651" s="130"/>
      <c r="I651" s="129"/>
      <c r="J651" s="129"/>
      <c r="K651" s="129"/>
      <c r="L651" s="129"/>
      <c r="M651" s="129"/>
      <c r="N651" s="129"/>
      <c r="O651" s="129"/>
      <c r="P651" s="129"/>
    </row>
    <row r="652">
      <c r="A652" s="129"/>
      <c r="B652" s="129"/>
      <c r="C652" s="129"/>
      <c r="D652" s="129"/>
      <c r="E652" s="129"/>
      <c r="F652" s="129"/>
      <c r="G652" s="129"/>
      <c r="H652" s="130"/>
      <c r="I652" s="129"/>
      <c r="J652" s="129"/>
      <c r="K652" s="129"/>
      <c r="L652" s="129"/>
      <c r="M652" s="129"/>
      <c r="N652" s="129"/>
      <c r="O652" s="129"/>
      <c r="P652" s="129"/>
    </row>
    <row r="653">
      <c r="A653" s="129"/>
      <c r="B653" s="129"/>
      <c r="C653" s="129"/>
      <c r="D653" s="129"/>
      <c r="E653" s="129"/>
      <c r="F653" s="129"/>
      <c r="G653" s="129"/>
      <c r="H653" s="130"/>
      <c r="I653" s="129"/>
      <c r="J653" s="129"/>
      <c r="K653" s="129"/>
      <c r="L653" s="129"/>
      <c r="M653" s="129"/>
      <c r="N653" s="129"/>
      <c r="O653" s="129"/>
      <c r="P653" s="129"/>
    </row>
    <row r="654">
      <c r="A654" s="129"/>
      <c r="B654" s="129"/>
      <c r="C654" s="129"/>
      <c r="D654" s="129"/>
      <c r="E654" s="129"/>
      <c r="F654" s="129"/>
      <c r="G654" s="129"/>
      <c r="H654" s="130"/>
      <c r="I654" s="129"/>
      <c r="J654" s="129"/>
      <c r="K654" s="129"/>
      <c r="L654" s="129"/>
      <c r="M654" s="129"/>
      <c r="N654" s="129"/>
      <c r="O654" s="129"/>
      <c r="P654" s="129"/>
    </row>
    <row r="655">
      <c r="A655" s="129"/>
      <c r="B655" s="129"/>
      <c r="C655" s="129"/>
      <c r="D655" s="129"/>
      <c r="E655" s="129"/>
      <c r="F655" s="129"/>
      <c r="G655" s="129"/>
      <c r="H655" s="130"/>
      <c r="I655" s="129"/>
      <c r="J655" s="129"/>
      <c r="K655" s="129"/>
      <c r="L655" s="129"/>
      <c r="M655" s="129"/>
      <c r="N655" s="129"/>
      <c r="O655" s="129"/>
      <c r="P655" s="129"/>
    </row>
    <row r="656">
      <c r="A656" s="129"/>
      <c r="B656" s="129"/>
      <c r="C656" s="129"/>
      <c r="D656" s="129"/>
      <c r="E656" s="129"/>
      <c r="F656" s="129"/>
      <c r="G656" s="129"/>
      <c r="H656" s="130"/>
      <c r="I656" s="129"/>
      <c r="J656" s="129"/>
      <c r="K656" s="129"/>
      <c r="L656" s="129"/>
      <c r="M656" s="129"/>
      <c r="N656" s="129"/>
      <c r="O656" s="129"/>
      <c r="P656" s="129"/>
    </row>
    <row r="657">
      <c r="A657" s="129"/>
      <c r="B657" s="129"/>
      <c r="C657" s="129"/>
      <c r="D657" s="129"/>
      <c r="E657" s="129"/>
      <c r="F657" s="129"/>
      <c r="G657" s="129"/>
      <c r="H657" s="130"/>
      <c r="I657" s="129"/>
      <c r="J657" s="129"/>
      <c r="K657" s="129"/>
      <c r="L657" s="129"/>
      <c r="M657" s="129"/>
      <c r="N657" s="129"/>
      <c r="O657" s="129"/>
      <c r="P657" s="129"/>
    </row>
    <row r="658">
      <c r="A658" s="129"/>
      <c r="B658" s="129"/>
      <c r="C658" s="129"/>
      <c r="D658" s="129"/>
      <c r="E658" s="129"/>
      <c r="F658" s="129"/>
      <c r="G658" s="129"/>
      <c r="H658" s="130"/>
      <c r="I658" s="129"/>
      <c r="J658" s="129"/>
      <c r="K658" s="129"/>
      <c r="L658" s="129"/>
      <c r="M658" s="129"/>
      <c r="N658" s="129"/>
      <c r="O658" s="129"/>
      <c r="P658" s="129"/>
    </row>
    <row r="659">
      <c r="A659" s="129"/>
      <c r="B659" s="129"/>
      <c r="C659" s="129"/>
      <c r="D659" s="129"/>
      <c r="E659" s="129"/>
      <c r="F659" s="129"/>
      <c r="G659" s="129"/>
      <c r="H659" s="131"/>
      <c r="I659" s="129"/>
      <c r="J659" s="129"/>
      <c r="K659" s="129"/>
      <c r="L659" s="129"/>
      <c r="M659" s="129"/>
      <c r="N659" s="129"/>
      <c r="O659" s="129"/>
      <c r="P659" s="129"/>
    </row>
    <row r="660">
      <c r="A660" s="129"/>
      <c r="B660" s="129"/>
      <c r="C660" s="129"/>
      <c r="D660" s="129"/>
      <c r="E660" s="129"/>
      <c r="F660" s="129"/>
      <c r="G660" s="129"/>
      <c r="H660" s="132"/>
      <c r="I660" s="129"/>
      <c r="J660" s="129"/>
      <c r="K660" s="129"/>
      <c r="L660" s="129"/>
      <c r="M660" s="129"/>
      <c r="N660" s="129"/>
      <c r="O660" s="129"/>
      <c r="P660" s="129"/>
    </row>
    <row r="661">
      <c r="A661" s="129"/>
      <c r="B661" s="129"/>
      <c r="C661" s="129"/>
      <c r="D661" s="129"/>
      <c r="E661" s="129"/>
      <c r="F661" s="129"/>
      <c r="G661" s="129"/>
      <c r="H661" s="132"/>
      <c r="I661" s="129"/>
      <c r="J661" s="129"/>
      <c r="K661" s="129"/>
      <c r="L661" s="129"/>
      <c r="M661" s="129"/>
      <c r="N661" s="129"/>
      <c r="O661" s="129"/>
      <c r="P661" s="129"/>
    </row>
    <row r="662">
      <c r="A662" s="129"/>
      <c r="B662" s="129"/>
      <c r="C662" s="129"/>
      <c r="D662" s="129"/>
      <c r="E662" s="129"/>
      <c r="F662" s="129"/>
      <c r="G662" s="129"/>
      <c r="H662" s="132"/>
      <c r="I662" s="129"/>
      <c r="J662" s="129"/>
      <c r="K662" s="129"/>
      <c r="L662" s="129"/>
      <c r="M662" s="129"/>
      <c r="N662" s="129"/>
      <c r="O662" s="129"/>
      <c r="P662" s="129"/>
    </row>
    <row r="663">
      <c r="A663" s="129"/>
      <c r="B663" s="129"/>
      <c r="C663" s="129"/>
      <c r="D663" s="129"/>
      <c r="E663" s="129"/>
      <c r="F663" s="129"/>
      <c r="G663" s="129"/>
      <c r="H663" s="132"/>
      <c r="I663" s="129"/>
      <c r="J663" s="129"/>
      <c r="K663" s="129"/>
      <c r="L663" s="129"/>
      <c r="M663" s="129"/>
      <c r="N663" s="129"/>
      <c r="O663" s="129"/>
      <c r="P663" s="129"/>
    </row>
    <row r="664">
      <c r="A664" s="129"/>
      <c r="B664" s="129"/>
      <c r="C664" s="129"/>
      <c r="D664" s="129"/>
      <c r="E664" s="129"/>
      <c r="F664" s="129"/>
      <c r="G664" s="129"/>
      <c r="H664" s="132"/>
      <c r="I664" s="129"/>
      <c r="J664" s="129"/>
      <c r="K664" s="129"/>
      <c r="L664" s="129"/>
      <c r="M664" s="129"/>
      <c r="N664" s="129"/>
      <c r="O664" s="129"/>
      <c r="P664" s="129"/>
    </row>
    <row r="665">
      <c r="A665" s="129"/>
      <c r="B665" s="129"/>
      <c r="C665" s="129"/>
      <c r="D665" s="129"/>
      <c r="E665" s="129"/>
      <c r="F665" s="129"/>
      <c r="G665" s="129"/>
      <c r="H665" s="132"/>
      <c r="I665" s="129"/>
      <c r="J665" s="129"/>
      <c r="K665" s="129"/>
      <c r="L665" s="129"/>
      <c r="M665" s="129"/>
      <c r="N665" s="129"/>
      <c r="O665" s="129"/>
      <c r="P665" s="129"/>
    </row>
    <row r="666">
      <c r="A666" s="129"/>
      <c r="B666" s="129"/>
      <c r="C666" s="129"/>
      <c r="D666" s="129"/>
      <c r="E666" s="129"/>
      <c r="F666" s="129"/>
      <c r="G666" s="129"/>
      <c r="H666" s="132"/>
      <c r="I666" s="129"/>
      <c r="J666" s="129"/>
      <c r="K666" s="129"/>
      <c r="L666" s="129"/>
      <c r="M666" s="129"/>
      <c r="N666" s="129"/>
      <c r="O666" s="129"/>
      <c r="P666" s="129"/>
    </row>
    <row r="667">
      <c r="A667" s="129"/>
      <c r="B667" s="129"/>
      <c r="C667" s="129"/>
      <c r="D667" s="129"/>
      <c r="E667" s="129"/>
      <c r="F667" s="129"/>
      <c r="G667" s="129"/>
      <c r="H667" s="132"/>
      <c r="I667" s="129"/>
      <c r="J667" s="129"/>
      <c r="K667" s="129"/>
      <c r="L667" s="129"/>
      <c r="M667" s="129"/>
      <c r="N667" s="129"/>
      <c r="O667" s="129"/>
      <c r="P667" s="129"/>
    </row>
    <row r="668">
      <c r="A668" s="129"/>
      <c r="B668" s="129"/>
      <c r="C668" s="129"/>
      <c r="D668" s="129"/>
      <c r="E668" s="129"/>
      <c r="F668" s="129"/>
      <c r="G668" s="129"/>
      <c r="H668" s="132"/>
      <c r="I668" s="129"/>
      <c r="J668" s="129"/>
      <c r="K668" s="129"/>
      <c r="L668" s="129"/>
      <c r="M668" s="129"/>
      <c r="N668" s="129"/>
      <c r="O668" s="129"/>
      <c r="P668" s="129"/>
    </row>
    <row r="669">
      <c r="A669" s="129"/>
      <c r="B669" s="129"/>
      <c r="C669" s="129"/>
      <c r="D669" s="129"/>
      <c r="E669" s="129"/>
      <c r="F669" s="129"/>
      <c r="G669" s="129"/>
      <c r="H669" s="132"/>
      <c r="I669" s="129"/>
      <c r="J669" s="129"/>
      <c r="K669" s="129"/>
      <c r="L669" s="129"/>
      <c r="M669" s="129"/>
      <c r="N669" s="129"/>
      <c r="O669" s="129"/>
      <c r="P669" s="129"/>
    </row>
    <row r="670">
      <c r="A670" s="129"/>
      <c r="B670" s="129"/>
      <c r="C670" s="129"/>
      <c r="D670" s="129"/>
      <c r="E670" s="129"/>
      <c r="F670" s="129"/>
      <c r="G670" s="129"/>
      <c r="H670" s="132"/>
      <c r="I670" s="129"/>
      <c r="J670" s="129"/>
      <c r="K670" s="129"/>
      <c r="L670" s="129"/>
      <c r="M670" s="129"/>
      <c r="N670" s="129"/>
      <c r="O670" s="129"/>
      <c r="P670" s="129"/>
    </row>
    <row r="671">
      <c r="A671" s="129"/>
      <c r="B671" s="129"/>
      <c r="C671" s="129"/>
      <c r="D671" s="129"/>
      <c r="E671" s="129"/>
      <c r="F671" s="129"/>
      <c r="G671" s="129"/>
      <c r="H671" s="132"/>
      <c r="I671" s="129"/>
      <c r="J671" s="129"/>
      <c r="K671" s="129"/>
      <c r="L671" s="129"/>
      <c r="M671" s="129"/>
      <c r="N671" s="129"/>
      <c r="O671" s="129"/>
      <c r="P671" s="129"/>
    </row>
    <row r="672">
      <c r="A672" s="129"/>
      <c r="B672" s="129"/>
      <c r="C672" s="129"/>
      <c r="D672" s="129"/>
      <c r="E672" s="129"/>
      <c r="F672" s="129"/>
      <c r="G672" s="129"/>
      <c r="H672" s="132"/>
      <c r="I672" s="129"/>
      <c r="J672" s="129"/>
      <c r="K672" s="129"/>
      <c r="L672" s="129"/>
      <c r="M672" s="129"/>
      <c r="N672" s="129"/>
      <c r="O672" s="129"/>
      <c r="P672" s="129"/>
    </row>
    <row r="673">
      <c r="A673" s="129"/>
      <c r="B673" s="129"/>
      <c r="C673" s="129"/>
      <c r="D673" s="129"/>
      <c r="E673" s="129"/>
      <c r="F673" s="129"/>
      <c r="G673" s="129"/>
      <c r="H673" s="132"/>
      <c r="I673" s="129"/>
      <c r="J673" s="129"/>
      <c r="K673" s="129"/>
      <c r="L673" s="129"/>
      <c r="M673" s="129"/>
      <c r="N673" s="129"/>
      <c r="O673" s="129"/>
      <c r="P673" s="129"/>
    </row>
    <row r="674">
      <c r="A674" s="129"/>
      <c r="B674" s="129"/>
      <c r="C674" s="129"/>
      <c r="D674" s="129"/>
      <c r="E674" s="129"/>
      <c r="F674" s="129"/>
      <c r="G674" s="129"/>
      <c r="H674" s="132"/>
      <c r="I674" s="129"/>
      <c r="J674" s="129"/>
      <c r="K674" s="129"/>
      <c r="L674" s="129"/>
      <c r="M674" s="129"/>
      <c r="N674" s="129"/>
      <c r="O674" s="129"/>
      <c r="P674" s="129"/>
    </row>
    <row r="675">
      <c r="A675" s="129"/>
      <c r="B675" s="129"/>
      <c r="C675" s="129"/>
      <c r="D675" s="129"/>
      <c r="E675" s="129"/>
      <c r="F675" s="129"/>
      <c r="G675" s="129"/>
      <c r="H675" s="132"/>
      <c r="I675" s="129"/>
      <c r="J675" s="129"/>
      <c r="K675" s="129"/>
      <c r="L675" s="129"/>
      <c r="M675" s="129"/>
      <c r="N675" s="129"/>
      <c r="O675" s="129"/>
      <c r="P675" s="129"/>
    </row>
    <row r="676">
      <c r="A676" s="129"/>
      <c r="B676" s="129"/>
      <c r="C676" s="129"/>
      <c r="D676" s="129"/>
      <c r="E676" s="129"/>
      <c r="F676" s="129"/>
      <c r="G676" s="129"/>
      <c r="H676" s="132"/>
      <c r="I676" s="129"/>
      <c r="J676" s="129"/>
      <c r="K676" s="129"/>
      <c r="L676" s="129"/>
      <c r="M676" s="129"/>
      <c r="N676" s="129"/>
      <c r="O676" s="129"/>
      <c r="P676" s="129"/>
    </row>
    <row r="677">
      <c r="A677" s="129"/>
      <c r="B677" s="129"/>
      <c r="C677" s="129"/>
      <c r="D677" s="129"/>
      <c r="E677" s="129"/>
      <c r="F677" s="129"/>
      <c r="G677" s="129"/>
      <c r="H677" s="132"/>
      <c r="I677" s="129"/>
      <c r="J677" s="129"/>
      <c r="K677" s="129"/>
      <c r="L677" s="129"/>
      <c r="M677" s="129"/>
      <c r="N677" s="129"/>
      <c r="O677" s="129"/>
      <c r="P677" s="129"/>
    </row>
    <row r="678">
      <c r="A678" s="129"/>
      <c r="B678" s="129"/>
      <c r="C678" s="129"/>
      <c r="D678" s="129"/>
      <c r="E678" s="129"/>
      <c r="F678" s="129"/>
      <c r="G678" s="129"/>
      <c r="H678" s="132"/>
      <c r="I678" s="129"/>
      <c r="J678" s="129"/>
      <c r="K678" s="129"/>
      <c r="L678" s="129"/>
      <c r="M678" s="129"/>
      <c r="N678" s="129"/>
      <c r="O678" s="129"/>
      <c r="P678" s="129"/>
    </row>
    <row r="679">
      <c r="A679" s="129"/>
      <c r="B679" s="129"/>
      <c r="C679" s="129"/>
      <c r="D679" s="129"/>
      <c r="E679" s="129"/>
      <c r="F679" s="129"/>
      <c r="G679" s="129"/>
      <c r="H679" s="132"/>
      <c r="I679" s="129"/>
      <c r="J679" s="129"/>
      <c r="K679" s="129"/>
      <c r="L679" s="129"/>
      <c r="M679" s="129"/>
      <c r="N679" s="129"/>
      <c r="O679" s="129"/>
      <c r="P679" s="129"/>
    </row>
    <row r="680">
      <c r="A680" s="129"/>
      <c r="B680" s="129"/>
      <c r="C680" s="129"/>
      <c r="D680" s="129"/>
      <c r="E680" s="129"/>
      <c r="F680" s="129"/>
      <c r="G680" s="129"/>
      <c r="H680" s="132"/>
      <c r="I680" s="129"/>
      <c r="J680" s="129"/>
      <c r="K680" s="129"/>
      <c r="L680" s="129"/>
      <c r="M680" s="129"/>
      <c r="N680" s="129"/>
      <c r="O680" s="129"/>
      <c r="P680" s="129"/>
    </row>
    <row r="681">
      <c r="A681" s="129"/>
      <c r="B681" s="129"/>
      <c r="C681" s="129"/>
      <c r="D681" s="129"/>
      <c r="E681" s="129"/>
      <c r="F681" s="129"/>
      <c r="G681" s="129"/>
      <c r="H681" s="132"/>
      <c r="I681" s="129"/>
      <c r="J681" s="129"/>
      <c r="K681" s="129"/>
      <c r="L681" s="129"/>
      <c r="M681" s="129"/>
      <c r="N681" s="129"/>
      <c r="O681" s="129"/>
      <c r="P681" s="129"/>
    </row>
    <row r="682">
      <c r="A682" s="129"/>
      <c r="B682" s="129"/>
      <c r="C682" s="129"/>
      <c r="D682" s="129"/>
      <c r="E682" s="129"/>
      <c r="F682" s="129"/>
      <c r="G682" s="129"/>
      <c r="H682" s="132"/>
      <c r="I682" s="129"/>
      <c r="J682" s="129"/>
      <c r="K682" s="129"/>
      <c r="L682" s="129"/>
      <c r="M682" s="129"/>
      <c r="N682" s="129"/>
      <c r="O682" s="129"/>
      <c r="P682" s="129"/>
    </row>
    <row r="683">
      <c r="A683" s="129"/>
      <c r="B683" s="129"/>
      <c r="C683" s="129"/>
      <c r="D683" s="129"/>
      <c r="E683" s="129"/>
      <c r="F683" s="129"/>
      <c r="G683" s="129"/>
      <c r="H683" s="132"/>
      <c r="I683" s="129"/>
      <c r="J683" s="129"/>
      <c r="K683" s="129"/>
      <c r="L683" s="129"/>
      <c r="M683" s="129"/>
      <c r="N683" s="129"/>
      <c r="O683" s="129"/>
      <c r="P683" s="129"/>
    </row>
    <row r="684">
      <c r="A684" s="129"/>
      <c r="B684" s="129"/>
      <c r="C684" s="129"/>
      <c r="D684" s="129"/>
      <c r="E684" s="129"/>
      <c r="F684" s="129"/>
      <c r="G684" s="129"/>
      <c r="H684" s="132"/>
      <c r="I684" s="129"/>
      <c r="J684" s="129"/>
      <c r="K684" s="129"/>
      <c r="L684" s="129"/>
      <c r="M684" s="129"/>
      <c r="N684" s="129"/>
      <c r="O684" s="129"/>
      <c r="P684" s="129"/>
    </row>
    <row r="685">
      <c r="A685" s="129"/>
      <c r="B685" s="129"/>
      <c r="C685" s="129"/>
      <c r="D685" s="129"/>
      <c r="E685" s="129"/>
      <c r="F685" s="129"/>
      <c r="G685" s="129"/>
      <c r="H685" s="132"/>
      <c r="I685" s="129"/>
      <c r="J685" s="129"/>
      <c r="K685" s="129"/>
      <c r="L685" s="129"/>
      <c r="M685" s="129"/>
      <c r="N685" s="129"/>
      <c r="O685" s="129"/>
      <c r="P685" s="129"/>
    </row>
    <row r="686">
      <c r="A686" s="129"/>
      <c r="B686" s="129"/>
      <c r="C686" s="129"/>
      <c r="D686" s="129"/>
      <c r="E686" s="129"/>
      <c r="F686" s="129"/>
      <c r="G686" s="129"/>
      <c r="H686" s="132"/>
      <c r="I686" s="129"/>
      <c r="J686" s="129"/>
      <c r="K686" s="129"/>
      <c r="L686" s="129"/>
      <c r="M686" s="129"/>
      <c r="N686" s="129"/>
      <c r="O686" s="129"/>
      <c r="P686" s="129"/>
    </row>
    <row r="687">
      <c r="A687" s="129"/>
      <c r="B687" s="129"/>
      <c r="C687" s="129"/>
      <c r="D687" s="129"/>
      <c r="E687" s="129"/>
      <c r="F687" s="129"/>
      <c r="G687" s="129"/>
      <c r="H687" s="132"/>
      <c r="I687" s="129"/>
      <c r="J687" s="129"/>
      <c r="K687" s="129"/>
      <c r="L687" s="129"/>
      <c r="M687" s="129"/>
      <c r="N687" s="129"/>
      <c r="O687" s="129"/>
      <c r="P687" s="129"/>
    </row>
    <row r="688">
      <c r="A688" s="129"/>
      <c r="B688" s="129"/>
      <c r="C688" s="129"/>
      <c r="D688" s="129"/>
      <c r="E688" s="129"/>
      <c r="F688" s="129"/>
      <c r="G688" s="129"/>
      <c r="H688" s="132"/>
      <c r="I688" s="129"/>
      <c r="J688" s="129"/>
      <c r="K688" s="129"/>
      <c r="L688" s="129"/>
      <c r="M688" s="129"/>
      <c r="N688" s="129"/>
      <c r="O688" s="129"/>
      <c r="P688" s="129"/>
    </row>
    <row r="689">
      <c r="A689" s="129"/>
      <c r="B689" s="129"/>
      <c r="C689" s="129"/>
      <c r="D689" s="129"/>
      <c r="E689" s="129"/>
      <c r="F689" s="129"/>
      <c r="G689" s="129"/>
      <c r="H689" s="132"/>
      <c r="I689" s="129"/>
      <c r="J689" s="129"/>
      <c r="K689" s="129"/>
      <c r="L689" s="129"/>
      <c r="M689" s="129"/>
      <c r="N689" s="129"/>
      <c r="O689" s="129"/>
      <c r="P689" s="129"/>
    </row>
    <row r="690">
      <c r="A690" s="129"/>
      <c r="B690" s="129"/>
      <c r="C690" s="129"/>
      <c r="D690" s="129"/>
      <c r="E690" s="129"/>
      <c r="F690" s="129"/>
      <c r="G690" s="129"/>
      <c r="H690" s="132"/>
      <c r="I690" s="129"/>
      <c r="J690" s="129"/>
      <c r="K690" s="129"/>
      <c r="L690" s="129"/>
      <c r="M690" s="129"/>
      <c r="N690" s="129"/>
      <c r="O690" s="129"/>
      <c r="P690" s="129"/>
    </row>
    <row r="691">
      <c r="A691" s="129"/>
      <c r="B691" s="129"/>
      <c r="C691" s="129"/>
      <c r="D691" s="129"/>
      <c r="E691" s="129"/>
      <c r="F691" s="129"/>
      <c r="G691" s="129"/>
      <c r="H691" s="132"/>
      <c r="I691" s="129"/>
      <c r="J691" s="129"/>
      <c r="K691" s="129"/>
      <c r="L691" s="129"/>
      <c r="M691" s="129"/>
      <c r="N691" s="129"/>
      <c r="O691" s="129"/>
      <c r="P691" s="129"/>
    </row>
    <row r="692">
      <c r="A692" s="129"/>
      <c r="B692" s="129"/>
      <c r="C692" s="129"/>
      <c r="D692" s="129"/>
      <c r="E692" s="129"/>
      <c r="F692" s="129"/>
      <c r="G692" s="129"/>
      <c r="H692" s="132"/>
      <c r="I692" s="129"/>
      <c r="J692" s="129"/>
      <c r="K692" s="129"/>
      <c r="L692" s="129"/>
      <c r="M692" s="129"/>
      <c r="N692" s="129"/>
      <c r="O692" s="129"/>
      <c r="P692" s="129"/>
    </row>
    <row r="693">
      <c r="A693" s="129"/>
      <c r="B693" s="129"/>
      <c r="C693" s="129"/>
      <c r="D693" s="129"/>
      <c r="E693" s="129"/>
      <c r="F693" s="129"/>
      <c r="G693" s="129"/>
      <c r="H693" s="132"/>
      <c r="I693" s="129"/>
      <c r="J693" s="129"/>
      <c r="K693" s="129"/>
      <c r="L693" s="129"/>
      <c r="M693" s="129"/>
      <c r="N693" s="129"/>
      <c r="O693" s="129"/>
      <c r="P693" s="129"/>
    </row>
    <row r="694">
      <c r="A694" s="129"/>
      <c r="B694" s="129"/>
      <c r="C694" s="129"/>
      <c r="D694" s="129"/>
      <c r="E694" s="129"/>
      <c r="F694" s="129"/>
      <c r="G694" s="129"/>
      <c r="H694" s="132"/>
      <c r="I694" s="129"/>
      <c r="J694" s="129"/>
      <c r="K694" s="129"/>
      <c r="L694" s="129"/>
      <c r="M694" s="129"/>
      <c r="N694" s="129"/>
      <c r="O694" s="129"/>
      <c r="P694" s="129"/>
    </row>
    <row r="695">
      <c r="A695" s="129"/>
      <c r="B695" s="129"/>
      <c r="C695" s="129"/>
      <c r="D695" s="129"/>
      <c r="E695" s="129"/>
      <c r="F695" s="129"/>
      <c r="G695" s="129"/>
      <c r="H695" s="132"/>
      <c r="I695" s="129"/>
      <c r="J695" s="129"/>
      <c r="K695" s="129"/>
      <c r="L695" s="129"/>
      <c r="M695" s="129"/>
      <c r="N695" s="129"/>
      <c r="O695" s="129"/>
      <c r="P695" s="129"/>
    </row>
    <row r="696">
      <c r="A696" s="129"/>
      <c r="B696" s="129"/>
      <c r="C696" s="129"/>
      <c r="D696" s="129"/>
      <c r="E696" s="129"/>
      <c r="F696" s="129"/>
      <c r="G696" s="129"/>
      <c r="H696" s="132"/>
      <c r="I696" s="129"/>
      <c r="J696" s="129"/>
      <c r="K696" s="129"/>
      <c r="L696" s="129"/>
      <c r="M696" s="129"/>
      <c r="N696" s="129"/>
      <c r="O696" s="129"/>
      <c r="P696" s="129"/>
    </row>
    <row r="697">
      <c r="A697" s="129"/>
      <c r="B697" s="129"/>
      <c r="C697" s="129"/>
      <c r="D697" s="129"/>
      <c r="E697" s="129"/>
      <c r="F697" s="129"/>
      <c r="G697" s="129"/>
      <c r="H697" s="132"/>
      <c r="I697" s="129"/>
      <c r="J697" s="129"/>
      <c r="K697" s="129"/>
      <c r="L697" s="129"/>
      <c r="M697" s="129"/>
      <c r="N697" s="129"/>
      <c r="O697" s="129"/>
      <c r="P697" s="129"/>
    </row>
    <row r="698">
      <c r="A698" s="129"/>
      <c r="B698" s="129"/>
      <c r="C698" s="129"/>
      <c r="D698" s="129"/>
      <c r="E698" s="129"/>
      <c r="F698" s="129"/>
      <c r="G698" s="129"/>
      <c r="H698" s="132"/>
      <c r="I698" s="129"/>
      <c r="J698" s="129"/>
      <c r="K698" s="129"/>
      <c r="L698" s="129"/>
      <c r="M698" s="129"/>
      <c r="N698" s="129"/>
      <c r="O698" s="129"/>
      <c r="P698" s="129"/>
    </row>
    <row r="699">
      <c r="A699" s="129"/>
      <c r="B699" s="129"/>
      <c r="C699" s="129"/>
      <c r="D699" s="129"/>
      <c r="E699" s="129"/>
      <c r="F699" s="129"/>
      <c r="G699" s="129"/>
      <c r="H699" s="132"/>
      <c r="I699" s="129"/>
      <c r="J699" s="129"/>
      <c r="K699" s="129"/>
      <c r="L699" s="129"/>
      <c r="M699" s="129"/>
      <c r="N699" s="129"/>
      <c r="O699" s="129"/>
      <c r="P699" s="129"/>
    </row>
    <row r="700">
      <c r="A700" s="129"/>
      <c r="B700" s="129"/>
      <c r="C700" s="129"/>
      <c r="D700" s="129"/>
      <c r="E700" s="129"/>
      <c r="F700" s="129"/>
      <c r="G700" s="129"/>
      <c r="H700" s="132"/>
      <c r="I700" s="129"/>
      <c r="J700" s="129"/>
      <c r="K700" s="129"/>
      <c r="L700" s="129"/>
      <c r="M700" s="129"/>
      <c r="N700" s="129"/>
      <c r="O700" s="129"/>
      <c r="P700" s="129"/>
    </row>
    <row r="701">
      <c r="A701" s="129"/>
      <c r="B701" s="129"/>
      <c r="C701" s="129"/>
      <c r="D701" s="129"/>
      <c r="E701" s="129"/>
      <c r="F701" s="129"/>
      <c r="G701" s="129"/>
      <c r="H701" s="132"/>
      <c r="I701" s="129"/>
      <c r="J701" s="129"/>
      <c r="K701" s="129"/>
      <c r="L701" s="129"/>
      <c r="M701" s="129"/>
      <c r="N701" s="129"/>
      <c r="O701" s="129"/>
      <c r="P701" s="129"/>
    </row>
    <row r="702">
      <c r="A702" s="129"/>
      <c r="B702" s="129"/>
      <c r="C702" s="129"/>
      <c r="D702" s="129"/>
      <c r="E702" s="129"/>
      <c r="F702" s="129"/>
      <c r="G702" s="129"/>
      <c r="H702" s="132"/>
      <c r="I702" s="129"/>
      <c r="J702" s="129"/>
      <c r="K702" s="129"/>
      <c r="L702" s="129"/>
      <c r="M702" s="129"/>
      <c r="N702" s="129"/>
      <c r="O702" s="129"/>
      <c r="P702" s="129"/>
    </row>
    <row r="703">
      <c r="A703" s="129"/>
      <c r="B703" s="129"/>
      <c r="C703" s="129"/>
      <c r="D703" s="129"/>
      <c r="E703" s="129"/>
      <c r="F703" s="129"/>
      <c r="G703" s="129"/>
      <c r="H703" s="132"/>
      <c r="I703" s="129"/>
      <c r="J703" s="129"/>
      <c r="K703" s="129"/>
      <c r="L703" s="129"/>
      <c r="M703" s="129"/>
      <c r="N703" s="129"/>
      <c r="O703" s="129"/>
      <c r="P703" s="129"/>
    </row>
    <row r="704">
      <c r="A704" s="129"/>
      <c r="B704" s="129"/>
      <c r="C704" s="129"/>
      <c r="D704" s="129"/>
      <c r="E704" s="129"/>
      <c r="F704" s="129"/>
      <c r="G704" s="129"/>
      <c r="H704" s="132"/>
      <c r="I704" s="129"/>
      <c r="J704" s="129"/>
      <c r="K704" s="129"/>
      <c r="L704" s="129"/>
      <c r="M704" s="129"/>
      <c r="N704" s="129"/>
      <c r="O704" s="129"/>
      <c r="P704" s="129"/>
    </row>
    <row r="705">
      <c r="A705" s="129"/>
      <c r="B705" s="129"/>
      <c r="C705" s="129"/>
      <c r="D705" s="129"/>
      <c r="E705" s="129"/>
      <c r="F705" s="129"/>
      <c r="G705" s="129"/>
      <c r="H705" s="132"/>
      <c r="I705" s="129"/>
      <c r="J705" s="129"/>
      <c r="K705" s="129"/>
      <c r="L705" s="129"/>
      <c r="M705" s="129"/>
      <c r="N705" s="129"/>
      <c r="O705" s="129"/>
      <c r="P705" s="129"/>
    </row>
    <row r="706">
      <c r="A706" s="129"/>
      <c r="B706" s="129"/>
      <c r="C706" s="129"/>
      <c r="D706" s="129"/>
      <c r="E706" s="129"/>
      <c r="F706" s="129"/>
      <c r="G706" s="129"/>
      <c r="H706" s="132"/>
      <c r="I706" s="129"/>
      <c r="J706" s="129"/>
      <c r="K706" s="129"/>
      <c r="L706" s="129"/>
      <c r="M706" s="129"/>
      <c r="N706" s="129"/>
      <c r="O706" s="129"/>
      <c r="P706" s="129"/>
    </row>
    <row r="707">
      <c r="A707" s="129"/>
      <c r="B707" s="129"/>
      <c r="C707" s="129"/>
      <c r="D707" s="129"/>
      <c r="E707" s="129"/>
      <c r="F707" s="129"/>
      <c r="G707" s="129"/>
      <c r="H707" s="132"/>
      <c r="I707" s="129"/>
      <c r="J707" s="129"/>
      <c r="K707" s="129"/>
      <c r="L707" s="129"/>
      <c r="M707" s="129"/>
      <c r="N707" s="129"/>
      <c r="O707" s="129"/>
      <c r="P707" s="129"/>
    </row>
    <row r="708">
      <c r="A708" s="129"/>
      <c r="B708" s="129"/>
      <c r="C708" s="129"/>
      <c r="D708" s="129"/>
      <c r="E708" s="129"/>
      <c r="F708" s="129"/>
      <c r="G708" s="129"/>
      <c r="H708" s="132"/>
      <c r="I708" s="129"/>
      <c r="J708" s="129"/>
      <c r="K708" s="129"/>
      <c r="L708" s="129"/>
      <c r="M708" s="129"/>
      <c r="N708" s="129"/>
      <c r="O708" s="129"/>
      <c r="P708" s="129"/>
    </row>
    <row r="709">
      <c r="A709" s="129"/>
      <c r="B709" s="129"/>
      <c r="C709" s="129"/>
      <c r="D709" s="129"/>
      <c r="E709" s="129"/>
      <c r="F709" s="129"/>
      <c r="G709" s="129"/>
      <c r="H709" s="132"/>
      <c r="I709" s="129"/>
      <c r="J709" s="129"/>
      <c r="K709" s="129"/>
      <c r="L709" s="129"/>
      <c r="M709" s="129"/>
      <c r="N709" s="129"/>
      <c r="O709" s="129"/>
      <c r="P709" s="129"/>
    </row>
    <row r="710">
      <c r="A710" s="129"/>
      <c r="B710" s="129"/>
      <c r="C710" s="129"/>
      <c r="D710" s="129"/>
      <c r="E710" s="129"/>
      <c r="F710" s="129"/>
      <c r="G710" s="129"/>
      <c r="H710" s="132"/>
      <c r="I710" s="129"/>
      <c r="J710" s="129"/>
      <c r="K710" s="129"/>
      <c r="L710" s="129"/>
      <c r="M710" s="129"/>
      <c r="N710" s="129"/>
      <c r="O710" s="129"/>
      <c r="P710" s="129"/>
    </row>
    <row r="711">
      <c r="A711" s="129"/>
      <c r="B711" s="129"/>
      <c r="C711" s="129"/>
      <c r="D711" s="129"/>
      <c r="E711" s="129"/>
      <c r="F711" s="129"/>
      <c r="G711" s="129"/>
      <c r="H711" s="132"/>
      <c r="I711" s="129"/>
      <c r="J711" s="129"/>
      <c r="K711" s="129"/>
      <c r="L711" s="129"/>
      <c r="M711" s="129"/>
      <c r="N711" s="129"/>
      <c r="O711" s="129"/>
      <c r="P711" s="129"/>
    </row>
    <row r="712">
      <c r="A712" s="129"/>
      <c r="B712" s="129"/>
      <c r="C712" s="129"/>
      <c r="D712" s="129"/>
      <c r="E712" s="129"/>
      <c r="F712" s="129"/>
      <c r="G712" s="129"/>
      <c r="H712" s="132"/>
      <c r="I712" s="129"/>
      <c r="J712" s="129"/>
      <c r="K712" s="129"/>
      <c r="L712" s="129"/>
      <c r="M712" s="129"/>
      <c r="N712" s="129"/>
      <c r="O712" s="129"/>
      <c r="P712" s="129"/>
    </row>
    <row r="713">
      <c r="A713" s="129"/>
      <c r="B713" s="129"/>
      <c r="C713" s="129"/>
      <c r="D713" s="129"/>
      <c r="E713" s="129"/>
      <c r="F713" s="129"/>
      <c r="G713" s="129"/>
      <c r="H713" s="132"/>
      <c r="I713" s="129"/>
      <c r="J713" s="129"/>
      <c r="K713" s="129"/>
      <c r="L713" s="129"/>
      <c r="M713" s="129"/>
      <c r="N713" s="129"/>
      <c r="O713" s="129"/>
      <c r="P713" s="129"/>
    </row>
  </sheetData>
  <mergeCells count="133">
    <mergeCell ref="C217:D217"/>
    <mergeCell ref="C218:D218"/>
    <mergeCell ref="C219:D219"/>
    <mergeCell ref="C220:D220"/>
    <mergeCell ref="C221:D221"/>
    <mergeCell ref="C222:D222"/>
    <mergeCell ref="C223:D223"/>
    <mergeCell ref="C224:D224"/>
    <mergeCell ref="C225:D225"/>
    <mergeCell ref="C226:D226"/>
    <mergeCell ref="C227:D227"/>
    <mergeCell ref="C228:D228"/>
    <mergeCell ref="C229:D229"/>
    <mergeCell ref="C230:D230"/>
    <mergeCell ref="C241:D241"/>
    <mergeCell ref="D246:E246"/>
    <mergeCell ref="K246:L246"/>
    <mergeCell ref="C231:D231"/>
    <mergeCell ref="C232:D232"/>
    <mergeCell ref="C233:D233"/>
    <mergeCell ref="C234:D234"/>
    <mergeCell ref="C235:D235"/>
    <mergeCell ref="C236:D236"/>
    <mergeCell ref="C237:D237"/>
    <mergeCell ref="C208:D208"/>
    <mergeCell ref="C211:D211"/>
    <mergeCell ref="C212:D212"/>
    <mergeCell ref="C213:D213"/>
    <mergeCell ref="C214:D214"/>
    <mergeCell ref="C215:D215"/>
    <mergeCell ref="C216:D216"/>
    <mergeCell ref="G209:G210"/>
    <mergeCell ref="H209:H210"/>
    <mergeCell ref="I209:I210"/>
    <mergeCell ref="J209:J210"/>
    <mergeCell ref="E209:E210"/>
    <mergeCell ref="F209:F210"/>
    <mergeCell ref="M209:M210"/>
    <mergeCell ref="N209:N210"/>
    <mergeCell ref="O209:O210"/>
    <mergeCell ref="P209:P210"/>
    <mergeCell ref="L209:L210"/>
    <mergeCell ref="K209:K210"/>
    <mergeCell ref="E43:E44"/>
    <mergeCell ref="F43:F44"/>
    <mergeCell ref="G43:G44"/>
    <mergeCell ref="E85:E86"/>
    <mergeCell ref="F85:F86"/>
    <mergeCell ref="G85:G86"/>
    <mergeCell ref="E127:E128"/>
    <mergeCell ref="F127:F128"/>
    <mergeCell ref="A193:D193"/>
    <mergeCell ref="E169:E170"/>
    <mergeCell ref="F169:F170"/>
    <mergeCell ref="G169:G170"/>
    <mergeCell ref="F10:F11"/>
    <mergeCell ref="G10:G11"/>
    <mergeCell ref="A194:D194"/>
    <mergeCell ref="A195:D195"/>
    <mergeCell ref="A196:D196"/>
    <mergeCell ref="A197:D197"/>
    <mergeCell ref="G127:G128"/>
    <mergeCell ref="M43:M44"/>
    <mergeCell ref="N43:N44"/>
    <mergeCell ref="O43:O44"/>
    <mergeCell ref="P43:P44"/>
    <mergeCell ref="L10:L11"/>
    <mergeCell ref="M10:M11"/>
    <mergeCell ref="M85:M86"/>
    <mergeCell ref="N85:N86"/>
    <mergeCell ref="O85:O86"/>
    <mergeCell ref="P85:P86"/>
    <mergeCell ref="L85:L86"/>
    <mergeCell ref="M127:M128"/>
    <mergeCell ref="N127:N128"/>
    <mergeCell ref="O127:O128"/>
    <mergeCell ref="P127:P128"/>
    <mergeCell ref="L127:L128"/>
    <mergeCell ref="H127:H128"/>
    <mergeCell ref="I127:I128"/>
    <mergeCell ref="J169:J170"/>
    <mergeCell ref="K169:K170"/>
    <mergeCell ref="J127:J128"/>
    <mergeCell ref="K127:K128"/>
    <mergeCell ref="M169:M170"/>
    <mergeCell ref="N169:N170"/>
    <mergeCell ref="O169:O170"/>
    <mergeCell ref="P169:P170"/>
    <mergeCell ref="L169:L170"/>
    <mergeCell ref="G200:G201"/>
    <mergeCell ref="H200:H201"/>
    <mergeCell ref="I200:I201"/>
    <mergeCell ref="J200:J201"/>
    <mergeCell ref="E200:E201"/>
    <mergeCell ref="F200:F201"/>
    <mergeCell ref="M200:M201"/>
    <mergeCell ref="N200:N201"/>
    <mergeCell ref="O200:O201"/>
    <mergeCell ref="P200:P201"/>
    <mergeCell ref="L200:L201"/>
    <mergeCell ref="K200:K201"/>
    <mergeCell ref="J10:J11"/>
    <mergeCell ref="K10:K11"/>
    <mergeCell ref="N10:N11"/>
    <mergeCell ref="O10:O11"/>
    <mergeCell ref="A6:P6"/>
    <mergeCell ref="A7:P7"/>
    <mergeCell ref="A10:A13"/>
    <mergeCell ref="B10:B13"/>
    <mergeCell ref="C10:C13"/>
    <mergeCell ref="D10:D13"/>
    <mergeCell ref="E10:E11"/>
    <mergeCell ref="P10:P11"/>
    <mergeCell ref="H85:H86"/>
    <mergeCell ref="I85:I86"/>
    <mergeCell ref="J85:J86"/>
    <mergeCell ref="K85:K86"/>
    <mergeCell ref="H10:H11"/>
    <mergeCell ref="I10:I11"/>
    <mergeCell ref="H43:H44"/>
    <mergeCell ref="I43:I44"/>
    <mergeCell ref="J43:J44"/>
    <mergeCell ref="K43:K44"/>
    <mergeCell ref="L43:L44"/>
    <mergeCell ref="H169:H170"/>
    <mergeCell ref="I169:I170"/>
    <mergeCell ref="A198:D198"/>
    <mergeCell ref="C202:D202"/>
    <mergeCell ref="C203:D203"/>
    <mergeCell ref="C204:D204"/>
    <mergeCell ref="C205:D205"/>
    <mergeCell ref="C206:D206"/>
    <mergeCell ref="C207:D207"/>
  </mergeCells>
  <printOptions horizontalCentered="1"/>
  <pageMargins bottom="0.75" footer="0.0" header="0.0" left="0.7" right="0.7" top="0.75"/>
  <pageSetup fitToHeight="0" paperSize="9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6.63"/>
    <col customWidth="1" min="2" max="2" width="8.0"/>
    <col customWidth="1" min="4" max="4" width="25.63"/>
    <col customWidth="1" min="5" max="5" width="8.63"/>
    <col customWidth="1" min="6" max="6" width="8.13"/>
    <col customWidth="1" min="7" max="7" width="8.63"/>
    <col customWidth="1" min="8" max="8" width="9.0"/>
    <col customWidth="1" min="9" max="9" width="7.88"/>
    <col customWidth="1" min="10" max="11" width="8.25"/>
    <col customWidth="1" min="12" max="12" width="7.88"/>
    <col customWidth="1" min="13" max="13" width="7.63"/>
    <col customWidth="1" min="14" max="15" width="7.88"/>
    <col customWidth="1" min="16" max="16" width="6.88"/>
  </cols>
  <sheetData>
    <row r="1">
      <c r="A1" s="133"/>
      <c r="B1" s="134"/>
      <c r="C1" s="133"/>
      <c r="D1" s="133"/>
      <c r="E1" s="133"/>
      <c r="F1" s="133"/>
      <c r="G1" s="133"/>
      <c r="H1" s="135"/>
      <c r="I1" s="133"/>
      <c r="J1" s="133"/>
      <c r="K1" s="133"/>
      <c r="L1" s="135"/>
      <c r="M1" s="133"/>
      <c r="N1" s="133"/>
      <c r="O1" s="135"/>
      <c r="P1" s="133"/>
    </row>
    <row r="2">
      <c r="A2" s="133"/>
      <c r="B2" s="133"/>
      <c r="C2" s="133"/>
      <c r="D2" s="133"/>
      <c r="E2" s="133"/>
      <c r="F2" s="133"/>
      <c r="G2" s="133"/>
      <c r="H2" s="135"/>
      <c r="I2" s="133"/>
      <c r="J2" s="133"/>
      <c r="K2" s="133"/>
      <c r="L2" s="135"/>
      <c r="M2" s="133"/>
      <c r="N2" s="133"/>
      <c r="O2" s="135"/>
      <c r="P2" s="133"/>
    </row>
    <row r="3">
      <c r="A3" s="133"/>
      <c r="B3" s="133"/>
      <c r="C3" s="133"/>
      <c r="D3" s="133"/>
      <c r="E3" s="133"/>
      <c r="F3" s="133"/>
      <c r="G3" s="133"/>
      <c r="H3" s="135"/>
      <c r="I3" s="133"/>
      <c r="J3" s="133"/>
      <c r="K3" s="133"/>
      <c r="L3" s="135"/>
      <c r="M3" s="133"/>
      <c r="N3" s="133"/>
      <c r="O3" s="135"/>
      <c r="P3" s="133"/>
    </row>
    <row r="4">
      <c r="A4" s="133"/>
      <c r="B4" s="133"/>
      <c r="C4" s="133"/>
      <c r="D4" s="133"/>
      <c r="E4" s="133"/>
      <c r="F4" s="133"/>
      <c r="G4" s="133"/>
      <c r="H4" s="135"/>
      <c r="I4" s="133"/>
      <c r="J4" s="133"/>
      <c r="K4" s="133"/>
      <c r="L4" s="135"/>
      <c r="M4" s="133"/>
      <c r="N4" s="133"/>
      <c r="O4" s="135"/>
      <c r="P4" s="133"/>
    </row>
    <row r="5">
      <c r="A5" s="133"/>
      <c r="B5" s="133"/>
      <c r="C5" s="133"/>
      <c r="D5" s="133"/>
      <c r="E5" s="133"/>
      <c r="F5" s="133"/>
      <c r="G5" s="133"/>
      <c r="H5" s="135"/>
      <c r="I5" s="133"/>
      <c r="J5" s="133"/>
      <c r="K5" s="133"/>
      <c r="L5" s="135"/>
      <c r="M5" s="133"/>
      <c r="N5" s="133"/>
      <c r="O5" s="135"/>
      <c r="P5" s="133"/>
    </row>
    <row r="6">
      <c r="A6" s="136" t="s">
        <v>0</v>
      </c>
    </row>
    <row r="7">
      <c r="A7" s="137" t="s">
        <v>1</v>
      </c>
    </row>
    <row r="8">
      <c r="A8" s="138" t="s">
        <v>2</v>
      </c>
      <c r="B8" s="139"/>
      <c r="C8" s="139"/>
      <c r="D8" s="139"/>
      <c r="E8" s="139"/>
      <c r="F8" s="139"/>
      <c r="G8" s="139"/>
      <c r="H8" s="130"/>
      <c r="I8" s="139"/>
      <c r="J8" s="139"/>
      <c r="K8" s="129"/>
      <c r="L8" s="140"/>
      <c r="M8" s="129"/>
      <c r="N8" s="129"/>
      <c r="O8" s="140"/>
      <c r="P8" s="129"/>
    </row>
    <row r="9">
      <c r="A9" s="138" t="s">
        <v>4</v>
      </c>
      <c r="B9" s="139"/>
      <c r="C9" s="139"/>
      <c r="D9" s="139"/>
      <c r="E9" s="139"/>
      <c r="F9" s="139"/>
      <c r="G9" s="139"/>
      <c r="H9" s="130"/>
      <c r="I9" s="139"/>
      <c r="J9" s="139"/>
      <c r="K9" s="129"/>
      <c r="L9" s="140"/>
      <c r="M9" s="129"/>
      <c r="N9" s="129"/>
      <c r="O9" s="140"/>
      <c r="P9" s="129"/>
    </row>
    <row r="10">
      <c r="A10" s="141" t="s">
        <v>6</v>
      </c>
      <c r="B10" s="141" t="s">
        <v>7</v>
      </c>
      <c r="C10" s="141" t="s">
        <v>8</v>
      </c>
      <c r="D10" s="141" t="s">
        <v>9</v>
      </c>
      <c r="E10" s="142" t="s">
        <v>564</v>
      </c>
      <c r="F10" s="142" t="s">
        <v>565</v>
      </c>
      <c r="G10" s="142" t="s">
        <v>566</v>
      </c>
      <c r="H10" s="142" t="s">
        <v>567</v>
      </c>
      <c r="I10" s="142" t="s">
        <v>568</v>
      </c>
      <c r="J10" s="142" t="s">
        <v>569</v>
      </c>
      <c r="K10" s="143" t="s">
        <v>570</v>
      </c>
      <c r="L10" s="143" t="s">
        <v>571</v>
      </c>
      <c r="M10" s="77" t="s">
        <v>572</v>
      </c>
      <c r="N10" s="142" t="s">
        <v>573</v>
      </c>
      <c r="O10" s="144" t="s">
        <v>574</v>
      </c>
      <c r="P10" s="142" t="s">
        <v>575</v>
      </c>
    </row>
    <row r="11">
      <c r="A11" s="15"/>
      <c r="B11" s="15"/>
      <c r="C11" s="15"/>
      <c r="D11" s="15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80"/>
      <c r="P11" s="16"/>
    </row>
    <row r="12">
      <c r="A12" s="15"/>
      <c r="B12" s="15"/>
      <c r="C12" s="15"/>
      <c r="D12" s="15"/>
      <c r="E12" s="145">
        <v>20.0</v>
      </c>
      <c r="F12" s="145">
        <v>20.0</v>
      </c>
      <c r="G12" s="145">
        <v>40.0</v>
      </c>
      <c r="H12" s="146"/>
      <c r="I12" s="145">
        <v>20.0</v>
      </c>
      <c r="J12" s="146"/>
      <c r="K12" s="145">
        <v>40.0</v>
      </c>
      <c r="L12" s="145">
        <v>25.0</v>
      </c>
      <c r="M12" s="145">
        <v>20.0</v>
      </c>
      <c r="N12" s="145">
        <v>20.0</v>
      </c>
      <c r="O12" s="147">
        <v>25.0</v>
      </c>
      <c r="P12" s="148">
        <v>25.0</v>
      </c>
    </row>
    <row r="13">
      <c r="A13" s="16"/>
      <c r="B13" s="16"/>
      <c r="C13" s="16"/>
      <c r="D13" s="16"/>
      <c r="E13" s="145" t="s">
        <v>25</v>
      </c>
      <c r="F13" s="145" t="s">
        <v>25</v>
      </c>
      <c r="G13" s="145" t="s">
        <v>25</v>
      </c>
      <c r="H13" s="146"/>
      <c r="I13" s="145" t="s">
        <v>25</v>
      </c>
      <c r="J13" s="146"/>
      <c r="K13" s="145" t="s">
        <v>25</v>
      </c>
      <c r="L13" s="145" t="s">
        <v>26</v>
      </c>
      <c r="M13" s="145" t="s">
        <v>25</v>
      </c>
      <c r="N13" s="145" t="s">
        <v>25</v>
      </c>
      <c r="O13" s="147" t="s">
        <v>26</v>
      </c>
      <c r="P13" s="148" t="s">
        <v>26</v>
      </c>
    </row>
    <row r="14">
      <c r="A14" s="149">
        <v>1.0</v>
      </c>
      <c r="B14" s="86" t="s">
        <v>27</v>
      </c>
      <c r="C14" s="97" t="s">
        <v>28</v>
      </c>
      <c r="D14" s="88" t="s">
        <v>29</v>
      </c>
      <c r="E14" s="150">
        <f>CADS!O15</f>
        <v>12.8</v>
      </c>
      <c r="F14" s="150">
        <f>OS!O15</f>
        <v>12</v>
      </c>
      <c r="G14" s="150">
        <f>DSPD!O15</f>
        <v>21</v>
      </c>
      <c r="H14" s="151" t="s">
        <v>576</v>
      </c>
      <c r="I14" s="152">
        <v>11.0</v>
      </c>
      <c r="J14" s="152" t="s">
        <v>579</v>
      </c>
      <c r="K14" s="150">
        <f>'OE-Autotronics ME'!O18</f>
        <v>25.4</v>
      </c>
      <c r="L14" s="152">
        <v>19.0</v>
      </c>
      <c r="M14" s="150">
        <f>FM!O15</f>
        <v>10.4</v>
      </c>
      <c r="N14" s="150">
        <f>UHV!O15</f>
        <v>10.8</v>
      </c>
      <c r="O14" s="153">
        <v>25.0</v>
      </c>
      <c r="P14" s="149">
        <v>21.0</v>
      </c>
    </row>
    <row r="15">
      <c r="A15" s="149">
        <v>2.0</v>
      </c>
      <c r="B15" s="86" t="s">
        <v>30</v>
      </c>
      <c r="C15" s="97" t="s">
        <v>31</v>
      </c>
      <c r="D15" s="88" t="s">
        <v>32</v>
      </c>
      <c r="E15" s="150">
        <f>CADS!O16</f>
        <v>19.6</v>
      </c>
      <c r="F15" s="150">
        <f>OS!O16</f>
        <v>20</v>
      </c>
      <c r="G15" s="150">
        <f>DSPD!O16</f>
        <v>30</v>
      </c>
      <c r="H15" s="151" t="s">
        <v>576</v>
      </c>
      <c r="I15" s="152">
        <v>17.0</v>
      </c>
      <c r="J15" s="152" t="s">
        <v>578</v>
      </c>
      <c r="K15" s="150">
        <f>'OE-BEM EE'!P18</f>
        <v>38.4</v>
      </c>
      <c r="L15" s="152">
        <v>22.0</v>
      </c>
      <c r="M15" s="150">
        <f>FM!O16</f>
        <v>16.6</v>
      </c>
      <c r="N15" s="150">
        <f>UHV!O16</f>
        <v>19.4</v>
      </c>
      <c r="O15" s="153">
        <v>23.0</v>
      </c>
      <c r="P15" s="149">
        <v>23.0</v>
      </c>
    </row>
    <row r="16">
      <c r="A16" s="149">
        <v>3.0</v>
      </c>
      <c r="B16" s="86" t="s">
        <v>33</v>
      </c>
      <c r="C16" s="97" t="s">
        <v>34</v>
      </c>
      <c r="D16" s="88" t="s">
        <v>35</v>
      </c>
      <c r="E16" s="150">
        <f>CADS!O17</f>
        <v>16</v>
      </c>
      <c r="F16" s="150">
        <f>OS!O17</f>
        <v>12.8</v>
      </c>
      <c r="G16" s="150">
        <f>DSPD!O17</f>
        <v>16</v>
      </c>
      <c r="H16" s="151" t="s">
        <v>576</v>
      </c>
      <c r="I16" s="152">
        <v>11.0</v>
      </c>
      <c r="J16" s="152" t="s">
        <v>579</v>
      </c>
      <c r="K16" s="150">
        <f>'OE-Autotronics ME'!O20</f>
        <v>16</v>
      </c>
      <c r="L16" s="152">
        <v>19.0</v>
      </c>
      <c r="M16" s="150">
        <f>FM!O17</f>
        <v>9.8</v>
      </c>
      <c r="N16" s="150">
        <f>UHV!O17</f>
        <v>12.6</v>
      </c>
      <c r="O16" s="153">
        <v>24.0</v>
      </c>
      <c r="P16" s="149">
        <v>20.0</v>
      </c>
    </row>
    <row r="17">
      <c r="A17" s="149">
        <v>4.0</v>
      </c>
      <c r="B17" s="86" t="s">
        <v>36</v>
      </c>
      <c r="C17" s="97" t="s">
        <v>37</v>
      </c>
      <c r="D17" s="88" t="s">
        <v>38</v>
      </c>
      <c r="E17" s="150">
        <f>CADS!O18</f>
        <v>19.8</v>
      </c>
      <c r="F17" s="150">
        <f>OS!O18</f>
        <v>20</v>
      </c>
      <c r="G17" s="150">
        <f>DSPD!O18</f>
        <v>28.5</v>
      </c>
      <c r="H17" s="151" t="s">
        <v>576</v>
      </c>
      <c r="I17" s="152">
        <v>19.0</v>
      </c>
      <c r="J17" s="152" t="s">
        <v>579</v>
      </c>
      <c r="K17" s="150">
        <f>'OE-Autotronics ME'!O21</f>
        <v>32.6</v>
      </c>
      <c r="L17" s="152">
        <v>23.0</v>
      </c>
      <c r="M17" s="150">
        <f>FM!O18</f>
        <v>16.8</v>
      </c>
      <c r="N17" s="150">
        <f>UHV!O18</f>
        <v>20</v>
      </c>
      <c r="O17" s="153">
        <v>24.0</v>
      </c>
      <c r="P17" s="149">
        <v>21.0</v>
      </c>
    </row>
    <row r="18">
      <c r="A18" s="149">
        <v>5.0</v>
      </c>
      <c r="B18" s="86" t="s">
        <v>39</v>
      </c>
      <c r="C18" s="97" t="s">
        <v>40</v>
      </c>
      <c r="D18" s="88" t="s">
        <v>41</v>
      </c>
      <c r="E18" s="150">
        <f>CADS!O19</f>
        <v>12.4</v>
      </c>
      <c r="F18" s="150">
        <f>OS!O19</f>
        <v>13.2</v>
      </c>
      <c r="G18" s="150">
        <f>DSPD!O19</f>
        <v>19</v>
      </c>
      <c r="H18" s="151" t="s">
        <v>576</v>
      </c>
      <c r="I18" s="152">
        <v>10.0</v>
      </c>
      <c r="J18" s="152" t="s">
        <v>579</v>
      </c>
      <c r="K18" s="150">
        <f>'OE-Autotronics ME'!O22</f>
        <v>27.1</v>
      </c>
      <c r="L18" s="152">
        <v>23.0</v>
      </c>
      <c r="M18" s="150">
        <f>FM!O19</f>
        <v>12.2</v>
      </c>
      <c r="N18" s="150">
        <f>UHV!O19</f>
        <v>13</v>
      </c>
      <c r="O18" s="153">
        <v>20.0</v>
      </c>
      <c r="P18" s="149">
        <v>21.0</v>
      </c>
    </row>
    <row r="19">
      <c r="A19" s="149">
        <v>6.0</v>
      </c>
      <c r="B19" s="86" t="s">
        <v>42</v>
      </c>
      <c r="C19" s="97" t="s">
        <v>43</v>
      </c>
      <c r="D19" s="88" t="s">
        <v>44</v>
      </c>
      <c r="E19" s="150">
        <f>CADS!O20</f>
        <v>16.2</v>
      </c>
      <c r="F19" s="150">
        <f>OS!O20</f>
        <v>16.6</v>
      </c>
      <c r="G19" s="150">
        <f>DSPD!O20</f>
        <v>23.5</v>
      </c>
      <c r="H19" s="152" t="s">
        <v>13</v>
      </c>
      <c r="I19" s="152">
        <v>16.0</v>
      </c>
      <c r="J19" s="152" t="s">
        <v>579</v>
      </c>
      <c r="K19" s="150">
        <f>'OE-Autotronics ME'!O23</f>
        <v>31.8</v>
      </c>
      <c r="L19" s="152">
        <v>23.0</v>
      </c>
      <c r="M19" s="150">
        <f>FM!O20</f>
        <v>14.8</v>
      </c>
      <c r="N19" s="150">
        <f>UHV!O20</f>
        <v>14.4</v>
      </c>
      <c r="O19" s="153">
        <v>22.0</v>
      </c>
      <c r="P19" s="149">
        <v>21.0</v>
      </c>
    </row>
    <row r="20">
      <c r="A20" s="149">
        <v>7.0</v>
      </c>
      <c r="B20" s="86" t="s">
        <v>45</v>
      </c>
      <c r="C20" s="97" t="s">
        <v>46</v>
      </c>
      <c r="D20" s="88" t="s">
        <v>47</v>
      </c>
      <c r="E20" s="150">
        <f>CADS!O21</f>
        <v>19.8</v>
      </c>
      <c r="F20" s="150">
        <f>OS!O21</f>
        <v>19.6</v>
      </c>
      <c r="G20" s="150">
        <f>DSPD!O21</f>
        <v>31</v>
      </c>
      <c r="H20" s="152" t="s">
        <v>13</v>
      </c>
      <c r="I20" s="152">
        <v>19.0</v>
      </c>
      <c r="J20" s="152" t="s">
        <v>579</v>
      </c>
      <c r="K20" s="150">
        <f>'OE-Autotronics ME'!O24</f>
        <v>40.1</v>
      </c>
      <c r="L20" s="152">
        <v>22.0</v>
      </c>
      <c r="M20" s="150">
        <f>FM!O21</f>
        <v>17.6</v>
      </c>
      <c r="N20" s="150">
        <f>UHV!O21</f>
        <v>20.4</v>
      </c>
      <c r="O20" s="153">
        <v>21.0</v>
      </c>
      <c r="P20" s="149">
        <v>20.0</v>
      </c>
    </row>
    <row r="21">
      <c r="A21" s="149">
        <v>8.0</v>
      </c>
      <c r="B21" s="86" t="s">
        <v>48</v>
      </c>
      <c r="C21" s="97" t="s">
        <v>49</v>
      </c>
      <c r="D21" s="88" t="s">
        <v>50</v>
      </c>
      <c r="E21" s="150">
        <f>CADS!O22</f>
        <v>16.4</v>
      </c>
      <c r="F21" s="150">
        <f>OS!O22</f>
        <v>18.4</v>
      </c>
      <c r="G21" s="150">
        <f>DSPD!O22</f>
        <v>21.5</v>
      </c>
      <c r="H21" s="152" t="s">
        <v>13</v>
      </c>
      <c r="I21" s="152">
        <v>17.0</v>
      </c>
      <c r="J21" s="152" t="s">
        <v>579</v>
      </c>
      <c r="K21" s="150">
        <f>'OE-Autotronics ME'!O25</f>
        <v>34.6</v>
      </c>
      <c r="L21" s="152">
        <v>23.0</v>
      </c>
      <c r="M21" s="150">
        <f>FM!O22</f>
        <v>15.6</v>
      </c>
      <c r="N21" s="150">
        <f>UHV!O22</f>
        <v>17</v>
      </c>
      <c r="O21" s="153">
        <v>21.0</v>
      </c>
      <c r="P21" s="149">
        <v>21.0</v>
      </c>
    </row>
    <row r="22">
      <c r="A22" s="149">
        <v>9.0</v>
      </c>
      <c r="B22" s="86" t="s">
        <v>51</v>
      </c>
      <c r="C22" s="97" t="s">
        <v>52</v>
      </c>
      <c r="D22" s="88" t="s">
        <v>53</v>
      </c>
      <c r="E22" s="150">
        <f>CADS!O23</f>
        <v>14.2</v>
      </c>
      <c r="F22" s="150">
        <f>OS!O23</f>
        <v>15.6</v>
      </c>
      <c r="G22" s="150">
        <f>DSPD!O23</f>
        <v>25</v>
      </c>
      <c r="H22" s="152" t="s">
        <v>13</v>
      </c>
      <c r="I22" s="152">
        <v>16.0</v>
      </c>
      <c r="J22" s="152" t="s">
        <v>579</v>
      </c>
      <c r="K22" s="150">
        <f>'OE-Autotronics ME'!O26</f>
        <v>26.8</v>
      </c>
      <c r="L22" s="152">
        <v>23.0</v>
      </c>
      <c r="M22" s="150">
        <f>FM!O23</f>
        <v>12.8</v>
      </c>
      <c r="N22" s="150">
        <f>UHV!O23</f>
        <v>13.6</v>
      </c>
      <c r="O22" s="153">
        <v>21.0</v>
      </c>
      <c r="P22" s="149">
        <v>21.0</v>
      </c>
    </row>
    <row r="23">
      <c r="A23" s="149">
        <v>10.0</v>
      </c>
      <c r="B23" s="86" t="s">
        <v>54</v>
      </c>
      <c r="C23" s="97" t="s">
        <v>55</v>
      </c>
      <c r="D23" s="88" t="s">
        <v>56</v>
      </c>
      <c r="E23" s="150">
        <f>CADS!O24</f>
        <v>10.4</v>
      </c>
      <c r="F23" s="150">
        <f>OS!O24</f>
        <v>9</v>
      </c>
      <c r="G23" s="150">
        <f>DSPD!O24</f>
        <v>18</v>
      </c>
      <c r="H23" s="151" t="s">
        <v>576</v>
      </c>
      <c r="I23" s="152">
        <v>9.0</v>
      </c>
      <c r="J23" s="152" t="s">
        <v>579</v>
      </c>
      <c r="K23" s="150">
        <f>'OE-Autotronics ME'!O27</f>
        <v>23.5</v>
      </c>
      <c r="L23" s="152">
        <v>22.0</v>
      </c>
      <c r="M23" s="150">
        <f>FM!O24</f>
        <v>10.6</v>
      </c>
      <c r="N23" s="150">
        <f>UHV!O24</f>
        <v>11.4</v>
      </c>
      <c r="O23" s="153">
        <v>21.0</v>
      </c>
      <c r="P23" s="149">
        <v>22.0</v>
      </c>
    </row>
    <row r="24">
      <c r="A24" s="149">
        <v>11.0</v>
      </c>
      <c r="B24" s="86" t="s">
        <v>57</v>
      </c>
      <c r="C24" s="97" t="s">
        <v>58</v>
      </c>
      <c r="D24" s="88" t="s">
        <v>59</v>
      </c>
      <c r="E24" s="150">
        <f>CADS!O25</f>
        <v>15</v>
      </c>
      <c r="F24" s="150">
        <f>OS!O25</f>
        <v>17.4</v>
      </c>
      <c r="G24" s="150">
        <f>DSPD!O25</f>
        <v>31</v>
      </c>
      <c r="H24" s="152" t="s">
        <v>13</v>
      </c>
      <c r="I24" s="152">
        <v>16.0</v>
      </c>
      <c r="J24" s="152" t="s">
        <v>578</v>
      </c>
      <c r="K24" s="152">
        <v>33.0</v>
      </c>
      <c r="L24" s="152">
        <v>22.0</v>
      </c>
      <c r="M24" s="150">
        <f>FM!O25</f>
        <v>14.6</v>
      </c>
      <c r="N24" s="150">
        <f>UHV!O25</f>
        <v>15.4</v>
      </c>
      <c r="O24" s="153">
        <v>25.0</v>
      </c>
      <c r="P24" s="149">
        <v>20.0</v>
      </c>
    </row>
    <row r="25">
      <c r="A25" s="149">
        <v>12.0</v>
      </c>
      <c r="B25" s="86" t="s">
        <v>60</v>
      </c>
      <c r="C25" s="97" t="s">
        <v>61</v>
      </c>
      <c r="D25" s="88" t="s">
        <v>62</v>
      </c>
      <c r="E25" s="150">
        <f>CADS!O26</f>
        <v>16.8</v>
      </c>
      <c r="F25" s="150">
        <f>OS!O26</f>
        <v>17</v>
      </c>
      <c r="G25" s="150">
        <f>DSPD!O26</f>
        <v>35</v>
      </c>
      <c r="H25" s="151" t="s">
        <v>576</v>
      </c>
      <c r="I25" s="152">
        <v>16.0</v>
      </c>
      <c r="J25" s="152" t="s">
        <v>579</v>
      </c>
      <c r="K25" s="152">
        <v>35.0</v>
      </c>
      <c r="L25" s="152">
        <v>24.0</v>
      </c>
      <c r="M25" s="150">
        <f>FM!O26</f>
        <v>16.2</v>
      </c>
      <c r="N25" s="150">
        <f>UHV!O26</f>
        <v>15.6</v>
      </c>
      <c r="O25" s="153">
        <v>25.0</v>
      </c>
      <c r="P25" s="149">
        <v>21.0</v>
      </c>
    </row>
    <row r="26">
      <c r="A26" s="149">
        <v>13.0</v>
      </c>
      <c r="B26" s="86" t="s">
        <v>63</v>
      </c>
      <c r="C26" s="97" t="s">
        <v>64</v>
      </c>
      <c r="D26" s="88" t="s">
        <v>65</v>
      </c>
      <c r="E26" s="150">
        <f>CADS!O27</f>
        <v>16.6</v>
      </c>
      <c r="F26" s="150">
        <f>OS!O27</f>
        <v>17.2</v>
      </c>
      <c r="G26" s="150">
        <f>DSPD!O27</f>
        <v>23</v>
      </c>
      <c r="H26" s="151" t="s">
        <v>576</v>
      </c>
      <c r="I26" s="152">
        <v>14.0</v>
      </c>
      <c r="J26" s="152" t="s">
        <v>579</v>
      </c>
      <c r="K26" s="152">
        <v>32.0</v>
      </c>
      <c r="L26" s="152">
        <v>23.0</v>
      </c>
      <c r="M26" s="150">
        <f>FM!O27</f>
        <v>15.8</v>
      </c>
      <c r="N26" s="150">
        <f>UHV!O27</f>
        <v>16.4</v>
      </c>
      <c r="O26" s="153">
        <v>25.0</v>
      </c>
      <c r="P26" s="149">
        <v>21.0</v>
      </c>
    </row>
    <row r="27">
      <c r="A27" s="149">
        <v>14.0</v>
      </c>
      <c r="B27" s="86" t="s">
        <v>66</v>
      </c>
      <c r="C27" s="97" t="s">
        <v>67</v>
      </c>
      <c r="D27" s="88" t="s">
        <v>68</v>
      </c>
      <c r="E27" s="150">
        <f>CADS!O28</f>
        <v>19</v>
      </c>
      <c r="F27" s="150">
        <f>OS!O28</f>
        <v>18.8</v>
      </c>
      <c r="G27" s="150">
        <f>DSPD!O28</f>
        <v>33.5</v>
      </c>
      <c r="H27" s="152" t="s">
        <v>13</v>
      </c>
      <c r="I27" s="152">
        <v>18.0</v>
      </c>
      <c r="J27" s="152" t="s">
        <v>578</v>
      </c>
      <c r="K27" s="152">
        <v>38.0</v>
      </c>
      <c r="L27" s="152">
        <v>22.0</v>
      </c>
      <c r="M27" s="150">
        <f>FM!O28</f>
        <v>17.6</v>
      </c>
      <c r="N27" s="150">
        <f>UHV!O28</f>
        <v>17.2</v>
      </c>
      <c r="O27" s="153">
        <v>25.0</v>
      </c>
      <c r="P27" s="149">
        <v>21.0</v>
      </c>
    </row>
    <row r="28">
      <c r="A28" s="149">
        <v>15.0</v>
      </c>
      <c r="B28" s="86" t="s">
        <v>69</v>
      </c>
      <c r="C28" s="97" t="s">
        <v>70</v>
      </c>
      <c r="D28" s="88" t="s">
        <v>71</v>
      </c>
      <c r="E28" s="150">
        <f>CADS!O29</f>
        <v>8</v>
      </c>
      <c r="F28" s="150">
        <f>OS!O29</f>
        <v>7.6</v>
      </c>
      <c r="G28" s="150">
        <f>DSPD!O29</f>
        <v>10.5</v>
      </c>
      <c r="H28" s="151" t="s">
        <v>576</v>
      </c>
      <c r="I28" s="152">
        <v>7.0</v>
      </c>
      <c r="J28" s="152" t="s">
        <v>578</v>
      </c>
      <c r="K28" s="152">
        <v>6.0</v>
      </c>
      <c r="L28" s="152">
        <v>16.0</v>
      </c>
      <c r="M28" s="150">
        <f>FM!O29</f>
        <v>8</v>
      </c>
      <c r="N28" s="150">
        <f>UHV!O29</f>
        <v>8</v>
      </c>
      <c r="O28" s="153">
        <v>21.0</v>
      </c>
      <c r="P28" s="149">
        <v>21.0</v>
      </c>
    </row>
    <row r="29">
      <c r="A29" s="149">
        <v>16.0</v>
      </c>
      <c r="B29" s="86" t="s">
        <v>72</v>
      </c>
      <c r="C29" s="97" t="s">
        <v>73</v>
      </c>
      <c r="D29" s="88" t="s">
        <v>74</v>
      </c>
      <c r="E29" s="150">
        <f>CADS!O30</f>
        <v>19.8</v>
      </c>
      <c r="F29" s="150">
        <f>OS!O30</f>
        <v>18.2</v>
      </c>
      <c r="G29" s="150">
        <f>DSPD!O30</f>
        <v>28</v>
      </c>
      <c r="H29" s="152" t="s">
        <v>13</v>
      </c>
      <c r="I29" s="152">
        <v>20.0</v>
      </c>
      <c r="J29" s="152" t="s">
        <v>579</v>
      </c>
      <c r="K29" s="152">
        <v>40.0</v>
      </c>
      <c r="L29" s="152">
        <v>22.0</v>
      </c>
      <c r="M29" s="150">
        <f>FM!O30</f>
        <v>19.2</v>
      </c>
      <c r="N29" s="150">
        <f>UHV!O30</f>
        <v>20.8</v>
      </c>
      <c r="O29" s="153">
        <v>23.0</v>
      </c>
      <c r="P29" s="149">
        <v>22.0</v>
      </c>
    </row>
    <row r="30">
      <c r="A30" s="149">
        <v>17.0</v>
      </c>
      <c r="B30" s="86" t="s">
        <v>75</v>
      </c>
      <c r="C30" s="97" t="s">
        <v>76</v>
      </c>
      <c r="D30" s="88" t="s">
        <v>77</v>
      </c>
      <c r="E30" s="150">
        <f>CADS!O31</f>
        <v>17</v>
      </c>
      <c r="F30" s="150">
        <f>OS!O31</f>
        <v>14.8</v>
      </c>
      <c r="G30" s="150">
        <f>DSPD!O31</f>
        <v>27.5</v>
      </c>
      <c r="H30" s="151" t="s">
        <v>576</v>
      </c>
      <c r="I30" s="152">
        <v>14.0</v>
      </c>
      <c r="J30" s="152" t="s">
        <v>579</v>
      </c>
      <c r="K30" s="152">
        <v>32.0</v>
      </c>
      <c r="L30" s="152">
        <v>23.0</v>
      </c>
      <c r="M30" s="150">
        <f>FM!O31</f>
        <v>14.6</v>
      </c>
      <c r="N30" s="150">
        <f>UHV!O31</f>
        <v>14.6</v>
      </c>
      <c r="O30" s="153">
        <v>22.0</v>
      </c>
      <c r="P30" s="149">
        <v>22.0</v>
      </c>
    </row>
    <row r="31">
      <c r="A31" s="149">
        <v>18.0</v>
      </c>
      <c r="B31" s="86" t="s">
        <v>78</v>
      </c>
      <c r="C31" s="97" t="s">
        <v>79</v>
      </c>
      <c r="D31" s="88" t="s">
        <v>80</v>
      </c>
      <c r="E31" s="150">
        <f>CADS!O32</f>
        <v>15.4</v>
      </c>
      <c r="F31" s="150">
        <f>OS!O32</f>
        <v>14.6</v>
      </c>
      <c r="G31" s="150">
        <f>DSPD!O32</f>
        <v>29.5</v>
      </c>
      <c r="H31" s="151" t="s">
        <v>576</v>
      </c>
      <c r="I31" s="152">
        <v>13.0</v>
      </c>
      <c r="J31" s="152" t="s">
        <v>579</v>
      </c>
      <c r="K31" s="152">
        <v>20.0</v>
      </c>
      <c r="L31" s="152">
        <v>23.0</v>
      </c>
      <c r="M31" s="150">
        <f>FM!O32</f>
        <v>11.6</v>
      </c>
      <c r="N31" s="150">
        <f>UHV!O32</f>
        <v>11.2</v>
      </c>
      <c r="O31" s="153">
        <v>22.0</v>
      </c>
      <c r="P31" s="149">
        <v>20.0</v>
      </c>
    </row>
    <row r="32">
      <c r="A32" s="149">
        <v>19.0</v>
      </c>
      <c r="B32" s="86" t="s">
        <v>81</v>
      </c>
      <c r="C32" s="97" t="s">
        <v>82</v>
      </c>
      <c r="D32" s="88" t="s">
        <v>83</v>
      </c>
      <c r="E32" s="150">
        <f>CADS!O33</f>
        <v>9.2</v>
      </c>
      <c r="F32" s="150">
        <f>OS!O33</f>
        <v>9</v>
      </c>
      <c r="G32" s="150">
        <f>DSPD!O33</f>
        <v>14</v>
      </c>
      <c r="H32" s="151" t="s">
        <v>576</v>
      </c>
      <c r="I32" s="152">
        <v>7.0</v>
      </c>
      <c r="J32" s="152" t="s">
        <v>578</v>
      </c>
      <c r="K32" s="152">
        <v>16.0</v>
      </c>
      <c r="L32" s="152">
        <v>15.0</v>
      </c>
      <c r="M32" s="150">
        <f>FM!O33</f>
        <v>7.6</v>
      </c>
      <c r="N32" s="150">
        <f>UHV!O33</f>
        <v>9.8</v>
      </c>
      <c r="O32" s="153">
        <v>15.0</v>
      </c>
      <c r="P32" s="149">
        <v>19.0</v>
      </c>
    </row>
    <row r="33">
      <c r="A33" s="149">
        <v>20.0</v>
      </c>
      <c r="B33" s="86" t="s">
        <v>84</v>
      </c>
      <c r="C33" s="97" t="s">
        <v>85</v>
      </c>
      <c r="D33" s="88" t="s">
        <v>86</v>
      </c>
      <c r="E33" s="150">
        <f>CADS!O34</f>
        <v>20.4</v>
      </c>
      <c r="F33" s="150">
        <f>OS!O34</f>
        <v>19.2</v>
      </c>
      <c r="G33" s="150">
        <f>DSPD!O34</f>
        <v>33</v>
      </c>
      <c r="H33" s="152" t="s">
        <v>13</v>
      </c>
      <c r="I33" s="152">
        <v>20.0</v>
      </c>
      <c r="J33" s="152" t="s">
        <v>579</v>
      </c>
      <c r="K33" s="152">
        <v>37.0</v>
      </c>
      <c r="L33" s="152">
        <v>23.0</v>
      </c>
      <c r="M33" s="150">
        <f>FM!O34</f>
        <v>16.2</v>
      </c>
      <c r="N33" s="150">
        <f>UHV!O34</f>
        <v>16.4</v>
      </c>
      <c r="O33" s="153">
        <v>22.0</v>
      </c>
      <c r="P33" s="149">
        <v>22.0</v>
      </c>
    </row>
    <row r="34">
      <c r="A34" s="149">
        <v>21.0</v>
      </c>
      <c r="B34" s="86" t="s">
        <v>87</v>
      </c>
      <c r="C34" s="97" t="s">
        <v>88</v>
      </c>
      <c r="D34" s="88" t="s">
        <v>89</v>
      </c>
      <c r="E34" s="150">
        <f>CADS!O35</f>
        <v>12.6</v>
      </c>
      <c r="F34" s="150">
        <f>OS!O35</f>
        <v>11.8</v>
      </c>
      <c r="G34" s="150">
        <f>DSPD!O35</f>
        <v>18</v>
      </c>
      <c r="H34" s="151" t="s">
        <v>576</v>
      </c>
      <c r="I34" s="152">
        <v>11.0</v>
      </c>
      <c r="J34" s="152" t="s">
        <v>578</v>
      </c>
      <c r="K34" s="152">
        <v>17.0</v>
      </c>
      <c r="L34" s="152">
        <v>19.0</v>
      </c>
      <c r="M34" s="150">
        <f>FM!O35</f>
        <v>11.4</v>
      </c>
      <c r="N34" s="150">
        <f>UHV!O35</f>
        <v>13</v>
      </c>
      <c r="O34" s="153">
        <v>22.0</v>
      </c>
      <c r="P34" s="149">
        <v>21.0</v>
      </c>
    </row>
    <row r="35">
      <c r="A35" s="149">
        <v>22.0</v>
      </c>
      <c r="B35" s="86" t="s">
        <v>90</v>
      </c>
      <c r="C35" s="97" t="s">
        <v>91</v>
      </c>
      <c r="D35" s="88" t="s">
        <v>92</v>
      </c>
      <c r="E35" s="150">
        <f>CADS!O36</f>
        <v>19.6</v>
      </c>
      <c r="F35" s="150">
        <f>OS!O36</f>
        <v>19.4</v>
      </c>
      <c r="G35" s="150">
        <f>DSPD!O36</f>
        <v>29.5</v>
      </c>
      <c r="H35" s="152" t="s">
        <v>13</v>
      </c>
      <c r="I35" s="152">
        <v>20.0</v>
      </c>
      <c r="J35" s="152" t="s">
        <v>579</v>
      </c>
      <c r="K35" s="154">
        <v>35.3</v>
      </c>
      <c r="L35" s="152">
        <v>21.0</v>
      </c>
      <c r="M35" s="150">
        <f>FM!O36</f>
        <v>16.2</v>
      </c>
      <c r="N35" s="150">
        <f>UHV!O36</f>
        <v>16.8</v>
      </c>
      <c r="O35" s="153">
        <v>23.0</v>
      </c>
      <c r="P35" s="149">
        <v>20.0</v>
      </c>
    </row>
    <row r="36">
      <c r="A36" s="149">
        <v>23.0</v>
      </c>
      <c r="B36" s="86" t="s">
        <v>93</v>
      </c>
      <c r="C36" s="97" t="s">
        <v>94</v>
      </c>
      <c r="D36" s="88" t="s">
        <v>95</v>
      </c>
      <c r="E36" s="150">
        <f>CADS!O37</f>
        <v>16.8</v>
      </c>
      <c r="F36" s="150">
        <f>OS!O37</f>
        <v>18.8</v>
      </c>
      <c r="G36" s="150">
        <f>DSPD!O37</f>
        <v>33</v>
      </c>
      <c r="H36" s="152" t="s">
        <v>13</v>
      </c>
      <c r="I36" s="152">
        <v>18.0</v>
      </c>
      <c r="J36" s="152" t="s">
        <v>579</v>
      </c>
      <c r="K36" s="154">
        <v>33.099999999999994</v>
      </c>
      <c r="L36" s="152">
        <v>23.0</v>
      </c>
      <c r="M36" s="150">
        <f>FM!O37</f>
        <v>14.8</v>
      </c>
      <c r="N36" s="150">
        <f>UHV!O37</f>
        <v>15.6</v>
      </c>
      <c r="O36" s="153">
        <v>21.0</v>
      </c>
      <c r="P36" s="149">
        <v>22.0</v>
      </c>
    </row>
    <row r="37">
      <c r="A37" s="149">
        <v>24.0</v>
      </c>
      <c r="B37" s="86" t="s">
        <v>96</v>
      </c>
      <c r="C37" s="97" t="s">
        <v>97</v>
      </c>
      <c r="D37" s="88" t="s">
        <v>98</v>
      </c>
      <c r="E37" s="150">
        <f>CADS!O38</f>
        <v>19.6</v>
      </c>
      <c r="F37" s="150">
        <f>OS!O38</f>
        <v>20</v>
      </c>
      <c r="G37" s="150">
        <f>DSPD!O38</f>
        <v>31.5</v>
      </c>
      <c r="H37" s="151" t="s">
        <v>576</v>
      </c>
      <c r="I37" s="152">
        <v>17.0</v>
      </c>
      <c r="J37" s="152" t="s">
        <v>579</v>
      </c>
      <c r="K37" s="154">
        <v>39.099999999999994</v>
      </c>
      <c r="L37" s="152">
        <v>23.0</v>
      </c>
      <c r="M37" s="150">
        <f>FM!O38</f>
        <v>18</v>
      </c>
      <c r="N37" s="150">
        <f>UHV!O38</f>
        <v>20.2</v>
      </c>
      <c r="O37" s="153">
        <v>23.0</v>
      </c>
      <c r="P37" s="149">
        <v>22.0</v>
      </c>
    </row>
    <row r="38">
      <c r="A38" s="149">
        <v>25.0</v>
      </c>
      <c r="B38" s="86" t="s">
        <v>99</v>
      </c>
      <c r="C38" s="97" t="s">
        <v>100</v>
      </c>
      <c r="D38" s="88" t="s">
        <v>101</v>
      </c>
      <c r="E38" s="150">
        <f>CADS!O39</f>
        <v>19.2</v>
      </c>
      <c r="F38" s="150">
        <f>OS!O39</f>
        <v>18.4</v>
      </c>
      <c r="G38" s="150">
        <f>DSPD!O39</f>
        <v>28.5</v>
      </c>
      <c r="H38" s="152" t="s">
        <v>13</v>
      </c>
      <c r="I38" s="152">
        <v>20.0</v>
      </c>
      <c r="J38" s="152" t="s">
        <v>579</v>
      </c>
      <c r="K38" s="154">
        <v>35.099999999999994</v>
      </c>
      <c r="L38" s="152">
        <v>23.0</v>
      </c>
      <c r="M38" s="150">
        <f>FM!O39</f>
        <v>16.8</v>
      </c>
      <c r="N38" s="150">
        <f>UHV!O39</f>
        <v>16.6</v>
      </c>
      <c r="O38" s="153">
        <v>23.0</v>
      </c>
      <c r="P38" s="149">
        <v>22.0</v>
      </c>
    </row>
    <row r="39">
      <c r="A39" s="149">
        <v>26.0</v>
      </c>
      <c r="B39" s="86" t="s">
        <v>102</v>
      </c>
      <c r="C39" s="97" t="s">
        <v>103</v>
      </c>
      <c r="D39" s="88" t="s">
        <v>104</v>
      </c>
      <c r="E39" s="150">
        <f>CADS!O40</f>
        <v>14</v>
      </c>
      <c r="F39" s="150">
        <f>OS!O40</f>
        <v>12.4</v>
      </c>
      <c r="G39" s="150">
        <f>DSPD!O40</f>
        <v>19.5</v>
      </c>
      <c r="H39" s="152" t="s">
        <v>13</v>
      </c>
      <c r="I39" s="152">
        <v>15.0</v>
      </c>
      <c r="J39" s="152" t="s">
        <v>579</v>
      </c>
      <c r="K39" s="154">
        <v>26.4</v>
      </c>
      <c r="L39" s="152">
        <v>24.0</v>
      </c>
      <c r="M39" s="150">
        <f>FM!O40</f>
        <v>13.6</v>
      </c>
      <c r="N39" s="150">
        <f>UHV!O40</f>
        <v>14</v>
      </c>
      <c r="O39" s="153">
        <v>23.0</v>
      </c>
      <c r="P39" s="149">
        <v>20.0</v>
      </c>
    </row>
    <row r="40">
      <c r="A40" s="149">
        <v>27.0</v>
      </c>
      <c r="B40" s="86" t="s">
        <v>105</v>
      </c>
      <c r="C40" s="97" t="s">
        <v>106</v>
      </c>
      <c r="D40" s="88" t="s">
        <v>107</v>
      </c>
      <c r="E40" s="150">
        <f>CADS!O41</f>
        <v>15.4</v>
      </c>
      <c r="F40" s="150">
        <f>OS!O41</f>
        <v>15</v>
      </c>
      <c r="G40" s="150">
        <f>DSPD!O41</f>
        <v>16</v>
      </c>
      <c r="H40" s="152" t="s">
        <v>13</v>
      </c>
      <c r="I40" s="152">
        <v>17.0</v>
      </c>
      <c r="J40" s="152" t="s">
        <v>579</v>
      </c>
      <c r="K40" s="154">
        <v>28.9</v>
      </c>
      <c r="L40" s="152">
        <v>23.0</v>
      </c>
      <c r="M40" s="150">
        <f>FM!O41</f>
        <v>13.2</v>
      </c>
      <c r="N40" s="150">
        <f>UHV!O41</f>
        <v>13.8</v>
      </c>
      <c r="O40" s="153">
        <v>22.0</v>
      </c>
      <c r="P40" s="149">
        <v>22.0</v>
      </c>
    </row>
    <row r="41">
      <c r="A41" s="149">
        <v>28.0</v>
      </c>
      <c r="B41" s="86" t="s">
        <v>108</v>
      </c>
      <c r="C41" s="97" t="s">
        <v>109</v>
      </c>
      <c r="D41" s="88" t="s">
        <v>110</v>
      </c>
      <c r="E41" s="150">
        <f>CADS!O42</f>
        <v>11.8</v>
      </c>
      <c r="F41" s="150">
        <f>OS!O42</f>
        <v>17.6</v>
      </c>
      <c r="G41" s="150">
        <f>DSPD!O42</f>
        <v>18.5</v>
      </c>
      <c r="H41" s="152" t="s">
        <v>13</v>
      </c>
      <c r="I41" s="152">
        <v>14.0</v>
      </c>
      <c r="J41" s="152" t="s">
        <v>579</v>
      </c>
      <c r="K41" s="154">
        <v>29.9</v>
      </c>
      <c r="L41" s="152">
        <v>22.0</v>
      </c>
      <c r="M41" s="150">
        <f>FM!O42</f>
        <v>11</v>
      </c>
      <c r="N41" s="150">
        <f>UHV!O42</f>
        <v>11.8</v>
      </c>
      <c r="O41" s="153">
        <v>21.0</v>
      </c>
      <c r="P41" s="149">
        <v>21.0</v>
      </c>
    </row>
    <row r="42">
      <c r="A42" s="149">
        <v>29.0</v>
      </c>
      <c r="B42" s="86" t="s">
        <v>111</v>
      </c>
      <c r="C42" s="97" t="s">
        <v>112</v>
      </c>
      <c r="D42" s="88" t="s">
        <v>113</v>
      </c>
      <c r="E42" s="150">
        <f>CADS!O43</f>
        <v>14</v>
      </c>
      <c r="F42" s="150">
        <f>OS!O43</f>
        <v>13</v>
      </c>
      <c r="G42" s="150">
        <f>DSPD!O43</f>
        <v>23.5</v>
      </c>
      <c r="H42" s="152" t="s">
        <v>13</v>
      </c>
      <c r="I42" s="152">
        <v>15.0</v>
      </c>
      <c r="J42" s="152" t="s">
        <v>579</v>
      </c>
      <c r="K42" s="154">
        <v>32.4</v>
      </c>
      <c r="L42" s="152">
        <v>23.0</v>
      </c>
      <c r="M42" s="150">
        <f>FM!O43</f>
        <v>12</v>
      </c>
      <c r="N42" s="150">
        <f>UHV!O43</f>
        <v>14</v>
      </c>
      <c r="O42" s="155">
        <v>23.0</v>
      </c>
      <c r="P42" s="149">
        <v>22.0</v>
      </c>
    </row>
    <row r="43">
      <c r="A43" s="149">
        <v>30.0</v>
      </c>
      <c r="B43" s="86" t="s">
        <v>114</v>
      </c>
      <c r="C43" s="97" t="s">
        <v>115</v>
      </c>
      <c r="D43" s="88" t="s">
        <v>116</v>
      </c>
      <c r="E43" s="150">
        <f>CADS!O44</f>
        <v>10.6</v>
      </c>
      <c r="F43" s="150">
        <f>OS!O44</f>
        <v>12.2</v>
      </c>
      <c r="G43" s="150">
        <f>DSPD!O44</f>
        <v>20.5</v>
      </c>
      <c r="H43" s="151" t="s">
        <v>576</v>
      </c>
      <c r="I43" s="152">
        <v>11.0</v>
      </c>
      <c r="J43" s="152" t="s">
        <v>579</v>
      </c>
      <c r="K43" s="154">
        <v>28.5</v>
      </c>
      <c r="L43" s="152">
        <v>22.0</v>
      </c>
      <c r="M43" s="150">
        <f>FM!O44</f>
        <v>10.2</v>
      </c>
      <c r="N43" s="150">
        <f>UHV!O44</f>
        <v>13</v>
      </c>
      <c r="O43" s="155">
        <v>21.0</v>
      </c>
      <c r="P43" s="149">
        <v>21.0</v>
      </c>
    </row>
    <row r="44">
      <c r="A44" s="149">
        <v>31.0</v>
      </c>
      <c r="B44" s="86" t="s">
        <v>117</v>
      </c>
      <c r="C44" s="97" t="s">
        <v>118</v>
      </c>
      <c r="D44" s="88" t="s">
        <v>119</v>
      </c>
      <c r="E44" s="150">
        <f>CADS!O45</f>
        <v>19.8</v>
      </c>
      <c r="F44" s="150">
        <f>OS!O45</f>
        <v>19.4</v>
      </c>
      <c r="G44" s="150">
        <f>DSPD!O45</f>
        <v>28.5</v>
      </c>
      <c r="H44" s="152" t="s">
        <v>13</v>
      </c>
      <c r="I44" s="152">
        <v>20.0</v>
      </c>
      <c r="J44" s="152" t="s">
        <v>579</v>
      </c>
      <c r="K44" s="154">
        <v>29.9</v>
      </c>
      <c r="L44" s="152">
        <v>22.0</v>
      </c>
      <c r="M44" s="150">
        <f>FM!O45</f>
        <v>16</v>
      </c>
      <c r="N44" s="150">
        <f>UHV!O45</f>
        <v>18.8</v>
      </c>
      <c r="O44" s="155">
        <v>23.0</v>
      </c>
      <c r="P44" s="149">
        <v>23.0</v>
      </c>
    </row>
    <row r="45">
      <c r="A45" s="149">
        <v>32.0</v>
      </c>
      <c r="B45" s="86" t="s">
        <v>120</v>
      </c>
      <c r="C45" s="97" t="s">
        <v>121</v>
      </c>
      <c r="D45" s="88" t="s">
        <v>122</v>
      </c>
      <c r="E45" s="150">
        <f>CADS!O46</f>
        <v>19.4</v>
      </c>
      <c r="F45" s="150">
        <f>OS!O46</f>
        <v>18.2</v>
      </c>
      <c r="G45" s="150">
        <f>DSPD!O46</f>
        <v>30.5</v>
      </c>
      <c r="H45" s="151" t="s">
        <v>576</v>
      </c>
      <c r="I45" s="152">
        <v>16.0</v>
      </c>
      <c r="J45" s="152" t="s">
        <v>579</v>
      </c>
      <c r="K45" s="154">
        <v>29.3</v>
      </c>
      <c r="L45" s="152">
        <v>23.0</v>
      </c>
      <c r="M45" s="150">
        <f>FM!O46</f>
        <v>13.6</v>
      </c>
      <c r="N45" s="150">
        <f>UHV!O46</f>
        <v>14</v>
      </c>
      <c r="O45" s="155">
        <v>24.0</v>
      </c>
      <c r="P45" s="149">
        <v>23.0</v>
      </c>
    </row>
    <row r="46">
      <c r="A46" s="149">
        <v>33.0</v>
      </c>
      <c r="B46" s="86" t="s">
        <v>123</v>
      </c>
      <c r="C46" s="97" t="s">
        <v>124</v>
      </c>
      <c r="D46" s="88" t="s">
        <v>125</v>
      </c>
      <c r="E46" s="150">
        <f>CADS!O47</f>
        <v>15.6</v>
      </c>
      <c r="F46" s="150">
        <f>OS!O47</f>
        <v>15.6</v>
      </c>
      <c r="G46" s="150">
        <f>DSPD!O47</f>
        <v>11</v>
      </c>
      <c r="H46" s="151" t="s">
        <v>576</v>
      </c>
      <c r="I46" s="152">
        <v>15.0</v>
      </c>
      <c r="J46" s="152" t="s">
        <v>579</v>
      </c>
      <c r="K46" s="154">
        <v>24.7</v>
      </c>
      <c r="L46" s="152">
        <v>19.0</v>
      </c>
      <c r="M46" s="150">
        <f>FM!O47</f>
        <v>8.2</v>
      </c>
      <c r="N46" s="150">
        <f>UHV!O47</f>
        <v>13.8</v>
      </c>
      <c r="O46" s="155">
        <v>21.0</v>
      </c>
      <c r="P46" s="149">
        <v>21.0</v>
      </c>
    </row>
    <row r="47">
      <c r="A47" s="149">
        <v>34.0</v>
      </c>
      <c r="B47" s="86" t="s">
        <v>126</v>
      </c>
      <c r="C47" s="97" t="s">
        <v>127</v>
      </c>
      <c r="D47" s="88" t="s">
        <v>128</v>
      </c>
      <c r="E47" s="150">
        <f>CADS!O48</f>
        <v>11.2</v>
      </c>
      <c r="F47" s="150">
        <f>OS!O48</f>
        <v>11</v>
      </c>
      <c r="G47" s="150">
        <f>DSPD!O48</f>
        <v>14.5</v>
      </c>
      <c r="H47" s="151" t="s">
        <v>576</v>
      </c>
      <c r="I47" s="152">
        <v>6.0</v>
      </c>
      <c r="J47" s="152" t="s">
        <v>578</v>
      </c>
      <c r="K47" s="152">
        <v>16.0</v>
      </c>
      <c r="L47" s="152">
        <v>16.0</v>
      </c>
      <c r="M47" s="150">
        <f>FM!O48</f>
        <v>13.4</v>
      </c>
      <c r="N47" s="150">
        <f>UHV!O48</f>
        <v>12.6</v>
      </c>
      <c r="O47" s="155">
        <v>20.0</v>
      </c>
      <c r="P47" s="149">
        <v>18.0</v>
      </c>
    </row>
    <row r="48">
      <c r="A48" s="149">
        <v>35.0</v>
      </c>
      <c r="B48" s="86" t="s">
        <v>129</v>
      </c>
      <c r="C48" s="97" t="s">
        <v>130</v>
      </c>
      <c r="D48" s="88" t="s">
        <v>131</v>
      </c>
      <c r="E48" s="150">
        <f>CADS!O49</f>
        <v>13.6</v>
      </c>
      <c r="F48" s="150">
        <f>OS!O49</f>
        <v>14</v>
      </c>
      <c r="G48" s="150">
        <f>DSPD!O49</f>
        <v>19.5</v>
      </c>
      <c r="H48" s="151" t="s">
        <v>576</v>
      </c>
      <c r="I48" s="152">
        <v>7.0</v>
      </c>
      <c r="J48" s="152" t="s">
        <v>579</v>
      </c>
      <c r="K48" s="154">
        <v>20.5</v>
      </c>
      <c r="L48" s="152">
        <v>19.0</v>
      </c>
      <c r="M48" s="150">
        <f>FM!O49</f>
        <v>7.8</v>
      </c>
      <c r="N48" s="150">
        <f>UHV!O49</f>
        <v>11</v>
      </c>
      <c r="O48" s="155">
        <v>22.0</v>
      </c>
      <c r="P48" s="149">
        <v>21.0</v>
      </c>
    </row>
    <row r="49">
      <c r="A49" s="149">
        <v>36.0</v>
      </c>
      <c r="B49" s="86" t="s">
        <v>132</v>
      </c>
      <c r="C49" s="97" t="s">
        <v>133</v>
      </c>
      <c r="D49" s="88" t="s">
        <v>134</v>
      </c>
      <c r="E49" s="150">
        <f>CADS!O50</f>
        <v>13.4</v>
      </c>
      <c r="F49" s="150">
        <f>OS!O50</f>
        <v>12</v>
      </c>
      <c r="G49" s="150">
        <f>DSPD!O50</f>
        <v>15</v>
      </c>
      <c r="H49" s="151" t="s">
        <v>576</v>
      </c>
      <c r="I49" s="152">
        <v>15.0</v>
      </c>
      <c r="J49" s="152" t="s">
        <v>579</v>
      </c>
      <c r="K49" s="154">
        <v>25.5</v>
      </c>
      <c r="L49" s="152">
        <v>20.0</v>
      </c>
      <c r="M49" s="150">
        <f>FM!O50</f>
        <v>14</v>
      </c>
      <c r="N49" s="150">
        <f>UHV!O50</f>
        <v>13.8</v>
      </c>
      <c r="O49" s="155">
        <v>19.0</v>
      </c>
      <c r="P49" s="149">
        <v>19.0</v>
      </c>
    </row>
    <row r="50">
      <c r="A50" s="149">
        <v>37.0</v>
      </c>
      <c r="B50" s="86" t="s">
        <v>135</v>
      </c>
      <c r="C50" s="97" t="s">
        <v>136</v>
      </c>
      <c r="D50" s="88" t="s">
        <v>137</v>
      </c>
      <c r="E50" s="150">
        <f>CADS!O51</f>
        <v>11</v>
      </c>
      <c r="F50" s="150">
        <f>OS!O51</f>
        <v>9</v>
      </c>
      <c r="G50" s="150">
        <f>DSPD!O51</f>
        <v>11</v>
      </c>
      <c r="H50" s="151" t="s">
        <v>576</v>
      </c>
      <c r="I50" s="152">
        <v>7.0</v>
      </c>
      <c r="J50" s="152" t="s">
        <v>579</v>
      </c>
      <c r="K50" s="154">
        <v>22.099999999999998</v>
      </c>
      <c r="L50" s="152">
        <v>21.0</v>
      </c>
      <c r="M50" s="150">
        <f>FM!O51</f>
        <v>8.6</v>
      </c>
      <c r="N50" s="150">
        <f>UHV!O51</f>
        <v>9</v>
      </c>
      <c r="O50" s="155">
        <v>23.0</v>
      </c>
      <c r="P50" s="149">
        <v>20.0</v>
      </c>
    </row>
    <row r="51">
      <c r="A51" s="149">
        <v>38.0</v>
      </c>
      <c r="B51" s="86" t="s">
        <v>138</v>
      </c>
      <c r="C51" s="97" t="s">
        <v>139</v>
      </c>
      <c r="D51" s="88" t="s">
        <v>140</v>
      </c>
      <c r="E51" s="150">
        <f>CADS!O52</f>
        <v>11.8</v>
      </c>
      <c r="F51" s="150">
        <f>OS!O52</f>
        <v>13.2</v>
      </c>
      <c r="G51" s="150">
        <f>DSPD!O52</f>
        <v>16.5</v>
      </c>
      <c r="H51" s="151" t="s">
        <v>576</v>
      </c>
      <c r="I51" s="152">
        <v>13.0</v>
      </c>
      <c r="J51" s="152" t="s">
        <v>579</v>
      </c>
      <c r="K51" s="154">
        <v>22.700000000000003</v>
      </c>
      <c r="L51" s="152">
        <v>21.0</v>
      </c>
      <c r="M51" s="150">
        <f>FM!O52</f>
        <v>10.8</v>
      </c>
      <c r="N51" s="150">
        <f>UHV!O52</f>
        <v>11</v>
      </c>
      <c r="O51" s="155">
        <v>21.0</v>
      </c>
      <c r="P51" s="149">
        <v>19.0</v>
      </c>
    </row>
    <row r="52">
      <c r="A52" s="149">
        <v>39.0</v>
      </c>
      <c r="B52" s="86" t="s">
        <v>141</v>
      </c>
      <c r="C52" s="97" t="s">
        <v>142</v>
      </c>
      <c r="D52" s="88" t="s">
        <v>143</v>
      </c>
      <c r="E52" s="150">
        <f>CADS!O53</f>
        <v>20</v>
      </c>
      <c r="F52" s="150">
        <f>OS!O53</f>
        <v>19.2</v>
      </c>
      <c r="G52" s="150">
        <f>DSPD!O53</f>
        <v>26</v>
      </c>
      <c r="H52" s="152" t="s">
        <v>13</v>
      </c>
      <c r="I52" s="152">
        <v>20.0</v>
      </c>
      <c r="J52" s="152" t="s">
        <v>579</v>
      </c>
      <c r="K52" s="154">
        <v>30.9</v>
      </c>
      <c r="L52" s="152">
        <v>23.0</v>
      </c>
      <c r="M52" s="150">
        <f>FM!O53</f>
        <v>15.6</v>
      </c>
      <c r="N52" s="150">
        <f>UHV!O53</f>
        <v>16</v>
      </c>
      <c r="O52" s="155">
        <v>22.0</v>
      </c>
      <c r="P52" s="149">
        <v>21.0</v>
      </c>
    </row>
    <row r="53">
      <c r="A53" s="149">
        <v>40.0</v>
      </c>
      <c r="B53" s="86" t="s">
        <v>144</v>
      </c>
      <c r="C53" s="97" t="s">
        <v>145</v>
      </c>
      <c r="D53" s="88" t="s">
        <v>146</v>
      </c>
      <c r="E53" s="150">
        <f>CADS!O54</f>
        <v>20.4</v>
      </c>
      <c r="F53" s="150">
        <f>OS!O54</f>
        <v>19.2</v>
      </c>
      <c r="G53" s="150">
        <f>DSPD!O54</f>
        <v>27</v>
      </c>
      <c r="H53" s="151" t="s">
        <v>576</v>
      </c>
      <c r="I53" s="152">
        <v>15.0</v>
      </c>
      <c r="J53" s="152" t="s">
        <v>579</v>
      </c>
      <c r="K53" s="154">
        <v>33.5</v>
      </c>
      <c r="L53" s="152">
        <v>23.0</v>
      </c>
      <c r="M53" s="150">
        <f>FM!O54</f>
        <v>18</v>
      </c>
      <c r="N53" s="150">
        <f>UHV!O54</f>
        <v>18</v>
      </c>
      <c r="O53" s="155">
        <v>22.0</v>
      </c>
      <c r="P53" s="149">
        <v>24.0</v>
      </c>
    </row>
    <row r="54">
      <c r="A54" s="149">
        <v>41.0</v>
      </c>
      <c r="B54" s="86" t="s">
        <v>147</v>
      </c>
      <c r="C54" s="97" t="s">
        <v>148</v>
      </c>
      <c r="D54" s="88" t="s">
        <v>149</v>
      </c>
      <c r="E54" s="150">
        <f>CADS!O55</f>
        <v>11</v>
      </c>
      <c r="F54" s="150">
        <f>OS!O55</f>
        <v>11.6</v>
      </c>
      <c r="G54" s="150">
        <f>DSPD!O55</f>
        <v>12.5</v>
      </c>
      <c r="H54" s="151" t="s">
        <v>576</v>
      </c>
      <c r="I54" s="152">
        <v>11.0</v>
      </c>
      <c r="J54" s="152" t="s">
        <v>578</v>
      </c>
      <c r="K54" s="152">
        <v>19.0</v>
      </c>
      <c r="L54" s="152">
        <v>17.0</v>
      </c>
      <c r="M54" s="150">
        <f>FM!O55</f>
        <v>11.6</v>
      </c>
      <c r="N54" s="150">
        <f>UHV!O55</f>
        <v>10.8</v>
      </c>
      <c r="O54" s="155">
        <v>22.0</v>
      </c>
      <c r="P54" s="149">
        <v>18.0</v>
      </c>
    </row>
    <row r="55">
      <c r="A55" s="149">
        <v>42.0</v>
      </c>
      <c r="B55" s="86" t="s">
        <v>150</v>
      </c>
      <c r="C55" s="97" t="s">
        <v>151</v>
      </c>
      <c r="D55" s="88" t="s">
        <v>152</v>
      </c>
      <c r="E55" s="150">
        <f>CADS!O56</f>
        <v>12.4</v>
      </c>
      <c r="F55" s="150">
        <f>OS!O56</f>
        <v>15.2</v>
      </c>
      <c r="G55" s="150">
        <f>DSPD!O56</f>
        <v>21</v>
      </c>
      <c r="H55" s="152" t="s">
        <v>13</v>
      </c>
      <c r="I55" s="152">
        <v>18.0</v>
      </c>
      <c r="J55" s="152" t="s">
        <v>579</v>
      </c>
      <c r="K55" s="154">
        <v>31.5</v>
      </c>
      <c r="L55" s="152">
        <v>16.0</v>
      </c>
      <c r="M55" s="150">
        <f>FM!O56</f>
        <v>14</v>
      </c>
      <c r="N55" s="150">
        <f>UHV!O56</f>
        <v>16</v>
      </c>
      <c r="O55" s="155">
        <v>22.0</v>
      </c>
      <c r="P55" s="149">
        <v>20.0</v>
      </c>
    </row>
    <row r="56">
      <c r="A56" s="149">
        <v>43.0</v>
      </c>
      <c r="B56" s="86" t="s">
        <v>153</v>
      </c>
      <c r="C56" s="97" t="s">
        <v>154</v>
      </c>
      <c r="D56" s="88" t="s">
        <v>155</v>
      </c>
      <c r="E56" s="150">
        <f>CADS!O57</f>
        <v>18.2</v>
      </c>
      <c r="F56" s="150">
        <f>OS!O57</f>
        <v>16.6</v>
      </c>
      <c r="G56" s="150">
        <f>DSPD!O57</f>
        <v>27</v>
      </c>
      <c r="H56" s="152" t="s">
        <v>13</v>
      </c>
      <c r="I56" s="152">
        <v>17.0</v>
      </c>
      <c r="J56" s="152" t="s">
        <v>579</v>
      </c>
      <c r="K56" s="154">
        <v>31.8</v>
      </c>
      <c r="L56" s="152">
        <v>23.0</v>
      </c>
      <c r="M56" s="150">
        <f>FM!O57</f>
        <v>13.2</v>
      </c>
      <c r="N56" s="150">
        <f>UHV!O57</f>
        <v>15.6</v>
      </c>
      <c r="O56" s="155">
        <v>24.0</v>
      </c>
      <c r="P56" s="149">
        <v>18.0</v>
      </c>
    </row>
    <row r="57">
      <c r="A57" s="149">
        <v>44.0</v>
      </c>
      <c r="B57" s="86" t="s">
        <v>156</v>
      </c>
      <c r="C57" s="97" t="s">
        <v>157</v>
      </c>
      <c r="D57" s="88" t="s">
        <v>158</v>
      </c>
      <c r="E57" s="150">
        <f>CADS!O58</f>
        <v>19.4</v>
      </c>
      <c r="F57" s="150">
        <f>OS!O58</f>
        <v>17.6</v>
      </c>
      <c r="G57" s="150">
        <f>DSPD!O58</f>
        <v>28</v>
      </c>
      <c r="H57" s="152" t="s">
        <v>13</v>
      </c>
      <c r="I57" s="152">
        <v>15.0</v>
      </c>
      <c r="J57" s="152" t="s">
        <v>579</v>
      </c>
      <c r="K57" s="154">
        <v>25.3</v>
      </c>
      <c r="L57" s="152">
        <v>22.0</v>
      </c>
      <c r="M57" s="150">
        <f>FM!O58</f>
        <v>12.4</v>
      </c>
      <c r="N57" s="150">
        <f>UHV!O58</f>
        <v>13</v>
      </c>
      <c r="O57" s="155">
        <v>22.0</v>
      </c>
      <c r="P57" s="149">
        <v>21.0</v>
      </c>
    </row>
    <row r="58">
      <c r="A58" s="149">
        <v>45.0</v>
      </c>
      <c r="B58" s="86" t="s">
        <v>159</v>
      </c>
      <c r="C58" s="97" t="s">
        <v>160</v>
      </c>
      <c r="D58" s="88" t="s">
        <v>161</v>
      </c>
      <c r="E58" s="150">
        <f>CADS!O59</f>
        <v>12.2</v>
      </c>
      <c r="F58" s="150">
        <f>OS!O59</f>
        <v>12.2</v>
      </c>
      <c r="G58" s="150">
        <f>DSPD!O59</f>
        <v>15</v>
      </c>
      <c r="H58" s="151" t="s">
        <v>576</v>
      </c>
      <c r="I58" s="152">
        <v>8.0</v>
      </c>
      <c r="J58" s="152" t="s">
        <v>578</v>
      </c>
      <c r="K58" s="152">
        <v>16.0</v>
      </c>
      <c r="L58" s="152">
        <v>16.0</v>
      </c>
      <c r="M58" s="150">
        <f>FM!O59</f>
        <v>11</v>
      </c>
      <c r="N58" s="150">
        <f>UHV!O59</f>
        <v>10.6</v>
      </c>
      <c r="O58" s="155">
        <v>21.0</v>
      </c>
      <c r="P58" s="149">
        <v>19.0</v>
      </c>
    </row>
    <row r="59">
      <c r="A59" s="149">
        <v>46.0</v>
      </c>
      <c r="B59" s="86" t="s">
        <v>162</v>
      </c>
      <c r="C59" s="97" t="s">
        <v>163</v>
      </c>
      <c r="D59" s="88" t="s">
        <v>164</v>
      </c>
      <c r="E59" s="150">
        <f>CADS!O60</f>
        <v>18.2</v>
      </c>
      <c r="F59" s="150">
        <f>OS!O60</f>
        <v>17.8</v>
      </c>
      <c r="G59" s="150">
        <f>DSPD!O60</f>
        <v>27</v>
      </c>
      <c r="H59" s="152" t="s">
        <v>13</v>
      </c>
      <c r="I59" s="152">
        <v>15.0</v>
      </c>
      <c r="J59" s="152" t="s">
        <v>579</v>
      </c>
      <c r="K59" s="154">
        <v>24.1</v>
      </c>
      <c r="L59" s="152">
        <v>23.0</v>
      </c>
      <c r="M59" s="150">
        <f>FM!O60</f>
        <v>15.2</v>
      </c>
      <c r="N59" s="150">
        <f>UHV!O60</f>
        <v>14.4</v>
      </c>
      <c r="O59" s="155">
        <v>22.0</v>
      </c>
      <c r="P59" s="149">
        <v>22.0</v>
      </c>
    </row>
    <row r="60">
      <c r="A60" s="149">
        <v>47.0</v>
      </c>
      <c r="B60" s="86" t="s">
        <v>165</v>
      </c>
      <c r="C60" s="97" t="s">
        <v>166</v>
      </c>
      <c r="D60" s="88" t="s">
        <v>167</v>
      </c>
      <c r="E60" s="150">
        <f>CADS!O61</f>
        <v>9.8</v>
      </c>
      <c r="F60" s="150">
        <f>OS!O61</f>
        <v>12.2</v>
      </c>
      <c r="G60" s="150">
        <f>DSPD!O61</f>
        <v>9.5</v>
      </c>
      <c r="H60" s="152" t="s">
        <v>13</v>
      </c>
      <c r="I60" s="152">
        <v>7.0</v>
      </c>
      <c r="J60" s="152" t="s">
        <v>579</v>
      </c>
      <c r="K60" s="154">
        <v>16.1</v>
      </c>
      <c r="L60" s="152">
        <v>16.0</v>
      </c>
      <c r="M60" s="150">
        <f>FM!O61</f>
        <v>8.2</v>
      </c>
      <c r="N60" s="150">
        <f>UHV!O61</f>
        <v>11.8</v>
      </c>
      <c r="O60" s="155">
        <v>15.0</v>
      </c>
      <c r="P60" s="149">
        <v>18.0</v>
      </c>
    </row>
    <row r="61">
      <c r="A61" s="149">
        <v>48.0</v>
      </c>
      <c r="B61" s="86" t="s">
        <v>168</v>
      </c>
      <c r="C61" s="97" t="s">
        <v>169</v>
      </c>
      <c r="D61" s="88" t="s">
        <v>170</v>
      </c>
      <c r="E61" s="150">
        <f>CADS!O62</f>
        <v>17.8</v>
      </c>
      <c r="F61" s="150">
        <f>OS!O62</f>
        <v>13.8</v>
      </c>
      <c r="G61" s="150">
        <f>DSPD!O62</f>
        <v>24.5</v>
      </c>
      <c r="H61" s="152" t="s">
        <v>13</v>
      </c>
      <c r="I61" s="152">
        <v>14.0</v>
      </c>
      <c r="J61" s="152" t="s">
        <v>579</v>
      </c>
      <c r="K61" s="154">
        <v>22.0</v>
      </c>
      <c r="L61" s="152">
        <v>21.0</v>
      </c>
      <c r="M61" s="150">
        <f>FM!O62</f>
        <v>8.6</v>
      </c>
      <c r="N61" s="150">
        <f>UHV!O62</f>
        <v>12.2</v>
      </c>
      <c r="O61" s="155">
        <v>20.0</v>
      </c>
      <c r="P61" s="149">
        <v>21.0</v>
      </c>
    </row>
    <row r="62">
      <c r="A62" s="149">
        <v>49.0</v>
      </c>
      <c r="B62" s="86" t="s">
        <v>171</v>
      </c>
      <c r="C62" s="97" t="s">
        <v>172</v>
      </c>
      <c r="D62" s="88" t="s">
        <v>173</v>
      </c>
      <c r="E62" s="150">
        <f>CADS!O63</f>
        <v>10.2</v>
      </c>
      <c r="F62" s="150">
        <f>OS!O63</f>
        <v>10.2</v>
      </c>
      <c r="G62" s="150">
        <f>DSPD!O63</f>
        <v>16</v>
      </c>
      <c r="H62" s="152" t="s">
        <v>576</v>
      </c>
      <c r="I62" s="152">
        <v>4.0</v>
      </c>
      <c r="J62" s="152" t="s">
        <v>579</v>
      </c>
      <c r="K62" s="154">
        <v>17.4</v>
      </c>
      <c r="L62" s="152">
        <v>16.0</v>
      </c>
      <c r="M62" s="150">
        <f>FM!O63</f>
        <v>8.6</v>
      </c>
      <c r="N62" s="150">
        <f>UHV!O63</f>
        <v>11.8</v>
      </c>
      <c r="O62" s="155">
        <v>22.0</v>
      </c>
      <c r="P62" s="149">
        <v>19.0</v>
      </c>
    </row>
    <row r="63">
      <c r="A63" s="149">
        <v>50.0</v>
      </c>
      <c r="B63" s="86" t="s">
        <v>174</v>
      </c>
      <c r="C63" s="97" t="s">
        <v>175</v>
      </c>
      <c r="D63" s="88" t="s">
        <v>176</v>
      </c>
      <c r="E63" s="150">
        <f>CADS!O64</f>
        <v>8.4</v>
      </c>
      <c r="F63" s="150">
        <f>OS!O64</f>
        <v>8.4</v>
      </c>
      <c r="G63" s="150">
        <f>DSPD!O64</f>
        <v>8</v>
      </c>
      <c r="H63" s="151" t="s">
        <v>576</v>
      </c>
      <c r="I63" s="152">
        <v>4.0</v>
      </c>
      <c r="J63" s="152" t="s">
        <v>578</v>
      </c>
      <c r="K63" s="152">
        <v>7.0</v>
      </c>
      <c r="L63" s="152">
        <v>13.0</v>
      </c>
      <c r="M63" s="150">
        <f>FM!O64</f>
        <v>9</v>
      </c>
      <c r="N63" s="150">
        <f>UHV!O64</f>
        <v>9.4</v>
      </c>
      <c r="O63" s="155">
        <v>20.0</v>
      </c>
      <c r="P63" s="149">
        <v>18.0</v>
      </c>
    </row>
    <row r="64">
      <c r="A64" s="149">
        <v>51.0</v>
      </c>
      <c r="B64" s="86" t="s">
        <v>177</v>
      </c>
      <c r="C64" s="97" t="s">
        <v>178</v>
      </c>
      <c r="D64" s="88" t="s">
        <v>179</v>
      </c>
      <c r="E64" s="150">
        <f>CADS!O65</f>
        <v>7.8</v>
      </c>
      <c r="F64" s="150">
        <f>OS!O65</f>
        <v>8</v>
      </c>
      <c r="G64" s="150">
        <f>DSPD!O65</f>
        <v>8</v>
      </c>
      <c r="H64" s="151" t="s">
        <v>576</v>
      </c>
      <c r="I64" s="152">
        <v>6.0</v>
      </c>
      <c r="J64" s="152" t="s">
        <v>578</v>
      </c>
      <c r="K64" s="152">
        <v>6.0</v>
      </c>
      <c r="L64" s="156">
        <v>16.0</v>
      </c>
      <c r="M64" s="150">
        <f>FM!O65</f>
        <v>9.4</v>
      </c>
      <c r="N64" s="150">
        <f>UHV!O65</f>
        <v>8.6</v>
      </c>
      <c r="O64" s="156">
        <v>18.0</v>
      </c>
      <c r="P64" s="156">
        <v>18.0</v>
      </c>
    </row>
    <row r="65">
      <c r="A65" s="149">
        <v>52.0</v>
      </c>
      <c r="B65" s="86" t="s">
        <v>180</v>
      </c>
      <c r="C65" s="97" t="s">
        <v>181</v>
      </c>
      <c r="D65" s="88" t="s">
        <v>182</v>
      </c>
      <c r="E65" s="150">
        <f>CADS!O66</f>
        <v>12.8</v>
      </c>
      <c r="F65" s="150">
        <f>OS!O66</f>
        <v>14.8</v>
      </c>
      <c r="G65" s="150">
        <f>DSPD!O66</f>
        <v>16</v>
      </c>
      <c r="H65" s="151" t="s">
        <v>576</v>
      </c>
      <c r="I65" s="152">
        <v>8.0</v>
      </c>
      <c r="J65" s="152" t="s">
        <v>579</v>
      </c>
      <c r="K65" s="152">
        <v>14.0</v>
      </c>
      <c r="L65" s="152">
        <v>19.0</v>
      </c>
      <c r="M65" s="150">
        <f>FM!O66</f>
        <v>9.8</v>
      </c>
      <c r="N65" s="150">
        <f>UHV!O66</f>
        <v>12.2</v>
      </c>
      <c r="O65" s="155">
        <v>21.0</v>
      </c>
      <c r="P65" s="149">
        <v>19.0</v>
      </c>
    </row>
    <row r="66">
      <c r="A66" s="149">
        <v>53.0</v>
      </c>
      <c r="B66" s="86" t="s">
        <v>183</v>
      </c>
      <c r="C66" s="97" t="s">
        <v>184</v>
      </c>
      <c r="D66" s="88" t="s">
        <v>185</v>
      </c>
      <c r="E66" s="150">
        <f>CADS!O67</f>
        <v>16.4</v>
      </c>
      <c r="F66" s="150">
        <f>OS!O67</f>
        <v>17.2</v>
      </c>
      <c r="G66" s="150">
        <f>DSPD!O67</f>
        <v>15</v>
      </c>
      <c r="H66" s="151" t="s">
        <v>576</v>
      </c>
      <c r="I66" s="152">
        <v>12.0</v>
      </c>
      <c r="J66" s="152" t="s">
        <v>578</v>
      </c>
      <c r="K66" s="152">
        <v>27.0</v>
      </c>
      <c r="L66" s="152">
        <v>13.0</v>
      </c>
      <c r="M66" s="150">
        <f>FM!O67</f>
        <v>11.4</v>
      </c>
      <c r="N66" s="150">
        <f>UHV!O67</f>
        <v>12.6</v>
      </c>
      <c r="O66" s="155">
        <v>22.0</v>
      </c>
      <c r="P66" s="149">
        <v>19.0</v>
      </c>
    </row>
    <row r="67">
      <c r="A67" s="149">
        <v>54.0</v>
      </c>
      <c r="B67" s="86" t="s">
        <v>186</v>
      </c>
      <c r="C67" s="97" t="s">
        <v>187</v>
      </c>
      <c r="D67" s="88" t="s">
        <v>188</v>
      </c>
      <c r="E67" s="150">
        <f>CADS!O68</f>
        <v>17</v>
      </c>
      <c r="F67" s="150">
        <f>OS!O68</f>
        <v>17.6</v>
      </c>
      <c r="G67" s="150">
        <f>DSPD!O68</f>
        <v>24</v>
      </c>
      <c r="H67" s="151" t="s">
        <v>576</v>
      </c>
      <c r="I67" s="152">
        <v>15.0</v>
      </c>
      <c r="J67" s="152" t="s">
        <v>578</v>
      </c>
      <c r="K67" s="152">
        <v>30.0</v>
      </c>
      <c r="L67" s="152">
        <v>16.0</v>
      </c>
      <c r="M67" s="150">
        <f>FM!O68</f>
        <v>10.6</v>
      </c>
      <c r="N67" s="150">
        <f>UHV!O68</f>
        <v>13.4</v>
      </c>
      <c r="O67" s="155">
        <v>23.0</v>
      </c>
      <c r="P67" s="149">
        <v>19.0</v>
      </c>
    </row>
    <row r="68">
      <c r="A68" s="149">
        <v>55.0</v>
      </c>
      <c r="B68" s="86" t="s">
        <v>189</v>
      </c>
      <c r="C68" s="97" t="s">
        <v>190</v>
      </c>
      <c r="D68" s="88" t="s">
        <v>191</v>
      </c>
      <c r="E68" s="150">
        <f>CADS!O69</f>
        <v>11</v>
      </c>
      <c r="F68" s="150">
        <f>OS!O69</f>
        <v>15</v>
      </c>
      <c r="G68" s="150">
        <f>DSPD!O69</f>
        <v>19</v>
      </c>
      <c r="H68" s="151" t="s">
        <v>576</v>
      </c>
      <c r="I68" s="152">
        <v>11.0</v>
      </c>
      <c r="J68" s="152" t="s">
        <v>578</v>
      </c>
      <c r="K68" s="152">
        <v>19.0</v>
      </c>
      <c r="L68" s="152">
        <v>18.0</v>
      </c>
      <c r="M68" s="150">
        <f>FM!O69</f>
        <v>10.6</v>
      </c>
      <c r="N68" s="150">
        <f>UHV!O69</f>
        <v>15.8</v>
      </c>
      <c r="O68" s="155">
        <v>21.0</v>
      </c>
      <c r="P68" s="149">
        <v>23.0</v>
      </c>
    </row>
    <row r="69">
      <c r="A69" s="149">
        <v>56.0</v>
      </c>
      <c r="B69" s="86" t="s">
        <v>192</v>
      </c>
      <c r="C69" s="97" t="s">
        <v>193</v>
      </c>
      <c r="D69" s="88" t="s">
        <v>194</v>
      </c>
      <c r="E69" s="150">
        <f>CADS!O70</f>
        <v>17.2</v>
      </c>
      <c r="F69" s="150">
        <f>OS!O70</f>
        <v>19.4</v>
      </c>
      <c r="G69" s="150">
        <f>DSPD!O70</f>
        <v>29</v>
      </c>
      <c r="H69" s="152" t="s">
        <v>13</v>
      </c>
      <c r="I69" s="152">
        <v>16.0</v>
      </c>
      <c r="J69" s="152" t="s">
        <v>579</v>
      </c>
      <c r="K69" s="152">
        <v>30.0</v>
      </c>
      <c r="L69" s="152">
        <v>23.0</v>
      </c>
      <c r="M69" s="150">
        <f>FM!O70</f>
        <v>15.2</v>
      </c>
      <c r="N69" s="150">
        <f>UHV!O70</f>
        <v>14.8</v>
      </c>
      <c r="O69" s="155">
        <v>21.0</v>
      </c>
      <c r="P69" s="149">
        <v>24.0</v>
      </c>
    </row>
    <row r="70">
      <c r="A70" s="149">
        <v>57.0</v>
      </c>
      <c r="B70" s="86" t="s">
        <v>195</v>
      </c>
      <c r="C70" s="97" t="s">
        <v>196</v>
      </c>
      <c r="D70" s="88" t="s">
        <v>197</v>
      </c>
      <c r="E70" s="150">
        <f>CADS!O71</f>
        <v>12.6</v>
      </c>
      <c r="F70" s="150">
        <f>OS!O71</f>
        <v>11.4</v>
      </c>
      <c r="G70" s="150">
        <f>DSPD!O71</f>
        <v>15</v>
      </c>
      <c r="H70" s="152" t="s">
        <v>13</v>
      </c>
      <c r="I70" s="152">
        <v>13.0</v>
      </c>
      <c r="J70" s="152" t="s">
        <v>579</v>
      </c>
      <c r="K70" s="152">
        <v>32.0</v>
      </c>
      <c r="L70" s="152">
        <v>19.0</v>
      </c>
      <c r="M70" s="150">
        <f>FM!O71</f>
        <v>11.8</v>
      </c>
      <c r="N70" s="150">
        <f>UHV!O71</f>
        <v>12.6</v>
      </c>
      <c r="O70" s="155">
        <v>19.0</v>
      </c>
      <c r="P70" s="149">
        <v>21.0</v>
      </c>
    </row>
    <row r="71">
      <c r="A71" s="149">
        <v>58.0</v>
      </c>
      <c r="B71" s="86" t="s">
        <v>198</v>
      </c>
      <c r="C71" s="97" t="s">
        <v>199</v>
      </c>
      <c r="D71" s="88" t="s">
        <v>200</v>
      </c>
      <c r="E71" s="150">
        <f>CADS!O72</f>
        <v>14.6</v>
      </c>
      <c r="F71" s="150">
        <f>OS!O72</f>
        <v>14.2</v>
      </c>
      <c r="G71" s="150">
        <f>DSPD!O72</f>
        <v>21</v>
      </c>
      <c r="H71" s="152" t="s">
        <v>13</v>
      </c>
      <c r="I71" s="152">
        <v>13.0</v>
      </c>
      <c r="J71" s="152" t="s">
        <v>578</v>
      </c>
      <c r="K71" s="152">
        <v>22.0</v>
      </c>
      <c r="L71" s="152">
        <v>18.0</v>
      </c>
      <c r="M71" s="150">
        <f>FM!O72</f>
        <v>15.2</v>
      </c>
      <c r="N71" s="150">
        <f>UHV!O72</f>
        <v>13.8</v>
      </c>
      <c r="O71" s="155">
        <v>21.0</v>
      </c>
      <c r="P71" s="149">
        <v>20.0</v>
      </c>
    </row>
    <row r="72">
      <c r="A72" s="149">
        <v>59.0</v>
      </c>
      <c r="B72" s="86" t="s">
        <v>201</v>
      </c>
      <c r="C72" s="97" t="s">
        <v>202</v>
      </c>
      <c r="D72" s="88" t="s">
        <v>203</v>
      </c>
      <c r="E72" s="150">
        <f>CADS!O73</f>
        <v>11.4</v>
      </c>
      <c r="F72" s="150">
        <f>OS!O73</f>
        <v>10.6</v>
      </c>
      <c r="G72" s="150">
        <f>DSPD!O73</f>
        <v>15</v>
      </c>
      <c r="H72" s="151" t="s">
        <v>576</v>
      </c>
      <c r="I72" s="152">
        <v>8.0</v>
      </c>
      <c r="J72" s="152" t="s">
        <v>578</v>
      </c>
      <c r="K72" s="152">
        <v>11.0</v>
      </c>
      <c r="L72" s="152">
        <v>16.0</v>
      </c>
      <c r="M72" s="150">
        <f>FM!O73</f>
        <v>7.8</v>
      </c>
      <c r="N72" s="150">
        <f>UHV!O73</f>
        <v>8.2</v>
      </c>
      <c r="O72" s="155">
        <v>18.0</v>
      </c>
      <c r="P72" s="149">
        <v>20.0</v>
      </c>
    </row>
    <row r="73">
      <c r="A73" s="149">
        <v>60.0</v>
      </c>
      <c r="B73" s="86" t="s">
        <v>204</v>
      </c>
      <c r="C73" s="97" t="s">
        <v>205</v>
      </c>
      <c r="D73" s="88" t="s">
        <v>206</v>
      </c>
      <c r="E73" s="150">
        <f>CADS!O74</f>
        <v>19.8</v>
      </c>
      <c r="F73" s="150">
        <f>OS!O74</f>
        <v>19.2</v>
      </c>
      <c r="G73" s="150">
        <f>DSPD!O74</f>
        <v>31</v>
      </c>
      <c r="H73" s="152" t="s">
        <v>13</v>
      </c>
      <c r="I73" s="152">
        <v>19.0</v>
      </c>
      <c r="J73" s="152" t="s">
        <v>579</v>
      </c>
      <c r="K73" s="152">
        <v>32.0</v>
      </c>
      <c r="L73" s="152">
        <v>22.0</v>
      </c>
      <c r="M73" s="150">
        <f>FM!O74</f>
        <v>18.8</v>
      </c>
      <c r="N73" s="150">
        <f>UHV!O74</f>
        <v>17</v>
      </c>
      <c r="O73" s="155">
        <v>21.0</v>
      </c>
      <c r="P73" s="149">
        <v>21.0</v>
      </c>
    </row>
    <row r="74">
      <c r="A74" s="149">
        <v>61.0</v>
      </c>
      <c r="B74" s="86" t="s">
        <v>207</v>
      </c>
      <c r="C74" s="97" t="s">
        <v>208</v>
      </c>
      <c r="D74" s="88" t="s">
        <v>209</v>
      </c>
      <c r="E74" s="150">
        <f>CADS!O75</f>
        <v>11.8</v>
      </c>
      <c r="F74" s="150">
        <f>OS!O75</f>
        <v>11.4</v>
      </c>
      <c r="G74" s="150">
        <f>DSPD!O75</f>
        <v>14.5</v>
      </c>
      <c r="H74" s="151" t="s">
        <v>576</v>
      </c>
      <c r="I74" s="152">
        <v>4.0</v>
      </c>
      <c r="J74" s="152" t="s">
        <v>578</v>
      </c>
      <c r="K74" s="152">
        <v>14.0</v>
      </c>
      <c r="L74" s="152">
        <v>15.0</v>
      </c>
      <c r="M74" s="150">
        <f>FM!O75</f>
        <v>10.2</v>
      </c>
      <c r="N74" s="150">
        <f>UHV!O75</f>
        <v>9.8</v>
      </c>
      <c r="O74" s="155">
        <v>18.0</v>
      </c>
      <c r="P74" s="149">
        <v>20.0</v>
      </c>
    </row>
    <row r="75">
      <c r="A75" s="149">
        <v>62.0</v>
      </c>
      <c r="B75" s="86" t="s">
        <v>210</v>
      </c>
      <c r="C75" s="97" t="s">
        <v>211</v>
      </c>
      <c r="D75" s="88" t="s">
        <v>212</v>
      </c>
      <c r="E75" s="150">
        <f>CADS!O76</f>
        <v>20.2</v>
      </c>
      <c r="F75" s="150">
        <f>OS!O76</f>
        <v>20</v>
      </c>
      <c r="G75" s="150">
        <f>DSPD!O76</f>
        <v>31.5</v>
      </c>
      <c r="H75" s="152" t="s">
        <v>13</v>
      </c>
      <c r="I75" s="152">
        <v>19.0</v>
      </c>
      <c r="J75" s="152" t="s">
        <v>579</v>
      </c>
      <c r="K75" s="152">
        <v>36.0</v>
      </c>
      <c r="L75" s="152">
        <v>23.0</v>
      </c>
      <c r="M75" s="150">
        <f>FM!O76</f>
        <v>17.2</v>
      </c>
      <c r="N75" s="150">
        <f>UHV!O76</f>
        <v>16.6</v>
      </c>
      <c r="O75" s="155">
        <v>22.0</v>
      </c>
      <c r="P75" s="149">
        <v>23.0</v>
      </c>
    </row>
    <row r="76">
      <c r="A76" s="149">
        <v>63.0</v>
      </c>
      <c r="B76" s="86" t="s">
        <v>213</v>
      </c>
      <c r="C76" s="97" t="s">
        <v>214</v>
      </c>
      <c r="D76" s="88" t="s">
        <v>215</v>
      </c>
      <c r="E76" s="150">
        <f>CADS!O77</f>
        <v>14.2</v>
      </c>
      <c r="F76" s="150">
        <f>OS!O77</f>
        <v>13.8</v>
      </c>
      <c r="G76" s="150">
        <f>DSPD!O77</f>
        <v>23</v>
      </c>
      <c r="H76" s="152" t="s">
        <v>13</v>
      </c>
      <c r="I76" s="152">
        <v>14.0</v>
      </c>
      <c r="J76" s="152" t="s">
        <v>579</v>
      </c>
      <c r="K76" s="152">
        <v>22.0</v>
      </c>
      <c r="L76" s="152">
        <v>18.0</v>
      </c>
      <c r="M76" s="150">
        <f>FM!O77</f>
        <v>13</v>
      </c>
      <c r="N76" s="150">
        <f>UHV!O77</f>
        <v>14.2</v>
      </c>
      <c r="O76" s="155">
        <v>20.0</v>
      </c>
      <c r="P76" s="149">
        <v>20.0</v>
      </c>
    </row>
    <row r="77">
      <c r="A77" s="149">
        <v>64.0</v>
      </c>
      <c r="B77" s="86" t="s">
        <v>216</v>
      </c>
      <c r="C77" s="97" t="s">
        <v>217</v>
      </c>
      <c r="D77" s="88" t="s">
        <v>218</v>
      </c>
      <c r="E77" s="150">
        <f>CADS!O78</f>
        <v>16.4</v>
      </c>
      <c r="F77" s="150">
        <f>OS!O78</f>
        <v>15.8</v>
      </c>
      <c r="G77" s="150">
        <f>DSPD!O78</f>
        <v>21.5</v>
      </c>
      <c r="H77" s="151" t="s">
        <v>576</v>
      </c>
      <c r="I77" s="152">
        <v>11.0</v>
      </c>
      <c r="J77" s="152" t="s">
        <v>578</v>
      </c>
      <c r="K77" s="152">
        <v>22.0</v>
      </c>
      <c r="L77" s="152">
        <v>13.0</v>
      </c>
      <c r="M77" s="150">
        <f>FM!O78</f>
        <v>13</v>
      </c>
      <c r="N77" s="150">
        <f>UHV!O78</f>
        <v>15.4</v>
      </c>
      <c r="O77" s="155">
        <v>21.0</v>
      </c>
      <c r="P77" s="149">
        <v>19.0</v>
      </c>
    </row>
    <row r="78">
      <c r="A78" s="149">
        <v>65.0</v>
      </c>
      <c r="B78" s="86" t="s">
        <v>219</v>
      </c>
      <c r="C78" s="97" t="s">
        <v>220</v>
      </c>
      <c r="D78" s="88" t="s">
        <v>221</v>
      </c>
      <c r="E78" s="150">
        <f>CADS!O79</f>
        <v>7.6</v>
      </c>
      <c r="F78" s="150">
        <f>OS!O79</f>
        <v>12</v>
      </c>
      <c r="G78" s="150">
        <f>DSPD!O79</f>
        <v>15.5</v>
      </c>
      <c r="H78" s="151" t="s">
        <v>576</v>
      </c>
      <c r="I78" s="152">
        <v>11.0</v>
      </c>
      <c r="J78" s="152" t="s">
        <v>578</v>
      </c>
      <c r="K78" s="152">
        <v>16.0</v>
      </c>
      <c r="L78" s="152">
        <v>13.0</v>
      </c>
      <c r="M78" s="150">
        <f>FM!O79</f>
        <v>9.2</v>
      </c>
      <c r="N78" s="150">
        <f>UHV!O79</f>
        <v>8.6</v>
      </c>
      <c r="O78" s="155">
        <v>18.0</v>
      </c>
      <c r="P78" s="149">
        <v>20.0</v>
      </c>
    </row>
    <row r="79">
      <c r="A79" s="149">
        <v>66.0</v>
      </c>
      <c r="B79" s="86" t="s">
        <v>222</v>
      </c>
      <c r="C79" s="97" t="s">
        <v>223</v>
      </c>
      <c r="D79" s="88" t="s">
        <v>224</v>
      </c>
      <c r="E79" s="150">
        <f>CADS!O80</f>
        <v>14.4</v>
      </c>
      <c r="F79" s="150">
        <f>OS!O80</f>
        <v>12.6</v>
      </c>
      <c r="G79" s="150">
        <f>DSPD!O80</f>
        <v>19.5</v>
      </c>
      <c r="H79" s="151" t="s">
        <v>576</v>
      </c>
      <c r="I79" s="152">
        <v>10.0</v>
      </c>
      <c r="J79" s="152" t="s">
        <v>578</v>
      </c>
      <c r="K79" s="152">
        <v>21.0</v>
      </c>
      <c r="L79" s="152">
        <v>19.0</v>
      </c>
      <c r="M79" s="150">
        <f>FM!O80</f>
        <v>9.8</v>
      </c>
      <c r="N79" s="150">
        <f>UHV!O80</f>
        <v>13.2</v>
      </c>
      <c r="O79" s="155">
        <v>20.0</v>
      </c>
      <c r="P79" s="149">
        <v>20.0</v>
      </c>
    </row>
    <row r="80">
      <c r="A80" s="149">
        <v>67.0</v>
      </c>
      <c r="B80" s="86" t="s">
        <v>225</v>
      </c>
      <c r="C80" s="97" t="s">
        <v>226</v>
      </c>
      <c r="D80" s="88" t="s">
        <v>227</v>
      </c>
      <c r="E80" s="150">
        <f>CADS!O81</f>
        <v>14</v>
      </c>
      <c r="F80" s="150">
        <f>OS!O81</f>
        <v>15</v>
      </c>
      <c r="G80" s="150">
        <f>DSPD!O81</f>
        <v>16</v>
      </c>
      <c r="H80" s="151" t="s">
        <v>576</v>
      </c>
      <c r="I80" s="152">
        <v>11.0</v>
      </c>
      <c r="J80" s="152" t="s">
        <v>578</v>
      </c>
      <c r="K80" s="152">
        <v>24.0</v>
      </c>
      <c r="L80" s="152">
        <v>17.0</v>
      </c>
      <c r="M80" s="150">
        <f>FM!O81</f>
        <v>12.8</v>
      </c>
      <c r="N80" s="150">
        <f>UHV!O81</f>
        <v>14</v>
      </c>
      <c r="O80" s="155">
        <v>21.0</v>
      </c>
      <c r="P80" s="149">
        <v>19.0</v>
      </c>
    </row>
    <row r="81">
      <c r="A81" s="149">
        <v>68.0</v>
      </c>
      <c r="B81" s="86" t="s">
        <v>228</v>
      </c>
      <c r="C81" s="97" t="s">
        <v>229</v>
      </c>
      <c r="D81" s="88" t="s">
        <v>230</v>
      </c>
      <c r="E81" s="150">
        <f>CADS!O82</f>
        <v>14.4</v>
      </c>
      <c r="F81" s="150">
        <f>OS!O82</f>
        <v>12.4</v>
      </c>
      <c r="G81" s="150">
        <f>DSPD!O82</f>
        <v>13.5</v>
      </c>
      <c r="H81" s="151" t="s">
        <v>576</v>
      </c>
      <c r="I81" s="152">
        <v>6.0</v>
      </c>
      <c r="J81" s="152" t="s">
        <v>579</v>
      </c>
      <c r="K81" s="152">
        <v>20.0</v>
      </c>
      <c r="L81" s="152">
        <v>19.0</v>
      </c>
      <c r="M81" s="150">
        <f>FM!O82</f>
        <v>12.6</v>
      </c>
      <c r="N81" s="150">
        <f>UHV!O82</f>
        <v>13</v>
      </c>
      <c r="O81" s="155">
        <v>18.0</v>
      </c>
      <c r="P81" s="149">
        <v>18.0</v>
      </c>
    </row>
    <row r="82">
      <c r="A82" s="149">
        <v>69.0</v>
      </c>
      <c r="B82" s="86" t="s">
        <v>231</v>
      </c>
      <c r="C82" s="97" t="s">
        <v>232</v>
      </c>
      <c r="D82" s="88" t="s">
        <v>233</v>
      </c>
      <c r="E82" s="150">
        <f>CADS!O83</f>
        <v>15.2</v>
      </c>
      <c r="F82" s="150">
        <f>OS!O83</f>
        <v>10</v>
      </c>
      <c r="G82" s="150">
        <f>DSPD!O83</f>
        <v>28</v>
      </c>
      <c r="H82" s="151" t="s">
        <v>576</v>
      </c>
      <c r="I82" s="152">
        <v>12.0</v>
      </c>
      <c r="J82" s="152" t="s">
        <v>578</v>
      </c>
      <c r="K82" s="152">
        <v>35.0</v>
      </c>
      <c r="L82" s="152">
        <v>20.0</v>
      </c>
      <c r="M82" s="150">
        <f>FM!O83</f>
        <v>11.6</v>
      </c>
      <c r="N82" s="150">
        <f>UHV!O83</f>
        <v>12.2</v>
      </c>
      <c r="O82" s="155">
        <v>20.0</v>
      </c>
      <c r="P82" s="149">
        <v>19.0</v>
      </c>
    </row>
    <row r="83">
      <c r="A83" s="149">
        <v>70.0</v>
      </c>
      <c r="B83" s="86" t="s">
        <v>234</v>
      </c>
      <c r="C83" s="97" t="s">
        <v>235</v>
      </c>
      <c r="D83" s="88" t="s">
        <v>236</v>
      </c>
      <c r="E83" s="150">
        <f>CADS!O84</f>
        <v>10</v>
      </c>
      <c r="F83" s="150">
        <f>OS!O84</f>
        <v>12.4</v>
      </c>
      <c r="G83" s="150">
        <f>DSPD!O84</f>
        <v>12</v>
      </c>
      <c r="H83" s="151" t="s">
        <v>576</v>
      </c>
      <c r="I83" s="152">
        <v>10.0</v>
      </c>
      <c r="J83" s="152" t="s">
        <v>578</v>
      </c>
      <c r="K83" s="152">
        <v>15.0</v>
      </c>
      <c r="L83" s="156">
        <v>16.0</v>
      </c>
      <c r="M83" s="150">
        <f>FM!O84</f>
        <v>12.2</v>
      </c>
      <c r="N83" s="150">
        <f>UHV!O84</f>
        <v>12.2</v>
      </c>
      <c r="O83" s="157">
        <v>18.0</v>
      </c>
      <c r="P83" s="158">
        <v>18.0</v>
      </c>
    </row>
    <row r="84">
      <c r="A84" s="149">
        <v>71.0</v>
      </c>
      <c r="B84" s="86" t="s">
        <v>237</v>
      </c>
      <c r="C84" s="97" t="s">
        <v>238</v>
      </c>
      <c r="D84" s="88" t="s">
        <v>239</v>
      </c>
      <c r="E84" s="150">
        <f>CADS!O85</f>
        <v>15.8</v>
      </c>
      <c r="F84" s="150">
        <f>OS!O85</f>
        <v>15.6</v>
      </c>
      <c r="G84" s="150">
        <f>DSPD!O85</f>
        <v>22.5</v>
      </c>
      <c r="H84" s="151" t="s">
        <v>576</v>
      </c>
      <c r="I84" s="152">
        <v>13.0</v>
      </c>
      <c r="J84" s="152" t="s">
        <v>578</v>
      </c>
      <c r="K84" s="152">
        <v>34.0</v>
      </c>
      <c r="L84" s="152">
        <v>16.0</v>
      </c>
      <c r="M84" s="150">
        <f>FM!O85</f>
        <v>11.6</v>
      </c>
      <c r="N84" s="150">
        <f>UHV!O85</f>
        <v>12.6</v>
      </c>
      <c r="O84" s="155">
        <v>22.0</v>
      </c>
      <c r="P84" s="149">
        <v>19.0</v>
      </c>
    </row>
    <row r="85">
      <c r="A85" s="149">
        <v>72.0</v>
      </c>
      <c r="B85" s="86" t="s">
        <v>240</v>
      </c>
      <c r="C85" s="97" t="s">
        <v>241</v>
      </c>
      <c r="D85" s="88" t="s">
        <v>242</v>
      </c>
      <c r="E85" s="150">
        <f>CADS!O86</f>
        <v>16.2</v>
      </c>
      <c r="F85" s="150">
        <f>OS!O86</f>
        <v>14.6</v>
      </c>
      <c r="G85" s="150">
        <f>DSPD!O86</f>
        <v>19</v>
      </c>
      <c r="H85" s="151" t="s">
        <v>576</v>
      </c>
      <c r="I85" s="152">
        <v>12.0</v>
      </c>
      <c r="J85" s="152" t="s">
        <v>578</v>
      </c>
      <c r="K85" s="152">
        <v>28.0</v>
      </c>
      <c r="L85" s="152">
        <v>17.0</v>
      </c>
      <c r="M85" s="150">
        <f>FM!O86</f>
        <v>13.2</v>
      </c>
      <c r="N85" s="150">
        <f>UHV!O86</f>
        <v>17.8</v>
      </c>
      <c r="O85" s="155">
        <v>21.0</v>
      </c>
      <c r="P85" s="149">
        <v>19.0</v>
      </c>
    </row>
    <row r="86">
      <c r="A86" s="149">
        <v>73.0</v>
      </c>
      <c r="B86" s="86" t="s">
        <v>243</v>
      </c>
      <c r="C86" s="97" t="s">
        <v>244</v>
      </c>
      <c r="D86" s="88" t="s">
        <v>245</v>
      </c>
      <c r="E86" s="150">
        <f>CADS!O87</f>
        <v>19.8</v>
      </c>
      <c r="F86" s="150">
        <f>OS!O87</f>
        <v>19.2</v>
      </c>
      <c r="G86" s="150">
        <f>DSPD!O87</f>
        <v>39.5</v>
      </c>
      <c r="H86" s="152" t="s">
        <v>13</v>
      </c>
      <c r="I86" s="152">
        <v>20.0</v>
      </c>
      <c r="J86" s="152" t="s">
        <v>579</v>
      </c>
      <c r="K86" s="152">
        <v>33.0</v>
      </c>
      <c r="L86" s="152">
        <v>22.0</v>
      </c>
      <c r="M86" s="150">
        <f>FM!O87</f>
        <v>16</v>
      </c>
      <c r="N86" s="150">
        <f>UHV!O87</f>
        <v>18.6</v>
      </c>
      <c r="O86" s="155">
        <v>22.0</v>
      </c>
      <c r="P86" s="149">
        <v>23.0</v>
      </c>
    </row>
    <row r="87">
      <c r="A87" s="149">
        <v>74.0</v>
      </c>
      <c r="B87" s="86" t="s">
        <v>246</v>
      </c>
      <c r="C87" s="97" t="s">
        <v>247</v>
      </c>
      <c r="D87" s="88" t="s">
        <v>248</v>
      </c>
      <c r="E87" s="150">
        <f>CADS!O88</f>
        <v>16</v>
      </c>
      <c r="F87" s="150">
        <f>OS!O88</f>
        <v>15.6</v>
      </c>
      <c r="G87" s="150">
        <f>DSPD!O88</f>
        <v>22</v>
      </c>
      <c r="H87" s="152" t="s">
        <v>13</v>
      </c>
      <c r="I87" s="152">
        <v>17.0</v>
      </c>
      <c r="J87" s="152" t="s">
        <v>579</v>
      </c>
      <c r="K87" s="152">
        <v>27.0</v>
      </c>
      <c r="L87" s="152">
        <v>21.0</v>
      </c>
      <c r="M87" s="150">
        <f>FM!O88</f>
        <v>15.6</v>
      </c>
      <c r="N87" s="150">
        <f>UHV!O88</f>
        <v>15.4</v>
      </c>
      <c r="O87" s="155">
        <v>23.0</v>
      </c>
      <c r="P87" s="149">
        <v>20.0</v>
      </c>
    </row>
    <row r="88">
      <c r="A88" s="149">
        <v>75.0</v>
      </c>
      <c r="B88" s="86" t="s">
        <v>249</v>
      </c>
      <c r="C88" s="99" t="s">
        <v>250</v>
      </c>
      <c r="D88" s="100" t="s">
        <v>251</v>
      </c>
      <c r="E88" s="150">
        <f>CADS!O89</f>
        <v>14.8</v>
      </c>
      <c r="F88" s="150">
        <f>OS!O89</f>
        <v>13.4</v>
      </c>
      <c r="G88" s="150">
        <f>DSPD!O89</f>
        <v>14.5</v>
      </c>
      <c r="H88" s="151" t="s">
        <v>576</v>
      </c>
      <c r="I88" s="152">
        <v>11.0</v>
      </c>
      <c r="J88" s="152" t="s">
        <v>578</v>
      </c>
      <c r="K88" s="152">
        <v>23.0</v>
      </c>
      <c r="L88" s="152">
        <v>17.0</v>
      </c>
      <c r="M88" s="150">
        <f>FM!O89</f>
        <v>11.8</v>
      </c>
      <c r="N88" s="150">
        <f>UHV!O89</f>
        <v>12</v>
      </c>
      <c r="O88" s="155">
        <v>22.0</v>
      </c>
      <c r="P88" s="149">
        <v>20.0</v>
      </c>
    </row>
    <row r="89">
      <c r="A89" s="149">
        <v>76.0</v>
      </c>
      <c r="B89" s="86" t="s">
        <v>252</v>
      </c>
      <c r="C89" s="159" t="s">
        <v>253</v>
      </c>
      <c r="D89" s="160" t="s">
        <v>254</v>
      </c>
      <c r="E89" s="150">
        <f>CADS!O90</f>
        <v>14</v>
      </c>
      <c r="F89" s="150">
        <f>OS!O90</f>
        <v>15</v>
      </c>
      <c r="G89" s="150">
        <f>DSPD!O90</f>
        <v>24</v>
      </c>
      <c r="H89" s="151" t="s">
        <v>576</v>
      </c>
      <c r="I89" s="150">
        <v>5.0</v>
      </c>
      <c r="J89" s="152" t="s">
        <v>579</v>
      </c>
      <c r="K89" s="152">
        <v>5.0</v>
      </c>
      <c r="L89" s="152">
        <v>20.0</v>
      </c>
      <c r="M89" s="150">
        <f>FM!O90</f>
        <v>15.6</v>
      </c>
      <c r="N89" s="150">
        <f>UHV!O90</f>
        <v>8</v>
      </c>
      <c r="O89" s="155">
        <v>23.0</v>
      </c>
      <c r="P89" s="156">
        <v>20.0</v>
      </c>
    </row>
    <row r="90">
      <c r="A90" s="161">
        <v>77.0</v>
      </c>
      <c r="B90" s="162" t="s">
        <v>255</v>
      </c>
      <c r="C90" s="163" t="s">
        <v>256</v>
      </c>
      <c r="D90" s="164" t="s">
        <v>257</v>
      </c>
      <c r="E90" s="165">
        <f>CADS!O91</f>
        <v>16</v>
      </c>
      <c r="F90" s="165">
        <f>OS!O91</f>
        <v>16.4</v>
      </c>
      <c r="G90" s="165">
        <f>DSPD!O91</f>
        <v>25.5</v>
      </c>
      <c r="H90" s="166" t="s">
        <v>576</v>
      </c>
      <c r="I90" s="165">
        <v>14.0</v>
      </c>
      <c r="J90" s="167" t="s">
        <v>578</v>
      </c>
      <c r="K90" s="165">
        <v>25.0</v>
      </c>
      <c r="L90" s="167">
        <v>20.0</v>
      </c>
      <c r="M90" s="165">
        <f>FM!O91</f>
        <v>14.8</v>
      </c>
      <c r="N90" s="150">
        <f>UHV!O91</f>
        <v>14.8</v>
      </c>
      <c r="O90" s="168">
        <v>22.0</v>
      </c>
      <c r="P90" s="161">
        <v>21.0</v>
      </c>
      <c r="Q90" s="101"/>
      <c r="R90" s="101"/>
      <c r="S90" s="101"/>
      <c r="T90" s="101"/>
      <c r="U90" s="101"/>
      <c r="V90" s="101"/>
      <c r="W90" s="101"/>
      <c r="X90" s="101"/>
      <c r="Y90" s="101"/>
      <c r="Z90" s="101"/>
    </row>
    <row r="91">
      <c r="A91" s="161">
        <v>78.0</v>
      </c>
      <c r="B91" s="162" t="s">
        <v>258</v>
      </c>
      <c r="C91" s="169" t="s">
        <v>259</v>
      </c>
      <c r="D91" s="170" t="s">
        <v>260</v>
      </c>
      <c r="E91" s="165">
        <f>CADS!O92</f>
        <v>13.6</v>
      </c>
      <c r="F91" s="165">
        <f>OS!O92</f>
        <v>15.8</v>
      </c>
      <c r="G91" s="165">
        <f>DSPD!O92</f>
        <v>22</v>
      </c>
      <c r="H91" s="166" t="s">
        <v>576</v>
      </c>
      <c r="I91" s="165">
        <v>11.0</v>
      </c>
      <c r="J91" s="167" t="s">
        <v>578</v>
      </c>
      <c r="K91" s="165">
        <v>23.0</v>
      </c>
      <c r="L91" s="167">
        <v>20.0</v>
      </c>
      <c r="M91" s="165">
        <f>FM!O92</f>
        <v>14.8</v>
      </c>
      <c r="N91" s="150">
        <f>UHV!O92</f>
        <v>15.6</v>
      </c>
      <c r="O91" s="168">
        <v>23.0</v>
      </c>
      <c r="P91" s="161">
        <v>21.0</v>
      </c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>
      <c r="A92" s="149">
        <v>79.0</v>
      </c>
      <c r="B92" s="86" t="s">
        <v>261</v>
      </c>
      <c r="C92" s="159" t="s">
        <v>262</v>
      </c>
      <c r="D92" s="160" t="s">
        <v>263</v>
      </c>
      <c r="E92" s="150">
        <f>CADS!O93</f>
        <v>15.6</v>
      </c>
      <c r="F92" s="150">
        <f>OS!O93</f>
        <v>16</v>
      </c>
      <c r="G92" s="150">
        <f>DSPD!O93</f>
        <v>24</v>
      </c>
      <c r="H92" s="151" t="s">
        <v>576</v>
      </c>
      <c r="I92" s="150">
        <v>13.0</v>
      </c>
      <c r="J92" s="152" t="s">
        <v>579</v>
      </c>
      <c r="K92" s="154">
        <v>25.5</v>
      </c>
      <c r="L92" s="152">
        <v>20.0</v>
      </c>
      <c r="M92" s="150">
        <f>FM!O93</f>
        <v>15.2</v>
      </c>
      <c r="N92" s="150">
        <f>UHV!O93</f>
        <v>18</v>
      </c>
      <c r="O92" s="155">
        <v>22.0</v>
      </c>
      <c r="P92" s="149">
        <v>22.0</v>
      </c>
    </row>
    <row r="93">
      <c r="A93" s="149">
        <v>80.0</v>
      </c>
      <c r="B93" s="86" t="s">
        <v>264</v>
      </c>
      <c r="C93" s="159" t="s">
        <v>265</v>
      </c>
      <c r="D93" s="160" t="s">
        <v>266</v>
      </c>
      <c r="E93" s="150">
        <f>CADS!O94</f>
        <v>16</v>
      </c>
      <c r="F93" s="150">
        <f>OS!O94</f>
        <v>16.8</v>
      </c>
      <c r="G93" s="150">
        <f>DSPD!O94</f>
        <v>19</v>
      </c>
      <c r="H93" s="152" t="s">
        <v>13</v>
      </c>
      <c r="I93" s="152">
        <v>16.0</v>
      </c>
      <c r="J93" s="152" t="s">
        <v>579</v>
      </c>
      <c r="K93" s="154">
        <v>24.0</v>
      </c>
      <c r="L93" s="152">
        <v>20.0</v>
      </c>
      <c r="M93" s="150">
        <f>FM!O94</f>
        <v>15.6</v>
      </c>
      <c r="N93" s="150">
        <f>UHV!O94</f>
        <v>16</v>
      </c>
      <c r="O93" s="155">
        <v>23.0</v>
      </c>
      <c r="P93" s="149">
        <v>21.0</v>
      </c>
    </row>
    <row r="94">
      <c r="A94" s="149">
        <v>81.0</v>
      </c>
      <c r="B94" s="86" t="s">
        <v>267</v>
      </c>
      <c r="C94" s="159" t="s">
        <v>268</v>
      </c>
      <c r="D94" s="160" t="s">
        <v>269</v>
      </c>
      <c r="E94" s="150">
        <f>CADS!O95</f>
        <v>16.4</v>
      </c>
      <c r="F94" s="150">
        <f>OS!O95</f>
        <v>15.4</v>
      </c>
      <c r="G94" s="150">
        <f>DSPD!O95</f>
        <v>24.5</v>
      </c>
      <c r="H94" s="151" t="s">
        <v>576</v>
      </c>
      <c r="I94" s="150">
        <v>15.0</v>
      </c>
      <c r="J94" s="152" t="s">
        <v>579</v>
      </c>
      <c r="K94" s="154">
        <v>25.5</v>
      </c>
      <c r="L94" s="152">
        <v>20.0</v>
      </c>
      <c r="M94" s="150">
        <f>FM!O95</f>
        <v>17.6</v>
      </c>
      <c r="N94" s="150">
        <f>UHV!O95</f>
        <v>15.6</v>
      </c>
      <c r="O94" s="155">
        <v>22.0</v>
      </c>
      <c r="P94" s="149">
        <v>21.0</v>
      </c>
    </row>
    <row r="95">
      <c r="A95" s="149">
        <v>82.0</v>
      </c>
      <c r="B95" s="86" t="s">
        <v>270</v>
      </c>
      <c r="C95" s="159" t="s">
        <v>271</v>
      </c>
      <c r="D95" s="160" t="s">
        <v>272</v>
      </c>
      <c r="E95" s="150">
        <f>CADS!O96</f>
        <v>16.4</v>
      </c>
      <c r="F95" s="150">
        <f>OS!O96</f>
        <v>16.4</v>
      </c>
      <c r="G95" s="150">
        <f>DSPD!O96</f>
        <v>22</v>
      </c>
      <c r="H95" s="151" t="s">
        <v>576</v>
      </c>
      <c r="I95" s="150">
        <v>14.0</v>
      </c>
      <c r="J95" s="152" t="s">
        <v>579</v>
      </c>
      <c r="K95" s="154">
        <v>22.5</v>
      </c>
      <c r="L95" s="152">
        <v>20.0</v>
      </c>
      <c r="M95" s="150">
        <f>FM!O96</f>
        <v>14.8</v>
      </c>
      <c r="N95" s="150">
        <f>UHV!O96</f>
        <v>15.2</v>
      </c>
      <c r="O95" s="155">
        <v>22.0</v>
      </c>
      <c r="P95" s="149">
        <v>22.0</v>
      </c>
    </row>
    <row r="96">
      <c r="A96" s="161">
        <v>83.0</v>
      </c>
      <c r="B96" s="162" t="s">
        <v>273</v>
      </c>
      <c r="C96" s="169" t="s">
        <v>274</v>
      </c>
      <c r="D96" s="170" t="s">
        <v>275</v>
      </c>
      <c r="E96" s="165">
        <f>CADS!O97</f>
        <v>14.6</v>
      </c>
      <c r="F96" s="165">
        <f>OS!O97</f>
        <v>16.6</v>
      </c>
      <c r="G96" s="165">
        <f>DSPD!O97</f>
        <v>17</v>
      </c>
      <c r="H96" s="167" t="s">
        <v>13</v>
      </c>
      <c r="I96" s="167">
        <v>14.0</v>
      </c>
      <c r="J96" s="167" t="s">
        <v>578</v>
      </c>
      <c r="K96" s="165">
        <v>24.0</v>
      </c>
      <c r="L96" s="167">
        <v>20.0</v>
      </c>
      <c r="M96" s="165">
        <f>FM!O97</f>
        <v>11.2</v>
      </c>
      <c r="N96" s="150">
        <f>UHV!O97</f>
        <v>12.8</v>
      </c>
      <c r="O96" s="168">
        <v>22.0</v>
      </c>
      <c r="P96" s="161">
        <v>21.0</v>
      </c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49">
        <v>84.0</v>
      </c>
      <c r="B97" s="86" t="s">
        <v>276</v>
      </c>
      <c r="C97" s="159" t="s">
        <v>277</v>
      </c>
      <c r="D97" s="160" t="s">
        <v>278</v>
      </c>
      <c r="E97" s="150">
        <f>CADS!O98</f>
        <v>11.2</v>
      </c>
      <c r="F97" s="150">
        <f>OS!O98</f>
        <v>9.2</v>
      </c>
      <c r="G97" s="150">
        <f>DSPD!O98</f>
        <v>21</v>
      </c>
      <c r="H97" s="151" t="s">
        <v>576</v>
      </c>
      <c r="I97" s="150">
        <v>8.8</v>
      </c>
      <c r="J97" s="152" t="s">
        <v>579</v>
      </c>
      <c r="K97" s="154">
        <v>14.0</v>
      </c>
      <c r="L97" s="152">
        <v>20.0</v>
      </c>
      <c r="M97" s="150">
        <f>FM!O98</f>
        <v>11.2</v>
      </c>
      <c r="N97" s="150">
        <f>UHV!O98</f>
        <v>15.2</v>
      </c>
      <c r="O97" s="155">
        <v>22.0</v>
      </c>
      <c r="P97" s="156">
        <v>20.0</v>
      </c>
    </row>
    <row r="98">
      <c r="A98" s="149">
        <v>85.0</v>
      </c>
      <c r="B98" s="86" t="s">
        <v>279</v>
      </c>
      <c r="C98" s="159" t="s">
        <v>280</v>
      </c>
      <c r="D98" s="160" t="s">
        <v>281</v>
      </c>
      <c r="E98" s="150">
        <f>CADS!O99</f>
        <v>12.6</v>
      </c>
      <c r="F98" s="150">
        <f>OS!O99</f>
        <v>13</v>
      </c>
      <c r="G98" s="150">
        <f>DSPD!O99</f>
        <v>25</v>
      </c>
      <c r="H98" s="151" t="s">
        <v>576</v>
      </c>
      <c r="I98" s="150">
        <v>9.0</v>
      </c>
      <c r="J98" s="152" t="s">
        <v>579</v>
      </c>
      <c r="K98" s="154">
        <v>10.0</v>
      </c>
      <c r="L98" s="152">
        <v>20.0</v>
      </c>
      <c r="M98" s="150">
        <f>FM!O99</f>
        <v>12.6</v>
      </c>
      <c r="N98" s="150">
        <f>UHV!O99</f>
        <v>14.2</v>
      </c>
      <c r="O98" s="155">
        <v>22.0</v>
      </c>
      <c r="P98" s="156">
        <v>20.0</v>
      </c>
    </row>
    <row r="99">
      <c r="A99" s="161">
        <v>86.0</v>
      </c>
      <c r="B99" s="162" t="s">
        <v>282</v>
      </c>
      <c r="C99" s="169" t="s">
        <v>283</v>
      </c>
      <c r="D99" s="170" t="s">
        <v>284</v>
      </c>
      <c r="E99" s="165">
        <f>CADS!O100</f>
        <v>13.8</v>
      </c>
      <c r="F99" s="165">
        <f>OS!O100</f>
        <v>11.8</v>
      </c>
      <c r="G99" s="165">
        <f>DSPD!O100</f>
        <v>24.5</v>
      </c>
      <c r="H99" s="166" t="s">
        <v>576</v>
      </c>
      <c r="I99" s="165">
        <v>10.0</v>
      </c>
      <c r="J99" s="167" t="s">
        <v>578</v>
      </c>
      <c r="K99" s="165">
        <v>26.0</v>
      </c>
      <c r="L99" s="167">
        <v>20.0</v>
      </c>
      <c r="M99" s="165">
        <f>FM!O100</f>
        <v>14.2</v>
      </c>
      <c r="N99" s="150">
        <f>UHV!O100</f>
        <v>15</v>
      </c>
      <c r="O99" s="168">
        <v>22.0</v>
      </c>
      <c r="P99" s="161">
        <v>21.0</v>
      </c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49">
        <v>87.0</v>
      </c>
      <c r="B100" s="86" t="s">
        <v>285</v>
      </c>
      <c r="C100" s="159" t="s">
        <v>286</v>
      </c>
      <c r="D100" s="160" t="s">
        <v>287</v>
      </c>
      <c r="E100" s="150">
        <f>CADS!O101</f>
        <v>11.4</v>
      </c>
      <c r="F100" s="150">
        <f>OS!O101</f>
        <v>9</v>
      </c>
      <c r="G100" s="150">
        <f>DSPD!O101</f>
        <v>19</v>
      </c>
      <c r="H100" s="152" t="s">
        <v>13</v>
      </c>
      <c r="I100" s="152">
        <v>9.0</v>
      </c>
      <c r="J100" s="152" t="s">
        <v>579</v>
      </c>
      <c r="K100" s="154">
        <v>19.5</v>
      </c>
      <c r="L100" s="152">
        <v>20.0</v>
      </c>
      <c r="M100" s="150">
        <f>FM!O101</f>
        <v>11.4</v>
      </c>
      <c r="N100" s="150">
        <f>UHV!O101</f>
        <v>16.6</v>
      </c>
      <c r="O100" s="155">
        <v>22.0</v>
      </c>
      <c r="P100" s="149">
        <v>21.0</v>
      </c>
    </row>
    <row r="101">
      <c r="A101" s="161">
        <v>88.0</v>
      </c>
      <c r="B101" s="162" t="s">
        <v>288</v>
      </c>
      <c r="C101" s="169" t="s">
        <v>289</v>
      </c>
      <c r="D101" s="170" t="s">
        <v>290</v>
      </c>
      <c r="E101" s="165">
        <f>CADS!O102</f>
        <v>16.8</v>
      </c>
      <c r="F101" s="165">
        <f>OS!O102</f>
        <v>14.4</v>
      </c>
      <c r="G101" s="165">
        <f>DSPD!O102</f>
        <v>23.5</v>
      </c>
      <c r="H101" s="166" t="s">
        <v>576</v>
      </c>
      <c r="I101" s="165">
        <v>11.0</v>
      </c>
      <c r="J101" s="167" t="s">
        <v>578</v>
      </c>
      <c r="K101" s="165">
        <v>23.0</v>
      </c>
      <c r="L101" s="167">
        <v>20.0</v>
      </c>
      <c r="M101" s="165">
        <f>FM!O102</f>
        <v>13.6</v>
      </c>
      <c r="N101" s="150">
        <f>UHV!O102</f>
        <v>14</v>
      </c>
      <c r="O101" s="168">
        <v>22.0</v>
      </c>
      <c r="P101" s="161">
        <v>21.0</v>
      </c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61">
        <v>89.0</v>
      </c>
      <c r="B102" s="162" t="s">
        <v>291</v>
      </c>
      <c r="C102" s="169" t="s">
        <v>292</v>
      </c>
      <c r="D102" s="170" t="s">
        <v>293</v>
      </c>
      <c r="E102" s="165">
        <f>CADS!O103</f>
        <v>8</v>
      </c>
      <c r="F102" s="165">
        <f>OS!O103</f>
        <v>8</v>
      </c>
      <c r="G102" s="165">
        <f>DSPD!O103</f>
        <v>8</v>
      </c>
      <c r="H102" s="166" t="s">
        <v>576</v>
      </c>
      <c r="I102" s="165">
        <v>4.0</v>
      </c>
      <c r="J102" s="167" t="s">
        <v>578</v>
      </c>
      <c r="K102" s="167">
        <v>5.0</v>
      </c>
      <c r="L102" s="167">
        <v>16.0</v>
      </c>
      <c r="M102" s="165">
        <f>FM!O103</f>
        <v>8</v>
      </c>
      <c r="N102" s="150">
        <f>UHV!O103</f>
        <v>8</v>
      </c>
      <c r="O102" s="168">
        <v>21.0</v>
      </c>
      <c r="P102" s="167">
        <v>18.0</v>
      </c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61">
        <v>90.0</v>
      </c>
      <c r="B103" s="162" t="s">
        <v>294</v>
      </c>
      <c r="C103" s="169" t="s">
        <v>295</v>
      </c>
      <c r="D103" s="170" t="s">
        <v>296</v>
      </c>
      <c r="E103" s="165">
        <f>CADS!O104</f>
        <v>14.2</v>
      </c>
      <c r="F103" s="165">
        <f>OS!O104</f>
        <v>13</v>
      </c>
      <c r="G103" s="165">
        <f>DSPD!O104</f>
        <v>23</v>
      </c>
      <c r="H103" s="167" t="s">
        <v>13</v>
      </c>
      <c r="I103" s="167">
        <v>11.0</v>
      </c>
      <c r="J103" s="167" t="s">
        <v>578</v>
      </c>
      <c r="K103" s="165">
        <v>26.0</v>
      </c>
      <c r="L103" s="167">
        <v>20.0</v>
      </c>
      <c r="M103" s="165">
        <f>FM!O104</f>
        <v>13.8</v>
      </c>
      <c r="N103" s="150">
        <f>UHV!O104</f>
        <v>16.2</v>
      </c>
      <c r="O103" s="168">
        <v>21.0</v>
      </c>
      <c r="P103" s="161">
        <v>21.0</v>
      </c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49">
        <v>91.0</v>
      </c>
      <c r="B104" s="171" t="s">
        <v>297</v>
      </c>
      <c r="C104" s="172" t="s">
        <v>298</v>
      </c>
      <c r="D104" s="160" t="s">
        <v>299</v>
      </c>
      <c r="E104" s="150">
        <f>CADS!O105</f>
        <v>14.4</v>
      </c>
      <c r="F104" s="150">
        <f>OS!O105</f>
        <v>15.4</v>
      </c>
      <c r="G104" s="150">
        <f>DSPD!O105</f>
        <v>27</v>
      </c>
      <c r="H104" s="152" t="s">
        <v>13</v>
      </c>
      <c r="I104" s="152">
        <v>15.0</v>
      </c>
      <c r="J104" s="152" t="s">
        <v>577</v>
      </c>
      <c r="K104" s="150">
        <f>'OE-ST ETC'!O107</f>
        <v>27</v>
      </c>
      <c r="L104" s="152">
        <v>21.0</v>
      </c>
      <c r="M104" s="150">
        <f>FM!O105</f>
        <v>15.6</v>
      </c>
      <c r="N104" s="150">
        <f>UHV!O105</f>
        <v>17</v>
      </c>
      <c r="O104" s="155">
        <v>23.0</v>
      </c>
      <c r="P104" s="149">
        <v>22.0</v>
      </c>
    </row>
    <row r="105">
      <c r="A105" s="149">
        <v>92.0</v>
      </c>
      <c r="B105" s="171" t="s">
        <v>300</v>
      </c>
      <c r="C105" s="172" t="s">
        <v>301</v>
      </c>
      <c r="D105" s="160" t="s">
        <v>302</v>
      </c>
      <c r="E105" s="150">
        <f>CADS!O106</f>
        <v>16.8</v>
      </c>
      <c r="F105" s="150">
        <f>OS!O106</f>
        <v>16.4</v>
      </c>
      <c r="G105" s="150">
        <f>DSPD!O106</f>
        <v>31</v>
      </c>
      <c r="H105" s="152" t="s">
        <v>13</v>
      </c>
      <c r="I105" s="152">
        <v>18.0</v>
      </c>
      <c r="J105" s="152" t="s">
        <v>577</v>
      </c>
      <c r="K105" s="150">
        <f>'OE-ST ETC'!O108</f>
        <v>35.5</v>
      </c>
      <c r="L105" s="152">
        <v>24.0</v>
      </c>
      <c r="M105" s="150">
        <f>FM!O106</f>
        <v>16.8</v>
      </c>
      <c r="N105" s="150">
        <f>UHV!O106</f>
        <v>18</v>
      </c>
      <c r="O105" s="155">
        <v>22.0</v>
      </c>
      <c r="P105" s="149">
        <v>22.0</v>
      </c>
    </row>
    <row r="106">
      <c r="A106" s="149">
        <v>93.0</v>
      </c>
      <c r="B106" s="171" t="s">
        <v>303</v>
      </c>
      <c r="C106" s="172" t="s">
        <v>304</v>
      </c>
      <c r="D106" s="160" t="s">
        <v>305</v>
      </c>
      <c r="E106" s="150">
        <f>CADS!O107</f>
        <v>18</v>
      </c>
      <c r="F106" s="150">
        <f>OS!O107</f>
        <v>18.8</v>
      </c>
      <c r="G106" s="150">
        <f>DSPD!O107</f>
        <v>33</v>
      </c>
      <c r="H106" s="151" t="s">
        <v>576</v>
      </c>
      <c r="I106" s="152">
        <v>18.0</v>
      </c>
      <c r="J106" s="152" t="s">
        <v>577</v>
      </c>
      <c r="K106" s="150">
        <f>'OE-ST ETC'!O109</f>
        <v>24</v>
      </c>
      <c r="L106" s="152">
        <v>23.0</v>
      </c>
      <c r="M106" s="150">
        <f>FM!O107</f>
        <v>16</v>
      </c>
      <c r="N106" s="150">
        <f>UHV!O107</f>
        <v>16</v>
      </c>
      <c r="O106" s="155">
        <v>23.0</v>
      </c>
      <c r="P106" s="149">
        <v>19.0</v>
      </c>
    </row>
    <row r="107">
      <c r="A107" s="149">
        <v>94.0</v>
      </c>
      <c r="B107" s="171" t="s">
        <v>306</v>
      </c>
      <c r="C107" s="172" t="s">
        <v>307</v>
      </c>
      <c r="D107" s="160" t="s">
        <v>308</v>
      </c>
      <c r="E107" s="150">
        <f>CADS!O108</f>
        <v>18.4</v>
      </c>
      <c r="F107" s="150">
        <f>OS!O108</f>
        <v>20</v>
      </c>
      <c r="G107" s="150">
        <f>DSPD!O108</f>
        <v>33.5</v>
      </c>
      <c r="H107" s="151" t="s">
        <v>576</v>
      </c>
      <c r="I107" s="152">
        <v>20.0</v>
      </c>
      <c r="J107" s="152" t="s">
        <v>577</v>
      </c>
      <c r="K107" s="150">
        <f>'OE-ST ETC'!O110</f>
        <v>32.5</v>
      </c>
      <c r="L107" s="152">
        <v>25.0</v>
      </c>
      <c r="M107" s="150">
        <f>FM!O108</f>
        <v>16.8</v>
      </c>
      <c r="N107" s="150">
        <f>UHV!O108</f>
        <v>23.8</v>
      </c>
      <c r="O107" s="155">
        <v>23.0</v>
      </c>
      <c r="P107" s="149">
        <v>19.0</v>
      </c>
    </row>
    <row r="108">
      <c r="A108" s="149">
        <v>95.0</v>
      </c>
      <c r="B108" s="171" t="s">
        <v>309</v>
      </c>
      <c r="C108" s="172" t="s">
        <v>310</v>
      </c>
      <c r="D108" s="160" t="s">
        <v>311</v>
      </c>
      <c r="E108" s="150">
        <f>CADS!O109</f>
        <v>12</v>
      </c>
      <c r="F108" s="150">
        <f>OS!O109</f>
        <v>13.2</v>
      </c>
      <c r="G108" s="150">
        <f>DSPD!O109</f>
        <v>19.5</v>
      </c>
      <c r="H108" s="152" t="s">
        <v>13</v>
      </c>
      <c r="I108" s="152">
        <v>13.0</v>
      </c>
      <c r="J108" s="152" t="s">
        <v>577</v>
      </c>
      <c r="K108" s="150">
        <f>'OE-ST ETC'!O111</f>
        <v>21.5</v>
      </c>
      <c r="L108" s="152">
        <v>19.0</v>
      </c>
      <c r="M108" s="150">
        <f>FM!O109</f>
        <v>11.4</v>
      </c>
      <c r="N108" s="150">
        <f>UHV!O109</f>
        <v>15</v>
      </c>
      <c r="O108" s="155">
        <v>22.0</v>
      </c>
      <c r="P108" s="149">
        <v>21.0</v>
      </c>
    </row>
    <row r="109">
      <c r="A109" s="149">
        <v>96.0</v>
      </c>
      <c r="B109" s="171" t="s">
        <v>312</v>
      </c>
      <c r="C109" s="172" t="s">
        <v>313</v>
      </c>
      <c r="D109" s="160" t="s">
        <v>314</v>
      </c>
      <c r="E109" s="150">
        <f>CADS!O110</f>
        <v>18</v>
      </c>
      <c r="F109" s="150">
        <f>OS!O110</f>
        <v>17.8</v>
      </c>
      <c r="G109" s="150">
        <f>DSPD!O110</f>
        <v>34.5</v>
      </c>
      <c r="H109" s="152" t="s">
        <v>13</v>
      </c>
      <c r="I109" s="152">
        <v>17.0</v>
      </c>
      <c r="J109" s="152" t="s">
        <v>577</v>
      </c>
      <c r="K109" s="150">
        <f>'OE-ST ETC'!O112</f>
        <v>33.5</v>
      </c>
      <c r="L109" s="152">
        <v>24.0</v>
      </c>
      <c r="M109" s="150">
        <f>FM!O110</f>
        <v>15.8</v>
      </c>
      <c r="N109" s="150">
        <f>UHV!O110</f>
        <v>20.8</v>
      </c>
      <c r="O109" s="155">
        <v>25.0</v>
      </c>
      <c r="P109" s="149">
        <v>23.0</v>
      </c>
    </row>
    <row r="110">
      <c r="A110" s="149">
        <v>97.0</v>
      </c>
      <c r="B110" s="171" t="s">
        <v>315</v>
      </c>
      <c r="C110" s="172" t="s">
        <v>316</v>
      </c>
      <c r="D110" s="160" t="s">
        <v>317</v>
      </c>
      <c r="E110" s="150">
        <f>CADS!O111</f>
        <v>14.4</v>
      </c>
      <c r="F110" s="150">
        <f>OS!O111</f>
        <v>14.2</v>
      </c>
      <c r="G110" s="150">
        <f>DSPD!O111</f>
        <v>22.5</v>
      </c>
      <c r="H110" s="151" t="s">
        <v>576</v>
      </c>
      <c r="I110" s="152">
        <v>15.0</v>
      </c>
      <c r="J110" s="152" t="s">
        <v>577</v>
      </c>
      <c r="K110" s="150">
        <f>'OE-ST ETC'!O113</f>
        <v>17.5</v>
      </c>
      <c r="L110" s="152">
        <v>21.0</v>
      </c>
      <c r="M110" s="150">
        <f>FM!O111</f>
        <v>11.6</v>
      </c>
      <c r="N110" s="150">
        <f>UHV!O111</f>
        <v>14.6</v>
      </c>
      <c r="O110" s="155">
        <v>23.0</v>
      </c>
      <c r="P110" s="149">
        <v>22.0</v>
      </c>
    </row>
    <row r="111">
      <c r="A111" s="149">
        <v>98.0</v>
      </c>
      <c r="B111" s="171" t="s">
        <v>318</v>
      </c>
      <c r="C111" s="172" t="s">
        <v>319</v>
      </c>
      <c r="D111" s="160" t="s">
        <v>320</v>
      </c>
      <c r="E111" s="150">
        <f>CADS!O112</f>
        <v>17.6</v>
      </c>
      <c r="F111" s="150">
        <f>OS!O112</f>
        <v>20.4</v>
      </c>
      <c r="G111" s="150">
        <f>DSPD!O112</f>
        <v>25.5</v>
      </c>
      <c r="H111" s="152" t="s">
        <v>13</v>
      </c>
      <c r="I111" s="152">
        <v>18.0</v>
      </c>
      <c r="J111" s="152" t="s">
        <v>577</v>
      </c>
      <c r="K111" s="150">
        <f>'OE-ST ETC'!O114</f>
        <v>34.5</v>
      </c>
      <c r="L111" s="152">
        <v>25.0</v>
      </c>
      <c r="M111" s="150">
        <f>FM!O112</f>
        <v>17.4</v>
      </c>
      <c r="N111" s="150">
        <f>UHV!O112</f>
        <v>17.8</v>
      </c>
      <c r="O111" s="155">
        <v>25.0</v>
      </c>
      <c r="P111" s="149">
        <v>21.0</v>
      </c>
    </row>
    <row r="112">
      <c r="A112" s="149">
        <v>99.0</v>
      </c>
      <c r="B112" s="171" t="s">
        <v>324</v>
      </c>
      <c r="C112" s="172" t="s">
        <v>325</v>
      </c>
      <c r="D112" s="160" t="s">
        <v>326</v>
      </c>
      <c r="E112" s="150">
        <f>CADS!O114</f>
        <v>20</v>
      </c>
      <c r="F112" s="150">
        <f>OS!O114</f>
        <v>20.4</v>
      </c>
      <c r="G112" s="150">
        <f>DSPD!O114</f>
        <v>36</v>
      </c>
      <c r="H112" s="151" t="s">
        <v>576</v>
      </c>
      <c r="I112" s="152">
        <v>19.0</v>
      </c>
      <c r="J112" s="152" t="s">
        <v>577</v>
      </c>
      <c r="K112" s="150">
        <f>'OE-ST ETC'!O116</f>
        <v>31</v>
      </c>
      <c r="L112" s="152">
        <v>25.0</v>
      </c>
      <c r="M112" s="150">
        <f>FM!O114</f>
        <v>16</v>
      </c>
      <c r="N112" s="150">
        <f>UHV!O114</f>
        <v>18.8</v>
      </c>
      <c r="O112" s="155">
        <v>25.0</v>
      </c>
      <c r="P112" s="149">
        <v>22.0</v>
      </c>
    </row>
    <row r="113">
      <c r="A113" s="149">
        <v>100.0</v>
      </c>
      <c r="B113" s="171" t="s">
        <v>327</v>
      </c>
      <c r="C113" s="172" t="s">
        <v>328</v>
      </c>
      <c r="D113" s="160" t="s">
        <v>329</v>
      </c>
      <c r="E113" s="150">
        <f>CADS!O115</f>
        <v>18.8</v>
      </c>
      <c r="F113" s="150">
        <f>OS!O115</f>
        <v>18.4</v>
      </c>
      <c r="G113" s="150">
        <f>DSPD!O115</f>
        <v>28.5</v>
      </c>
      <c r="H113" s="151" t="s">
        <v>576</v>
      </c>
      <c r="I113" s="152">
        <v>16.0</v>
      </c>
      <c r="J113" s="152" t="s">
        <v>577</v>
      </c>
      <c r="K113" s="150">
        <f>'OE-ST ETC'!O117</f>
        <v>31.5</v>
      </c>
      <c r="L113" s="152">
        <v>23.0</v>
      </c>
      <c r="M113" s="150">
        <f>FM!O115</f>
        <v>15.6</v>
      </c>
      <c r="N113" s="150">
        <f>UHV!O115</f>
        <v>19.8</v>
      </c>
      <c r="O113" s="155">
        <v>25.0</v>
      </c>
      <c r="P113" s="149">
        <v>20.0</v>
      </c>
    </row>
    <row r="114">
      <c r="A114" s="149">
        <v>101.0</v>
      </c>
      <c r="B114" s="171" t="s">
        <v>330</v>
      </c>
      <c r="C114" s="172" t="s">
        <v>331</v>
      </c>
      <c r="D114" s="160" t="s">
        <v>332</v>
      </c>
      <c r="E114" s="150">
        <f>CADS!O116</f>
        <v>14.6</v>
      </c>
      <c r="F114" s="150">
        <f>OS!O116</f>
        <v>13.6</v>
      </c>
      <c r="G114" s="150">
        <f>DSPD!O116</f>
        <v>25</v>
      </c>
      <c r="H114" s="152" t="s">
        <v>13</v>
      </c>
      <c r="I114" s="152">
        <v>15.0</v>
      </c>
      <c r="J114" s="152" t="s">
        <v>577</v>
      </c>
      <c r="K114" s="150">
        <f>'OE-ST ETC'!O118</f>
        <v>23</v>
      </c>
      <c r="L114" s="152">
        <v>24.0</v>
      </c>
      <c r="M114" s="150">
        <f>FM!O116</f>
        <v>14.2</v>
      </c>
      <c r="N114" s="150">
        <f>UHV!O116</f>
        <v>13.2</v>
      </c>
      <c r="O114" s="155">
        <v>18.0</v>
      </c>
      <c r="P114" s="149">
        <v>21.0</v>
      </c>
    </row>
    <row r="115">
      <c r="A115" s="149">
        <v>102.0</v>
      </c>
      <c r="B115" s="171" t="s">
        <v>333</v>
      </c>
      <c r="C115" s="172" t="s">
        <v>334</v>
      </c>
      <c r="D115" s="160" t="s">
        <v>335</v>
      </c>
      <c r="E115" s="150">
        <f>CADS!O117</f>
        <v>16.6</v>
      </c>
      <c r="F115" s="150">
        <f>OS!O117</f>
        <v>17.2</v>
      </c>
      <c r="G115" s="150">
        <f>DSPD!O117</f>
        <v>23</v>
      </c>
      <c r="H115" s="152" t="s">
        <v>13</v>
      </c>
      <c r="I115" s="152">
        <v>16.0</v>
      </c>
      <c r="J115" s="152" t="s">
        <v>577</v>
      </c>
      <c r="K115" s="150">
        <f>'OE-ST ETC'!O119</f>
        <v>31.5</v>
      </c>
      <c r="L115" s="152">
        <v>22.0</v>
      </c>
      <c r="M115" s="150">
        <f>FM!O117</f>
        <v>13.2</v>
      </c>
      <c r="N115" s="150">
        <f>UHV!O117</f>
        <v>15.2</v>
      </c>
      <c r="O115" s="155">
        <v>23.0</v>
      </c>
      <c r="P115" s="149">
        <v>18.0</v>
      </c>
    </row>
    <row r="116">
      <c r="A116" s="149">
        <v>103.0</v>
      </c>
      <c r="B116" s="171" t="s">
        <v>336</v>
      </c>
      <c r="C116" s="172" t="s">
        <v>337</v>
      </c>
      <c r="D116" s="160" t="s">
        <v>338</v>
      </c>
      <c r="E116" s="150">
        <f>CADS!O118</f>
        <v>15.8</v>
      </c>
      <c r="F116" s="150">
        <f>OS!O118</f>
        <v>15.2</v>
      </c>
      <c r="G116" s="150">
        <f>DSPD!O118</f>
        <v>24.5</v>
      </c>
      <c r="H116" s="152" t="s">
        <v>13</v>
      </c>
      <c r="I116" s="152">
        <v>16.0</v>
      </c>
      <c r="J116" s="152" t="s">
        <v>577</v>
      </c>
      <c r="K116" s="150">
        <f>'OE-ST ETC'!O120</f>
        <v>24</v>
      </c>
      <c r="L116" s="152">
        <v>23.0</v>
      </c>
      <c r="M116" s="150">
        <f>FM!O118</f>
        <v>12.6</v>
      </c>
      <c r="N116" s="150">
        <f>UHV!O118</f>
        <v>15.8</v>
      </c>
      <c r="O116" s="155">
        <v>23.0</v>
      </c>
      <c r="P116" s="149">
        <v>22.0</v>
      </c>
    </row>
    <row r="117">
      <c r="A117" s="149">
        <v>104.0</v>
      </c>
      <c r="B117" s="171" t="s">
        <v>339</v>
      </c>
      <c r="C117" s="172" t="s">
        <v>340</v>
      </c>
      <c r="D117" s="160" t="s">
        <v>341</v>
      </c>
      <c r="E117" s="150">
        <f>CADS!O119</f>
        <v>14.6</v>
      </c>
      <c r="F117" s="150">
        <f>OS!O119</f>
        <v>15</v>
      </c>
      <c r="G117" s="150">
        <f>DSPD!O119</f>
        <v>28.5</v>
      </c>
      <c r="H117" s="151" t="s">
        <v>576</v>
      </c>
      <c r="I117" s="152">
        <v>14.0</v>
      </c>
      <c r="J117" s="152" t="s">
        <v>577</v>
      </c>
      <c r="K117" s="150">
        <f>'OE-ST ETC'!O121</f>
        <v>32</v>
      </c>
      <c r="L117" s="152">
        <v>24.0</v>
      </c>
      <c r="M117" s="150">
        <f>FM!O119</f>
        <v>15</v>
      </c>
      <c r="N117" s="150">
        <f>UHV!O119</f>
        <v>16.2</v>
      </c>
      <c r="O117" s="155">
        <v>25.0</v>
      </c>
      <c r="P117" s="149">
        <v>20.0</v>
      </c>
    </row>
    <row r="118">
      <c r="A118" s="149">
        <v>105.0</v>
      </c>
      <c r="B118" s="171" t="s">
        <v>342</v>
      </c>
      <c r="C118" s="172" t="s">
        <v>343</v>
      </c>
      <c r="D118" s="160" t="s">
        <v>344</v>
      </c>
      <c r="E118" s="150">
        <f>CADS!O120</f>
        <v>18</v>
      </c>
      <c r="F118" s="150">
        <f>OS!O120</f>
        <v>19</v>
      </c>
      <c r="G118" s="150">
        <f>DSPD!O120</f>
        <v>21.5</v>
      </c>
      <c r="H118" s="152" t="s">
        <v>13</v>
      </c>
      <c r="I118" s="152">
        <v>19.0</v>
      </c>
      <c r="J118" s="152" t="s">
        <v>577</v>
      </c>
      <c r="K118" s="150">
        <f>'OE-ST ETC'!O122</f>
        <v>30.5</v>
      </c>
      <c r="L118" s="152">
        <v>25.0</v>
      </c>
      <c r="M118" s="150">
        <f>FM!O120</f>
        <v>19.4</v>
      </c>
      <c r="N118" s="150">
        <f>UHV!O120</f>
        <v>15.6</v>
      </c>
      <c r="O118" s="155">
        <v>22.0</v>
      </c>
      <c r="P118" s="149">
        <v>22.0</v>
      </c>
    </row>
    <row r="119">
      <c r="A119" s="149">
        <v>106.0</v>
      </c>
      <c r="B119" s="171" t="s">
        <v>345</v>
      </c>
      <c r="C119" s="172" t="s">
        <v>346</v>
      </c>
      <c r="D119" s="160" t="s">
        <v>347</v>
      </c>
      <c r="E119" s="150">
        <f>CADS!O121</f>
        <v>17.6</v>
      </c>
      <c r="F119" s="150">
        <f>OS!O121</f>
        <v>19.4</v>
      </c>
      <c r="G119" s="150">
        <f>DSPD!O121</f>
        <v>29.5</v>
      </c>
      <c r="H119" s="151" t="s">
        <v>576</v>
      </c>
      <c r="I119" s="152">
        <v>16.0</v>
      </c>
      <c r="J119" s="152" t="s">
        <v>577</v>
      </c>
      <c r="K119" s="150">
        <f>'OE-ST ETC'!O123</f>
        <v>30.5</v>
      </c>
      <c r="L119" s="152">
        <v>25.0</v>
      </c>
      <c r="M119" s="150">
        <f>FM!O121</f>
        <v>16.8</v>
      </c>
      <c r="N119" s="150">
        <f>UHV!O121</f>
        <v>20.2</v>
      </c>
      <c r="O119" s="155">
        <v>24.0</v>
      </c>
      <c r="P119" s="149">
        <v>23.0</v>
      </c>
    </row>
    <row r="120">
      <c r="A120" s="149">
        <v>107.0</v>
      </c>
      <c r="B120" s="171" t="s">
        <v>348</v>
      </c>
      <c r="C120" s="172" t="s">
        <v>349</v>
      </c>
      <c r="D120" s="160" t="s">
        <v>350</v>
      </c>
      <c r="E120" s="150">
        <f>CADS!O122</f>
        <v>15.4</v>
      </c>
      <c r="F120" s="150">
        <f>OS!O122</f>
        <v>14.8</v>
      </c>
      <c r="G120" s="150">
        <f>DSPD!O122</f>
        <v>26</v>
      </c>
      <c r="H120" s="152" t="s">
        <v>13</v>
      </c>
      <c r="I120" s="152">
        <v>16.0</v>
      </c>
      <c r="J120" s="152" t="s">
        <v>577</v>
      </c>
      <c r="K120" s="150">
        <f>'OE-ST ETC'!O124</f>
        <v>21</v>
      </c>
      <c r="L120" s="152">
        <v>22.0</v>
      </c>
      <c r="M120" s="150">
        <f>FM!O122</f>
        <v>14</v>
      </c>
      <c r="N120" s="150">
        <f>UHV!O122</f>
        <v>17</v>
      </c>
      <c r="O120" s="155">
        <v>17.0</v>
      </c>
      <c r="P120" s="149">
        <v>22.0</v>
      </c>
    </row>
    <row r="121">
      <c r="A121" s="149">
        <v>108.0</v>
      </c>
      <c r="B121" s="171" t="s">
        <v>351</v>
      </c>
      <c r="C121" s="172" t="s">
        <v>352</v>
      </c>
      <c r="D121" s="160" t="s">
        <v>580</v>
      </c>
      <c r="E121" s="150">
        <f>CADS!O123</f>
        <v>16.4</v>
      </c>
      <c r="F121" s="150">
        <f>OS!O123</f>
        <v>16.4</v>
      </c>
      <c r="G121" s="150">
        <f>DSPD!O123</f>
        <v>25</v>
      </c>
      <c r="H121" s="151" t="s">
        <v>576</v>
      </c>
      <c r="I121" s="152">
        <v>14.0</v>
      </c>
      <c r="J121" s="152" t="s">
        <v>577</v>
      </c>
      <c r="K121" s="150">
        <f>'OE-ST ETC'!O125</f>
        <v>26.5</v>
      </c>
      <c r="L121" s="152">
        <v>24.0</v>
      </c>
      <c r="M121" s="150">
        <f>FM!O123</f>
        <v>14</v>
      </c>
      <c r="N121" s="150">
        <f>UHV!O123</f>
        <v>16.2</v>
      </c>
      <c r="O121" s="155">
        <v>23.0</v>
      </c>
      <c r="P121" s="149">
        <v>21.0</v>
      </c>
    </row>
    <row r="122">
      <c r="A122" s="149">
        <v>109.0</v>
      </c>
      <c r="B122" s="171" t="s">
        <v>354</v>
      </c>
      <c r="C122" s="172" t="s">
        <v>355</v>
      </c>
      <c r="D122" s="160" t="s">
        <v>356</v>
      </c>
      <c r="E122" s="150">
        <f>CADS!O124</f>
        <v>16.4</v>
      </c>
      <c r="F122" s="150">
        <f>OS!O124</f>
        <v>16.8</v>
      </c>
      <c r="G122" s="150">
        <f>DSPD!O124</f>
        <v>32</v>
      </c>
      <c r="H122" s="151" t="s">
        <v>576</v>
      </c>
      <c r="I122" s="152">
        <v>16.0</v>
      </c>
      <c r="J122" s="152" t="s">
        <v>577</v>
      </c>
      <c r="K122" s="150">
        <f>'OE-ST ETC'!O126</f>
        <v>33</v>
      </c>
      <c r="L122" s="152">
        <v>25.0</v>
      </c>
      <c r="M122" s="150">
        <f>FM!O124</f>
        <v>15</v>
      </c>
      <c r="N122" s="150">
        <f>UHV!O124</f>
        <v>15.6</v>
      </c>
      <c r="O122" s="155">
        <v>24.0</v>
      </c>
      <c r="P122" s="149">
        <v>22.0</v>
      </c>
    </row>
    <row r="123">
      <c r="A123" s="149">
        <v>110.0</v>
      </c>
      <c r="B123" s="171" t="s">
        <v>357</v>
      </c>
      <c r="C123" s="172" t="s">
        <v>358</v>
      </c>
      <c r="D123" s="160" t="s">
        <v>359</v>
      </c>
      <c r="E123" s="150">
        <f>CADS!O125</f>
        <v>17.2</v>
      </c>
      <c r="F123" s="150">
        <f>OS!O125</f>
        <v>16</v>
      </c>
      <c r="G123" s="150">
        <f>DSPD!O125</f>
        <v>31.5</v>
      </c>
      <c r="H123" s="152" t="s">
        <v>13</v>
      </c>
      <c r="I123" s="152">
        <v>16.0</v>
      </c>
      <c r="J123" s="152" t="s">
        <v>577</v>
      </c>
      <c r="K123" s="150">
        <f>'OE-ST ETC'!O127</f>
        <v>29</v>
      </c>
      <c r="L123" s="152">
        <v>22.0</v>
      </c>
      <c r="M123" s="150">
        <f>FM!O125</f>
        <v>15.8</v>
      </c>
      <c r="N123" s="150">
        <f>UHV!O125</f>
        <v>16.8</v>
      </c>
      <c r="O123" s="155">
        <v>22.0</v>
      </c>
      <c r="P123" s="149">
        <v>22.0</v>
      </c>
    </row>
    <row r="124">
      <c r="A124" s="149">
        <v>111.0</v>
      </c>
      <c r="B124" s="171" t="s">
        <v>360</v>
      </c>
      <c r="C124" s="172" t="s">
        <v>361</v>
      </c>
      <c r="D124" s="160" t="s">
        <v>362</v>
      </c>
      <c r="E124" s="150">
        <f>CADS!O126</f>
        <v>15.4</v>
      </c>
      <c r="F124" s="150">
        <f>OS!O126</f>
        <v>16</v>
      </c>
      <c r="G124" s="150">
        <f>DSPD!O126</f>
        <v>20</v>
      </c>
      <c r="H124" s="152" t="s">
        <v>13</v>
      </c>
      <c r="I124" s="152">
        <v>17.0</v>
      </c>
      <c r="J124" s="152" t="s">
        <v>577</v>
      </c>
      <c r="K124" s="150">
        <f>'OE-ST ETC'!O128</f>
        <v>34</v>
      </c>
      <c r="L124" s="152">
        <v>25.0</v>
      </c>
      <c r="M124" s="150">
        <f>FM!O126</f>
        <v>13.8</v>
      </c>
      <c r="N124" s="150">
        <f>UHV!O126</f>
        <v>15.2</v>
      </c>
      <c r="O124" s="155">
        <v>22.0</v>
      </c>
      <c r="P124" s="149">
        <v>21.0</v>
      </c>
    </row>
    <row r="125">
      <c r="A125" s="149">
        <v>112.0</v>
      </c>
      <c r="B125" s="171" t="s">
        <v>363</v>
      </c>
      <c r="C125" s="172" t="s">
        <v>364</v>
      </c>
      <c r="D125" s="160" t="s">
        <v>365</v>
      </c>
      <c r="E125" s="150">
        <f>CADS!O127</f>
        <v>19</v>
      </c>
      <c r="F125" s="150">
        <f>OS!O127</f>
        <v>17.8</v>
      </c>
      <c r="G125" s="150">
        <f>DSPD!O127</f>
        <v>28</v>
      </c>
      <c r="H125" s="152" t="s">
        <v>13</v>
      </c>
      <c r="I125" s="152">
        <v>19.0</v>
      </c>
      <c r="J125" s="152" t="s">
        <v>577</v>
      </c>
      <c r="K125" s="150">
        <f>'OE-ST ETC'!O129</f>
        <v>31.5</v>
      </c>
      <c r="L125" s="152">
        <v>25.0</v>
      </c>
      <c r="M125" s="150">
        <f>FM!O127</f>
        <v>15.6</v>
      </c>
      <c r="N125" s="150">
        <f>UHV!O127</f>
        <v>18.6</v>
      </c>
      <c r="O125" s="155">
        <v>24.0</v>
      </c>
      <c r="P125" s="149">
        <v>21.0</v>
      </c>
    </row>
    <row r="126">
      <c r="A126" s="149">
        <v>113.0</v>
      </c>
      <c r="B126" s="171" t="s">
        <v>366</v>
      </c>
      <c r="C126" s="172" t="s">
        <v>367</v>
      </c>
      <c r="D126" s="160" t="s">
        <v>368</v>
      </c>
      <c r="E126" s="150">
        <f>CADS!O128</f>
        <v>15.6</v>
      </c>
      <c r="F126" s="150">
        <f>OS!O128</f>
        <v>15.2</v>
      </c>
      <c r="G126" s="150">
        <f>DSPD!O128</f>
        <v>27.5</v>
      </c>
      <c r="H126" s="152" t="s">
        <v>13</v>
      </c>
      <c r="I126" s="152">
        <v>17.0</v>
      </c>
      <c r="J126" s="152" t="s">
        <v>577</v>
      </c>
      <c r="K126" s="150">
        <f>'OE-ST ETC'!O130</f>
        <v>29.5</v>
      </c>
      <c r="L126" s="152">
        <v>24.0</v>
      </c>
      <c r="M126" s="150">
        <f>FM!O128</f>
        <v>14</v>
      </c>
      <c r="N126" s="150">
        <f>UHV!O128</f>
        <v>19.4</v>
      </c>
      <c r="O126" s="155">
        <v>22.0</v>
      </c>
      <c r="P126" s="149">
        <v>23.0</v>
      </c>
    </row>
    <row r="127">
      <c r="A127" s="149">
        <v>114.0</v>
      </c>
      <c r="B127" s="171" t="s">
        <v>369</v>
      </c>
      <c r="C127" s="172" t="s">
        <v>370</v>
      </c>
      <c r="D127" s="160" t="s">
        <v>371</v>
      </c>
      <c r="E127" s="150">
        <f>CADS!O129</f>
        <v>16</v>
      </c>
      <c r="F127" s="150">
        <f>OS!O129</f>
        <v>14.4</v>
      </c>
      <c r="G127" s="150">
        <f>DSPD!O129</f>
        <v>24</v>
      </c>
      <c r="H127" s="152" t="s">
        <v>13</v>
      </c>
      <c r="I127" s="152">
        <v>19.0</v>
      </c>
      <c r="J127" s="152" t="s">
        <v>577</v>
      </c>
      <c r="K127" s="150">
        <f>'OE-ST ETC'!O131</f>
        <v>28.5</v>
      </c>
      <c r="L127" s="152">
        <v>25.0</v>
      </c>
      <c r="M127" s="150">
        <f>FM!O129</f>
        <v>14.4</v>
      </c>
      <c r="N127" s="150">
        <f>UHV!O129</f>
        <v>16.4</v>
      </c>
      <c r="O127" s="155">
        <v>23.0</v>
      </c>
      <c r="P127" s="149">
        <v>22.0</v>
      </c>
    </row>
    <row r="128">
      <c r="A128" s="149">
        <v>115.0</v>
      </c>
      <c r="B128" s="171" t="s">
        <v>372</v>
      </c>
      <c r="C128" s="172" t="s">
        <v>373</v>
      </c>
      <c r="D128" s="160" t="s">
        <v>374</v>
      </c>
      <c r="E128" s="150">
        <f>CADS!O130</f>
        <v>17</v>
      </c>
      <c r="F128" s="150">
        <f>OS!O130</f>
        <v>16.8</v>
      </c>
      <c r="G128" s="150">
        <f>DSPD!O130</f>
        <v>25</v>
      </c>
      <c r="H128" s="152" t="s">
        <v>13</v>
      </c>
      <c r="I128" s="152">
        <v>19.0</v>
      </c>
      <c r="J128" s="152" t="s">
        <v>577</v>
      </c>
      <c r="K128" s="150">
        <f>'OE-ST ETC'!O132</f>
        <v>33.5</v>
      </c>
      <c r="L128" s="152">
        <v>23.0</v>
      </c>
      <c r="M128" s="150">
        <f>FM!O130</f>
        <v>14.6</v>
      </c>
      <c r="N128" s="150">
        <f>UHV!O130</f>
        <v>17.2</v>
      </c>
      <c r="O128" s="155">
        <v>21.0</v>
      </c>
      <c r="P128" s="149">
        <v>22.0</v>
      </c>
    </row>
    <row r="129">
      <c r="A129" s="149">
        <v>116.0</v>
      </c>
      <c r="B129" s="171" t="s">
        <v>375</v>
      </c>
      <c r="C129" s="172" t="s">
        <v>376</v>
      </c>
      <c r="D129" s="160" t="s">
        <v>377</v>
      </c>
      <c r="E129" s="150">
        <f>CADS!O131</f>
        <v>16</v>
      </c>
      <c r="F129" s="150">
        <f>OS!O131</f>
        <v>13.2</v>
      </c>
      <c r="G129" s="150">
        <f>DSPD!O131</f>
        <v>17.5</v>
      </c>
      <c r="H129" s="152" t="s">
        <v>13</v>
      </c>
      <c r="I129" s="152">
        <v>16.0</v>
      </c>
      <c r="J129" s="152" t="s">
        <v>577</v>
      </c>
      <c r="K129" s="150">
        <f>'OE-ST ETC'!O133</f>
        <v>29</v>
      </c>
      <c r="L129" s="173">
        <v>23.0</v>
      </c>
      <c r="M129" s="150">
        <f>FM!O131</f>
        <v>12.4</v>
      </c>
      <c r="N129" s="150">
        <f>UHV!O131</f>
        <v>15</v>
      </c>
      <c r="O129" s="155">
        <v>22.0</v>
      </c>
      <c r="P129" s="149">
        <v>23.0</v>
      </c>
    </row>
    <row r="130">
      <c r="A130" s="149">
        <v>117.0</v>
      </c>
      <c r="B130" s="171" t="s">
        <v>378</v>
      </c>
      <c r="C130" s="172" t="s">
        <v>379</v>
      </c>
      <c r="D130" s="160" t="s">
        <v>380</v>
      </c>
      <c r="E130" s="150">
        <f>CADS!O132</f>
        <v>15.6</v>
      </c>
      <c r="F130" s="150">
        <f>OS!O132</f>
        <v>16.8</v>
      </c>
      <c r="G130" s="150">
        <f>DSPD!O132</f>
        <v>19.5</v>
      </c>
      <c r="H130" s="152" t="s">
        <v>13</v>
      </c>
      <c r="I130" s="152">
        <v>15.0</v>
      </c>
      <c r="J130" s="152" t="s">
        <v>577</v>
      </c>
      <c r="K130" s="150">
        <f>'OE-ST ETC'!O134</f>
        <v>24.5</v>
      </c>
      <c r="L130" s="152">
        <v>24.0</v>
      </c>
      <c r="M130" s="150">
        <f>FM!O132</f>
        <v>13.4</v>
      </c>
      <c r="N130" s="150">
        <f>UHV!O132</f>
        <v>13.2</v>
      </c>
      <c r="O130" s="155">
        <v>22.0</v>
      </c>
      <c r="P130" s="149">
        <v>21.0</v>
      </c>
    </row>
    <row r="131">
      <c r="A131" s="149">
        <v>118.0</v>
      </c>
      <c r="B131" s="171" t="s">
        <v>381</v>
      </c>
      <c r="C131" s="172" t="s">
        <v>382</v>
      </c>
      <c r="D131" s="160" t="s">
        <v>383</v>
      </c>
      <c r="E131" s="150">
        <f>CADS!O133</f>
        <v>14.8</v>
      </c>
      <c r="F131" s="150">
        <f>OS!O133</f>
        <v>16.4</v>
      </c>
      <c r="G131" s="150">
        <f>DSPD!O133</f>
        <v>24.5</v>
      </c>
      <c r="H131" s="152" t="s">
        <v>13</v>
      </c>
      <c r="I131" s="152">
        <v>15.0</v>
      </c>
      <c r="J131" s="152" t="s">
        <v>577</v>
      </c>
      <c r="K131" s="150">
        <f>'OE-ST ETC'!O135</f>
        <v>27</v>
      </c>
      <c r="L131" s="152">
        <v>22.0</v>
      </c>
      <c r="M131" s="150">
        <f>FM!O133</f>
        <v>12.4</v>
      </c>
      <c r="N131" s="150">
        <f>UHV!O133</f>
        <v>15.8</v>
      </c>
      <c r="O131" s="155">
        <v>23.0</v>
      </c>
      <c r="P131" s="149">
        <v>18.0</v>
      </c>
    </row>
    <row r="132">
      <c r="A132" s="149">
        <v>119.0</v>
      </c>
      <c r="B132" s="171" t="s">
        <v>384</v>
      </c>
      <c r="C132" s="172" t="s">
        <v>385</v>
      </c>
      <c r="D132" s="160" t="s">
        <v>386</v>
      </c>
      <c r="E132" s="150">
        <f>CADS!O134</f>
        <v>13.4</v>
      </c>
      <c r="F132" s="150">
        <f>OS!O134</f>
        <v>11.8</v>
      </c>
      <c r="G132" s="150">
        <f>DSPD!O134</f>
        <v>12.5</v>
      </c>
      <c r="H132" s="151" t="s">
        <v>576</v>
      </c>
      <c r="I132" s="152">
        <v>8.0</v>
      </c>
      <c r="J132" s="152" t="s">
        <v>577</v>
      </c>
      <c r="K132" s="150">
        <f>'OE-ST ETC'!O136</f>
        <v>14</v>
      </c>
      <c r="L132" s="152">
        <v>19.0</v>
      </c>
      <c r="M132" s="150">
        <f>FM!O134</f>
        <v>10.6</v>
      </c>
      <c r="N132" s="150">
        <f>UHV!O134</f>
        <v>11.8</v>
      </c>
      <c r="O132" s="155">
        <v>19.0</v>
      </c>
      <c r="P132" s="149">
        <v>21.0</v>
      </c>
    </row>
    <row r="133">
      <c r="A133" s="149">
        <v>120.0</v>
      </c>
      <c r="B133" s="171" t="s">
        <v>387</v>
      </c>
      <c r="C133" s="172" t="s">
        <v>388</v>
      </c>
      <c r="D133" s="160" t="s">
        <v>389</v>
      </c>
      <c r="E133" s="150">
        <f>CADS!O135</f>
        <v>15.2</v>
      </c>
      <c r="F133" s="150">
        <f>OS!O135</f>
        <v>15</v>
      </c>
      <c r="G133" s="150">
        <f>DSPD!O135</f>
        <v>20.5</v>
      </c>
      <c r="H133" s="152" t="s">
        <v>13</v>
      </c>
      <c r="I133" s="152">
        <v>13.0</v>
      </c>
      <c r="J133" s="152" t="s">
        <v>577</v>
      </c>
      <c r="K133" s="150">
        <f>'OE-ST ETC'!O137</f>
        <v>19</v>
      </c>
      <c r="L133" s="152">
        <v>22.0</v>
      </c>
      <c r="M133" s="150">
        <f>FM!O135</f>
        <v>14</v>
      </c>
      <c r="N133" s="150">
        <f>UHV!O135</f>
        <v>17.2</v>
      </c>
      <c r="O133" s="155">
        <v>22.0</v>
      </c>
      <c r="P133" s="149">
        <v>22.0</v>
      </c>
    </row>
    <row r="134">
      <c r="A134" s="149">
        <v>121.0</v>
      </c>
      <c r="B134" s="171" t="s">
        <v>390</v>
      </c>
      <c r="C134" s="172" t="s">
        <v>391</v>
      </c>
      <c r="D134" s="160" t="s">
        <v>392</v>
      </c>
      <c r="E134" s="150">
        <f>CADS!O136</f>
        <v>14</v>
      </c>
      <c r="F134" s="150">
        <f>OS!O136</f>
        <v>14.4</v>
      </c>
      <c r="G134" s="150">
        <f>DSPD!O136</f>
        <v>21.5</v>
      </c>
      <c r="H134" s="151" t="s">
        <v>576</v>
      </c>
      <c r="I134" s="152">
        <v>12.0</v>
      </c>
      <c r="J134" s="152" t="s">
        <v>577</v>
      </c>
      <c r="K134" s="150">
        <f>'OE-ST ETC'!O138</f>
        <v>30</v>
      </c>
      <c r="L134" s="152">
        <v>23.0</v>
      </c>
      <c r="M134" s="150">
        <f>FM!O136</f>
        <v>12</v>
      </c>
      <c r="N134" s="150">
        <f>UHV!O136</f>
        <v>14.6</v>
      </c>
      <c r="O134" s="155">
        <v>20.0</v>
      </c>
      <c r="P134" s="149">
        <v>21.0</v>
      </c>
    </row>
    <row r="135">
      <c r="A135" s="149">
        <v>122.0</v>
      </c>
      <c r="B135" s="171" t="s">
        <v>393</v>
      </c>
      <c r="C135" s="172" t="s">
        <v>394</v>
      </c>
      <c r="D135" s="160" t="s">
        <v>395</v>
      </c>
      <c r="E135" s="150">
        <f>CADS!O137</f>
        <v>13.2</v>
      </c>
      <c r="F135" s="150">
        <f>OS!O137</f>
        <v>15.6</v>
      </c>
      <c r="G135" s="150">
        <f>DSPD!O137</f>
        <v>20.5</v>
      </c>
      <c r="H135" s="152" t="s">
        <v>13</v>
      </c>
      <c r="I135" s="152">
        <v>10.0</v>
      </c>
      <c r="J135" s="152" t="s">
        <v>577</v>
      </c>
      <c r="K135" s="150">
        <f>'OE-ST ETC'!O139</f>
        <v>22.5</v>
      </c>
      <c r="L135" s="152">
        <v>25.0</v>
      </c>
      <c r="M135" s="150">
        <f>FM!O137</f>
        <v>15.4</v>
      </c>
      <c r="N135" s="150">
        <f>UHV!O137</f>
        <v>13.2</v>
      </c>
      <c r="O135" s="155">
        <v>23.0</v>
      </c>
      <c r="P135" s="149">
        <v>19.0</v>
      </c>
    </row>
    <row r="136">
      <c r="A136" s="149">
        <v>123.0</v>
      </c>
      <c r="B136" s="171" t="s">
        <v>396</v>
      </c>
      <c r="C136" s="172" t="s">
        <v>397</v>
      </c>
      <c r="D136" s="160" t="s">
        <v>398</v>
      </c>
      <c r="E136" s="150">
        <f>CADS!O138</f>
        <v>14</v>
      </c>
      <c r="F136" s="150">
        <f>OS!O138</f>
        <v>14.8</v>
      </c>
      <c r="G136" s="150">
        <f>DSPD!O138</f>
        <v>22</v>
      </c>
      <c r="H136" s="152" t="s">
        <v>13</v>
      </c>
      <c r="I136" s="152">
        <v>17.0</v>
      </c>
      <c r="J136" s="152" t="s">
        <v>577</v>
      </c>
      <c r="K136" s="150">
        <f>'OE-ST ETC'!O140</f>
        <v>22</v>
      </c>
      <c r="L136" s="152">
        <v>22.0</v>
      </c>
      <c r="M136" s="150">
        <f>FM!O138</f>
        <v>10.8</v>
      </c>
      <c r="N136" s="150">
        <f>UHV!O138</f>
        <v>13.4</v>
      </c>
      <c r="O136" s="155">
        <v>23.0</v>
      </c>
      <c r="P136" s="149">
        <v>22.0</v>
      </c>
    </row>
    <row r="137">
      <c r="A137" s="149">
        <v>124.0</v>
      </c>
      <c r="B137" s="171" t="s">
        <v>399</v>
      </c>
      <c r="C137" s="172" t="s">
        <v>400</v>
      </c>
      <c r="D137" s="160" t="s">
        <v>401</v>
      </c>
      <c r="E137" s="150">
        <f>CADS!O139</f>
        <v>18.8</v>
      </c>
      <c r="F137" s="150">
        <f>OS!O139</f>
        <v>20.4</v>
      </c>
      <c r="G137" s="150">
        <f>DSPD!O139</f>
        <v>27</v>
      </c>
      <c r="H137" s="151" t="s">
        <v>576</v>
      </c>
      <c r="I137" s="152">
        <v>17.0</v>
      </c>
      <c r="J137" s="152" t="s">
        <v>577</v>
      </c>
      <c r="K137" s="150">
        <f>'OE-ST ETC'!O141</f>
        <v>30.5</v>
      </c>
      <c r="L137" s="152">
        <v>22.0</v>
      </c>
      <c r="M137" s="150">
        <f>FM!O139</f>
        <v>15.6</v>
      </c>
      <c r="N137" s="150">
        <f>UHV!O139</f>
        <v>18.8</v>
      </c>
      <c r="O137" s="155">
        <v>23.0</v>
      </c>
      <c r="P137" s="149">
        <v>22.0</v>
      </c>
    </row>
    <row r="138">
      <c r="A138" s="149">
        <v>125.0</v>
      </c>
      <c r="B138" s="171" t="s">
        <v>402</v>
      </c>
      <c r="C138" s="172" t="s">
        <v>403</v>
      </c>
      <c r="D138" s="160" t="s">
        <v>404</v>
      </c>
      <c r="E138" s="150">
        <f>CADS!O140</f>
        <v>16.6</v>
      </c>
      <c r="F138" s="150">
        <f>OS!O140</f>
        <v>15.8</v>
      </c>
      <c r="G138" s="150">
        <f>DSPD!O140</f>
        <v>28.5</v>
      </c>
      <c r="H138" s="151" t="s">
        <v>576</v>
      </c>
      <c r="I138" s="152">
        <v>13.0</v>
      </c>
      <c r="J138" s="152" t="s">
        <v>577</v>
      </c>
      <c r="K138" s="150">
        <f>'OE-ST ETC'!O142</f>
        <v>30.5</v>
      </c>
      <c r="L138" s="152">
        <v>25.0</v>
      </c>
      <c r="M138" s="150">
        <f>FM!O140</f>
        <v>12.8</v>
      </c>
      <c r="N138" s="150">
        <f>UHV!O140</f>
        <v>12.8</v>
      </c>
      <c r="O138" s="155">
        <v>23.0</v>
      </c>
      <c r="P138" s="149">
        <v>22.0</v>
      </c>
    </row>
    <row r="139">
      <c r="A139" s="149">
        <v>126.0</v>
      </c>
      <c r="B139" s="171" t="s">
        <v>405</v>
      </c>
      <c r="C139" s="172" t="s">
        <v>406</v>
      </c>
      <c r="D139" s="160" t="s">
        <v>407</v>
      </c>
      <c r="E139" s="150">
        <f>CADS!O141</f>
        <v>18.8</v>
      </c>
      <c r="F139" s="150">
        <f>OS!O141</f>
        <v>17.4</v>
      </c>
      <c r="G139" s="150">
        <f>DSPD!O141</f>
        <v>20.5</v>
      </c>
      <c r="H139" s="151" t="s">
        <v>576</v>
      </c>
      <c r="I139" s="152">
        <v>15.0</v>
      </c>
      <c r="J139" s="152" t="s">
        <v>577</v>
      </c>
      <c r="K139" s="150">
        <f>'OE-ST ETC'!O143</f>
        <v>22</v>
      </c>
      <c r="L139" s="152">
        <v>22.0</v>
      </c>
      <c r="M139" s="150">
        <f>FM!O141</f>
        <v>13.4</v>
      </c>
      <c r="N139" s="150">
        <f>UHV!O141</f>
        <v>16.6</v>
      </c>
      <c r="O139" s="155">
        <v>21.0</v>
      </c>
      <c r="P139" s="149">
        <v>22.0</v>
      </c>
    </row>
    <row r="140">
      <c r="A140" s="149">
        <v>127.0</v>
      </c>
      <c r="B140" s="171" t="s">
        <v>408</v>
      </c>
      <c r="C140" s="172" t="s">
        <v>409</v>
      </c>
      <c r="D140" s="160" t="s">
        <v>581</v>
      </c>
      <c r="E140" s="150">
        <f>CADS!O142</f>
        <v>12.6</v>
      </c>
      <c r="F140" s="150">
        <f>OS!O142</f>
        <v>18.6</v>
      </c>
      <c r="G140" s="150">
        <f>DSPD!O142</f>
        <v>21.5</v>
      </c>
      <c r="H140" s="151" t="s">
        <v>576</v>
      </c>
      <c r="I140" s="152">
        <v>12.0</v>
      </c>
      <c r="J140" s="152" t="s">
        <v>577</v>
      </c>
      <c r="K140" s="150">
        <f>'OE-ST ETC'!O144</f>
        <v>19.5</v>
      </c>
      <c r="L140" s="152">
        <v>22.0</v>
      </c>
      <c r="M140" s="150">
        <f>FM!O142</f>
        <v>13.6</v>
      </c>
      <c r="N140" s="150">
        <f>UHV!O142</f>
        <v>16</v>
      </c>
      <c r="O140" s="155">
        <v>22.0</v>
      </c>
      <c r="P140" s="149">
        <v>20.0</v>
      </c>
    </row>
    <row r="141">
      <c r="A141" s="149">
        <v>128.0</v>
      </c>
      <c r="B141" s="171" t="s">
        <v>411</v>
      </c>
      <c r="C141" s="172" t="s">
        <v>412</v>
      </c>
      <c r="D141" s="160" t="s">
        <v>413</v>
      </c>
      <c r="E141" s="150">
        <f>CADS!O143</f>
        <v>15</v>
      </c>
      <c r="F141" s="150">
        <f>OS!O143</f>
        <v>12.6</v>
      </c>
      <c r="G141" s="150">
        <f>DSPD!O143</f>
        <v>25.5</v>
      </c>
      <c r="H141" s="151" t="s">
        <v>576</v>
      </c>
      <c r="I141" s="152">
        <v>16.0</v>
      </c>
      <c r="J141" s="152" t="s">
        <v>577</v>
      </c>
      <c r="K141" s="150">
        <f>'OE-ST ETC'!O145</f>
        <v>27.5</v>
      </c>
      <c r="L141" s="152">
        <v>25.0</v>
      </c>
      <c r="M141" s="150">
        <f>FM!O143</f>
        <v>14.6</v>
      </c>
      <c r="N141" s="150">
        <f>UHV!O143</f>
        <v>14.6</v>
      </c>
      <c r="O141" s="155">
        <v>23.0</v>
      </c>
      <c r="P141" s="149">
        <v>22.0</v>
      </c>
    </row>
    <row r="142">
      <c r="A142" s="149">
        <v>129.0</v>
      </c>
      <c r="B142" s="171" t="s">
        <v>414</v>
      </c>
      <c r="C142" s="172" t="s">
        <v>415</v>
      </c>
      <c r="D142" s="160" t="s">
        <v>416</v>
      </c>
      <c r="E142" s="150">
        <f>CADS!O144</f>
        <v>15</v>
      </c>
      <c r="F142" s="150">
        <f>OS!O144</f>
        <v>17.4</v>
      </c>
      <c r="G142" s="150">
        <f>DSPD!O144</f>
        <v>15</v>
      </c>
      <c r="H142" s="151" t="s">
        <v>576</v>
      </c>
      <c r="I142" s="152">
        <v>14.0</v>
      </c>
      <c r="J142" s="152" t="s">
        <v>577</v>
      </c>
      <c r="K142" s="150">
        <f>'OE-ST ETC'!O146</f>
        <v>17.5</v>
      </c>
      <c r="L142" s="152">
        <v>25.0</v>
      </c>
      <c r="M142" s="150">
        <f>FM!O144</f>
        <v>11.4</v>
      </c>
      <c r="N142" s="150">
        <f>UHV!O144</f>
        <v>13.2</v>
      </c>
      <c r="O142" s="155">
        <v>22.0</v>
      </c>
      <c r="P142" s="149">
        <v>21.0</v>
      </c>
    </row>
    <row r="143">
      <c r="A143" s="149">
        <v>130.0</v>
      </c>
      <c r="B143" s="171" t="s">
        <v>417</v>
      </c>
      <c r="C143" s="172" t="s">
        <v>418</v>
      </c>
      <c r="D143" s="160" t="s">
        <v>419</v>
      </c>
      <c r="E143" s="150">
        <f>CADS!O145</f>
        <v>16</v>
      </c>
      <c r="F143" s="150">
        <f>OS!O145</f>
        <v>15</v>
      </c>
      <c r="G143" s="150">
        <f>DSPD!O145</f>
        <v>19</v>
      </c>
      <c r="H143" s="151" t="s">
        <v>576</v>
      </c>
      <c r="I143" s="152">
        <v>15.0</v>
      </c>
      <c r="J143" s="152" t="s">
        <v>577</v>
      </c>
      <c r="K143" s="150">
        <f>'OE-ST ETC'!O147</f>
        <v>29.5</v>
      </c>
      <c r="L143" s="152">
        <v>25.0</v>
      </c>
      <c r="M143" s="150">
        <f>FM!O145</f>
        <v>16</v>
      </c>
      <c r="N143" s="150">
        <f>UHV!O145</f>
        <v>12.4</v>
      </c>
      <c r="O143" s="155">
        <v>24.0</v>
      </c>
      <c r="P143" s="149">
        <v>22.0</v>
      </c>
    </row>
    <row r="144">
      <c r="A144" s="149">
        <v>131.0</v>
      </c>
      <c r="B144" s="171" t="s">
        <v>420</v>
      </c>
      <c r="C144" s="172" t="s">
        <v>421</v>
      </c>
      <c r="D144" s="160" t="s">
        <v>422</v>
      </c>
      <c r="E144" s="150">
        <f>CADS!O146</f>
        <v>16.4</v>
      </c>
      <c r="F144" s="150">
        <f>OS!O146</f>
        <v>18.4</v>
      </c>
      <c r="G144" s="150">
        <f>DSPD!O146</f>
        <v>20</v>
      </c>
      <c r="H144" s="152" t="s">
        <v>13</v>
      </c>
      <c r="I144" s="152">
        <v>16.0</v>
      </c>
      <c r="J144" s="152" t="s">
        <v>577</v>
      </c>
      <c r="K144" s="150">
        <f>'OE-ST ETC'!O148</f>
        <v>22.5</v>
      </c>
      <c r="L144" s="152">
        <v>22.0</v>
      </c>
      <c r="M144" s="150">
        <f>FM!O146</f>
        <v>15.2</v>
      </c>
      <c r="N144" s="150">
        <f>UHV!O146</f>
        <v>13</v>
      </c>
      <c r="O144" s="155">
        <v>22.0</v>
      </c>
      <c r="P144" s="149">
        <v>21.0</v>
      </c>
    </row>
    <row r="145">
      <c r="A145" s="149">
        <v>132.0</v>
      </c>
      <c r="B145" s="171" t="s">
        <v>423</v>
      </c>
      <c r="C145" s="172" t="s">
        <v>424</v>
      </c>
      <c r="D145" s="160" t="s">
        <v>425</v>
      </c>
      <c r="E145" s="150">
        <f>CADS!O147</f>
        <v>13</v>
      </c>
      <c r="F145" s="150">
        <f>OS!O147</f>
        <v>15.8</v>
      </c>
      <c r="G145" s="150">
        <f>DSPD!O147</f>
        <v>18</v>
      </c>
      <c r="H145" s="152" t="s">
        <v>13</v>
      </c>
      <c r="I145" s="152">
        <v>10.0</v>
      </c>
      <c r="J145" s="152" t="s">
        <v>577</v>
      </c>
      <c r="K145" s="150">
        <f>'OE-ST ETC'!O149</f>
        <v>15</v>
      </c>
      <c r="L145" s="173">
        <v>22.0</v>
      </c>
      <c r="M145" s="150">
        <f>FM!O147</f>
        <v>10.4</v>
      </c>
      <c r="N145" s="150">
        <f>UHV!O147</f>
        <v>12.2</v>
      </c>
      <c r="O145" s="155">
        <v>12.0</v>
      </c>
      <c r="P145" s="149">
        <v>19.0</v>
      </c>
    </row>
    <row r="146">
      <c r="A146" s="149">
        <v>133.0</v>
      </c>
      <c r="B146" s="171" t="s">
        <v>426</v>
      </c>
      <c r="C146" s="172" t="s">
        <v>427</v>
      </c>
      <c r="D146" s="160" t="s">
        <v>428</v>
      </c>
      <c r="E146" s="150">
        <f>CADS!O148</f>
        <v>17.2</v>
      </c>
      <c r="F146" s="150">
        <f>OS!O148</f>
        <v>19.4</v>
      </c>
      <c r="G146" s="150">
        <f>DSPD!O148</f>
        <v>33.5</v>
      </c>
      <c r="H146" s="152" t="s">
        <v>13</v>
      </c>
      <c r="I146" s="152">
        <v>20.0</v>
      </c>
      <c r="J146" s="152" t="s">
        <v>577</v>
      </c>
      <c r="K146" s="150">
        <f>'OE-ST ETC'!O150</f>
        <v>36.5</v>
      </c>
      <c r="L146" s="152">
        <v>25.0</v>
      </c>
      <c r="M146" s="150">
        <f>FM!O148</f>
        <v>16.4</v>
      </c>
      <c r="N146" s="150">
        <f>UHV!O148</f>
        <v>18</v>
      </c>
      <c r="O146" s="155">
        <v>25.0</v>
      </c>
      <c r="P146" s="149">
        <v>24.0</v>
      </c>
    </row>
    <row r="147">
      <c r="A147" s="149">
        <v>134.0</v>
      </c>
      <c r="B147" s="171" t="s">
        <v>429</v>
      </c>
      <c r="C147" s="172" t="s">
        <v>430</v>
      </c>
      <c r="D147" s="160" t="s">
        <v>431</v>
      </c>
      <c r="E147" s="150">
        <f>CADS!O149</f>
        <v>14.6</v>
      </c>
      <c r="F147" s="150">
        <f>OS!O149</f>
        <v>17.6</v>
      </c>
      <c r="G147" s="150">
        <f>DSPD!O149</f>
        <v>27.5</v>
      </c>
      <c r="H147" s="151" t="s">
        <v>576</v>
      </c>
      <c r="I147" s="152">
        <v>16.0</v>
      </c>
      <c r="J147" s="152" t="s">
        <v>577</v>
      </c>
      <c r="K147" s="150">
        <f>'OE-ST ETC'!O151</f>
        <v>32</v>
      </c>
      <c r="L147" s="152">
        <v>25.0</v>
      </c>
      <c r="M147" s="150">
        <f>FM!O149</f>
        <v>13.2</v>
      </c>
      <c r="N147" s="150">
        <f>UHV!O149</f>
        <v>14.6</v>
      </c>
      <c r="O147" s="155">
        <v>23.0</v>
      </c>
      <c r="P147" s="149">
        <v>22.0</v>
      </c>
    </row>
    <row r="148">
      <c r="A148" s="149">
        <v>135.0</v>
      </c>
      <c r="B148" s="171" t="s">
        <v>432</v>
      </c>
      <c r="C148" s="172" t="s">
        <v>433</v>
      </c>
      <c r="D148" s="160" t="s">
        <v>434</v>
      </c>
      <c r="E148" s="150">
        <f>CADS!O150</f>
        <v>18</v>
      </c>
      <c r="F148" s="150">
        <f>OS!O150</f>
        <v>18</v>
      </c>
      <c r="G148" s="150">
        <f>DSPD!O150</f>
        <v>22.5</v>
      </c>
      <c r="H148" s="152" t="s">
        <v>13</v>
      </c>
      <c r="I148" s="152">
        <v>16.0</v>
      </c>
      <c r="J148" s="152" t="s">
        <v>577</v>
      </c>
      <c r="K148" s="150">
        <f>'OE-ST ETC'!O152</f>
        <v>37</v>
      </c>
      <c r="L148" s="152">
        <v>25.0</v>
      </c>
      <c r="M148" s="150">
        <f>FM!O150</f>
        <v>16</v>
      </c>
      <c r="N148" s="150">
        <f>UHV!O150</f>
        <v>16.8</v>
      </c>
      <c r="O148" s="155">
        <v>22.0</v>
      </c>
      <c r="P148" s="149">
        <v>19.0</v>
      </c>
    </row>
    <row r="149">
      <c r="A149" s="149">
        <v>136.0</v>
      </c>
      <c r="B149" s="171" t="s">
        <v>435</v>
      </c>
      <c r="C149" s="172" t="s">
        <v>436</v>
      </c>
      <c r="D149" s="160" t="s">
        <v>437</v>
      </c>
      <c r="E149" s="150">
        <f>CADS!O151</f>
        <v>14.8</v>
      </c>
      <c r="F149" s="150">
        <f>OS!O151</f>
        <v>14.6</v>
      </c>
      <c r="G149" s="150">
        <f>DSPD!O151</f>
        <v>26.5</v>
      </c>
      <c r="H149" s="152" t="s">
        <v>13</v>
      </c>
      <c r="I149" s="152">
        <v>16.0</v>
      </c>
      <c r="J149" s="152" t="s">
        <v>577</v>
      </c>
      <c r="K149" s="150">
        <f>'OE-ST ETC'!O153</f>
        <v>26.5</v>
      </c>
      <c r="L149" s="152">
        <v>25.0</v>
      </c>
      <c r="M149" s="150">
        <f>FM!O151</f>
        <v>14.4</v>
      </c>
      <c r="N149" s="150">
        <f>UHV!O151</f>
        <v>16.2</v>
      </c>
      <c r="O149" s="155">
        <v>23.0</v>
      </c>
      <c r="P149" s="149">
        <v>22.0</v>
      </c>
    </row>
    <row r="150">
      <c r="A150" s="149">
        <v>137.0</v>
      </c>
      <c r="B150" s="171" t="s">
        <v>438</v>
      </c>
      <c r="C150" s="172" t="s">
        <v>439</v>
      </c>
      <c r="D150" s="160" t="s">
        <v>440</v>
      </c>
      <c r="E150" s="150">
        <f>CADS!O152</f>
        <v>13.6</v>
      </c>
      <c r="F150" s="150">
        <f>OS!O152</f>
        <v>16</v>
      </c>
      <c r="G150" s="150">
        <f>DSPD!O152</f>
        <v>21</v>
      </c>
      <c r="H150" s="152" t="s">
        <v>13</v>
      </c>
      <c r="I150" s="152">
        <v>16.0</v>
      </c>
      <c r="J150" s="152" t="s">
        <v>577</v>
      </c>
      <c r="K150" s="150">
        <f>'OE-ST ETC'!O154</f>
        <v>24</v>
      </c>
      <c r="L150" s="152">
        <v>25.0</v>
      </c>
      <c r="M150" s="150">
        <f>FM!O152</f>
        <v>18</v>
      </c>
      <c r="N150" s="150">
        <f>UHV!O152</f>
        <v>16.4</v>
      </c>
      <c r="O150" s="155">
        <v>22.0</v>
      </c>
      <c r="P150" s="149">
        <v>21.0</v>
      </c>
    </row>
    <row r="151">
      <c r="A151" s="149">
        <v>138.0</v>
      </c>
      <c r="B151" s="171" t="s">
        <v>441</v>
      </c>
      <c r="C151" s="172" t="s">
        <v>442</v>
      </c>
      <c r="D151" s="160" t="s">
        <v>443</v>
      </c>
      <c r="E151" s="150">
        <f>CADS!O153</f>
        <v>16.4</v>
      </c>
      <c r="F151" s="150">
        <f>OS!O153</f>
        <v>16.2</v>
      </c>
      <c r="G151" s="150">
        <f>DSPD!O153</f>
        <v>17.5</v>
      </c>
      <c r="H151" s="151" t="s">
        <v>576</v>
      </c>
      <c r="I151" s="152">
        <v>14.0</v>
      </c>
      <c r="J151" s="152" t="s">
        <v>577</v>
      </c>
      <c r="K151" s="150">
        <f>'OE-ST ETC'!O155</f>
        <v>24.5</v>
      </c>
      <c r="L151" s="152">
        <v>25.0</v>
      </c>
      <c r="M151" s="150">
        <f>FM!O153</f>
        <v>11.4</v>
      </c>
      <c r="N151" s="150">
        <f>UHV!O153</f>
        <v>12.8</v>
      </c>
      <c r="O151" s="155">
        <v>22.0</v>
      </c>
      <c r="P151" s="149">
        <v>21.0</v>
      </c>
    </row>
    <row r="152">
      <c r="A152" s="149">
        <v>139.0</v>
      </c>
      <c r="B152" s="171" t="s">
        <v>444</v>
      </c>
      <c r="C152" s="172" t="s">
        <v>445</v>
      </c>
      <c r="D152" s="160" t="s">
        <v>446</v>
      </c>
      <c r="E152" s="150">
        <f>CADS!O154</f>
        <v>16</v>
      </c>
      <c r="F152" s="150">
        <f>OS!O154</f>
        <v>19.6</v>
      </c>
      <c r="G152" s="150">
        <f>DSPD!O154</f>
        <v>27.5</v>
      </c>
      <c r="H152" s="152" t="s">
        <v>13</v>
      </c>
      <c r="I152" s="152">
        <v>17.0</v>
      </c>
      <c r="J152" s="152" t="s">
        <v>577</v>
      </c>
      <c r="K152" s="150">
        <f>'OE-ST ETC'!O156</f>
        <v>35</v>
      </c>
      <c r="L152" s="152">
        <v>22.0</v>
      </c>
      <c r="M152" s="150">
        <f>FM!O154</f>
        <v>16.4</v>
      </c>
      <c r="N152" s="150">
        <f>UHV!O154</f>
        <v>16.6</v>
      </c>
      <c r="O152" s="155">
        <v>23.0</v>
      </c>
      <c r="P152" s="149">
        <v>23.0</v>
      </c>
    </row>
    <row r="153">
      <c r="A153" s="149">
        <v>140.0</v>
      </c>
      <c r="B153" s="171" t="s">
        <v>447</v>
      </c>
      <c r="C153" s="172" t="s">
        <v>448</v>
      </c>
      <c r="D153" s="160" t="s">
        <v>449</v>
      </c>
      <c r="E153" s="150">
        <f>CADS!O155</f>
        <v>14.8</v>
      </c>
      <c r="F153" s="150">
        <f>OS!O155</f>
        <v>17.6</v>
      </c>
      <c r="G153" s="150">
        <f>DSPD!O155</f>
        <v>30.5</v>
      </c>
      <c r="H153" s="151" t="s">
        <v>576</v>
      </c>
      <c r="I153" s="152">
        <v>13.0</v>
      </c>
      <c r="J153" s="152" t="s">
        <v>577</v>
      </c>
      <c r="K153" s="150">
        <f>'OE-ST ETC'!O157</f>
        <v>28.5</v>
      </c>
      <c r="L153" s="152">
        <v>22.0</v>
      </c>
      <c r="M153" s="150">
        <f>FM!O155</f>
        <v>12.6</v>
      </c>
      <c r="N153" s="150">
        <f>UHV!O155</f>
        <v>14.6</v>
      </c>
      <c r="O153" s="155">
        <v>23.0</v>
      </c>
      <c r="P153" s="149">
        <v>22.0</v>
      </c>
    </row>
    <row r="154">
      <c r="A154" s="149">
        <v>141.0</v>
      </c>
      <c r="B154" s="171" t="s">
        <v>450</v>
      </c>
      <c r="C154" s="172" t="s">
        <v>451</v>
      </c>
      <c r="D154" s="160" t="s">
        <v>452</v>
      </c>
      <c r="E154" s="150">
        <f>CADS!O156</f>
        <v>15.8</v>
      </c>
      <c r="F154" s="150">
        <f>OS!O156</f>
        <v>16.4</v>
      </c>
      <c r="G154" s="150">
        <f>DSPD!O156</f>
        <v>26.5</v>
      </c>
      <c r="H154" s="152" t="s">
        <v>13</v>
      </c>
      <c r="I154" s="152">
        <v>17.0</v>
      </c>
      <c r="J154" s="152" t="s">
        <v>577</v>
      </c>
      <c r="K154" s="150">
        <f>'OE-ST ETC'!O158</f>
        <v>23</v>
      </c>
      <c r="L154" s="152">
        <v>23.0</v>
      </c>
      <c r="M154" s="150">
        <f>FM!O156</f>
        <v>15.8</v>
      </c>
      <c r="N154" s="150">
        <f>UHV!O156</f>
        <v>16.2</v>
      </c>
      <c r="O154" s="155">
        <v>22.0</v>
      </c>
      <c r="P154" s="149">
        <v>20.0</v>
      </c>
    </row>
    <row r="155">
      <c r="A155" s="149">
        <v>142.0</v>
      </c>
      <c r="B155" s="171" t="s">
        <v>453</v>
      </c>
      <c r="C155" s="172" t="s">
        <v>454</v>
      </c>
      <c r="D155" s="160" t="s">
        <v>455</v>
      </c>
      <c r="E155" s="150">
        <f>CADS!O157</f>
        <v>16.6</v>
      </c>
      <c r="F155" s="150">
        <f>OS!O157</f>
        <v>15.6</v>
      </c>
      <c r="G155" s="150">
        <f>DSPD!O157</f>
        <v>27</v>
      </c>
      <c r="H155" s="152" t="s">
        <v>13</v>
      </c>
      <c r="I155" s="152">
        <v>18.0</v>
      </c>
      <c r="J155" s="152" t="s">
        <v>577</v>
      </c>
      <c r="K155" s="150">
        <f>'OE-ST ETC'!O159</f>
        <v>30.5</v>
      </c>
      <c r="L155" s="152">
        <v>22.0</v>
      </c>
      <c r="M155" s="150">
        <f>FM!O157</f>
        <v>18.4</v>
      </c>
      <c r="N155" s="150">
        <f>UHV!O157</f>
        <v>15</v>
      </c>
      <c r="O155" s="155">
        <v>22.0</v>
      </c>
      <c r="P155" s="149">
        <v>20.0</v>
      </c>
    </row>
    <row r="156">
      <c r="A156" s="149">
        <v>143.0</v>
      </c>
      <c r="B156" s="171" t="s">
        <v>456</v>
      </c>
      <c r="C156" s="172" t="s">
        <v>457</v>
      </c>
      <c r="D156" s="160" t="s">
        <v>458</v>
      </c>
      <c r="E156" s="150">
        <f>CADS!O158</f>
        <v>17.2</v>
      </c>
      <c r="F156" s="150">
        <f>OS!O158</f>
        <v>18</v>
      </c>
      <c r="G156" s="150">
        <f>DSPD!O158</f>
        <v>28.5</v>
      </c>
      <c r="H156" s="152" t="s">
        <v>13</v>
      </c>
      <c r="I156" s="152">
        <v>19.0</v>
      </c>
      <c r="J156" s="152" t="s">
        <v>577</v>
      </c>
      <c r="K156" s="150">
        <f>'OE-ST ETC'!O160</f>
        <v>27.5</v>
      </c>
      <c r="L156" s="152">
        <v>24.0</v>
      </c>
      <c r="M156" s="150">
        <f>FM!O158</f>
        <v>17.2</v>
      </c>
      <c r="N156" s="150">
        <f>UHV!O158</f>
        <v>20.8</v>
      </c>
      <c r="O156" s="155">
        <v>22.0</v>
      </c>
      <c r="P156" s="149">
        <v>22.0</v>
      </c>
    </row>
    <row r="157">
      <c r="A157" s="149">
        <v>144.0</v>
      </c>
      <c r="B157" s="171" t="s">
        <v>459</v>
      </c>
      <c r="C157" s="172" t="s">
        <v>460</v>
      </c>
      <c r="D157" s="160" t="s">
        <v>461</v>
      </c>
      <c r="E157" s="150">
        <f>CADS!O159</f>
        <v>13.4</v>
      </c>
      <c r="F157" s="150">
        <f>OS!O159</f>
        <v>12.6</v>
      </c>
      <c r="G157" s="150">
        <f>DSPD!O159</f>
        <v>15.5</v>
      </c>
      <c r="H157" s="152" t="s">
        <v>13</v>
      </c>
      <c r="I157" s="152">
        <v>13.0</v>
      </c>
      <c r="J157" s="152" t="s">
        <v>577</v>
      </c>
      <c r="K157" s="150">
        <f>'OE-ST ETC'!O161</f>
        <v>22</v>
      </c>
      <c r="L157" s="152">
        <v>24.0</v>
      </c>
      <c r="M157" s="150">
        <f>FM!O159</f>
        <v>12.4</v>
      </c>
      <c r="N157" s="150">
        <f>UHV!O159</f>
        <v>14</v>
      </c>
      <c r="O157" s="155">
        <v>19.0</v>
      </c>
      <c r="P157" s="149">
        <v>21.0</v>
      </c>
    </row>
    <row r="158">
      <c r="A158" s="149">
        <v>145.0</v>
      </c>
      <c r="B158" s="171" t="s">
        <v>462</v>
      </c>
      <c r="C158" s="172" t="s">
        <v>463</v>
      </c>
      <c r="D158" s="160" t="s">
        <v>464</v>
      </c>
      <c r="E158" s="150">
        <f>CADS!O160</f>
        <v>15.6</v>
      </c>
      <c r="F158" s="150">
        <f>OS!O160</f>
        <v>13</v>
      </c>
      <c r="G158" s="150">
        <f>DSPD!O160</f>
        <v>23</v>
      </c>
      <c r="H158" s="152" t="s">
        <v>13</v>
      </c>
      <c r="I158" s="152">
        <v>16.0</v>
      </c>
      <c r="J158" s="152" t="s">
        <v>577</v>
      </c>
      <c r="K158" s="150">
        <f>'OE-ST ETC'!O162</f>
        <v>31</v>
      </c>
      <c r="L158" s="152">
        <v>25.0</v>
      </c>
      <c r="M158" s="150">
        <f>FM!O160</f>
        <v>12.2</v>
      </c>
      <c r="N158" s="150">
        <f>UHV!O160</f>
        <v>16.4</v>
      </c>
      <c r="O158" s="155">
        <v>24.0</v>
      </c>
      <c r="P158" s="149">
        <v>22.0</v>
      </c>
    </row>
    <row r="159">
      <c r="A159" s="149">
        <v>146.0</v>
      </c>
      <c r="B159" s="171" t="s">
        <v>465</v>
      </c>
      <c r="C159" s="172" t="s">
        <v>466</v>
      </c>
      <c r="D159" s="160" t="s">
        <v>467</v>
      </c>
      <c r="E159" s="150">
        <f>CADS!O161</f>
        <v>16.2</v>
      </c>
      <c r="F159" s="150">
        <f>OS!O161</f>
        <v>17.2</v>
      </c>
      <c r="G159" s="150">
        <f>DSPD!O161</f>
        <v>22</v>
      </c>
      <c r="H159" s="152" t="s">
        <v>13</v>
      </c>
      <c r="I159" s="152">
        <v>15.0</v>
      </c>
      <c r="J159" s="152" t="s">
        <v>577</v>
      </c>
      <c r="K159" s="150">
        <f>'OE-ST ETC'!O163</f>
        <v>31.5</v>
      </c>
      <c r="L159" s="174">
        <v>24.0</v>
      </c>
      <c r="M159" s="150">
        <f>FM!O161</f>
        <v>15.8</v>
      </c>
      <c r="N159" s="150">
        <f>UHV!O161</f>
        <v>16.2</v>
      </c>
      <c r="O159" s="155">
        <v>24.0</v>
      </c>
      <c r="P159" s="149">
        <v>21.0</v>
      </c>
    </row>
    <row r="160">
      <c r="A160" s="149">
        <v>147.0</v>
      </c>
      <c r="B160" s="171" t="s">
        <v>468</v>
      </c>
      <c r="C160" s="172" t="s">
        <v>469</v>
      </c>
      <c r="D160" s="160" t="s">
        <v>470</v>
      </c>
      <c r="E160" s="150">
        <f>CADS!O162</f>
        <v>15.8</v>
      </c>
      <c r="F160" s="150">
        <f>OS!O162</f>
        <v>14.4</v>
      </c>
      <c r="G160" s="150">
        <f>DSPD!O162</f>
        <v>25.5</v>
      </c>
      <c r="H160" s="152" t="s">
        <v>13</v>
      </c>
      <c r="I160" s="152">
        <v>15.0</v>
      </c>
      <c r="J160" s="152" t="s">
        <v>577</v>
      </c>
      <c r="K160" s="150">
        <f>'OE-ST ETC'!O164</f>
        <v>29</v>
      </c>
      <c r="L160" s="152">
        <v>25.0</v>
      </c>
      <c r="M160" s="150">
        <f>FM!O162</f>
        <v>13.4</v>
      </c>
      <c r="N160" s="150">
        <f>UHV!O162</f>
        <v>15.4</v>
      </c>
      <c r="O160" s="155">
        <v>22.0</v>
      </c>
      <c r="P160" s="149">
        <v>19.0</v>
      </c>
    </row>
    <row r="161">
      <c r="A161" s="149">
        <v>148.0</v>
      </c>
      <c r="B161" s="171" t="s">
        <v>471</v>
      </c>
      <c r="C161" s="172" t="s">
        <v>472</v>
      </c>
      <c r="D161" s="160" t="s">
        <v>473</v>
      </c>
      <c r="E161" s="150">
        <f>CADS!O163</f>
        <v>13.6</v>
      </c>
      <c r="F161" s="150">
        <f>OS!O163</f>
        <v>15</v>
      </c>
      <c r="G161" s="150">
        <f>DSPD!O163</f>
        <v>27.5</v>
      </c>
      <c r="H161" s="152" t="s">
        <v>13</v>
      </c>
      <c r="I161" s="152">
        <v>17.0</v>
      </c>
      <c r="J161" s="152" t="s">
        <v>577</v>
      </c>
      <c r="K161" s="150">
        <f>'OE-ST ETC'!O165</f>
        <v>28.5</v>
      </c>
      <c r="L161" s="152">
        <v>22.0</v>
      </c>
      <c r="M161" s="150">
        <f>FM!O163</f>
        <v>15.6</v>
      </c>
      <c r="N161" s="150">
        <f>UHV!O163</f>
        <v>16.8</v>
      </c>
      <c r="O161" s="155">
        <v>22.0</v>
      </c>
      <c r="P161" s="149">
        <v>19.0</v>
      </c>
    </row>
    <row r="162">
      <c r="A162" s="149">
        <v>149.0</v>
      </c>
      <c r="B162" s="171" t="s">
        <v>474</v>
      </c>
      <c r="C162" s="172" t="s">
        <v>475</v>
      </c>
      <c r="D162" s="160" t="s">
        <v>476</v>
      </c>
      <c r="E162" s="150">
        <f>CADS!O164</f>
        <v>17.2</v>
      </c>
      <c r="F162" s="150">
        <f>OS!O164</f>
        <v>14.6</v>
      </c>
      <c r="G162" s="150">
        <f>DSPD!O164</f>
        <v>26</v>
      </c>
      <c r="H162" s="152" t="s">
        <v>13</v>
      </c>
      <c r="I162" s="152">
        <v>16.0</v>
      </c>
      <c r="J162" s="152" t="s">
        <v>577</v>
      </c>
      <c r="K162" s="150">
        <f>'OE-ST ETC'!O166</f>
        <v>28</v>
      </c>
      <c r="L162" s="152">
        <v>25.0</v>
      </c>
      <c r="M162" s="150">
        <f>FM!O164</f>
        <v>11.4</v>
      </c>
      <c r="N162" s="150">
        <f>UHV!O164</f>
        <v>13</v>
      </c>
      <c r="O162" s="155">
        <v>22.0</v>
      </c>
      <c r="P162" s="149">
        <v>22.0</v>
      </c>
    </row>
    <row r="163">
      <c r="A163" s="149">
        <v>150.0</v>
      </c>
      <c r="B163" s="171" t="s">
        <v>477</v>
      </c>
      <c r="C163" s="172" t="s">
        <v>478</v>
      </c>
      <c r="D163" s="160" t="s">
        <v>479</v>
      </c>
      <c r="E163" s="150">
        <f>CADS!O165</f>
        <v>18.4</v>
      </c>
      <c r="F163" s="150">
        <f>OS!O165</f>
        <v>19.6</v>
      </c>
      <c r="G163" s="150">
        <f>DSPD!O165</f>
        <v>37.5</v>
      </c>
      <c r="H163" s="152" t="s">
        <v>13</v>
      </c>
      <c r="I163" s="152">
        <v>20.0</v>
      </c>
      <c r="J163" s="152" t="s">
        <v>577</v>
      </c>
      <c r="K163" s="150">
        <f>'OE-ST ETC'!O167</f>
        <v>39.5</v>
      </c>
      <c r="L163" s="156">
        <v>25.0</v>
      </c>
      <c r="M163" s="150">
        <f>FM!O165</f>
        <v>17.6</v>
      </c>
      <c r="N163" s="150">
        <f>UHV!O165</f>
        <v>17.6</v>
      </c>
      <c r="O163" s="155">
        <v>22.0</v>
      </c>
      <c r="P163" s="149">
        <v>23.0</v>
      </c>
    </row>
    <row r="164">
      <c r="A164" s="149">
        <v>151.0</v>
      </c>
      <c r="B164" s="171" t="s">
        <v>480</v>
      </c>
      <c r="C164" s="172" t="s">
        <v>481</v>
      </c>
      <c r="D164" s="160" t="s">
        <v>482</v>
      </c>
      <c r="E164" s="150">
        <f>CADS!O166</f>
        <v>14.4</v>
      </c>
      <c r="F164" s="150">
        <f>OS!O166</f>
        <v>17</v>
      </c>
      <c r="G164" s="150">
        <f>DSPD!O166</f>
        <v>28</v>
      </c>
      <c r="H164" s="152" t="s">
        <v>13</v>
      </c>
      <c r="I164" s="152">
        <v>18.0</v>
      </c>
      <c r="J164" s="152" t="s">
        <v>577</v>
      </c>
      <c r="K164" s="150">
        <f>'OE-ST ETC'!O168</f>
        <v>25.5</v>
      </c>
      <c r="L164" s="156">
        <v>24.0</v>
      </c>
      <c r="M164" s="150">
        <f>FM!O166</f>
        <v>12</v>
      </c>
      <c r="N164" s="150">
        <f>UHV!O166</f>
        <v>14.6</v>
      </c>
      <c r="O164" s="155">
        <v>22.0</v>
      </c>
      <c r="P164" s="149">
        <v>20.0</v>
      </c>
    </row>
    <row r="165">
      <c r="A165" s="149">
        <v>152.0</v>
      </c>
      <c r="B165" s="171" t="s">
        <v>483</v>
      </c>
      <c r="C165" s="172" t="s">
        <v>484</v>
      </c>
      <c r="D165" s="160" t="s">
        <v>485</v>
      </c>
      <c r="E165" s="150">
        <f>CADS!O167</f>
        <v>14</v>
      </c>
      <c r="F165" s="150">
        <f>OS!O167</f>
        <v>13.2</v>
      </c>
      <c r="G165" s="150">
        <f>DSPD!O167</f>
        <v>16.5</v>
      </c>
      <c r="H165" s="152" t="s">
        <v>13</v>
      </c>
      <c r="I165" s="152">
        <v>16.0</v>
      </c>
      <c r="J165" s="152" t="s">
        <v>577</v>
      </c>
      <c r="K165" s="150">
        <f>'OE-ST ETC'!O169</f>
        <v>18</v>
      </c>
      <c r="L165" s="156">
        <v>22.0</v>
      </c>
      <c r="M165" s="150">
        <f>FM!O167</f>
        <v>11.8</v>
      </c>
      <c r="N165" s="150">
        <f>UHV!O167</f>
        <v>15</v>
      </c>
      <c r="O165" s="155">
        <v>21.0</v>
      </c>
      <c r="P165" s="149">
        <v>22.0</v>
      </c>
    </row>
    <row r="166">
      <c r="A166" s="149">
        <v>153.0</v>
      </c>
      <c r="B166" s="171" t="s">
        <v>486</v>
      </c>
      <c r="C166" s="172" t="s">
        <v>487</v>
      </c>
      <c r="D166" s="160" t="s">
        <v>488</v>
      </c>
      <c r="E166" s="150">
        <f>CADS!O168</f>
        <v>15.2</v>
      </c>
      <c r="F166" s="150">
        <f>OS!O168</f>
        <v>14.6</v>
      </c>
      <c r="G166" s="150">
        <f>DSPD!O168</f>
        <v>20</v>
      </c>
      <c r="H166" s="152" t="s">
        <v>13</v>
      </c>
      <c r="I166" s="152">
        <v>15.0</v>
      </c>
      <c r="J166" s="152" t="s">
        <v>577</v>
      </c>
      <c r="K166" s="150">
        <f>'OE-ST ETC'!O170</f>
        <v>14.5</v>
      </c>
      <c r="L166" s="174">
        <v>23.0</v>
      </c>
      <c r="M166" s="150">
        <f>FM!O168</f>
        <v>14.8</v>
      </c>
      <c r="N166" s="150">
        <f>UHV!O168</f>
        <v>14</v>
      </c>
      <c r="O166" s="155">
        <v>22.0</v>
      </c>
      <c r="P166" s="149">
        <v>20.0</v>
      </c>
    </row>
    <row r="167">
      <c r="A167" s="149">
        <v>154.0</v>
      </c>
      <c r="B167" s="171" t="s">
        <v>489</v>
      </c>
      <c r="C167" s="172" t="s">
        <v>490</v>
      </c>
      <c r="D167" s="160" t="s">
        <v>491</v>
      </c>
      <c r="E167" s="150">
        <f>CADS!O169</f>
        <v>12.8</v>
      </c>
      <c r="F167" s="150">
        <f>OS!O169</f>
        <v>13.4</v>
      </c>
      <c r="G167" s="150">
        <f>DSPD!O169</f>
        <v>24.5</v>
      </c>
      <c r="H167" s="152" t="s">
        <v>13</v>
      </c>
      <c r="I167" s="152">
        <v>15.0</v>
      </c>
      <c r="J167" s="152" t="s">
        <v>577</v>
      </c>
      <c r="K167" s="150">
        <f>'OE-ST ETC'!O171</f>
        <v>26</v>
      </c>
      <c r="L167" s="152">
        <v>25.0</v>
      </c>
      <c r="M167" s="150">
        <f>FM!O169</f>
        <v>16.6</v>
      </c>
      <c r="N167" s="150">
        <f>UHV!O169</f>
        <v>15</v>
      </c>
      <c r="O167" s="155">
        <v>21.0</v>
      </c>
      <c r="P167" s="149">
        <v>23.0</v>
      </c>
    </row>
    <row r="168">
      <c r="A168" s="149">
        <v>155.0</v>
      </c>
      <c r="B168" s="171" t="s">
        <v>492</v>
      </c>
      <c r="C168" s="172" t="s">
        <v>493</v>
      </c>
      <c r="D168" s="160" t="s">
        <v>494</v>
      </c>
      <c r="E168" s="150">
        <f>CADS!O170</f>
        <v>18.4</v>
      </c>
      <c r="F168" s="150">
        <f>OS!O170</f>
        <v>17</v>
      </c>
      <c r="G168" s="150">
        <f>DSPD!O170</f>
        <v>23</v>
      </c>
      <c r="H168" s="152" t="s">
        <v>13</v>
      </c>
      <c r="I168" s="152">
        <v>14.0</v>
      </c>
      <c r="J168" s="152" t="s">
        <v>577</v>
      </c>
      <c r="K168" s="150">
        <f>'OE-ST ETC'!O172</f>
        <v>17</v>
      </c>
      <c r="L168" s="156">
        <v>24.0</v>
      </c>
      <c r="M168" s="150">
        <f>FM!O170</f>
        <v>15.6</v>
      </c>
      <c r="N168" s="150">
        <f>UHV!O170</f>
        <v>16</v>
      </c>
      <c r="O168" s="155">
        <v>21.0</v>
      </c>
      <c r="P168" s="149">
        <v>22.0</v>
      </c>
    </row>
    <row r="169">
      <c r="A169" s="149">
        <v>156.0</v>
      </c>
      <c r="B169" s="171" t="s">
        <v>495</v>
      </c>
      <c r="C169" s="172" t="s">
        <v>496</v>
      </c>
      <c r="D169" s="160" t="s">
        <v>497</v>
      </c>
      <c r="E169" s="150">
        <f>CADS!O171</f>
        <v>16.6</v>
      </c>
      <c r="F169" s="150">
        <f>OS!O171</f>
        <v>13.8</v>
      </c>
      <c r="G169" s="150">
        <f>DSPD!O171</f>
        <v>21</v>
      </c>
      <c r="H169" s="151" t="s">
        <v>576</v>
      </c>
      <c r="I169" s="152">
        <v>11.0</v>
      </c>
      <c r="J169" s="152" t="s">
        <v>577</v>
      </c>
      <c r="K169" s="150">
        <f>'OE-ST ETC'!O173</f>
        <v>17.5</v>
      </c>
      <c r="L169" s="156">
        <v>22.0</v>
      </c>
      <c r="M169" s="150">
        <f>FM!O171</f>
        <v>13.2</v>
      </c>
      <c r="N169" s="150">
        <f>UHV!O171</f>
        <v>13.2</v>
      </c>
      <c r="O169" s="155">
        <v>22.0</v>
      </c>
      <c r="P169" s="149">
        <v>18.0</v>
      </c>
    </row>
    <row r="170">
      <c r="A170" s="149">
        <v>157.0</v>
      </c>
      <c r="B170" s="171" t="s">
        <v>498</v>
      </c>
      <c r="C170" s="172" t="s">
        <v>499</v>
      </c>
      <c r="D170" s="160" t="s">
        <v>500</v>
      </c>
      <c r="E170" s="150">
        <f>CADS!O172</f>
        <v>15.6</v>
      </c>
      <c r="F170" s="150">
        <f>OS!O172</f>
        <v>14.4</v>
      </c>
      <c r="G170" s="150">
        <f>DSPD!O172</f>
        <v>19</v>
      </c>
      <c r="H170" s="151" t="s">
        <v>576</v>
      </c>
      <c r="I170" s="152">
        <v>10.0</v>
      </c>
      <c r="J170" s="152" t="s">
        <v>577</v>
      </c>
      <c r="K170" s="150">
        <f>'OE-ST ETC'!O174</f>
        <v>24</v>
      </c>
      <c r="L170" s="156">
        <v>25.0</v>
      </c>
      <c r="M170" s="150">
        <f>FM!O172</f>
        <v>10.2</v>
      </c>
      <c r="N170" s="150">
        <f>UHV!O172</f>
        <v>12.4</v>
      </c>
      <c r="O170" s="155">
        <v>22.0</v>
      </c>
      <c r="P170" s="149">
        <v>20.0</v>
      </c>
    </row>
    <row r="171">
      <c r="A171" s="149">
        <v>158.0</v>
      </c>
      <c r="B171" s="171" t="s">
        <v>501</v>
      </c>
      <c r="C171" s="172" t="s">
        <v>502</v>
      </c>
      <c r="D171" s="160" t="s">
        <v>503</v>
      </c>
      <c r="E171" s="150">
        <f>CADS!O173</f>
        <v>12</v>
      </c>
      <c r="F171" s="150">
        <f>OS!O173</f>
        <v>13.2</v>
      </c>
      <c r="G171" s="150">
        <f>DSPD!O173</f>
        <v>25.5</v>
      </c>
      <c r="H171" s="152" t="s">
        <v>13</v>
      </c>
      <c r="I171" s="152">
        <v>13.0</v>
      </c>
      <c r="J171" s="152" t="s">
        <v>577</v>
      </c>
      <c r="K171" s="150">
        <f>'OE-ST ETC'!O175</f>
        <v>26.5</v>
      </c>
      <c r="L171" s="156">
        <v>24.0</v>
      </c>
      <c r="M171" s="150">
        <f>FM!O173</f>
        <v>10.6</v>
      </c>
      <c r="N171" s="150">
        <f>UHV!O173</f>
        <v>14.8</v>
      </c>
      <c r="O171" s="155">
        <v>24.0</v>
      </c>
      <c r="P171" s="149">
        <v>22.0</v>
      </c>
    </row>
    <row r="172">
      <c r="A172" s="149">
        <v>159.0</v>
      </c>
      <c r="B172" s="171" t="s">
        <v>504</v>
      </c>
      <c r="C172" s="159" t="s">
        <v>505</v>
      </c>
      <c r="D172" s="160" t="s">
        <v>506</v>
      </c>
      <c r="E172" s="150">
        <f>CADS!O174</f>
        <v>16</v>
      </c>
      <c r="F172" s="150">
        <f>OS!O174</f>
        <v>17.8</v>
      </c>
      <c r="G172" s="150">
        <f>DSPD!O174</f>
        <v>23.5</v>
      </c>
      <c r="H172" s="151" t="s">
        <v>576</v>
      </c>
      <c r="I172" s="175">
        <v>8.4</v>
      </c>
      <c r="J172" s="152" t="s">
        <v>577</v>
      </c>
      <c r="K172" s="150">
        <f>'OE-ST ETC'!O176</f>
        <v>15</v>
      </c>
      <c r="L172" s="157">
        <v>22.0</v>
      </c>
      <c r="M172" s="150">
        <f>FM!O174</f>
        <v>13.2</v>
      </c>
      <c r="N172" s="150">
        <f>UHV!O174</f>
        <v>12</v>
      </c>
      <c r="O172" s="155">
        <v>22.0</v>
      </c>
      <c r="P172" s="149">
        <v>19.0</v>
      </c>
    </row>
    <row r="173">
      <c r="A173" s="149">
        <v>160.0</v>
      </c>
      <c r="B173" s="171" t="s">
        <v>507</v>
      </c>
      <c r="C173" s="159" t="s">
        <v>508</v>
      </c>
      <c r="D173" s="160" t="s">
        <v>509</v>
      </c>
      <c r="E173" s="150">
        <f>CADS!O175</f>
        <v>13.6</v>
      </c>
      <c r="F173" s="150">
        <f>OS!O175</f>
        <v>11.2</v>
      </c>
      <c r="G173" s="150">
        <f>DSPD!O175</f>
        <v>24</v>
      </c>
      <c r="H173" s="151" t="s">
        <v>576</v>
      </c>
      <c r="I173" s="175">
        <v>10.8</v>
      </c>
      <c r="J173" s="152" t="s">
        <v>577</v>
      </c>
      <c r="K173" s="150">
        <f>'OE-ST ETC'!O177</f>
        <v>20.5</v>
      </c>
      <c r="L173" s="157">
        <v>22.0</v>
      </c>
      <c r="M173" s="176">
        <f>FM!O174</f>
        <v>13.2</v>
      </c>
      <c r="N173" s="150">
        <f>UHV!O175</f>
        <v>15.6</v>
      </c>
      <c r="O173" s="155">
        <v>22.0</v>
      </c>
      <c r="P173" s="149">
        <v>21.0</v>
      </c>
    </row>
    <row r="174">
      <c r="A174" s="149">
        <v>161.0</v>
      </c>
      <c r="B174" s="171" t="s">
        <v>510</v>
      </c>
      <c r="C174" s="159" t="s">
        <v>511</v>
      </c>
      <c r="D174" s="160" t="s">
        <v>512</v>
      </c>
      <c r="E174" s="150">
        <f>CADS!O176</f>
        <v>15.6</v>
      </c>
      <c r="F174" s="150">
        <f>OS!O176</f>
        <v>14.4</v>
      </c>
      <c r="G174" s="150">
        <f>DSPD!O176</f>
        <v>25.5</v>
      </c>
      <c r="H174" s="152" t="s">
        <v>13</v>
      </c>
      <c r="I174" s="157">
        <v>16.0</v>
      </c>
      <c r="J174" s="152" t="s">
        <v>577</v>
      </c>
      <c r="K174" s="150">
        <f>'OE-ST ETC'!O178</f>
        <v>18.5</v>
      </c>
      <c r="L174" s="157">
        <v>22.0</v>
      </c>
      <c r="M174" s="176">
        <f>FM!O175</f>
        <v>11.2</v>
      </c>
      <c r="N174" s="150">
        <f>UHV!O176</f>
        <v>16.8</v>
      </c>
      <c r="O174" s="155">
        <v>22.0</v>
      </c>
      <c r="P174" s="149">
        <v>22.0</v>
      </c>
    </row>
    <row r="175">
      <c r="A175" s="149">
        <v>162.0</v>
      </c>
      <c r="B175" s="171" t="s">
        <v>513</v>
      </c>
      <c r="C175" s="159" t="s">
        <v>514</v>
      </c>
      <c r="D175" s="160" t="s">
        <v>515</v>
      </c>
      <c r="E175" s="150">
        <f>CADS!O177</f>
        <v>15.2</v>
      </c>
      <c r="F175" s="150">
        <f>OS!O177</f>
        <v>12</v>
      </c>
      <c r="G175" s="150">
        <f>DSPD!O177</f>
        <v>19.5</v>
      </c>
      <c r="H175" s="152" t="s">
        <v>13</v>
      </c>
      <c r="I175" s="157">
        <v>13.0</v>
      </c>
      <c r="J175" s="152" t="s">
        <v>577</v>
      </c>
      <c r="K175" s="150">
        <f>'OE-ST ETC'!O179</f>
        <v>16.5</v>
      </c>
      <c r="L175" s="157">
        <v>22.0</v>
      </c>
      <c r="M175" s="176">
        <f>FM!O176</f>
        <v>14.8</v>
      </c>
      <c r="N175" s="150">
        <f>UHV!O177</f>
        <v>15.2</v>
      </c>
      <c r="O175" s="155">
        <v>22.0</v>
      </c>
      <c r="P175" s="156">
        <v>20.0</v>
      </c>
    </row>
    <row r="176">
      <c r="A176" s="149">
        <v>163.0</v>
      </c>
      <c r="B176" s="171" t="s">
        <v>516</v>
      </c>
      <c r="C176" s="159" t="s">
        <v>517</v>
      </c>
      <c r="D176" s="160" t="s">
        <v>518</v>
      </c>
      <c r="E176" s="150">
        <f>CADS!O178</f>
        <v>16.4</v>
      </c>
      <c r="F176" s="150">
        <f>OS!O178</f>
        <v>14</v>
      </c>
      <c r="G176" s="150">
        <f>DSPD!O178</f>
        <v>24</v>
      </c>
      <c r="H176" s="151" t="s">
        <v>576</v>
      </c>
      <c r="I176" s="175">
        <v>8.8</v>
      </c>
      <c r="J176" s="152" t="s">
        <v>577</v>
      </c>
      <c r="K176" s="150">
        <f>'OE-ST ETC'!O180</f>
        <v>24.5</v>
      </c>
      <c r="L176" s="157">
        <v>22.0</v>
      </c>
      <c r="M176" s="176">
        <f>FM!O177</f>
        <v>13.2</v>
      </c>
      <c r="N176" s="150">
        <f>UHV!O178</f>
        <v>14.8</v>
      </c>
      <c r="O176" s="155">
        <v>22.0</v>
      </c>
      <c r="P176" s="85">
        <v>21.0</v>
      </c>
    </row>
    <row r="177">
      <c r="A177" s="149">
        <v>164.0</v>
      </c>
      <c r="B177" s="171" t="s">
        <v>519</v>
      </c>
      <c r="C177" s="159" t="s">
        <v>520</v>
      </c>
      <c r="D177" s="160" t="s">
        <v>521</v>
      </c>
      <c r="E177" s="150">
        <f>CADS!O179</f>
        <v>9.6</v>
      </c>
      <c r="F177" s="150">
        <f>OS!O179</f>
        <v>11.6</v>
      </c>
      <c r="G177" s="150">
        <f>DSPD!O179</f>
        <v>29</v>
      </c>
      <c r="H177" s="151" t="s">
        <v>576</v>
      </c>
      <c r="I177" s="175">
        <v>9.2</v>
      </c>
      <c r="J177" s="152" t="s">
        <v>577</v>
      </c>
      <c r="K177" s="150">
        <f>'OE-ST ETC'!O181</f>
        <v>19.5</v>
      </c>
      <c r="L177" s="157">
        <v>20.0</v>
      </c>
      <c r="M177" s="176">
        <f>FM!O178</f>
        <v>14</v>
      </c>
      <c r="N177" s="150">
        <f>UHV!O179</f>
        <v>16</v>
      </c>
      <c r="O177" s="155">
        <v>20.0</v>
      </c>
      <c r="P177" s="156">
        <v>20.0</v>
      </c>
    </row>
    <row r="178">
      <c r="A178" s="149">
        <v>165.0</v>
      </c>
      <c r="B178" s="171" t="s">
        <v>522</v>
      </c>
      <c r="C178" s="159" t="s">
        <v>523</v>
      </c>
      <c r="D178" s="160" t="s">
        <v>524</v>
      </c>
      <c r="E178" s="150">
        <f>CADS!O180</f>
        <v>16.8</v>
      </c>
      <c r="F178" s="150">
        <f>OS!O180</f>
        <v>17.2</v>
      </c>
      <c r="G178" s="150">
        <f>DSPD!O180</f>
        <v>33.5</v>
      </c>
      <c r="H178" s="152" t="s">
        <v>13</v>
      </c>
      <c r="I178" s="157">
        <v>16.0</v>
      </c>
      <c r="J178" s="152" t="s">
        <v>577</v>
      </c>
      <c r="K178" s="150">
        <f>'OE-ST ETC'!O182</f>
        <v>25</v>
      </c>
      <c r="L178" s="157">
        <v>22.0</v>
      </c>
      <c r="M178" s="176">
        <f>FM!O179</f>
        <v>8</v>
      </c>
      <c r="N178" s="150">
        <f>UHV!O180</f>
        <v>16.8</v>
      </c>
      <c r="O178" s="155">
        <v>22.0</v>
      </c>
      <c r="P178" s="85">
        <v>22.0</v>
      </c>
    </row>
    <row r="179">
      <c r="A179" s="149">
        <v>166.0</v>
      </c>
      <c r="B179" s="171" t="s">
        <v>525</v>
      </c>
      <c r="C179" s="159" t="s">
        <v>526</v>
      </c>
      <c r="D179" s="160" t="s">
        <v>527</v>
      </c>
      <c r="E179" s="150">
        <f>CADS!O181</f>
        <v>16.8</v>
      </c>
      <c r="F179" s="150">
        <f>OS!O181</f>
        <v>16.4</v>
      </c>
      <c r="G179" s="150">
        <f>DSPD!O181</f>
        <v>27.5</v>
      </c>
      <c r="H179" s="152" t="s">
        <v>13</v>
      </c>
      <c r="I179" s="157">
        <v>18.0</v>
      </c>
      <c r="J179" s="152" t="s">
        <v>577</v>
      </c>
      <c r="K179" s="150">
        <f>'OE-ST ETC'!O183</f>
        <v>22.5</v>
      </c>
      <c r="L179" s="157">
        <v>22.0</v>
      </c>
      <c r="M179" s="176">
        <f>FM!O180</f>
        <v>18</v>
      </c>
      <c r="N179" s="150">
        <f>UHV!O181</f>
        <v>18.8</v>
      </c>
      <c r="O179" s="155">
        <v>22.0</v>
      </c>
      <c r="P179" s="85">
        <v>21.0</v>
      </c>
    </row>
    <row r="180">
      <c r="A180" s="149">
        <v>167.0</v>
      </c>
      <c r="B180" s="171" t="s">
        <v>528</v>
      </c>
      <c r="C180" s="159" t="s">
        <v>529</v>
      </c>
      <c r="D180" s="160" t="s">
        <v>530</v>
      </c>
      <c r="E180" s="150">
        <f>CADS!O182</f>
        <v>18</v>
      </c>
      <c r="F180" s="150">
        <f>OS!O182</f>
        <v>17.6</v>
      </c>
      <c r="G180" s="150">
        <f>DSPD!O182</f>
        <v>26.5</v>
      </c>
      <c r="H180" s="151" t="s">
        <v>576</v>
      </c>
      <c r="I180" s="175">
        <v>13.600000000000001</v>
      </c>
      <c r="J180" s="152" t="s">
        <v>577</v>
      </c>
      <c r="K180" s="150">
        <f>'OE-ST ETC'!O184</f>
        <v>19</v>
      </c>
      <c r="L180" s="157">
        <v>22.0</v>
      </c>
      <c r="M180" s="176">
        <f>FM!O181</f>
        <v>16.4</v>
      </c>
      <c r="N180" s="150">
        <f>UHV!O182</f>
        <v>15.6</v>
      </c>
      <c r="O180" s="155">
        <v>22.0</v>
      </c>
      <c r="P180" s="85">
        <v>22.0</v>
      </c>
    </row>
    <row r="181">
      <c r="A181" s="149">
        <v>168.0</v>
      </c>
      <c r="B181" s="171" t="s">
        <v>531</v>
      </c>
      <c r="C181" s="159" t="s">
        <v>532</v>
      </c>
      <c r="D181" s="160" t="s">
        <v>533</v>
      </c>
      <c r="E181" s="150">
        <f>CADS!O183</f>
        <v>13.2</v>
      </c>
      <c r="F181" s="150">
        <f>OS!O183</f>
        <v>12</v>
      </c>
      <c r="G181" s="150">
        <f>DSPD!O183</f>
        <v>19</v>
      </c>
      <c r="H181" s="152" t="s">
        <v>13</v>
      </c>
      <c r="I181" s="157">
        <v>14.0</v>
      </c>
      <c r="J181" s="152" t="s">
        <v>577</v>
      </c>
      <c r="K181" s="150">
        <f>'OE-ST ETC'!O185</f>
        <v>20</v>
      </c>
      <c r="L181" s="157">
        <v>22.0</v>
      </c>
      <c r="M181" s="176">
        <f>FM!O182</f>
        <v>16</v>
      </c>
      <c r="N181" s="150">
        <f>UHV!O183</f>
        <v>15.6</v>
      </c>
      <c r="O181" s="155">
        <v>22.0</v>
      </c>
      <c r="P181" s="85">
        <v>21.0</v>
      </c>
    </row>
    <row r="182">
      <c r="A182" s="149">
        <v>169.0</v>
      </c>
      <c r="B182" s="171" t="s">
        <v>534</v>
      </c>
      <c r="C182" s="159" t="s">
        <v>535</v>
      </c>
      <c r="D182" s="160" t="s">
        <v>536</v>
      </c>
      <c r="E182" s="150">
        <f>CADS!O184</f>
        <v>14.4</v>
      </c>
      <c r="F182" s="150">
        <f>OS!O184</f>
        <v>14.4</v>
      </c>
      <c r="G182" s="150">
        <f>DSPD!O184</f>
        <v>25</v>
      </c>
      <c r="H182" s="151" t="s">
        <v>576</v>
      </c>
      <c r="I182" s="175">
        <v>12.0</v>
      </c>
      <c r="J182" s="152" t="s">
        <v>577</v>
      </c>
      <c r="K182" s="150">
        <f>'OE-ST ETC'!O186</f>
        <v>19.5</v>
      </c>
      <c r="L182" s="157">
        <v>22.0</v>
      </c>
      <c r="M182" s="176">
        <f>FM!O183</f>
        <v>14</v>
      </c>
      <c r="N182" s="150">
        <f>UHV!O184</f>
        <v>15.2</v>
      </c>
      <c r="O182" s="155">
        <v>22.0</v>
      </c>
      <c r="P182" s="156">
        <v>20.0</v>
      </c>
    </row>
    <row r="183">
      <c r="A183" s="149">
        <v>170.0</v>
      </c>
      <c r="B183" s="171" t="s">
        <v>537</v>
      </c>
      <c r="C183" s="159" t="s">
        <v>538</v>
      </c>
      <c r="D183" s="160" t="s">
        <v>539</v>
      </c>
      <c r="E183" s="150">
        <f>CADS!O185</f>
        <v>17.6</v>
      </c>
      <c r="F183" s="150">
        <f>OS!O185</f>
        <v>15.6</v>
      </c>
      <c r="G183" s="150">
        <f>DSPD!O185</f>
        <v>27.5</v>
      </c>
      <c r="H183" s="151" t="s">
        <v>576</v>
      </c>
      <c r="I183" s="175">
        <v>11.600000000000001</v>
      </c>
      <c r="J183" s="152" t="s">
        <v>577</v>
      </c>
      <c r="K183" s="150">
        <f>'OE-ST ETC'!O187</f>
        <v>20.5</v>
      </c>
      <c r="L183" s="157">
        <v>22.0</v>
      </c>
      <c r="M183" s="176">
        <f>FM!O184</f>
        <v>15.2</v>
      </c>
      <c r="N183" s="150">
        <f>UHV!O185</f>
        <v>15.2</v>
      </c>
      <c r="O183" s="155">
        <v>22.0</v>
      </c>
      <c r="P183" s="149">
        <v>21.0</v>
      </c>
    </row>
    <row r="185">
      <c r="A185" s="104" t="s">
        <v>582</v>
      </c>
      <c r="B185" s="105"/>
      <c r="C185" s="105"/>
      <c r="D185" s="106"/>
      <c r="E185" s="107">
        <f t="shared" ref="E185:G185" si="1">MIN(E14:E183)</f>
        <v>7.6</v>
      </c>
      <c r="F185" s="107">
        <f t="shared" si="1"/>
        <v>7.6</v>
      </c>
      <c r="G185" s="107">
        <f t="shared" si="1"/>
        <v>8</v>
      </c>
      <c r="H185" s="107"/>
      <c r="I185" s="107">
        <f>MIN(I14:I183)</f>
        <v>4</v>
      </c>
      <c r="J185" s="107"/>
      <c r="K185" s="107">
        <f t="shared" ref="K185:P185" si="2">MIN(K14:K183)</f>
        <v>5</v>
      </c>
      <c r="L185" s="107">
        <f t="shared" si="2"/>
        <v>13</v>
      </c>
      <c r="M185" s="107">
        <f t="shared" si="2"/>
        <v>7.6</v>
      </c>
      <c r="N185" s="107">
        <f t="shared" si="2"/>
        <v>8</v>
      </c>
      <c r="O185" s="107">
        <f t="shared" si="2"/>
        <v>12</v>
      </c>
      <c r="P185" s="107">
        <f t="shared" si="2"/>
        <v>18</v>
      </c>
      <c r="Q185" s="108"/>
      <c r="R185" s="108"/>
      <c r="S185" s="108"/>
      <c r="T185" s="108"/>
      <c r="U185" s="108"/>
      <c r="V185" s="108"/>
      <c r="W185" s="108"/>
      <c r="X185" s="108"/>
      <c r="Y185" s="108"/>
      <c r="Z185" s="108"/>
    </row>
    <row r="186">
      <c r="A186" s="109" t="s">
        <v>583</v>
      </c>
      <c r="B186" s="110"/>
      <c r="C186" s="110"/>
      <c r="D186" s="59"/>
      <c r="E186" s="111">
        <f t="shared" ref="E186:G186" si="3">MAX(E14:E183)</f>
        <v>20.4</v>
      </c>
      <c r="F186" s="111">
        <f t="shared" si="3"/>
        <v>20.4</v>
      </c>
      <c r="G186" s="111">
        <f t="shared" si="3"/>
        <v>39.5</v>
      </c>
      <c r="H186" s="111"/>
      <c r="I186" s="111">
        <f>MAX(I14:I183)</f>
        <v>20</v>
      </c>
      <c r="J186" s="111"/>
      <c r="K186" s="111">
        <f t="shared" ref="K186:P186" si="4">MAX(K14:K183)</f>
        <v>40.1</v>
      </c>
      <c r="L186" s="111">
        <f t="shared" si="4"/>
        <v>25</v>
      </c>
      <c r="M186" s="111">
        <f t="shared" si="4"/>
        <v>19.4</v>
      </c>
      <c r="N186" s="111">
        <f t="shared" si="4"/>
        <v>23.8</v>
      </c>
      <c r="O186" s="111">
        <f t="shared" si="4"/>
        <v>25</v>
      </c>
      <c r="P186" s="111">
        <f t="shared" si="4"/>
        <v>24</v>
      </c>
      <c r="Q186" s="108"/>
      <c r="R186" s="108"/>
      <c r="S186" s="108"/>
      <c r="T186" s="108"/>
      <c r="U186" s="108"/>
      <c r="V186" s="108"/>
      <c r="W186" s="108"/>
      <c r="X186" s="108"/>
      <c r="Y186" s="108"/>
      <c r="Z186" s="108"/>
    </row>
    <row r="187">
      <c r="A187" s="112" t="s">
        <v>584</v>
      </c>
      <c r="B187" s="113"/>
      <c r="C187" s="113"/>
      <c r="D187" s="114"/>
      <c r="E187" s="115">
        <f t="shared" ref="E187:G187" si="5">ROUNDUP(AVERAGE(E14:E183),0)</f>
        <v>16</v>
      </c>
      <c r="F187" s="115">
        <f t="shared" si="5"/>
        <v>16</v>
      </c>
      <c r="G187" s="115">
        <f t="shared" si="5"/>
        <v>24</v>
      </c>
      <c r="H187" s="115"/>
      <c r="I187" s="115">
        <f>ROUNDUP(AVERAGE(I14:I183),0)</f>
        <v>14</v>
      </c>
      <c r="J187" s="115"/>
      <c r="K187" s="115">
        <f t="shared" ref="K187:P187" si="6">ROUNDUP(AVERAGE(K14:K183),0)</f>
        <v>26</v>
      </c>
      <c r="L187" s="115">
        <f t="shared" si="6"/>
        <v>22</v>
      </c>
      <c r="M187" s="115">
        <f t="shared" si="6"/>
        <v>14</v>
      </c>
      <c r="N187" s="115">
        <f t="shared" si="6"/>
        <v>15</v>
      </c>
      <c r="O187" s="115">
        <f t="shared" si="6"/>
        <v>22</v>
      </c>
      <c r="P187" s="115">
        <f t="shared" si="6"/>
        <v>21</v>
      </c>
      <c r="Q187" s="108"/>
      <c r="R187" s="108"/>
      <c r="S187" s="108"/>
      <c r="T187" s="108"/>
      <c r="U187" s="108"/>
      <c r="V187" s="108"/>
      <c r="W187" s="108"/>
      <c r="X187" s="108"/>
      <c r="Y187" s="108"/>
      <c r="Z187" s="108"/>
    </row>
    <row r="188">
      <c r="A188" s="104" t="s">
        <v>585</v>
      </c>
      <c r="B188" s="105"/>
      <c r="C188" s="105"/>
      <c r="D188" s="106"/>
      <c r="E188" s="107">
        <f t="shared" ref="E188:G188" si="7">COUNTIF(E14:E183,E185)</f>
        <v>1</v>
      </c>
      <c r="F188" s="107">
        <f t="shared" si="7"/>
        <v>1</v>
      </c>
      <c r="G188" s="107">
        <f t="shared" si="7"/>
        <v>3</v>
      </c>
      <c r="H188" s="107"/>
      <c r="I188" s="107">
        <f>COUNTIF(I14:I183,I185)</f>
        <v>4</v>
      </c>
      <c r="J188" s="107"/>
      <c r="K188" s="107">
        <f t="shared" ref="K188:P188" si="8">COUNTIF(K14:K183,K185)</f>
        <v>2</v>
      </c>
      <c r="L188" s="107">
        <f t="shared" si="8"/>
        <v>4</v>
      </c>
      <c r="M188" s="107">
        <f t="shared" si="8"/>
        <v>1</v>
      </c>
      <c r="N188" s="107">
        <f t="shared" si="8"/>
        <v>3</v>
      </c>
      <c r="O188" s="107">
        <f t="shared" si="8"/>
        <v>1</v>
      </c>
      <c r="P188" s="107">
        <f t="shared" si="8"/>
        <v>12</v>
      </c>
      <c r="Q188" s="108"/>
      <c r="R188" s="108"/>
      <c r="S188" s="108"/>
      <c r="T188" s="108"/>
      <c r="U188" s="108"/>
      <c r="V188" s="108"/>
      <c r="W188" s="108"/>
      <c r="X188" s="108"/>
      <c r="Y188" s="108"/>
      <c r="Z188" s="108"/>
    </row>
    <row r="189">
      <c r="A189" s="116" t="s">
        <v>586</v>
      </c>
      <c r="B189" s="110"/>
      <c r="C189" s="110"/>
      <c r="D189" s="59"/>
      <c r="E189" s="111">
        <f t="shared" ref="E189:G189" si="9">COUNTIF(E14:E183,E186)</f>
        <v>2</v>
      </c>
      <c r="F189" s="111">
        <f t="shared" si="9"/>
        <v>3</v>
      </c>
      <c r="G189" s="111">
        <f t="shared" si="9"/>
        <v>1</v>
      </c>
      <c r="H189" s="111"/>
      <c r="I189" s="111">
        <f>COUNTIF(I14:I183,I186)</f>
        <v>10</v>
      </c>
      <c r="J189" s="111"/>
      <c r="K189" s="111">
        <f t="shared" ref="K189:P189" si="10">COUNTIF(K14:K183,K186)</f>
        <v>1</v>
      </c>
      <c r="L189" s="111">
        <f t="shared" si="10"/>
        <v>26</v>
      </c>
      <c r="M189" s="111">
        <f t="shared" si="10"/>
        <v>1</v>
      </c>
      <c r="N189" s="111">
        <f t="shared" si="10"/>
        <v>1</v>
      </c>
      <c r="O189" s="111">
        <f t="shared" si="10"/>
        <v>11</v>
      </c>
      <c r="P189" s="111">
        <f t="shared" si="10"/>
        <v>3</v>
      </c>
      <c r="Q189" s="108"/>
      <c r="R189" s="108"/>
      <c r="S189" s="108"/>
      <c r="T189" s="108"/>
      <c r="U189" s="108"/>
      <c r="V189" s="108"/>
      <c r="W189" s="108"/>
      <c r="X189" s="108"/>
      <c r="Y189" s="108"/>
      <c r="Z189" s="108"/>
    </row>
    <row r="190">
      <c r="A190" s="112" t="s">
        <v>587</v>
      </c>
      <c r="B190" s="113"/>
      <c r="C190" s="113"/>
      <c r="D190" s="114"/>
      <c r="E190" s="115">
        <f t="shared" ref="E190:G190" si="11">COUNTIF(E14:E183,E187)</f>
        <v>9</v>
      </c>
      <c r="F190" s="115">
        <f t="shared" si="11"/>
        <v>4</v>
      </c>
      <c r="G190" s="115">
        <f t="shared" si="11"/>
        <v>6</v>
      </c>
      <c r="H190" s="115"/>
      <c r="I190" s="115">
        <f>COUNTIF(I14:I183,I187)</f>
        <v>14</v>
      </c>
      <c r="J190" s="115"/>
      <c r="K190" s="115">
        <f t="shared" ref="K190:P190" si="12">COUNTIF(K14:K183,K187)</f>
        <v>3</v>
      </c>
      <c r="L190" s="115">
        <f t="shared" si="12"/>
        <v>40</v>
      </c>
      <c r="M190" s="115">
        <f t="shared" si="12"/>
        <v>8</v>
      </c>
      <c r="N190" s="115">
        <f t="shared" si="12"/>
        <v>6</v>
      </c>
      <c r="O190" s="115">
        <f t="shared" si="12"/>
        <v>66</v>
      </c>
      <c r="P190" s="115">
        <f t="shared" si="12"/>
        <v>49</v>
      </c>
      <c r="Q190" s="108"/>
      <c r="R190" s="108"/>
      <c r="S190" s="108"/>
      <c r="T190" s="108"/>
      <c r="U190" s="108"/>
      <c r="V190" s="108"/>
      <c r="W190" s="108"/>
      <c r="X190" s="108"/>
      <c r="Y190" s="108"/>
      <c r="Z190" s="108"/>
    </row>
    <row r="191" ht="41.25" customHeight="1"/>
    <row r="192">
      <c r="C192" s="121" t="s">
        <v>590</v>
      </c>
      <c r="D192" s="59"/>
      <c r="E192" s="122">
        <f t="shared" ref="E192:P192" si="13">COUNTIF(E14:E183,"=2")</f>
        <v>0</v>
      </c>
      <c r="F192" s="122">
        <f t="shared" si="13"/>
        <v>0</v>
      </c>
      <c r="G192" s="122">
        <f t="shared" si="13"/>
        <v>0</v>
      </c>
      <c r="H192" s="122">
        <f t="shared" si="13"/>
        <v>0</v>
      </c>
      <c r="I192" s="122">
        <f t="shared" si="13"/>
        <v>0</v>
      </c>
      <c r="J192" s="122">
        <f t="shared" si="13"/>
        <v>0</v>
      </c>
      <c r="K192" s="122">
        <f t="shared" si="13"/>
        <v>0</v>
      </c>
      <c r="L192" s="122">
        <f t="shared" si="13"/>
        <v>0</v>
      </c>
      <c r="M192" s="122">
        <f t="shared" si="13"/>
        <v>0</v>
      </c>
      <c r="N192" s="122">
        <f t="shared" si="13"/>
        <v>0</v>
      </c>
      <c r="O192" s="122">
        <f t="shared" si="13"/>
        <v>0</v>
      </c>
      <c r="P192" s="122">
        <f t="shared" si="13"/>
        <v>0</v>
      </c>
    </row>
    <row r="193">
      <c r="C193" s="121" t="s">
        <v>591</v>
      </c>
      <c r="D193" s="59"/>
      <c r="E193" s="122">
        <f t="shared" ref="E193:P193" si="14">COUNTIF(E15:E183,"=11")</f>
        <v>3</v>
      </c>
      <c r="F193" s="122">
        <f t="shared" si="14"/>
        <v>1</v>
      </c>
      <c r="G193" s="122">
        <f t="shared" si="14"/>
        <v>2</v>
      </c>
      <c r="H193" s="122">
        <f t="shared" si="14"/>
        <v>0</v>
      </c>
      <c r="I193" s="122">
        <f t="shared" si="14"/>
        <v>13</v>
      </c>
      <c r="J193" s="122">
        <f t="shared" si="14"/>
        <v>0</v>
      </c>
      <c r="K193" s="122">
        <f t="shared" si="14"/>
        <v>1</v>
      </c>
      <c r="L193" s="122">
        <f t="shared" si="14"/>
        <v>0</v>
      </c>
      <c r="M193" s="122">
        <f t="shared" si="14"/>
        <v>2</v>
      </c>
      <c r="N193" s="122">
        <f t="shared" si="14"/>
        <v>2</v>
      </c>
      <c r="O193" s="122">
        <f t="shared" si="14"/>
        <v>0</v>
      </c>
      <c r="P193" s="122">
        <f t="shared" si="14"/>
        <v>0</v>
      </c>
    </row>
    <row r="194">
      <c r="C194" s="121" t="s">
        <v>592</v>
      </c>
      <c r="D194" s="59"/>
      <c r="E194" s="122">
        <f t="shared" ref="E194:P194" si="15">COUNTIF(E16:E184,"=12")</f>
        <v>2</v>
      </c>
      <c r="F194" s="122">
        <f t="shared" si="15"/>
        <v>4</v>
      </c>
      <c r="G194" s="122">
        <f t="shared" si="15"/>
        <v>1</v>
      </c>
      <c r="H194" s="122">
        <f t="shared" si="15"/>
        <v>0</v>
      </c>
      <c r="I194" s="122">
        <f t="shared" si="15"/>
        <v>6</v>
      </c>
      <c r="J194" s="122">
        <f t="shared" si="15"/>
        <v>0</v>
      </c>
      <c r="K194" s="122">
        <f t="shared" si="15"/>
        <v>0</v>
      </c>
      <c r="L194" s="122">
        <f t="shared" si="15"/>
        <v>0</v>
      </c>
      <c r="M194" s="122">
        <f t="shared" si="15"/>
        <v>3</v>
      </c>
      <c r="N194" s="122">
        <f t="shared" si="15"/>
        <v>2</v>
      </c>
      <c r="O194" s="122">
        <f t="shared" si="15"/>
        <v>1</v>
      </c>
      <c r="P194" s="122">
        <f t="shared" si="15"/>
        <v>0</v>
      </c>
    </row>
    <row r="195">
      <c r="C195" s="121" t="s">
        <v>593</v>
      </c>
      <c r="D195" s="59"/>
      <c r="E195" s="122">
        <f t="shared" ref="E195:P195" si="16">COUNTIF(E17:E185,"=13")</f>
        <v>1</v>
      </c>
      <c r="F195" s="122">
        <f t="shared" si="16"/>
        <v>4</v>
      </c>
      <c r="G195" s="122">
        <f t="shared" si="16"/>
        <v>0</v>
      </c>
      <c r="H195" s="122">
        <f t="shared" si="16"/>
        <v>0</v>
      </c>
      <c r="I195" s="122">
        <f t="shared" si="16"/>
        <v>13</v>
      </c>
      <c r="J195" s="122">
        <f t="shared" si="16"/>
        <v>0</v>
      </c>
      <c r="K195" s="122">
        <f t="shared" si="16"/>
        <v>0</v>
      </c>
      <c r="L195" s="122">
        <f t="shared" si="16"/>
        <v>5</v>
      </c>
      <c r="M195" s="122">
        <f t="shared" si="16"/>
        <v>2</v>
      </c>
      <c r="N195" s="122">
        <f t="shared" si="16"/>
        <v>7</v>
      </c>
      <c r="O195" s="122">
        <f t="shared" si="16"/>
        <v>0</v>
      </c>
      <c r="P195" s="122">
        <f t="shared" si="16"/>
        <v>0</v>
      </c>
    </row>
    <row r="196">
      <c r="C196" s="121" t="s">
        <v>594</v>
      </c>
      <c r="D196" s="59"/>
      <c r="E196" s="122">
        <f t="shared" ref="E196:P196" si="17">COUNTIF(E18:E186,"=14")</f>
        <v>7</v>
      </c>
      <c r="F196" s="122">
        <f t="shared" si="17"/>
        <v>2</v>
      </c>
      <c r="G196" s="122">
        <f t="shared" si="17"/>
        <v>1</v>
      </c>
      <c r="H196" s="122">
        <f t="shared" si="17"/>
        <v>0</v>
      </c>
      <c r="I196" s="122">
        <f t="shared" si="17"/>
        <v>14</v>
      </c>
      <c r="J196" s="122">
        <f t="shared" si="17"/>
        <v>0</v>
      </c>
      <c r="K196" s="122">
        <f t="shared" si="17"/>
        <v>4</v>
      </c>
      <c r="L196" s="122">
        <f t="shared" si="17"/>
        <v>0</v>
      </c>
      <c r="M196" s="122">
        <f t="shared" si="17"/>
        <v>8</v>
      </c>
      <c r="N196" s="122">
        <f t="shared" si="17"/>
        <v>7</v>
      </c>
      <c r="O196" s="122">
        <f t="shared" si="17"/>
        <v>0</v>
      </c>
      <c r="P196" s="122">
        <f t="shared" si="17"/>
        <v>0</v>
      </c>
    </row>
    <row r="197">
      <c r="C197" s="121" t="s">
        <v>595</v>
      </c>
      <c r="D197" s="59"/>
      <c r="E197" s="122">
        <f t="shared" ref="E197:P197" si="18">COUNTIF(E19:E187,"=15")</f>
        <v>3</v>
      </c>
      <c r="F197" s="122">
        <f t="shared" si="18"/>
        <v>8</v>
      </c>
      <c r="G197" s="122">
        <f t="shared" si="18"/>
        <v>6</v>
      </c>
      <c r="H197" s="122">
        <f t="shared" si="18"/>
        <v>0</v>
      </c>
      <c r="I197" s="122">
        <f t="shared" si="18"/>
        <v>20</v>
      </c>
      <c r="J197" s="122">
        <f t="shared" si="18"/>
        <v>0</v>
      </c>
      <c r="K197" s="122">
        <f t="shared" si="18"/>
        <v>3</v>
      </c>
      <c r="L197" s="122">
        <f t="shared" si="18"/>
        <v>2</v>
      </c>
      <c r="M197" s="122">
        <f t="shared" si="18"/>
        <v>2</v>
      </c>
      <c r="N197" s="122">
        <f t="shared" si="18"/>
        <v>7</v>
      </c>
      <c r="O197" s="122">
        <f t="shared" si="18"/>
        <v>2</v>
      </c>
      <c r="P197" s="122">
        <f t="shared" si="18"/>
        <v>0</v>
      </c>
    </row>
    <row r="198">
      <c r="C198" s="121" t="s">
        <v>596</v>
      </c>
      <c r="D198" s="59"/>
      <c r="E198" s="122">
        <f t="shared" ref="E198:P198" si="19">COUNTIF(E20:E187,"=16")</f>
        <v>9</v>
      </c>
      <c r="F198" s="122">
        <f t="shared" si="19"/>
        <v>5</v>
      </c>
      <c r="G198" s="122">
        <f t="shared" si="19"/>
        <v>4</v>
      </c>
      <c r="H198" s="122">
        <f t="shared" si="19"/>
        <v>0</v>
      </c>
      <c r="I198" s="122">
        <f t="shared" si="19"/>
        <v>25</v>
      </c>
      <c r="J198" s="122">
        <f t="shared" si="19"/>
        <v>0</v>
      </c>
      <c r="K198" s="122">
        <f t="shared" si="19"/>
        <v>4</v>
      </c>
      <c r="L198" s="122">
        <f t="shared" si="19"/>
        <v>12</v>
      </c>
      <c r="M198" s="122">
        <f t="shared" si="19"/>
        <v>7</v>
      </c>
      <c r="N198" s="122">
        <f t="shared" si="19"/>
        <v>7</v>
      </c>
      <c r="O198" s="122">
        <f t="shared" si="19"/>
        <v>0</v>
      </c>
      <c r="P198" s="122">
        <f t="shared" si="19"/>
        <v>0</v>
      </c>
    </row>
    <row r="199">
      <c r="C199" s="121" t="s">
        <v>597</v>
      </c>
      <c r="D199" s="59"/>
      <c r="E199" s="122">
        <f t="shared" ref="E199:P199" si="20">COUNTIF(E21:E188,"=17")</f>
        <v>3</v>
      </c>
      <c r="F199" s="122">
        <f t="shared" si="20"/>
        <v>3</v>
      </c>
      <c r="G199" s="122">
        <f t="shared" si="20"/>
        <v>1</v>
      </c>
      <c r="H199" s="122">
        <f t="shared" si="20"/>
        <v>0</v>
      </c>
      <c r="I199" s="122">
        <f t="shared" si="20"/>
        <v>13</v>
      </c>
      <c r="J199" s="122">
        <f t="shared" si="20"/>
        <v>0</v>
      </c>
      <c r="K199" s="122">
        <f t="shared" si="20"/>
        <v>2</v>
      </c>
      <c r="L199" s="122">
        <f t="shared" si="20"/>
        <v>4</v>
      </c>
      <c r="M199" s="122">
        <f t="shared" si="20"/>
        <v>0</v>
      </c>
      <c r="N199" s="122">
        <f t="shared" si="20"/>
        <v>4</v>
      </c>
      <c r="O199" s="122">
        <f t="shared" si="20"/>
        <v>1</v>
      </c>
      <c r="P199" s="122">
        <f t="shared" si="20"/>
        <v>0</v>
      </c>
    </row>
    <row r="200">
      <c r="C200" s="121" t="s">
        <v>598</v>
      </c>
      <c r="D200" s="59"/>
      <c r="E200" s="122">
        <f t="shared" ref="E200:P200" si="21">COUNTIF(E22:E189,"=18")</f>
        <v>5</v>
      </c>
      <c r="F200" s="122">
        <f t="shared" si="21"/>
        <v>2</v>
      </c>
      <c r="G200" s="122">
        <f t="shared" si="21"/>
        <v>3</v>
      </c>
      <c r="H200" s="122">
        <f t="shared" si="21"/>
        <v>0</v>
      </c>
      <c r="I200" s="122">
        <f t="shared" si="21"/>
        <v>9</v>
      </c>
      <c r="J200" s="122">
        <f t="shared" si="21"/>
        <v>0</v>
      </c>
      <c r="K200" s="122">
        <f t="shared" si="21"/>
        <v>1</v>
      </c>
      <c r="L200" s="122">
        <f t="shared" si="21"/>
        <v>3</v>
      </c>
      <c r="M200" s="122">
        <f t="shared" si="21"/>
        <v>4</v>
      </c>
      <c r="N200" s="122">
        <f t="shared" si="21"/>
        <v>4</v>
      </c>
      <c r="O200" s="122">
        <f t="shared" si="21"/>
        <v>7</v>
      </c>
      <c r="P200" s="122">
        <f t="shared" si="21"/>
        <v>13</v>
      </c>
    </row>
    <row r="201">
      <c r="C201" s="121" t="s">
        <v>599</v>
      </c>
      <c r="D201" s="59"/>
      <c r="E201" s="122">
        <f t="shared" ref="E201:P201" si="22">COUNTIF(E23:E190,"=19")</f>
        <v>2</v>
      </c>
      <c r="F201" s="122">
        <f t="shared" si="22"/>
        <v>1</v>
      </c>
      <c r="G201" s="122">
        <f t="shared" si="22"/>
        <v>7</v>
      </c>
      <c r="H201" s="122">
        <f t="shared" si="22"/>
        <v>0</v>
      </c>
      <c r="I201" s="122">
        <f t="shared" si="22"/>
        <v>8</v>
      </c>
      <c r="J201" s="122">
        <f t="shared" si="22"/>
        <v>0</v>
      </c>
      <c r="K201" s="122">
        <f t="shared" si="22"/>
        <v>4</v>
      </c>
      <c r="L201" s="122">
        <f t="shared" si="22"/>
        <v>9</v>
      </c>
      <c r="M201" s="122">
        <f t="shared" si="22"/>
        <v>0</v>
      </c>
      <c r="N201" s="122">
        <f t="shared" si="22"/>
        <v>0</v>
      </c>
      <c r="O201" s="122">
        <f t="shared" si="22"/>
        <v>4</v>
      </c>
      <c r="P201" s="122">
        <f t="shared" si="22"/>
        <v>21</v>
      </c>
    </row>
    <row r="202">
      <c r="C202" s="121" t="s">
        <v>600</v>
      </c>
      <c r="D202" s="59"/>
      <c r="E202" s="122">
        <f t="shared" ref="E202:P202" si="23">COUNTIF(E24:E191,"=20")</f>
        <v>2</v>
      </c>
      <c r="F202" s="122">
        <f t="shared" si="23"/>
        <v>3</v>
      </c>
      <c r="G202" s="122">
        <f t="shared" si="23"/>
        <v>3</v>
      </c>
      <c r="H202" s="122">
        <f t="shared" si="23"/>
        <v>0</v>
      </c>
      <c r="I202" s="122">
        <f t="shared" si="23"/>
        <v>11</v>
      </c>
      <c r="J202" s="122">
        <f t="shared" si="23"/>
        <v>0</v>
      </c>
      <c r="K202" s="122">
        <f t="shared" si="23"/>
        <v>3</v>
      </c>
      <c r="L202" s="122">
        <f t="shared" si="23"/>
        <v>17</v>
      </c>
      <c r="M202" s="122">
        <f t="shared" si="23"/>
        <v>0</v>
      </c>
      <c r="N202" s="122">
        <f t="shared" si="23"/>
        <v>0</v>
      </c>
      <c r="O202" s="122">
        <f t="shared" si="23"/>
        <v>8</v>
      </c>
      <c r="P202" s="122">
        <f t="shared" si="23"/>
        <v>28</v>
      </c>
    </row>
    <row r="203">
      <c r="A203" s="177"/>
      <c r="B203" s="177"/>
      <c r="C203" s="121" t="s">
        <v>540</v>
      </c>
      <c r="D203" s="59"/>
      <c r="E203" s="122">
        <f t="shared" ref="E203:P203" si="24">COUNTIF(E14:E183,"=21")</f>
        <v>0</v>
      </c>
      <c r="F203" s="122">
        <f t="shared" si="24"/>
        <v>0</v>
      </c>
      <c r="G203" s="122">
        <f t="shared" si="24"/>
        <v>6</v>
      </c>
      <c r="H203" s="122">
        <f t="shared" si="24"/>
        <v>0</v>
      </c>
      <c r="I203" s="122">
        <f t="shared" si="24"/>
        <v>0</v>
      </c>
      <c r="J203" s="122">
        <f t="shared" si="24"/>
        <v>0</v>
      </c>
      <c r="K203" s="122">
        <f t="shared" si="24"/>
        <v>2</v>
      </c>
      <c r="L203" s="122">
        <f t="shared" si="24"/>
        <v>7</v>
      </c>
      <c r="M203" s="122">
        <f t="shared" si="24"/>
        <v>0</v>
      </c>
      <c r="N203" s="122">
        <f t="shared" si="24"/>
        <v>0</v>
      </c>
      <c r="O203" s="122">
        <f t="shared" si="24"/>
        <v>26</v>
      </c>
      <c r="P203" s="122">
        <f t="shared" si="24"/>
        <v>49</v>
      </c>
    </row>
    <row r="204">
      <c r="A204" s="177"/>
      <c r="B204" s="177"/>
      <c r="C204" s="121" t="s">
        <v>541</v>
      </c>
      <c r="D204" s="59"/>
      <c r="E204" s="122">
        <f t="shared" ref="E204:P204" si="25">COUNTIF(E15:E183,"=22")</f>
        <v>0</v>
      </c>
      <c r="F204" s="122">
        <f t="shared" si="25"/>
        <v>0</v>
      </c>
      <c r="G204" s="122">
        <f t="shared" si="25"/>
        <v>5</v>
      </c>
      <c r="H204" s="122">
        <f t="shared" si="25"/>
        <v>0</v>
      </c>
      <c r="I204" s="122">
        <f t="shared" si="25"/>
        <v>0</v>
      </c>
      <c r="J204" s="122">
        <f t="shared" si="25"/>
        <v>0</v>
      </c>
      <c r="K204" s="122">
        <f t="shared" si="25"/>
        <v>7</v>
      </c>
      <c r="L204" s="122">
        <f t="shared" si="25"/>
        <v>40</v>
      </c>
      <c r="M204" s="122">
        <f t="shared" si="25"/>
        <v>0</v>
      </c>
      <c r="N204" s="122">
        <f t="shared" si="25"/>
        <v>0</v>
      </c>
      <c r="O204" s="122">
        <f t="shared" si="25"/>
        <v>66</v>
      </c>
      <c r="P204" s="122">
        <f t="shared" si="25"/>
        <v>42</v>
      </c>
    </row>
    <row r="205">
      <c r="A205" s="177"/>
      <c r="B205" s="177"/>
      <c r="C205" s="121" t="s">
        <v>542</v>
      </c>
      <c r="D205" s="59"/>
      <c r="E205" s="122">
        <f t="shared" ref="E205:P205" si="26">COUNTIF(E16:E184,"=23")</f>
        <v>0</v>
      </c>
      <c r="F205" s="122">
        <f t="shared" si="26"/>
        <v>0</v>
      </c>
      <c r="G205" s="122">
        <f t="shared" si="26"/>
        <v>6</v>
      </c>
      <c r="H205" s="122">
        <f t="shared" si="26"/>
        <v>0</v>
      </c>
      <c r="I205" s="122">
        <f t="shared" si="26"/>
        <v>0</v>
      </c>
      <c r="J205" s="122">
        <f t="shared" si="26"/>
        <v>0</v>
      </c>
      <c r="K205" s="122">
        <f t="shared" si="26"/>
        <v>5</v>
      </c>
      <c r="L205" s="122">
        <f t="shared" si="26"/>
        <v>29</v>
      </c>
      <c r="M205" s="122">
        <f t="shared" si="26"/>
        <v>0</v>
      </c>
      <c r="N205" s="122">
        <f t="shared" si="26"/>
        <v>0</v>
      </c>
      <c r="O205" s="122">
        <f t="shared" si="26"/>
        <v>31</v>
      </c>
      <c r="P205" s="122">
        <f t="shared" si="26"/>
        <v>12</v>
      </c>
    </row>
    <row r="206">
      <c r="A206" s="177"/>
      <c r="B206" s="177"/>
      <c r="C206" s="121" t="s">
        <v>543</v>
      </c>
      <c r="D206" s="59"/>
      <c r="E206" s="122">
        <f t="shared" ref="E206:P206" si="27">COUNTIF(E17:E185,"=24")</f>
        <v>0</v>
      </c>
      <c r="F206" s="122">
        <f t="shared" si="27"/>
        <v>0</v>
      </c>
      <c r="G206" s="122">
        <f t="shared" si="27"/>
        <v>6</v>
      </c>
      <c r="H206" s="122">
        <f t="shared" si="27"/>
        <v>0</v>
      </c>
      <c r="I206" s="122">
        <f t="shared" si="27"/>
        <v>0</v>
      </c>
      <c r="J206" s="122">
        <f t="shared" si="27"/>
        <v>0</v>
      </c>
      <c r="K206" s="122">
        <f t="shared" si="27"/>
        <v>7</v>
      </c>
      <c r="L206" s="122">
        <f t="shared" si="27"/>
        <v>15</v>
      </c>
      <c r="M206" s="122">
        <f t="shared" si="27"/>
        <v>0</v>
      </c>
      <c r="N206" s="122">
        <f t="shared" si="27"/>
        <v>0</v>
      </c>
      <c r="O206" s="122">
        <f t="shared" si="27"/>
        <v>10</v>
      </c>
      <c r="P206" s="122">
        <f t="shared" si="27"/>
        <v>3</v>
      </c>
    </row>
    <row r="207">
      <c r="A207" s="177"/>
      <c r="B207" s="177"/>
      <c r="C207" s="121" t="s">
        <v>544</v>
      </c>
      <c r="D207" s="59"/>
      <c r="E207" s="122">
        <f t="shared" ref="E207:P207" si="28">COUNTIF(E18:E186,"=25")</f>
        <v>0</v>
      </c>
      <c r="F207" s="122">
        <f t="shared" si="28"/>
        <v>0</v>
      </c>
      <c r="G207" s="122">
        <f t="shared" si="28"/>
        <v>6</v>
      </c>
      <c r="H207" s="122">
        <f t="shared" si="28"/>
        <v>0</v>
      </c>
      <c r="I207" s="122">
        <f t="shared" si="28"/>
        <v>0</v>
      </c>
      <c r="J207" s="122">
        <f t="shared" si="28"/>
        <v>0</v>
      </c>
      <c r="K207" s="122">
        <f t="shared" si="28"/>
        <v>2</v>
      </c>
      <c r="L207" s="122">
        <f t="shared" si="28"/>
        <v>27</v>
      </c>
      <c r="M207" s="122">
        <f t="shared" si="28"/>
        <v>0</v>
      </c>
      <c r="N207" s="122">
        <f t="shared" si="28"/>
        <v>0</v>
      </c>
      <c r="O207" s="122">
        <f t="shared" si="28"/>
        <v>11</v>
      </c>
      <c r="P207" s="122">
        <f t="shared" si="28"/>
        <v>0</v>
      </c>
    </row>
    <row r="208">
      <c r="A208" s="177"/>
      <c r="B208" s="177"/>
      <c r="C208" s="121" t="s">
        <v>545</v>
      </c>
      <c r="D208" s="59"/>
      <c r="E208" s="122">
        <f t="shared" ref="E208:P208" si="29">COUNTIF(E19:E187,"=26")</f>
        <v>0</v>
      </c>
      <c r="F208" s="122">
        <f t="shared" si="29"/>
        <v>0</v>
      </c>
      <c r="G208" s="122">
        <f t="shared" si="29"/>
        <v>3</v>
      </c>
      <c r="H208" s="122">
        <f t="shared" si="29"/>
        <v>0</v>
      </c>
      <c r="I208" s="122">
        <f t="shared" si="29"/>
        <v>0</v>
      </c>
      <c r="J208" s="122">
        <f t="shared" si="29"/>
        <v>0</v>
      </c>
      <c r="K208" s="122">
        <f t="shared" si="29"/>
        <v>4</v>
      </c>
      <c r="L208" s="122">
        <f t="shared" si="29"/>
        <v>0</v>
      </c>
      <c r="M208" s="122">
        <f t="shared" si="29"/>
        <v>0</v>
      </c>
      <c r="N208" s="122">
        <f t="shared" si="29"/>
        <v>0</v>
      </c>
      <c r="O208" s="122">
        <f t="shared" si="29"/>
        <v>0</v>
      </c>
      <c r="P208" s="122">
        <f t="shared" si="29"/>
        <v>0</v>
      </c>
    </row>
    <row r="209">
      <c r="A209" s="177"/>
      <c r="B209" s="177"/>
      <c r="C209" s="121" t="s">
        <v>546</v>
      </c>
      <c r="D209" s="59"/>
      <c r="E209" s="122">
        <f t="shared" ref="E209:P209" si="30">COUNTIF(E20:E187,"=27")</f>
        <v>0</v>
      </c>
      <c r="F209" s="122">
        <f t="shared" si="30"/>
        <v>0</v>
      </c>
      <c r="G209" s="122">
        <f t="shared" si="30"/>
        <v>6</v>
      </c>
      <c r="H209" s="122">
        <f t="shared" si="30"/>
        <v>0</v>
      </c>
      <c r="I209" s="122">
        <f t="shared" si="30"/>
        <v>0</v>
      </c>
      <c r="J209" s="122">
        <f t="shared" si="30"/>
        <v>0</v>
      </c>
      <c r="K209" s="122">
        <f t="shared" si="30"/>
        <v>4</v>
      </c>
      <c r="L209" s="122">
        <f t="shared" si="30"/>
        <v>0</v>
      </c>
      <c r="M209" s="122">
        <f t="shared" si="30"/>
        <v>0</v>
      </c>
      <c r="N209" s="122">
        <f t="shared" si="30"/>
        <v>0</v>
      </c>
      <c r="O209" s="122">
        <f t="shared" si="30"/>
        <v>0</v>
      </c>
      <c r="P209" s="122">
        <f t="shared" si="30"/>
        <v>0</v>
      </c>
    </row>
    <row r="210">
      <c r="A210" s="177"/>
      <c r="B210" s="177"/>
      <c r="C210" s="121" t="s">
        <v>547</v>
      </c>
      <c r="D210" s="59"/>
      <c r="E210" s="122">
        <f t="shared" ref="E210:P210" si="31">COUNTIF(E21:E188,"=28")</f>
        <v>0</v>
      </c>
      <c r="F210" s="122">
        <f t="shared" si="31"/>
        <v>0</v>
      </c>
      <c r="G210" s="122">
        <f t="shared" si="31"/>
        <v>5</v>
      </c>
      <c r="H210" s="122">
        <f t="shared" si="31"/>
        <v>0</v>
      </c>
      <c r="I210" s="122">
        <f t="shared" si="31"/>
        <v>0</v>
      </c>
      <c r="J210" s="122">
        <f t="shared" si="31"/>
        <v>0</v>
      </c>
      <c r="K210" s="122">
        <f t="shared" si="31"/>
        <v>2</v>
      </c>
      <c r="L210" s="122">
        <f t="shared" si="31"/>
        <v>0</v>
      </c>
      <c r="M210" s="122">
        <f t="shared" si="31"/>
        <v>0</v>
      </c>
      <c r="N210" s="122">
        <f t="shared" si="31"/>
        <v>0</v>
      </c>
      <c r="O210" s="122">
        <f t="shared" si="31"/>
        <v>0</v>
      </c>
      <c r="P210" s="122">
        <f t="shared" si="31"/>
        <v>0</v>
      </c>
    </row>
    <row r="211">
      <c r="A211" s="177"/>
      <c r="B211" s="177"/>
      <c r="C211" s="121" t="s">
        <v>548</v>
      </c>
      <c r="D211" s="59"/>
      <c r="E211" s="122">
        <f t="shared" ref="E211:P211" si="32">COUNTIF(E22:E189,"=29")</f>
        <v>0</v>
      </c>
      <c r="F211" s="122">
        <f t="shared" si="32"/>
        <v>0</v>
      </c>
      <c r="G211" s="122">
        <f t="shared" si="32"/>
        <v>2</v>
      </c>
      <c r="H211" s="122">
        <f t="shared" si="32"/>
        <v>0</v>
      </c>
      <c r="I211" s="122">
        <f t="shared" si="32"/>
        <v>0</v>
      </c>
      <c r="J211" s="122">
        <f t="shared" si="32"/>
        <v>0</v>
      </c>
      <c r="K211" s="122">
        <f t="shared" si="32"/>
        <v>3</v>
      </c>
      <c r="L211" s="122">
        <f t="shared" si="32"/>
        <v>0</v>
      </c>
      <c r="M211" s="122">
        <f t="shared" si="32"/>
        <v>0</v>
      </c>
      <c r="N211" s="122">
        <f t="shared" si="32"/>
        <v>0</v>
      </c>
      <c r="O211" s="122">
        <f t="shared" si="32"/>
        <v>0</v>
      </c>
      <c r="P211" s="122">
        <f t="shared" si="32"/>
        <v>0</v>
      </c>
    </row>
    <row r="212">
      <c r="A212" s="177"/>
      <c r="B212" s="177"/>
      <c r="C212" s="121" t="s">
        <v>549</v>
      </c>
      <c r="D212" s="59"/>
      <c r="E212" s="122">
        <f t="shared" ref="E212:P212" si="33">COUNTIF(E23:E190,"=30")</f>
        <v>0</v>
      </c>
      <c r="F212" s="122">
        <f t="shared" si="33"/>
        <v>0</v>
      </c>
      <c r="G212" s="122">
        <f t="shared" si="33"/>
        <v>0</v>
      </c>
      <c r="H212" s="122">
        <f t="shared" si="33"/>
        <v>0</v>
      </c>
      <c r="I212" s="122">
        <f t="shared" si="33"/>
        <v>0</v>
      </c>
      <c r="J212" s="122">
        <f t="shared" si="33"/>
        <v>0</v>
      </c>
      <c r="K212" s="122">
        <f t="shared" si="33"/>
        <v>3</v>
      </c>
      <c r="L212" s="122">
        <f t="shared" si="33"/>
        <v>0</v>
      </c>
      <c r="M212" s="122">
        <f t="shared" si="33"/>
        <v>0</v>
      </c>
      <c r="N212" s="122">
        <f t="shared" si="33"/>
        <v>0</v>
      </c>
      <c r="O212" s="122">
        <f t="shared" si="33"/>
        <v>0</v>
      </c>
      <c r="P212" s="122">
        <f t="shared" si="33"/>
        <v>0</v>
      </c>
    </row>
    <row r="213">
      <c r="A213" s="177"/>
      <c r="B213" s="177"/>
      <c r="C213" s="121" t="s">
        <v>550</v>
      </c>
      <c r="D213" s="59"/>
      <c r="E213" s="122">
        <f t="shared" ref="E213:P213" si="34">COUNTIF(E24:E191,"=31")</f>
        <v>0</v>
      </c>
      <c r="F213" s="122">
        <f t="shared" si="34"/>
        <v>0</v>
      </c>
      <c r="G213" s="122">
        <f t="shared" si="34"/>
        <v>3</v>
      </c>
      <c r="H213" s="122">
        <f t="shared" si="34"/>
        <v>0</v>
      </c>
      <c r="I213" s="122">
        <f t="shared" si="34"/>
        <v>0</v>
      </c>
      <c r="J213" s="122">
        <f t="shared" si="34"/>
        <v>0</v>
      </c>
      <c r="K213" s="122">
        <f t="shared" si="34"/>
        <v>2</v>
      </c>
      <c r="L213" s="122">
        <f t="shared" si="34"/>
        <v>0</v>
      </c>
      <c r="M213" s="122">
        <f t="shared" si="34"/>
        <v>0</v>
      </c>
      <c r="N213" s="122">
        <f t="shared" si="34"/>
        <v>0</v>
      </c>
      <c r="O213" s="122">
        <f t="shared" si="34"/>
        <v>0</v>
      </c>
      <c r="P213" s="122">
        <f t="shared" si="34"/>
        <v>0</v>
      </c>
    </row>
    <row r="214">
      <c r="A214" s="177"/>
      <c r="B214" s="177"/>
      <c r="C214" s="121" t="s">
        <v>551</v>
      </c>
      <c r="D214" s="59"/>
      <c r="E214" s="122">
        <f t="shared" ref="E214:P214" si="35">COUNTIF(E25:E203,"=32")</f>
        <v>0</v>
      </c>
      <c r="F214" s="122">
        <f t="shared" si="35"/>
        <v>0</v>
      </c>
      <c r="G214" s="122">
        <f t="shared" si="35"/>
        <v>1</v>
      </c>
      <c r="H214" s="122">
        <f t="shared" si="35"/>
        <v>0</v>
      </c>
      <c r="I214" s="122">
        <f t="shared" si="35"/>
        <v>0</v>
      </c>
      <c r="J214" s="122">
        <f t="shared" si="35"/>
        <v>0</v>
      </c>
      <c r="K214" s="122">
        <f t="shared" si="35"/>
        <v>6</v>
      </c>
      <c r="L214" s="122">
        <f t="shared" si="35"/>
        <v>0</v>
      </c>
      <c r="M214" s="122">
        <f t="shared" si="35"/>
        <v>0</v>
      </c>
      <c r="N214" s="122">
        <f t="shared" si="35"/>
        <v>0</v>
      </c>
      <c r="O214" s="122">
        <f t="shared" si="35"/>
        <v>0</v>
      </c>
      <c r="P214" s="122">
        <f t="shared" si="35"/>
        <v>0</v>
      </c>
    </row>
    <row r="215">
      <c r="A215" s="177"/>
      <c r="B215" s="177"/>
      <c r="C215" s="121" t="s">
        <v>552</v>
      </c>
      <c r="D215" s="59"/>
      <c r="E215" s="122">
        <f t="shared" ref="E215:P215" si="36">COUNTIF(E26:E204,"=33")</f>
        <v>0</v>
      </c>
      <c r="F215" s="122">
        <f t="shared" si="36"/>
        <v>0</v>
      </c>
      <c r="G215" s="122">
        <f t="shared" si="36"/>
        <v>3</v>
      </c>
      <c r="H215" s="122">
        <f t="shared" si="36"/>
        <v>0</v>
      </c>
      <c r="I215" s="122">
        <f t="shared" si="36"/>
        <v>0</v>
      </c>
      <c r="J215" s="122">
        <f t="shared" si="36"/>
        <v>0</v>
      </c>
      <c r="K215" s="122">
        <f t="shared" si="36"/>
        <v>2</v>
      </c>
      <c r="L215" s="122">
        <f t="shared" si="36"/>
        <v>0</v>
      </c>
      <c r="M215" s="122">
        <f t="shared" si="36"/>
        <v>0</v>
      </c>
      <c r="N215" s="122">
        <f t="shared" si="36"/>
        <v>0</v>
      </c>
      <c r="O215" s="122">
        <f t="shared" si="36"/>
        <v>0</v>
      </c>
      <c r="P215" s="122">
        <f t="shared" si="36"/>
        <v>0</v>
      </c>
    </row>
    <row r="216">
      <c r="A216" s="177"/>
      <c r="B216" s="177"/>
      <c r="C216" s="121" t="s">
        <v>553</v>
      </c>
      <c r="D216" s="59"/>
      <c r="E216" s="122">
        <f t="shared" ref="E216:P216" si="37">COUNTIF(E27:E205,"=34")</f>
        <v>0</v>
      </c>
      <c r="F216" s="122">
        <f t="shared" si="37"/>
        <v>0</v>
      </c>
      <c r="G216" s="122">
        <f t="shared" si="37"/>
        <v>0</v>
      </c>
      <c r="H216" s="122">
        <f t="shared" si="37"/>
        <v>0</v>
      </c>
      <c r="I216" s="122">
        <f t="shared" si="37"/>
        <v>0</v>
      </c>
      <c r="J216" s="122">
        <f t="shared" si="37"/>
        <v>0</v>
      </c>
      <c r="K216" s="122">
        <f t="shared" si="37"/>
        <v>2</v>
      </c>
      <c r="L216" s="122">
        <f t="shared" si="37"/>
        <v>0</v>
      </c>
      <c r="M216" s="122">
        <f t="shared" si="37"/>
        <v>0</v>
      </c>
      <c r="N216" s="122">
        <f t="shared" si="37"/>
        <v>0</v>
      </c>
      <c r="O216" s="122">
        <f t="shared" si="37"/>
        <v>0</v>
      </c>
      <c r="P216" s="122">
        <f t="shared" si="37"/>
        <v>0</v>
      </c>
    </row>
    <row r="217">
      <c r="A217" s="177"/>
      <c r="B217" s="177"/>
      <c r="C217" s="121" t="s">
        <v>554</v>
      </c>
      <c r="D217" s="59"/>
      <c r="E217" s="122">
        <f t="shared" ref="E217:P217" si="38">COUNTIF(E28:E206,"=35")</f>
        <v>0</v>
      </c>
      <c r="F217" s="122">
        <f t="shared" si="38"/>
        <v>0</v>
      </c>
      <c r="G217" s="122">
        <f t="shared" si="38"/>
        <v>0</v>
      </c>
      <c r="H217" s="122">
        <f t="shared" si="38"/>
        <v>0</v>
      </c>
      <c r="I217" s="122">
        <f t="shared" si="38"/>
        <v>0</v>
      </c>
      <c r="J217" s="122">
        <f t="shared" si="38"/>
        <v>0</v>
      </c>
      <c r="K217" s="122">
        <f t="shared" si="38"/>
        <v>2</v>
      </c>
      <c r="L217" s="122">
        <f t="shared" si="38"/>
        <v>0</v>
      </c>
      <c r="M217" s="122">
        <f t="shared" si="38"/>
        <v>0</v>
      </c>
      <c r="N217" s="122">
        <f t="shared" si="38"/>
        <v>0</v>
      </c>
      <c r="O217" s="122">
        <f t="shared" si="38"/>
        <v>0</v>
      </c>
      <c r="P217" s="122">
        <f t="shared" si="38"/>
        <v>0</v>
      </c>
    </row>
    <row r="218">
      <c r="A218" s="177"/>
      <c r="B218" s="177"/>
      <c r="C218" s="121" t="s">
        <v>555</v>
      </c>
      <c r="D218" s="59"/>
      <c r="E218" s="122">
        <f t="shared" ref="E218:P218" si="39">COUNTIF(E29:E207,"=36")</f>
        <v>0</v>
      </c>
      <c r="F218" s="122">
        <f t="shared" si="39"/>
        <v>0</v>
      </c>
      <c r="G218" s="122">
        <f t="shared" si="39"/>
        <v>1</v>
      </c>
      <c r="H218" s="122">
        <f t="shared" si="39"/>
        <v>0</v>
      </c>
      <c r="I218" s="122">
        <f t="shared" si="39"/>
        <v>0</v>
      </c>
      <c r="J218" s="122">
        <f t="shared" si="39"/>
        <v>0</v>
      </c>
      <c r="K218" s="122">
        <f t="shared" si="39"/>
        <v>1</v>
      </c>
      <c r="L218" s="122">
        <f t="shared" si="39"/>
        <v>0</v>
      </c>
      <c r="M218" s="122">
        <f t="shared" si="39"/>
        <v>0</v>
      </c>
      <c r="N218" s="122">
        <f t="shared" si="39"/>
        <v>0</v>
      </c>
      <c r="O218" s="122">
        <f t="shared" si="39"/>
        <v>0</v>
      </c>
      <c r="P218" s="122">
        <f t="shared" si="39"/>
        <v>0</v>
      </c>
    </row>
    <row r="219">
      <c r="A219" s="177"/>
      <c r="B219" s="177"/>
      <c r="C219" s="121" t="s">
        <v>556</v>
      </c>
      <c r="D219" s="59"/>
      <c r="E219" s="122">
        <f t="shared" ref="E219:P219" si="40">COUNTIF(E30:E208,"=37")</f>
        <v>0</v>
      </c>
      <c r="F219" s="122">
        <f t="shared" si="40"/>
        <v>0</v>
      </c>
      <c r="G219" s="122">
        <f t="shared" si="40"/>
        <v>0</v>
      </c>
      <c r="H219" s="122">
        <f t="shared" si="40"/>
        <v>0</v>
      </c>
      <c r="I219" s="122">
        <f t="shared" si="40"/>
        <v>0</v>
      </c>
      <c r="J219" s="122">
        <f t="shared" si="40"/>
        <v>0</v>
      </c>
      <c r="K219" s="122">
        <f t="shared" si="40"/>
        <v>2</v>
      </c>
      <c r="L219" s="122">
        <f t="shared" si="40"/>
        <v>0</v>
      </c>
      <c r="M219" s="122">
        <f t="shared" si="40"/>
        <v>0</v>
      </c>
      <c r="N219" s="122">
        <f t="shared" si="40"/>
        <v>0</v>
      </c>
      <c r="O219" s="122">
        <f t="shared" si="40"/>
        <v>0</v>
      </c>
      <c r="P219" s="122">
        <f t="shared" si="40"/>
        <v>0</v>
      </c>
    </row>
    <row r="220">
      <c r="A220" s="177"/>
      <c r="B220" s="177"/>
      <c r="C220" s="121" t="s">
        <v>557</v>
      </c>
      <c r="D220" s="59"/>
      <c r="E220" s="122">
        <f t="shared" ref="E220:P220" si="41">COUNTIF(E31:E209,"=38")</f>
        <v>0</v>
      </c>
      <c r="F220" s="122">
        <f t="shared" si="41"/>
        <v>0</v>
      </c>
      <c r="G220" s="122">
        <f t="shared" si="41"/>
        <v>0</v>
      </c>
      <c r="H220" s="122">
        <f t="shared" si="41"/>
        <v>0</v>
      </c>
      <c r="I220" s="122">
        <f t="shared" si="41"/>
        <v>0</v>
      </c>
      <c r="J220" s="122">
        <f t="shared" si="41"/>
        <v>0</v>
      </c>
      <c r="K220" s="122">
        <f t="shared" si="41"/>
        <v>0</v>
      </c>
      <c r="L220" s="122">
        <f t="shared" si="41"/>
        <v>0</v>
      </c>
      <c r="M220" s="122">
        <f t="shared" si="41"/>
        <v>0</v>
      </c>
      <c r="N220" s="122">
        <f t="shared" si="41"/>
        <v>0</v>
      </c>
      <c r="O220" s="122">
        <f t="shared" si="41"/>
        <v>0</v>
      </c>
      <c r="P220" s="122">
        <f t="shared" si="41"/>
        <v>0</v>
      </c>
    </row>
    <row r="221">
      <c r="A221" s="177"/>
      <c r="B221" s="177"/>
      <c r="C221" s="121" t="s">
        <v>558</v>
      </c>
      <c r="D221" s="59"/>
      <c r="E221" s="122">
        <f t="shared" ref="E221:P221" si="42">COUNTIF(E32:E210,"=39")</f>
        <v>0</v>
      </c>
      <c r="F221" s="122">
        <f t="shared" si="42"/>
        <v>0</v>
      </c>
      <c r="G221" s="122">
        <f t="shared" si="42"/>
        <v>0</v>
      </c>
      <c r="H221" s="122">
        <f t="shared" si="42"/>
        <v>0</v>
      </c>
      <c r="I221" s="122">
        <f t="shared" si="42"/>
        <v>0</v>
      </c>
      <c r="J221" s="122">
        <f t="shared" si="42"/>
        <v>0</v>
      </c>
      <c r="K221" s="122">
        <f t="shared" si="42"/>
        <v>0</v>
      </c>
      <c r="L221" s="122">
        <f t="shared" si="42"/>
        <v>0</v>
      </c>
      <c r="M221" s="122">
        <f t="shared" si="42"/>
        <v>0</v>
      </c>
      <c r="N221" s="122">
        <f t="shared" si="42"/>
        <v>0</v>
      </c>
      <c r="O221" s="122">
        <f t="shared" si="42"/>
        <v>0</v>
      </c>
      <c r="P221" s="122">
        <f t="shared" si="42"/>
        <v>0</v>
      </c>
    </row>
    <row r="222">
      <c r="A222" s="177"/>
      <c r="B222" s="177"/>
      <c r="C222" s="124" t="s">
        <v>559</v>
      </c>
      <c r="D222" s="125"/>
      <c r="E222" s="122">
        <f t="shared" ref="E222:P222" si="43">COUNTIF(E33:E211,"=40")</f>
        <v>0</v>
      </c>
      <c r="F222" s="122">
        <f t="shared" si="43"/>
        <v>0</v>
      </c>
      <c r="G222" s="122">
        <f t="shared" si="43"/>
        <v>0</v>
      </c>
      <c r="H222" s="122">
        <f t="shared" si="43"/>
        <v>0</v>
      </c>
      <c r="I222" s="122">
        <f t="shared" si="43"/>
        <v>0</v>
      </c>
      <c r="J222" s="122">
        <f t="shared" si="43"/>
        <v>0</v>
      </c>
      <c r="K222" s="122">
        <f t="shared" si="43"/>
        <v>0</v>
      </c>
      <c r="L222" s="122">
        <f t="shared" si="43"/>
        <v>2</v>
      </c>
      <c r="M222" s="122">
        <f t="shared" si="43"/>
        <v>0</v>
      </c>
      <c r="N222" s="122">
        <f t="shared" si="43"/>
        <v>0</v>
      </c>
      <c r="O222" s="122">
        <f t="shared" si="43"/>
        <v>0</v>
      </c>
      <c r="P222" s="122">
        <f t="shared" si="43"/>
        <v>0</v>
      </c>
    </row>
    <row r="223">
      <c r="A223" s="177"/>
      <c r="B223" s="177"/>
      <c r="C223" s="121" t="s">
        <v>560</v>
      </c>
      <c r="D223" s="59"/>
      <c r="E223" s="178">
        <f t="shared" ref="E223:P223" si="44">SUM(E192:E222)</f>
        <v>37</v>
      </c>
      <c r="F223" s="178">
        <f t="shared" si="44"/>
        <v>33</v>
      </c>
      <c r="G223" s="178">
        <f t="shared" si="44"/>
        <v>81</v>
      </c>
      <c r="H223" s="178">
        <f t="shared" si="44"/>
        <v>0</v>
      </c>
      <c r="I223" s="178">
        <f t="shared" si="44"/>
        <v>132</v>
      </c>
      <c r="J223" s="178">
        <f t="shared" si="44"/>
        <v>0</v>
      </c>
      <c r="K223" s="178">
        <f t="shared" si="44"/>
        <v>78</v>
      </c>
      <c r="L223" s="178">
        <f t="shared" si="44"/>
        <v>172</v>
      </c>
      <c r="M223" s="178">
        <f t="shared" si="44"/>
        <v>28</v>
      </c>
      <c r="N223" s="178">
        <f t="shared" si="44"/>
        <v>40</v>
      </c>
      <c r="O223" s="178">
        <f t="shared" si="44"/>
        <v>167</v>
      </c>
      <c r="P223" s="178">
        <f t="shared" si="44"/>
        <v>168</v>
      </c>
    </row>
    <row r="224">
      <c r="A224" s="133"/>
      <c r="B224" s="133"/>
      <c r="C224" s="133"/>
      <c r="D224" s="133"/>
      <c r="E224" s="133"/>
      <c r="F224" s="133"/>
      <c r="G224" s="133"/>
      <c r="H224" s="135"/>
      <c r="I224" s="133"/>
      <c r="J224" s="133"/>
      <c r="K224" s="133"/>
      <c r="L224" s="135"/>
      <c r="M224" s="177"/>
      <c r="N224" s="133"/>
      <c r="O224" s="135"/>
      <c r="P224" s="133"/>
    </row>
    <row r="225">
      <c r="A225" s="133"/>
      <c r="B225" s="133"/>
      <c r="C225" s="133"/>
      <c r="D225" s="133"/>
      <c r="E225" s="133"/>
      <c r="F225" s="133"/>
      <c r="G225" s="133"/>
      <c r="H225" s="135"/>
      <c r="I225" s="133"/>
      <c r="J225" s="133"/>
      <c r="K225" s="133"/>
      <c r="L225" s="135"/>
      <c r="M225" s="177"/>
      <c r="N225" s="133"/>
      <c r="O225" s="135"/>
      <c r="P225" s="133"/>
    </row>
    <row r="226">
      <c r="A226" s="133"/>
      <c r="B226" s="133"/>
      <c r="C226" s="133"/>
      <c r="D226" s="133"/>
      <c r="E226" s="133"/>
      <c r="F226" s="133"/>
      <c r="G226" s="133"/>
      <c r="H226" s="135"/>
      <c r="I226" s="133"/>
      <c r="J226" s="133"/>
      <c r="K226" s="133"/>
      <c r="L226" s="135"/>
      <c r="M226" s="177"/>
      <c r="N226" s="133"/>
      <c r="O226" s="135"/>
      <c r="P226" s="133"/>
    </row>
    <row r="227">
      <c r="A227" s="133"/>
      <c r="B227" s="133"/>
      <c r="C227" s="179" t="s">
        <v>561</v>
      </c>
      <c r="E227" s="180"/>
      <c r="F227" s="180"/>
      <c r="G227" s="179" t="s">
        <v>562</v>
      </c>
      <c r="H227" s="181"/>
      <c r="I227" s="180"/>
      <c r="J227" s="180"/>
      <c r="K227" s="180"/>
      <c r="L227" s="181"/>
      <c r="M227" s="177"/>
      <c r="N227" s="180"/>
      <c r="O227" s="137" t="s">
        <v>563</v>
      </c>
      <c r="P227" s="133"/>
    </row>
    <row r="228">
      <c r="A228" s="133"/>
      <c r="B228" s="133"/>
      <c r="C228" s="133"/>
      <c r="D228" s="133"/>
      <c r="E228" s="133"/>
      <c r="F228" s="133"/>
      <c r="G228" s="133"/>
      <c r="H228" s="135"/>
      <c r="I228" s="133"/>
      <c r="J228" s="133"/>
      <c r="K228" s="133"/>
      <c r="L228" s="135"/>
      <c r="M228" s="177"/>
      <c r="N228" s="133"/>
      <c r="O228" s="135"/>
      <c r="P228" s="133"/>
    </row>
    <row r="229">
      <c r="A229" s="129"/>
      <c r="B229" s="129"/>
      <c r="C229" s="129"/>
      <c r="D229" s="129"/>
      <c r="E229" s="129"/>
      <c r="F229" s="129"/>
      <c r="G229" s="129"/>
      <c r="H229" s="130"/>
      <c r="I229" s="129"/>
      <c r="J229" s="129"/>
      <c r="K229" s="129"/>
      <c r="L229" s="129"/>
      <c r="M229" s="129"/>
      <c r="N229" s="129"/>
      <c r="O229" s="129"/>
      <c r="P229" s="129"/>
    </row>
    <row r="230">
      <c r="A230" s="129"/>
      <c r="B230" s="129"/>
      <c r="C230" s="129"/>
      <c r="D230" s="129"/>
      <c r="E230" s="129"/>
      <c r="F230" s="129"/>
      <c r="G230" s="129"/>
      <c r="H230" s="130"/>
      <c r="I230" s="129"/>
      <c r="J230" s="129"/>
      <c r="K230" s="129"/>
      <c r="L230" s="129"/>
      <c r="M230" s="129"/>
      <c r="N230" s="129"/>
      <c r="O230" s="129"/>
      <c r="P230" s="129"/>
    </row>
    <row r="231">
      <c r="A231" s="129"/>
      <c r="B231" s="129"/>
      <c r="C231" s="129"/>
      <c r="D231" s="129"/>
      <c r="E231" s="129"/>
      <c r="F231" s="129"/>
      <c r="G231" s="129"/>
      <c r="H231" s="130"/>
      <c r="I231" s="129"/>
      <c r="J231" s="129"/>
      <c r="K231" s="129"/>
      <c r="L231" s="129"/>
      <c r="M231" s="129"/>
      <c r="N231" s="129"/>
      <c r="O231" s="129"/>
      <c r="P231" s="129"/>
    </row>
    <row r="232">
      <c r="A232" s="129"/>
      <c r="B232" s="129"/>
      <c r="C232" s="129"/>
      <c r="D232" s="129"/>
      <c r="E232" s="129"/>
      <c r="F232" s="129"/>
      <c r="G232" s="129"/>
      <c r="H232" s="130"/>
      <c r="I232" s="129"/>
      <c r="J232" s="129"/>
      <c r="K232" s="129"/>
      <c r="L232" s="129"/>
      <c r="M232" s="129"/>
      <c r="N232" s="129"/>
      <c r="O232" s="129"/>
      <c r="P232" s="129"/>
    </row>
    <row r="233">
      <c r="A233" s="129"/>
      <c r="B233" s="129"/>
      <c r="C233" s="129"/>
      <c r="D233" s="129"/>
      <c r="E233" s="129"/>
      <c r="F233" s="129"/>
      <c r="G233" s="129"/>
      <c r="H233" s="130"/>
      <c r="I233" s="129"/>
      <c r="J233" s="129"/>
      <c r="K233" s="129"/>
      <c r="L233" s="129"/>
      <c r="M233" s="129"/>
      <c r="N233" s="129"/>
      <c r="O233" s="129"/>
      <c r="P233" s="129"/>
    </row>
    <row r="234">
      <c r="A234" s="129"/>
      <c r="B234" s="129"/>
      <c r="C234" s="129"/>
      <c r="D234" s="129"/>
      <c r="E234" s="129"/>
      <c r="F234" s="129"/>
      <c r="G234" s="129"/>
      <c r="H234" s="130"/>
      <c r="I234" s="129"/>
      <c r="J234" s="129"/>
      <c r="K234" s="129"/>
      <c r="L234" s="129"/>
      <c r="M234" s="129"/>
      <c r="N234" s="129"/>
      <c r="O234" s="129"/>
      <c r="P234" s="129"/>
    </row>
    <row r="235">
      <c r="A235" s="129"/>
      <c r="B235" s="129"/>
      <c r="C235" s="129"/>
      <c r="D235" s="129"/>
      <c r="E235" s="129"/>
      <c r="F235" s="129"/>
      <c r="G235" s="129"/>
      <c r="H235" s="130"/>
      <c r="I235" s="129"/>
      <c r="J235" s="129"/>
      <c r="K235" s="129"/>
      <c r="L235" s="129"/>
      <c r="M235" s="129"/>
      <c r="N235" s="129"/>
      <c r="O235" s="129"/>
      <c r="P235" s="129"/>
    </row>
    <row r="236">
      <c r="A236" s="129"/>
      <c r="B236" s="129"/>
      <c r="C236" s="129"/>
      <c r="D236" s="129"/>
      <c r="E236" s="129"/>
      <c r="F236" s="129"/>
      <c r="G236" s="129"/>
      <c r="H236" s="130"/>
      <c r="I236" s="129"/>
      <c r="J236" s="129"/>
      <c r="K236" s="129"/>
      <c r="L236" s="129"/>
      <c r="M236" s="129"/>
      <c r="N236" s="129"/>
      <c r="O236" s="129"/>
      <c r="P236" s="129"/>
    </row>
    <row r="237">
      <c r="A237" s="129"/>
      <c r="B237" s="129"/>
      <c r="C237" s="129"/>
      <c r="D237" s="129"/>
      <c r="E237" s="129"/>
      <c r="F237" s="129"/>
      <c r="G237" s="129"/>
      <c r="H237" s="130"/>
      <c r="I237" s="129"/>
      <c r="J237" s="129"/>
      <c r="K237" s="129"/>
      <c r="L237" s="129"/>
      <c r="M237" s="129"/>
      <c r="N237" s="129"/>
      <c r="O237" s="129"/>
      <c r="P237" s="129"/>
    </row>
    <row r="238">
      <c r="A238" s="129"/>
      <c r="B238" s="129"/>
      <c r="C238" s="129"/>
      <c r="D238" s="129"/>
      <c r="E238" s="129"/>
      <c r="F238" s="129"/>
      <c r="G238" s="129"/>
      <c r="H238" s="130"/>
      <c r="I238" s="129"/>
      <c r="J238" s="129"/>
      <c r="K238" s="129"/>
      <c r="L238" s="129"/>
      <c r="M238" s="129"/>
      <c r="N238" s="129"/>
      <c r="O238" s="129"/>
      <c r="P238" s="129"/>
    </row>
    <row r="239">
      <c r="A239" s="129"/>
      <c r="B239" s="129"/>
      <c r="C239" s="129"/>
      <c r="D239" s="129"/>
      <c r="E239" s="129"/>
      <c r="F239" s="129"/>
      <c r="G239" s="129"/>
      <c r="H239" s="130"/>
      <c r="I239" s="129"/>
      <c r="J239" s="129"/>
      <c r="K239" s="129"/>
      <c r="L239" s="129"/>
      <c r="M239" s="129"/>
      <c r="N239" s="129"/>
      <c r="O239" s="129"/>
      <c r="P239" s="129"/>
    </row>
    <row r="240">
      <c r="A240" s="129"/>
      <c r="B240" s="129"/>
      <c r="C240" s="129"/>
      <c r="D240" s="129"/>
      <c r="E240" s="129"/>
      <c r="F240" s="129"/>
      <c r="G240" s="129"/>
      <c r="H240" s="130"/>
      <c r="I240" s="129"/>
      <c r="J240" s="129"/>
      <c r="K240" s="129"/>
      <c r="L240" s="129"/>
      <c r="M240" s="129"/>
      <c r="N240" s="129"/>
      <c r="O240" s="129"/>
      <c r="P240" s="129"/>
    </row>
    <row r="241">
      <c r="A241" s="129"/>
      <c r="B241" s="129"/>
      <c r="C241" s="129"/>
      <c r="D241" s="129"/>
      <c r="E241" s="129"/>
      <c r="F241" s="129"/>
      <c r="G241" s="129"/>
      <c r="H241" s="130"/>
      <c r="I241" s="129"/>
      <c r="J241" s="129"/>
      <c r="K241" s="129"/>
      <c r="L241" s="129"/>
      <c r="M241" s="129"/>
      <c r="N241" s="129"/>
      <c r="O241" s="129"/>
      <c r="P241" s="129"/>
    </row>
    <row r="242">
      <c r="A242" s="129"/>
      <c r="B242" s="129"/>
      <c r="C242" s="129"/>
      <c r="D242" s="129"/>
      <c r="E242" s="129"/>
      <c r="F242" s="129"/>
      <c r="G242" s="129"/>
      <c r="H242" s="130"/>
      <c r="I242" s="129"/>
      <c r="J242" s="129"/>
      <c r="K242" s="129"/>
      <c r="L242" s="129"/>
      <c r="M242" s="129"/>
      <c r="N242" s="129"/>
      <c r="O242" s="129"/>
      <c r="P242" s="129"/>
    </row>
    <row r="243">
      <c r="A243" s="129"/>
      <c r="B243" s="129"/>
      <c r="C243" s="129"/>
      <c r="D243" s="129"/>
      <c r="E243" s="129"/>
      <c r="F243" s="129"/>
      <c r="G243" s="129"/>
      <c r="H243" s="130"/>
      <c r="I243" s="129"/>
      <c r="J243" s="129"/>
      <c r="K243" s="129"/>
      <c r="L243" s="129"/>
      <c r="M243" s="129"/>
      <c r="N243" s="129"/>
      <c r="O243" s="129"/>
      <c r="P243" s="129"/>
    </row>
    <row r="244">
      <c r="A244" s="129"/>
      <c r="B244" s="129"/>
      <c r="C244" s="129"/>
      <c r="D244" s="129"/>
      <c r="E244" s="129"/>
      <c r="F244" s="129"/>
      <c r="G244" s="129"/>
      <c r="H244" s="130"/>
      <c r="I244" s="129"/>
      <c r="J244" s="129"/>
      <c r="K244" s="129"/>
      <c r="L244" s="129"/>
      <c r="M244" s="129"/>
      <c r="N244" s="129"/>
      <c r="O244" s="129"/>
      <c r="P244" s="129"/>
    </row>
    <row r="245">
      <c r="A245" s="129"/>
      <c r="B245" s="129"/>
      <c r="C245" s="129"/>
      <c r="D245" s="129"/>
      <c r="E245" s="129"/>
      <c r="F245" s="129"/>
      <c r="G245" s="129"/>
      <c r="H245" s="130"/>
      <c r="I245" s="129"/>
      <c r="J245" s="129"/>
      <c r="K245" s="129"/>
      <c r="L245" s="129"/>
      <c r="M245" s="129"/>
      <c r="N245" s="129"/>
      <c r="O245" s="129"/>
      <c r="P245" s="129"/>
    </row>
    <row r="246">
      <c r="A246" s="129"/>
      <c r="B246" s="129"/>
      <c r="C246" s="129"/>
      <c r="D246" s="129"/>
      <c r="E246" s="129"/>
      <c r="F246" s="129"/>
      <c r="G246" s="129"/>
      <c r="H246" s="130"/>
      <c r="I246" s="129"/>
      <c r="J246" s="129"/>
      <c r="K246" s="129"/>
      <c r="L246" s="129"/>
      <c r="M246" s="129"/>
      <c r="N246" s="129"/>
      <c r="O246" s="129"/>
      <c r="P246" s="129"/>
    </row>
    <row r="247">
      <c r="A247" s="129"/>
      <c r="B247" s="129"/>
      <c r="C247" s="129"/>
      <c r="D247" s="129"/>
      <c r="E247" s="129"/>
      <c r="F247" s="129"/>
      <c r="G247" s="129"/>
      <c r="H247" s="130"/>
      <c r="I247" s="129"/>
      <c r="J247" s="129"/>
      <c r="K247" s="129"/>
      <c r="L247" s="129"/>
      <c r="M247" s="129"/>
      <c r="N247" s="129"/>
      <c r="O247" s="129"/>
      <c r="P247" s="129"/>
    </row>
    <row r="248">
      <c r="A248" s="129"/>
      <c r="B248" s="129"/>
      <c r="C248" s="129"/>
      <c r="D248" s="129"/>
      <c r="E248" s="129"/>
      <c r="F248" s="129"/>
      <c r="G248" s="129"/>
      <c r="H248" s="130"/>
      <c r="I248" s="129"/>
      <c r="J248" s="129"/>
      <c r="K248" s="129"/>
      <c r="L248" s="129"/>
      <c r="M248" s="129"/>
      <c r="N248" s="129"/>
      <c r="O248" s="129"/>
      <c r="P248" s="129"/>
    </row>
    <row r="249">
      <c r="A249" s="129"/>
      <c r="B249" s="129"/>
      <c r="C249" s="129"/>
      <c r="D249" s="129"/>
      <c r="E249" s="129"/>
      <c r="F249" s="129"/>
      <c r="G249" s="129"/>
      <c r="H249" s="130"/>
      <c r="I249" s="129"/>
      <c r="J249" s="129"/>
      <c r="K249" s="129"/>
      <c r="L249" s="129"/>
      <c r="M249" s="129"/>
      <c r="N249" s="129"/>
      <c r="O249" s="129"/>
      <c r="P249" s="129"/>
    </row>
    <row r="250">
      <c r="A250" s="129"/>
      <c r="B250" s="129"/>
      <c r="C250" s="129"/>
      <c r="D250" s="129"/>
      <c r="E250" s="129"/>
      <c r="F250" s="129"/>
      <c r="G250" s="129"/>
      <c r="H250" s="130"/>
      <c r="I250" s="129"/>
      <c r="J250" s="129"/>
      <c r="K250" s="129"/>
      <c r="L250" s="129"/>
      <c r="M250" s="129"/>
      <c r="N250" s="129"/>
      <c r="O250" s="129"/>
      <c r="P250" s="129"/>
    </row>
    <row r="251">
      <c r="A251" s="129"/>
      <c r="B251" s="129"/>
      <c r="C251" s="129"/>
      <c r="D251" s="129"/>
      <c r="E251" s="129"/>
      <c r="F251" s="129"/>
      <c r="G251" s="129"/>
      <c r="H251" s="130"/>
      <c r="I251" s="129"/>
      <c r="J251" s="129"/>
      <c r="K251" s="129"/>
      <c r="L251" s="129"/>
      <c r="M251" s="129"/>
      <c r="N251" s="129"/>
      <c r="O251" s="129"/>
      <c r="P251" s="129"/>
    </row>
    <row r="252">
      <c r="A252" s="129"/>
      <c r="B252" s="129"/>
      <c r="C252" s="129"/>
      <c r="D252" s="129"/>
      <c r="E252" s="129"/>
      <c r="F252" s="129"/>
      <c r="G252" s="129"/>
      <c r="H252" s="130"/>
      <c r="I252" s="129"/>
      <c r="J252" s="129"/>
      <c r="K252" s="129"/>
      <c r="L252" s="129"/>
      <c r="M252" s="129"/>
      <c r="N252" s="129"/>
      <c r="O252" s="129"/>
      <c r="P252" s="129"/>
    </row>
    <row r="253">
      <c r="A253" s="129"/>
      <c r="B253" s="129"/>
      <c r="C253" s="129"/>
      <c r="D253" s="129"/>
      <c r="E253" s="129"/>
      <c r="F253" s="129"/>
      <c r="G253" s="129"/>
      <c r="H253" s="130"/>
      <c r="I253" s="129"/>
      <c r="J253" s="129"/>
      <c r="K253" s="129"/>
      <c r="L253" s="129"/>
      <c r="M253" s="129"/>
      <c r="N253" s="129"/>
      <c r="O253" s="129"/>
      <c r="P253" s="129"/>
    </row>
    <row r="254">
      <c r="A254" s="129"/>
      <c r="B254" s="129"/>
      <c r="C254" s="129"/>
      <c r="D254" s="129"/>
      <c r="E254" s="129"/>
      <c r="F254" s="129"/>
      <c r="G254" s="129"/>
      <c r="H254" s="130"/>
      <c r="I254" s="129"/>
      <c r="J254" s="129"/>
      <c r="K254" s="129"/>
      <c r="L254" s="129"/>
      <c r="M254" s="129"/>
      <c r="N254" s="129"/>
      <c r="O254" s="129"/>
      <c r="P254" s="129"/>
    </row>
    <row r="255">
      <c r="A255" s="129"/>
      <c r="B255" s="129"/>
      <c r="C255" s="129"/>
      <c r="D255" s="129"/>
      <c r="E255" s="129"/>
      <c r="F255" s="129"/>
      <c r="G255" s="129"/>
      <c r="H255" s="130"/>
      <c r="I255" s="129"/>
      <c r="J255" s="129"/>
      <c r="K255" s="129"/>
      <c r="L255" s="129"/>
      <c r="M255" s="129"/>
      <c r="N255" s="129"/>
      <c r="O255" s="129"/>
      <c r="P255" s="129"/>
    </row>
    <row r="256">
      <c r="A256" s="129"/>
      <c r="B256" s="129"/>
      <c r="C256" s="129"/>
      <c r="D256" s="129"/>
      <c r="E256" s="129"/>
      <c r="F256" s="129"/>
      <c r="G256" s="129"/>
      <c r="H256" s="130"/>
      <c r="I256" s="129"/>
      <c r="J256" s="129"/>
      <c r="K256" s="129"/>
      <c r="L256" s="129"/>
      <c r="M256" s="129"/>
      <c r="N256" s="129"/>
      <c r="O256" s="129"/>
      <c r="P256" s="129"/>
    </row>
    <row r="257">
      <c r="A257" s="129"/>
      <c r="B257" s="129"/>
      <c r="C257" s="129"/>
      <c r="D257" s="129"/>
      <c r="E257" s="129"/>
      <c r="F257" s="129"/>
      <c r="G257" s="129"/>
      <c r="H257" s="130"/>
      <c r="I257" s="129"/>
      <c r="J257" s="129"/>
      <c r="K257" s="129"/>
      <c r="L257" s="129"/>
      <c r="M257" s="129"/>
      <c r="N257" s="129"/>
      <c r="O257" s="129"/>
      <c r="P257" s="129"/>
    </row>
    <row r="258">
      <c r="A258" s="129"/>
      <c r="B258" s="129"/>
      <c r="C258" s="129"/>
      <c r="D258" s="129"/>
      <c r="E258" s="129"/>
      <c r="F258" s="129"/>
      <c r="G258" s="129"/>
      <c r="H258" s="130"/>
      <c r="I258" s="129"/>
      <c r="J258" s="129"/>
      <c r="K258" s="129"/>
      <c r="L258" s="129"/>
      <c r="M258" s="129"/>
      <c r="N258" s="129"/>
      <c r="O258" s="129"/>
      <c r="P258" s="129"/>
    </row>
    <row r="259">
      <c r="A259" s="129"/>
      <c r="B259" s="129"/>
      <c r="C259" s="129"/>
      <c r="D259" s="129"/>
      <c r="E259" s="129"/>
      <c r="F259" s="129"/>
      <c r="G259" s="129"/>
      <c r="H259" s="130"/>
      <c r="I259" s="129"/>
      <c r="J259" s="129"/>
      <c r="K259" s="129"/>
      <c r="L259" s="129"/>
      <c r="M259" s="129"/>
      <c r="N259" s="129"/>
      <c r="O259" s="129"/>
      <c r="P259" s="129"/>
    </row>
    <row r="260">
      <c r="A260" s="129"/>
      <c r="B260" s="129"/>
      <c r="C260" s="129"/>
      <c r="D260" s="129"/>
      <c r="E260" s="129"/>
      <c r="F260" s="129"/>
      <c r="G260" s="129"/>
      <c r="H260" s="130"/>
      <c r="I260" s="129"/>
      <c r="J260" s="129"/>
      <c r="K260" s="129"/>
      <c r="L260" s="129"/>
      <c r="M260" s="129"/>
      <c r="N260" s="129"/>
      <c r="O260" s="129"/>
      <c r="P260" s="129"/>
    </row>
    <row r="261">
      <c r="A261" s="129"/>
      <c r="B261" s="129"/>
      <c r="C261" s="129"/>
      <c r="D261" s="129"/>
      <c r="E261" s="129"/>
      <c r="F261" s="129"/>
      <c r="G261" s="129"/>
      <c r="H261" s="130"/>
      <c r="I261" s="129"/>
      <c r="J261" s="129"/>
      <c r="K261" s="129"/>
      <c r="L261" s="129"/>
      <c r="M261" s="129"/>
      <c r="N261" s="129"/>
      <c r="O261" s="129"/>
      <c r="P261" s="129"/>
    </row>
    <row r="262">
      <c r="A262" s="129"/>
      <c r="B262" s="129"/>
      <c r="C262" s="129"/>
      <c r="D262" s="129"/>
      <c r="E262" s="129"/>
      <c r="F262" s="129"/>
      <c r="G262" s="129"/>
      <c r="H262" s="130"/>
      <c r="I262" s="129"/>
      <c r="J262" s="129"/>
      <c r="K262" s="129"/>
      <c r="L262" s="129"/>
      <c r="M262" s="129"/>
      <c r="N262" s="129"/>
      <c r="O262" s="129"/>
      <c r="P262" s="129"/>
    </row>
    <row r="263">
      <c r="A263" s="129"/>
      <c r="B263" s="129"/>
      <c r="C263" s="129"/>
      <c r="D263" s="129"/>
      <c r="E263" s="129"/>
      <c r="F263" s="129"/>
      <c r="G263" s="129"/>
      <c r="H263" s="130"/>
      <c r="I263" s="129"/>
      <c r="J263" s="129"/>
      <c r="K263" s="129"/>
      <c r="L263" s="129"/>
      <c r="M263" s="129"/>
      <c r="N263" s="129"/>
      <c r="O263" s="129"/>
      <c r="P263" s="129"/>
    </row>
    <row r="264">
      <c r="A264" s="129"/>
      <c r="B264" s="129"/>
      <c r="C264" s="129"/>
      <c r="D264" s="129"/>
      <c r="E264" s="129"/>
      <c r="F264" s="129"/>
      <c r="G264" s="129"/>
      <c r="H264" s="130"/>
      <c r="I264" s="129"/>
      <c r="J264" s="129"/>
      <c r="K264" s="129"/>
      <c r="L264" s="129"/>
      <c r="M264" s="129"/>
      <c r="N264" s="129"/>
      <c r="O264" s="129"/>
      <c r="P264" s="129"/>
    </row>
    <row r="265">
      <c r="A265" s="129"/>
      <c r="B265" s="129"/>
      <c r="C265" s="129"/>
      <c r="D265" s="129"/>
      <c r="E265" s="129"/>
      <c r="F265" s="129"/>
      <c r="G265" s="129"/>
      <c r="H265" s="130"/>
      <c r="I265" s="129"/>
      <c r="J265" s="129"/>
      <c r="K265" s="129"/>
      <c r="L265" s="129"/>
      <c r="M265" s="129"/>
      <c r="N265" s="129"/>
      <c r="O265" s="129"/>
      <c r="P265" s="129"/>
    </row>
    <row r="266">
      <c r="A266" s="129"/>
      <c r="B266" s="129"/>
      <c r="C266" s="129"/>
      <c r="D266" s="129"/>
      <c r="E266" s="129"/>
      <c r="F266" s="129"/>
      <c r="G266" s="129"/>
      <c r="H266" s="130"/>
      <c r="I266" s="129"/>
      <c r="J266" s="129"/>
      <c r="K266" s="129"/>
      <c r="L266" s="129"/>
      <c r="M266" s="129"/>
      <c r="N266" s="129"/>
      <c r="O266" s="129"/>
      <c r="P266" s="129"/>
    </row>
    <row r="267">
      <c r="A267" s="129"/>
      <c r="B267" s="129"/>
      <c r="C267" s="129"/>
      <c r="D267" s="129"/>
      <c r="E267" s="129"/>
      <c r="F267" s="129"/>
      <c r="G267" s="129"/>
      <c r="H267" s="130"/>
      <c r="I267" s="129"/>
      <c r="J267" s="129"/>
      <c r="K267" s="129"/>
      <c r="L267" s="129"/>
      <c r="M267" s="129"/>
      <c r="N267" s="129"/>
      <c r="O267" s="129"/>
      <c r="P267" s="129"/>
    </row>
    <row r="268">
      <c r="A268" s="129"/>
      <c r="B268" s="129"/>
      <c r="C268" s="129"/>
      <c r="D268" s="129"/>
      <c r="E268" s="129"/>
      <c r="F268" s="129"/>
      <c r="G268" s="129"/>
      <c r="H268" s="130"/>
      <c r="I268" s="129"/>
      <c r="J268" s="129"/>
      <c r="K268" s="129"/>
      <c r="L268" s="129"/>
      <c r="M268" s="129"/>
      <c r="N268" s="129"/>
      <c r="O268" s="129"/>
      <c r="P268" s="129"/>
    </row>
    <row r="269">
      <c r="A269" s="129"/>
      <c r="B269" s="129"/>
      <c r="C269" s="129"/>
      <c r="D269" s="129"/>
      <c r="E269" s="129"/>
      <c r="F269" s="129"/>
      <c r="G269" s="129"/>
      <c r="H269" s="130"/>
      <c r="I269" s="129"/>
      <c r="J269" s="129"/>
      <c r="K269" s="129"/>
      <c r="L269" s="129"/>
      <c r="M269" s="129"/>
      <c r="N269" s="129"/>
      <c r="O269" s="129"/>
      <c r="P269" s="129"/>
    </row>
    <row r="270">
      <c r="A270" s="129"/>
      <c r="B270" s="129"/>
      <c r="C270" s="129"/>
      <c r="D270" s="129"/>
      <c r="E270" s="129"/>
      <c r="F270" s="129"/>
      <c r="G270" s="129"/>
      <c r="H270" s="130"/>
      <c r="I270" s="129"/>
      <c r="J270" s="129"/>
      <c r="K270" s="129"/>
      <c r="L270" s="129"/>
      <c r="M270" s="129"/>
      <c r="N270" s="129"/>
      <c r="O270" s="129"/>
      <c r="P270" s="129"/>
    </row>
    <row r="271">
      <c r="A271" s="129"/>
      <c r="B271" s="129"/>
      <c r="C271" s="129"/>
      <c r="D271" s="129"/>
      <c r="E271" s="129"/>
      <c r="F271" s="129"/>
      <c r="G271" s="129"/>
      <c r="H271" s="130"/>
      <c r="I271" s="129"/>
      <c r="J271" s="129"/>
      <c r="K271" s="129"/>
      <c r="L271" s="129"/>
      <c r="M271" s="129"/>
      <c r="N271" s="129"/>
      <c r="O271" s="129"/>
      <c r="P271" s="129"/>
    </row>
    <row r="272">
      <c r="A272" s="129"/>
      <c r="B272" s="129"/>
      <c r="C272" s="129"/>
      <c r="D272" s="129"/>
      <c r="E272" s="129"/>
      <c r="F272" s="129"/>
      <c r="G272" s="129"/>
      <c r="H272" s="130"/>
      <c r="I272" s="129"/>
      <c r="J272" s="129"/>
      <c r="K272" s="129"/>
      <c r="L272" s="129"/>
      <c r="M272" s="129"/>
      <c r="N272" s="129"/>
      <c r="O272" s="129"/>
      <c r="P272" s="129"/>
    </row>
    <row r="273">
      <c r="A273" s="129"/>
      <c r="B273" s="129"/>
      <c r="C273" s="129"/>
      <c r="D273" s="129"/>
      <c r="E273" s="129"/>
      <c r="F273" s="129"/>
      <c r="G273" s="129"/>
      <c r="H273" s="130"/>
      <c r="I273" s="129"/>
      <c r="J273" s="129"/>
      <c r="K273" s="129"/>
      <c r="L273" s="129"/>
      <c r="M273" s="129"/>
      <c r="N273" s="129"/>
      <c r="O273" s="129"/>
      <c r="P273" s="129"/>
    </row>
    <row r="274">
      <c r="A274" s="129"/>
      <c r="B274" s="129"/>
      <c r="C274" s="129"/>
      <c r="D274" s="129"/>
      <c r="E274" s="129"/>
      <c r="F274" s="129"/>
      <c r="G274" s="129"/>
      <c r="H274" s="130"/>
      <c r="I274" s="129"/>
      <c r="J274" s="129"/>
      <c r="K274" s="129"/>
      <c r="L274" s="129"/>
      <c r="M274" s="129"/>
      <c r="N274" s="129"/>
      <c r="O274" s="129"/>
      <c r="P274" s="129"/>
    </row>
    <row r="275">
      <c r="A275" s="129"/>
      <c r="B275" s="129"/>
      <c r="C275" s="129"/>
      <c r="D275" s="129"/>
      <c r="E275" s="129"/>
      <c r="F275" s="129"/>
      <c r="G275" s="129"/>
      <c r="H275" s="130"/>
      <c r="I275" s="129"/>
      <c r="J275" s="129"/>
      <c r="K275" s="129"/>
      <c r="L275" s="129"/>
      <c r="M275" s="129"/>
      <c r="N275" s="129"/>
      <c r="O275" s="129"/>
      <c r="P275" s="129"/>
    </row>
    <row r="276">
      <c r="A276" s="129"/>
      <c r="B276" s="129"/>
      <c r="C276" s="129"/>
      <c r="D276" s="129"/>
      <c r="E276" s="129"/>
      <c r="F276" s="129"/>
      <c r="G276" s="129"/>
      <c r="H276" s="130"/>
      <c r="I276" s="129"/>
      <c r="J276" s="129"/>
      <c r="K276" s="129"/>
      <c r="L276" s="129"/>
      <c r="M276" s="129"/>
      <c r="N276" s="129"/>
      <c r="O276" s="129"/>
      <c r="P276" s="129"/>
    </row>
    <row r="277">
      <c r="A277" s="129"/>
      <c r="B277" s="129"/>
      <c r="C277" s="129"/>
      <c r="D277" s="129"/>
      <c r="E277" s="129"/>
      <c r="F277" s="129"/>
      <c r="G277" s="129"/>
      <c r="H277" s="130"/>
      <c r="I277" s="129"/>
      <c r="J277" s="129"/>
      <c r="K277" s="129"/>
      <c r="L277" s="129"/>
      <c r="M277" s="129"/>
      <c r="N277" s="129"/>
      <c r="O277" s="129"/>
      <c r="P277" s="129"/>
    </row>
    <row r="278">
      <c r="A278" s="129"/>
      <c r="B278" s="129"/>
      <c r="C278" s="129"/>
      <c r="D278" s="129"/>
      <c r="E278" s="129"/>
      <c r="F278" s="129"/>
      <c r="G278" s="129"/>
      <c r="H278" s="130"/>
      <c r="I278" s="129"/>
      <c r="J278" s="129"/>
      <c r="K278" s="129"/>
      <c r="L278" s="129"/>
      <c r="M278" s="129"/>
      <c r="N278" s="129"/>
      <c r="O278" s="129"/>
      <c r="P278" s="129"/>
    </row>
    <row r="279">
      <c r="A279" s="129"/>
      <c r="B279" s="129"/>
      <c r="C279" s="129"/>
      <c r="D279" s="129"/>
      <c r="E279" s="129"/>
      <c r="F279" s="129"/>
      <c r="G279" s="129"/>
      <c r="H279" s="130"/>
      <c r="I279" s="129"/>
      <c r="J279" s="129"/>
      <c r="K279" s="129"/>
      <c r="L279" s="129"/>
      <c r="M279" s="129"/>
      <c r="N279" s="129"/>
      <c r="O279" s="129"/>
      <c r="P279" s="129"/>
    </row>
    <row r="280">
      <c r="A280" s="129"/>
      <c r="B280" s="129"/>
      <c r="C280" s="129"/>
      <c r="D280" s="129"/>
      <c r="E280" s="129"/>
      <c r="F280" s="129"/>
      <c r="G280" s="129"/>
      <c r="H280" s="130"/>
      <c r="I280" s="129"/>
      <c r="J280" s="129"/>
      <c r="K280" s="129"/>
      <c r="L280" s="129"/>
      <c r="M280" s="129"/>
      <c r="N280" s="129"/>
      <c r="O280" s="129"/>
      <c r="P280" s="129"/>
    </row>
    <row r="281">
      <c r="A281" s="129"/>
      <c r="B281" s="129"/>
      <c r="C281" s="129"/>
      <c r="D281" s="129"/>
      <c r="E281" s="129"/>
      <c r="F281" s="129"/>
      <c r="G281" s="129"/>
      <c r="H281" s="130"/>
      <c r="I281" s="129"/>
      <c r="J281" s="129"/>
      <c r="K281" s="129"/>
      <c r="L281" s="129"/>
      <c r="M281" s="129"/>
      <c r="N281" s="129"/>
      <c r="O281" s="129"/>
      <c r="P281" s="129"/>
    </row>
    <row r="282">
      <c r="A282" s="129"/>
      <c r="B282" s="129"/>
      <c r="C282" s="129"/>
      <c r="D282" s="129"/>
      <c r="E282" s="129"/>
      <c r="F282" s="129"/>
      <c r="G282" s="129"/>
      <c r="H282" s="130"/>
      <c r="I282" s="129"/>
      <c r="J282" s="129"/>
      <c r="K282" s="129"/>
      <c r="L282" s="129"/>
      <c r="M282" s="129"/>
      <c r="N282" s="129"/>
      <c r="O282" s="129"/>
      <c r="P282" s="129"/>
    </row>
    <row r="283">
      <c r="A283" s="129"/>
      <c r="B283" s="129"/>
      <c r="C283" s="129"/>
      <c r="D283" s="129"/>
      <c r="E283" s="129"/>
      <c r="F283" s="129"/>
      <c r="G283" s="129"/>
      <c r="H283" s="130"/>
      <c r="I283" s="129"/>
      <c r="J283" s="129"/>
      <c r="K283" s="129"/>
      <c r="L283" s="129"/>
      <c r="M283" s="129"/>
      <c r="N283" s="129"/>
      <c r="O283" s="129"/>
      <c r="P283" s="129"/>
    </row>
    <row r="284">
      <c r="A284" s="129"/>
      <c r="B284" s="129"/>
      <c r="C284" s="129"/>
      <c r="D284" s="129"/>
      <c r="E284" s="129"/>
      <c r="F284" s="129"/>
      <c r="G284" s="129"/>
      <c r="H284" s="130"/>
      <c r="I284" s="129"/>
      <c r="J284" s="129"/>
      <c r="K284" s="129"/>
      <c r="L284" s="129"/>
      <c r="M284" s="129"/>
      <c r="N284" s="129"/>
      <c r="O284" s="129"/>
      <c r="P284" s="129"/>
    </row>
    <row r="285">
      <c r="A285" s="129"/>
      <c r="B285" s="129"/>
      <c r="C285" s="129"/>
      <c r="D285" s="129"/>
      <c r="E285" s="129"/>
      <c r="F285" s="129"/>
      <c r="G285" s="129"/>
      <c r="H285" s="130"/>
      <c r="I285" s="129"/>
      <c r="J285" s="129"/>
      <c r="K285" s="129"/>
      <c r="L285" s="129"/>
      <c r="M285" s="129"/>
      <c r="N285" s="129"/>
      <c r="O285" s="129"/>
      <c r="P285" s="129"/>
    </row>
    <row r="286">
      <c r="A286" s="129"/>
      <c r="B286" s="129"/>
      <c r="C286" s="129"/>
      <c r="D286" s="129"/>
      <c r="E286" s="129"/>
      <c r="F286" s="129"/>
      <c r="G286" s="129"/>
      <c r="H286" s="130"/>
      <c r="I286" s="129"/>
      <c r="J286" s="129"/>
      <c r="K286" s="129"/>
      <c r="L286" s="129"/>
      <c r="M286" s="129"/>
      <c r="N286" s="129"/>
      <c r="O286" s="129"/>
      <c r="P286" s="129"/>
    </row>
    <row r="287">
      <c r="A287" s="129"/>
      <c r="B287" s="129"/>
      <c r="C287" s="129"/>
      <c r="D287" s="129"/>
      <c r="E287" s="129"/>
      <c r="F287" s="129"/>
      <c r="G287" s="129"/>
      <c r="H287" s="130"/>
      <c r="I287" s="129"/>
      <c r="J287" s="129"/>
      <c r="K287" s="129"/>
      <c r="L287" s="129"/>
      <c r="M287" s="129"/>
      <c r="N287" s="129"/>
      <c r="O287" s="129"/>
      <c r="P287" s="129"/>
    </row>
    <row r="288">
      <c r="A288" s="129"/>
      <c r="B288" s="129"/>
      <c r="C288" s="129"/>
      <c r="D288" s="129"/>
      <c r="E288" s="129"/>
      <c r="F288" s="129"/>
      <c r="G288" s="129"/>
      <c r="H288" s="130"/>
      <c r="I288" s="129"/>
      <c r="J288" s="129"/>
      <c r="K288" s="129"/>
      <c r="L288" s="129"/>
      <c r="M288" s="129"/>
      <c r="N288" s="129"/>
      <c r="O288" s="129"/>
      <c r="P288" s="129"/>
    </row>
    <row r="289">
      <c r="A289" s="129"/>
      <c r="B289" s="129"/>
      <c r="C289" s="129"/>
      <c r="D289" s="129"/>
      <c r="E289" s="129"/>
      <c r="F289" s="129"/>
      <c r="G289" s="129"/>
      <c r="H289" s="130"/>
      <c r="I289" s="129"/>
      <c r="J289" s="129"/>
      <c r="K289" s="129"/>
      <c r="L289" s="129"/>
      <c r="M289" s="129"/>
      <c r="N289" s="129"/>
      <c r="O289" s="129"/>
      <c r="P289" s="129"/>
    </row>
    <row r="290">
      <c r="A290" s="129"/>
      <c r="B290" s="129"/>
      <c r="C290" s="129"/>
      <c r="D290" s="129"/>
      <c r="E290" s="129"/>
      <c r="F290" s="129"/>
      <c r="G290" s="129"/>
      <c r="H290" s="130"/>
      <c r="I290" s="129"/>
      <c r="J290" s="129"/>
      <c r="K290" s="129"/>
      <c r="L290" s="129"/>
      <c r="M290" s="129"/>
      <c r="N290" s="129"/>
      <c r="O290" s="129"/>
      <c r="P290" s="129"/>
    </row>
    <row r="291">
      <c r="A291" s="129"/>
      <c r="B291" s="129"/>
      <c r="C291" s="129"/>
      <c r="D291" s="129"/>
      <c r="E291" s="129"/>
      <c r="F291" s="129"/>
      <c r="G291" s="129"/>
      <c r="H291" s="130"/>
      <c r="I291" s="129"/>
      <c r="J291" s="129"/>
      <c r="K291" s="129"/>
      <c r="L291" s="129"/>
      <c r="M291" s="129"/>
      <c r="N291" s="129"/>
      <c r="O291" s="129"/>
      <c r="P291" s="129"/>
    </row>
    <row r="292">
      <c r="A292" s="129"/>
      <c r="B292" s="129"/>
      <c r="C292" s="129"/>
      <c r="D292" s="129"/>
      <c r="E292" s="129"/>
      <c r="F292" s="129"/>
      <c r="G292" s="129"/>
      <c r="H292" s="130"/>
      <c r="I292" s="129"/>
      <c r="J292" s="129"/>
      <c r="K292" s="129"/>
      <c r="L292" s="129"/>
      <c r="M292" s="129"/>
      <c r="N292" s="129"/>
      <c r="O292" s="129"/>
      <c r="P292" s="129"/>
    </row>
    <row r="293">
      <c r="A293" s="129"/>
      <c r="B293" s="129"/>
      <c r="C293" s="129"/>
      <c r="D293" s="129"/>
      <c r="E293" s="129"/>
      <c r="F293" s="129"/>
      <c r="G293" s="129"/>
      <c r="H293" s="130"/>
      <c r="I293" s="129"/>
      <c r="J293" s="129"/>
      <c r="K293" s="129"/>
      <c r="L293" s="129"/>
      <c r="M293" s="129"/>
      <c r="N293" s="129"/>
      <c r="O293" s="129"/>
      <c r="P293" s="129"/>
    </row>
    <row r="294">
      <c r="A294" s="129"/>
      <c r="B294" s="129"/>
      <c r="C294" s="129"/>
      <c r="D294" s="129"/>
      <c r="E294" s="129"/>
      <c r="F294" s="129"/>
      <c r="G294" s="129"/>
      <c r="H294" s="130"/>
      <c r="I294" s="129"/>
      <c r="J294" s="129"/>
      <c r="K294" s="129"/>
      <c r="L294" s="129"/>
      <c r="M294" s="129"/>
      <c r="N294" s="129"/>
      <c r="O294" s="129"/>
      <c r="P294" s="129"/>
    </row>
    <row r="295">
      <c r="A295" s="129"/>
      <c r="B295" s="129"/>
      <c r="C295" s="129"/>
      <c r="D295" s="129"/>
      <c r="E295" s="129"/>
      <c r="F295" s="129"/>
      <c r="G295" s="129"/>
      <c r="H295" s="130"/>
      <c r="I295" s="129"/>
      <c r="J295" s="129"/>
      <c r="K295" s="129"/>
      <c r="L295" s="129"/>
      <c r="M295" s="129"/>
      <c r="N295" s="129"/>
      <c r="O295" s="129"/>
      <c r="P295" s="129"/>
    </row>
    <row r="296">
      <c r="A296" s="129"/>
      <c r="B296" s="129"/>
      <c r="C296" s="129"/>
      <c r="D296" s="129"/>
      <c r="E296" s="129"/>
      <c r="F296" s="129"/>
      <c r="G296" s="129"/>
      <c r="H296" s="130"/>
      <c r="I296" s="129"/>
      <c r="J296" s="129"/>
      <c r="K296" s="129"/>
      <c r="L296" s="129"/>
      <c r="M296" s="129"/>
      <c r="N296" s="129"/>
      <c r="O296" s="129"/>
      <c r="P296" s="129"/>
    </row>
    <row r="297">
      <c r="A297" s="129"/>
      <c r="B297" s="129"/>
      <c r="C297" s="129"/>
      <c r="D297" s="129"/>
      <c r="E297" s="129"/>
      <c r="F297" s="129"/>
      <c r="G297" s="129"/>
      <c r="H297" s="130"/>
      <c r="I297" s="129"/>
      <c r="J297" s="129"/>
      <c r="K297" s="129"/>
      <c r="L297" s="129"/>
      <c r="M297" s="129"/>
      <c r="N297" s="129"/>
      <c r="O297" s="129"/>
      <c r="P297" s="129"/>
    </row>
    <row r="298">
      <c r="A298" s="129"/>
      <c r="B298" s="129"/>
      <c r="C298" s="129"/>
      <c r="D298" s="129"/>
      <c r="E298" s="129"/>
      <c r="F298" s="129"/>
      <c r="G298" s="129"/>
      <c r="H298" s="130"/>
      <c r="I298" s="129"/>
      <c r="J298" s="129"/>
      <c r="K298" s="129"/>
      <c r="L298" s="129"/>
      <c r="M298" s="129"/>
      <c r="N298" s="129"/>
      <c r="O298" s="129"/>
      <c r="P298" s="129"/>
    </row>
    <row r="299">
      <c r="A299" s="129"/>
      <c r="B299" s="129"/>
      <c r="C299" s="129"/>
      <c r="D299" s="129"/>
      <c r="E299" s="129"/>
      <c r="F299" s="129"/>
      <c r="G299" s="129"/>
      <c r="H299" s="130"/>
      <c r="I299" s="129"/>
      <c r="J299" s="129"/>
      <c r="K299" s="129"/>
      <c r="L299" s="129"/>
      <c r="M299" s="129"/>
      <c r="N299" s="129"/>
      <c r="O299" s="129"/>
      <c r="P299" s="129"/>
    </row>
    <row r="300">
      <c r="A300" s="129"/>
      <c r="B300" s="129"/>
      <c r="C300" s="129"/>
      <c r="D300" s="129"/>
      <c r="E300" s="129"/>
      <c r="F300" s="129"/>
      <c r="G300" s="129"/>
      <c r="H300" s="130"/>
      <c r="I300" s="129"/>
      <c r="J300" s="129"/>
      <c r="K300" s="129"/>
      <c r="L300" s="129"/>
      <c r="M300" s="129"/>
      <c r="N300" s="129"/>
      <c r="O300" s="129"/>
      <c r="P300" s="129"/>
    </row>
    <row r="301">
      <c r="A301" s="129"/>
      <c r="B301" s="129"/>
      <c r="C301" s="129"/>
      <c r="D301" s="129"/>
      <c r="E301" s="129"/>
      <c r="F301" s="129"/>
      <c r="G301" s="129"/>
      <c r="H301" s="130"/>
      <c r="I301" s="129"/>
      <c r="J301" s="129"/>
      <c r="K301" s="129"/>
      <c r="L301" s="129"/>
      <c r="M301" s="129"/>
      <c r="N301" s="129"/>
      <c r="O301" s="129"/>
      <c r="P301" s="129"/>
    </row>
    <row r="302">
      <c r="A302" s="129"/>
      <c r="B302" s="129"/>
      <c r="C302" s="129"/>
      <c r="D302" s="129"/>
      <c r="E302" s="129"/>
      <c r="F302" s="129"/>
      <c r="G302" s="129"/>
      <c r="H302" s="130"/>
      <c r="I302" s="129"/>
      <c r="J302" s="129"/>
      <c r="K302" s="129"/>
      <c r="L302" s="129"/>
      <c r="M302" s="129"/>
      <c r="N302" s="129"/>
      <c r="O302" s="129"/>
      <c r="P302" s="129"/>
    </row>
    <row r="303">
      <c r="A303" s="129"/>
      <c r="B303" s="129"/>
      <c r="C303" s="129"/>
      <c r="D303" s="129"/>
      <c r="E303" s="129"/>
      <c r="F303" s="129"/>
      <c r="G303" s="129"/>
      <c r="H303" s="130"/>
      <c r="I303" s="129"/>
      <c r="J303" s="129"/>
      <c r="K303" s="129"/>
      <c r="L303" s="129"/>
      <c r="M303" s="129"/>
      <c r="N303" s="129"/>
      <c r="O303" s="129"/>
      <c r="P303" s="129"/>
    </row>
    <row r="304">
      <c r="A304" s="129"/>
      <c r="B304" s="129"/>
      <c r="C304" s="129"/>
      <c r="D304" s="129"/>
      <c r="E304" s="129"/>
      <c r="F304" s="129"/>
      <c r="G304" s="129"/>
      <c r="H304" s="130"/>
      <c r="I304" s="129"/>
      <c r="J304" s="129"/>
      <c r="K304" s="129"/>
      <c r="L304" s="129"/>
      <c r="M304" s="129"/>
      <c r="N304" s="129"/>
      <c r="O304" s="129"/>
      <c r="P304" s="129"/>
    </row>
    <row r="305">
      <c r="A305" s="129"/>
      <c r="B305" s="129"/>
      <c r="C305" s="129"/>
      <c r="D305" s="129"/>
      <c r="E305" s="129"/>
      <c r="F305" s="129"/>
      <c r="G305" s="129"/>
      <c r="H305" s="130"/>
      <c r="I305" s="129"/>
      <c r="J305" s="129"/>
      <c r="K305" s="129"/>
      <c r="L305" s="129"/>
      <c r="M305" s="129"/>
      <c r="N305" s="129"/>
      <c r="O305" s="129"/>
      <c r="P305" s="129"/>
    </row>
    <row r="306">
      <c r="A306" s="129"/>
      <c r="B306" s="129"/>
      <c r="C306" s="129"/>
      <c r="D306" s="129"/>
      <c r="E306" s="129"/>
      <c r="F306" s="129"/>
      <c r="G306" s="129"/>
      <c r="H306" s="130"/>
      <c r="I306" s="129"/>
      <c r="J306" s="129"/>
      <c r="K306" s="129"/>
      <c r="L306" s="129"/>
      <c r="M306" s="129"/>
      <c r="N306" s="129"/>
      <c r="O306" s="129"/>
      <c r="P306" s="129"/>
    </row>
    <row r="307">
      <c r="A307" s="129"/>
      <c r="B307" s="129"/>
      <c r="C307" s="129"/>
      <c r="D307" s="129"/>
      <c r="E307" s="129"/>
      <c r="F307" s="129"/>
      <c r="G307" s="129"/>
      <c r="H307" s="130"/>
      <c r="I307" s="129"/>
      <c r="J307" s="129"/>
      <c r="K307" s="129"/>
      <c r="L307" s="129"/>
      <c r="M307" s="129"/>
      <c r="N307" s="129"/>
      <c r="O307" s="129"/>
      <c r="P307" s="129"/>
    </row>
    <row r="308">
      <c r="A308" s="129"/>
      <c r="B308" s="129"/>
      <c r="C308" s="129"/>
      <c r="D308" s="129"/>
      <c r="E308" s="129"/>
      <c r="F308" s="129"/>
      <c r="G308" s="129"/>
      <c r="H308" s="130"/>
      <c r="I308" s="129"/>
      <c r="J308" s="129"/>
      <c r="K308" s="129"/>
      <c r="L308" s="129"/>
      <c r="M308" s="129"/>
      <c r="N308" s="129"/>
      <c r="O308" s="129"/>
      <c r="P308" s="129"/>
    </row>
    <row r="309">
      <c r="A309" s="129"/>
      <c r="B309" s="129"/>
      <c r="C309" s="129"/>
      <c r="D309" s="129"/>
      <c r="E309" s="129"/>
      <c r="F309" s="129"/>
      <c r="G309" s="129"/>
      <c r="H309" s="130"/>
      <c r="I309" s="129"/>
      <c r="J309" s="129"/>
      <c r="K309" s="129"/>
      <c r="L309" s="129"/>
      <c r="M309" s="129"/>
      <c r="N309" s="129"/>
      <c r="O309" s="129"/>
      <c r="P309" s="129"/>
    </row>
    <row r="310">
      <c r="A310" s="129"/>
      <c r="B310" s="129"/>
      <c r="C310" s="129"/>
      <c r="D310" s="129"/>
      <c r="E310" s="129"/>
      <c r="F310" s="129"/>
      <c r="G310" s="129"/>
      <c r="H310" s="130"/>
      <c r="I310" s="129"/>
      <c r="J310" s="129"/>
      <c r="K310" s="129"/>
      <c r="L310" s="129"/>
      <c r="M310" s="129"/>
      <c r="N310" s="129"/>
      <c r="O310" s="129"/>
      <c r="P310" s="129"/>
    </row>
    <row r="311">
      <c r="A311" s="129"/>
      <c r="B311" s="129"/>
      <c r="C311" s="129"/>
      <c r="D311" s="129"/>
      <c r="E311" s="129"/>
      <c r="F311" s="129"/>
      <c r="G311" s="129"/>
      <c r="H311" s="130"/>
      <c r="I311" s="129"/>
      <c r="J311" s="129"/>
      <c r="K311" s="129"/>
      <c r="L311" s="129"/>
      <c r="M311" s="129"/>
      <c r="N311" s="129"/>
      <c r="O311" s="129"/>
      <c r="P311" s="129"/>
    </row>
    <row r="312">
      <c r="A312" s="129"/>
      <c r="B312" s="129"/>
      <c r="C312" s="129"/>
      <c r="D312" s="129"/>
      <c r="E312" s="129"/>
      <c r="F312" s="129"/>
      <c r="G312" s="129"/>
      <c r="H312" s="130"/>
      <c r="I312" s="129"/>
      <c r="J312" s="129"/>
      <c r="K312" s="129"/>
      <c r="L312" s="129"/>
      <c r="M312" s="129"/>
      <c r="N312" s="129"/>
      <c r="O312" s="129"/>
      <c r="P312" s="129"/>
    </row>
    <row r="313">
      <c r="A313" s="129"/>
      <c r="B313" s="129"/>
      <c r="C313" s="129"/>
      <c r="D313" s="129"/>
      <c r="E313" s="129"/>
      <c r="F313" s="129"/>
      <c r="G313" s="129"/>
      <c r="H313" s="130"/>
      <c r="I313" s="129"/>
      <c r="J313" s="129"/>
      <c r="K313" s="129"/>
      <c r="L313" s="129"/>
      <c r="M313" s="129"/>
      <c r="N313" s="129"/>
      <c r="O313" s="129"/>
      <c r="P313" s="129"/>
    </row>
    <row r="314">
      <c r="A314" s="129"/>
      <c r="B314" s="129"/>
      <c r="C314" s="129"/>
      <c r="D314" s="129"/>
      <c r="E314" s="129"/>
      <c r="F314" s="129"/>
      <c r="G314" s="129"/>
      <c r="H314" s="130"/>
      <c r="I314" s="129"/>
      <c r="J314" s="129"/>
      <c r="K314" s="129"/>
      <c r="L314" s="129"/>
      <c r="M314" s="129"/>
      <c r="N314" s="129"/>
      <c r="O314" s="129"/>
      <c r="P314" s="129"/>
    </row>
    <row r="315">
      <c r="A315" s="129"/>
      <c r="B315" s="129"/>
      <c r="C315" s="129"/>
      <c r="D315" s="129"/>
      <c r="E315" s="129"/>
      <c r="F315" s="129"/>
      <c r="G315" s="129"/>
      <c r="H315" s="130"/>
      <c r="I315" s="129"/>
      <c r="J315" s="129"/>
      <c r="K315" s="129"/>
      <c r="L315" s="129"/>
      <c r="M315" s="129"/>
      <c r="N315" s="129"/>
      <c r="O315" s="129"/>
      <c r="P315" s="129"/>
    </row>
    <row r="316">
      <c r="A316" s="129"/>
      <c r="B316" s="129"/>
      <c r="C316" s="129"/>
      <c r="D316" s="129"/>
      <c r="E316" s="129"/>
      <c r="F316" s="129"/>
      <c r="G316" s="129"/>
      <c r="H316" s="130"/>
      <c r="I316" s="129"/>
      <c r="J316" s="129"/>
      <c r="K316" s="129"/>
      <c r="L316" s="129"/>
      <c r="M316" s="129"/>
      <c r="N316" s="129"/>
      <c r="O316" s="129"/>
      <c r="P316" s="129"/>
    </row>
    <row r="317">
      <c r="A317" s="129"/>
      <c r="B317" s="129"/>
      <c r="C317" s="129"/>
      <c r="D317" s="129"/>
      <c r="E317" s="129"/>
      <c r="F317" s="129"/>
      <c r="G317" s="129"/>
      <c r="H317" s="130"/>
      <c r="I317" s="129"/>
      <c r="J317" s="129"/>
      <c r="K317" s="129"/>
      <c r="L317" s="129"/>
      <c r="M317" s="129"/>
      <c r="N317" s="129"/>
      <c r="O317" s="129"/>
      <c r="P317" s="129"/>
    </row>
    <row r="318">
      <c r="A318" s="129"/>
      <c r="B318" s="129"/>
      <c r="C318" s="129"/>
      <c r="D318" s="129"/>
      <c r="E318" s="129"/>
      <c r="F318" s="129"/>
      <c r="G318" s="129"/>
      <c r="H318" s="130"/>
      <c r="I318" s="129"/>
      <c r="J318" s="129"/>
      <c r="K318" s="129"/>
      <c r="L318" s="129"/>
      <c r="M318" s="129"/>
      <c r="N318" s="129"/>
      <c r="O318" s="129"/>
      <c r="P318" s="129"/>
    </row>
    <row r="319">
      <c r="A319" s="129"/>
      <c r="B319" s="129"/>
      <c r="C319" s="129"/>
      <c r="D319" s="129"/>
      <c r="E319" s="129"/>
      <c r="F319" s="129"/>
      <c r="G319" s="129"/>
      <c r="H319" s="130"/>
      <c r="I319" s="129"/>
      <c r="J319" s="129"/>
      <c r="K319" s="129"/>
      <c r="L319" s="129"/>
      <c r="M319" s="129"/>
      <c r="N319" s="129"/>
      <c r="O319" s="129"/>
      <c r="P319" s="129"/>
    </row>
    <row r="320">
      <c r="A320" s="129"/>
      <c r="B320" s="129"/>
      <c r="C320" s="129"/>
      <c r="D320" s="129"/>
      <c r="E320" s="129"/>
      <c r="F320" s="129"/>
      <c r="G320" s="129"/>
      <c r="H320" s="130"/>
      <c r="I320" s="129"/>
      <c r="J320" s="129"/>
      <c r="K320" s="129"/>
      <c r="L320" s="129"/>
      <c r="M320" s="129"/>
      <c r="N320" s="129"/>
      <c r="O320" s="129"/>
      <c r="P320" s="129"/>
    </row>
    <row r="321">
      <c r="A321" s="129"/>
      <c r="B321" s="129"/>
      <c r="C321" s="129"/>
      <c r="D321" s="129"/>
      <c r="E321" s="129"/>
      <c r="F321" s="129"/>
      <c r="G321" s="129"/>
      <c r="H321" s="130"/>
      <c r="I321" s="129"/>
      <c r="J321" s="129"/>
      <c r="K321" s="129"/>
      <c r="L321" s="129"/>
      <c r="M321" s="129"/>
      <c r="N321" s="129"/>
      <c r="O321" s="129"/>
      <c r="P321" s="129"/>
    </row>
    <row r="322">
      <c r="A322" s="129"/>
      <c r="B322" s="129"/>
      <c r="C322" s="129"/>
      <c r="D322" s="129"/>
      <c r="E322" s="129"/>
      <c r="F322" s="129"/>
      <c r="G322" s="129"/>
      <c r="H322" s="130"/>
      <c r="I322" s="129"/>
      <c r="J322" s="129"/>
      <c r="K322" s="129"/>
      <c r="L322" s="129"/>
      <c r="M322" s="129"/>
      <c r="N322" s="129"/>
      <c r="O322" s="129"/>
      <c r="P322" s="129"/>
    </row>
    <row r="323">
      <c r="A323" s="129"/>
      <c r="B323" s="129"/>
      <c r="C323" s="129"/>
      <c r="D323" s="129"/>
      <c r="E323" s="129"/>
      <c r="F323" s="129"/>
      <c r="G323" s="129"/>
      <c r="H323" s="130"/>
      <c r="I323" s="129"/>
      <c r="J323" s="129"/>
      <c r="K323" s="129"/>
      <c r="L323" s="129"/>
      <c r="M323" s="129"/>
      <c r="N323" s="129"/>
      <c r="O323" s="129"/>
      <c r="P323" s="129"/>
    </row>
    <row r="324">
      <c r="A324" s="129"/>
      <c r="B324" s="129"/>
      <c r="C324" s="129"/>
      <c r="D324" s="129"/>
      <c r="E324" s="129"/>
      <c r="F324" s="129"/>
      <c r="G324" s="129"/>
      <c r="H324" s="130"/>
      <c r="I324" s="129"/>
      <c r="J324" s="129"/>
      <c r="K324" s="129"/>
      <c r="L324" s="129"/>
      <c r="M324" s="129"/>
      <c r="N324" s="129"/>
      <c r="O324" s="129"/>
      <c r="P324" s="129"/>
    </row>
    <row r="325">
      <c r="A325" s="129"/>
      <c r="B325" s="129"/>
      <c r="C325" s="129"/>
      <c r="D325" s="129"/>
      <c r="E325" s="129"/>
      <c r="F325" s="129"/>
      <c r="G325" s="129"/>
      <c r="H325" s="130"/>
      <c r="I325" s="129"/>
      <c r="J325" s="129"/>
      <c r="K325" s="129"/>
      <c r="L325" s="129"/>
      <c r="M325" s="129"/>
      <c r="N325" s="129"/>
      <c r="O325" s="129"/>
      <c r="P325" s="129"/>
    </row>
    <row r="326">
      <c r="A326" s="129"/>
      <c r="B326" s="129"/>
      <c r="C326" s="129"/>
      <c r="D326" s="129"/>
      <c r="E326" s="129"/>
      <c r="F326" s="129"/>
      <c r="G326" s="129"/>
      <c r="H326" s="130"/>
      <c r="I326" s="129"/>
      <c r="J326" s="129"/>
      <c r="K326" s="129"/>
      <c r="L326" s="129"/>
      <c r="M326" s="129"/>
      <c r="N326" s="129"/>
      <c r="O326" s="129"/>
      <c r="P326" s="129"/>
    </row>
    <row r="327">
      <c r="A327" s="129"/>
      <c r="B327" s="129"/>
      <c r="C327" s="129"/>
      <c r="D327" s="129"/>
      <c r="E327" s="129"/>
      <c r="F327" s="129"/>
      <c r="G327" s="129"/>
      <c r="H327" s="130"/>
      <c r="I327" s="129"/>
      <c r="J327" s="129"/>
      <c r="K327" s="129"/>
      <c r="L327" s="129"/>
      <c r="M327" s="129"/>
      <c r="N327" s="129"/>
      <c r="O327" s="129"/>
      <c r="P327" s="129"/>
    </row>
    <row r="328">
      <c r="A328" s="129"/>
      <c r="B328" s="129"/>
      <c r="C328" s="129"/>
      <c r="D328" s="129"/>
      <c r="E328" s="129"/>
      <c r="F328" s="129"/>
      <c r="G328" s="129"/>
      <c r="H328" s="130"/>
      <c r="I328" s="129"/>
      <c r="J328" s="129"/>
      <c r="K328" s="129"/>
      <c r="L328" s="129"/>
      <c r="M328" s="129"/>
      <c r="N328" s="129"/>
      <c r="O328" s="129"/>
      <c r="P328" s="129"/>
    </row>
    <row r="329">
      <c r="A329" s="129"/>
      <c r="B329" s="129"/>
      <c r="C329" s="129"/>
      <c r="D329" s="129"/>
      <c r="E329" s="129"/>
      <c r="F329" s="129"/>
      <c r="G329" s="129"/>
      <c r="H329" s="130"/>
      <c r="I329" s="129"/>
      <c r="J329" s="129"/>
      <c r="K329" s="129"/>
      <c r="L329" s="129"/>
      <c r="M329" s="129"/>
      <c r="N329" s="129"/>
      <c r="O329" s="129"/>
      <c r="P329" s="129"/>
    </row>
    <row r="330">
      <c r="A330" s="129"/>
      <c r="B330" s="129"/>
      <c r="C330" s="129"/>
      <c r="D330" s="129"/>
      <c r="E330" s="129"/>
      <c r="F330" s="129"/>
      <c r="G330" s="129"/>
      <c r="H330" s="130"/>
      <c r="I330" s="129"/>
      <c r="J330" s="129"/>
      <c r="K330" s="129"/>
      <c r="L330" s="129"/>
      <c r="M330" s="129"/>
      <c r="N330" s="129"/>
      <c r="O330" s="129"/>
      <c r="P330" s="129"/>
    </row>
    <row r="331">
      <c r="A331" s="129"/>
      <c r="B331" s="129"/>
      <c r="C331" s="129"/>
      <c r="D331" s="129"/>
      <c r="E331" s="129"/>
      <c r="F331" s="129"/>
      <c r="G331" s="129"/>
      <c r="H331" s="130"/>
      <c r="I331" s="129"/>
      <c r="J331" s="129"/>
      <c r="K331" s="129"/>
      <c r="L331" s="129"/>
      <c r="M331" s="129"/>
      <c r="N331" s="129"/>
      <c r="O331" s="129"/>
      <c r="P331" s="129"/>
    </row>
    <row r="332">
      <c r="A332" s="129"/>
      <c r="B332" s="129"/>
      <c r="C332" s="129"/>
      <c r="D332" s="129"/>
      <c r="E332" s="129"/>
      <c r="F332" s="129"/>
      <c r="G332" s="129"/>
      <c r="H332" s="130"/>
      <c r="I332" s="129"/>
      <c r="J332" s="129"/>
      <c r="K332" s="129"/>
      <c r="L332" s="129"/>
      <c r="M332" s="129"/>
      <c r="N332" s="129"/>
      <c r="O332" s="129"/>
      <c r="P332" s="129"/>
    </row>
    <row r="333">
      <c r="A333" s="129"/>
      <c r="B333" s="129"/>
      <c r="C333" s="129"/>
      <c r="D333" s="129"/>
      <c r="E333" s="129"/>
      <c r="F333" s="129"/>
      <c r="G333" s="129"/>
      <c r="H333" s="130"/>
      <c r="I333" s="129"/>
      <c r="J333" s="129"/>
      <c r="K333" s="129"/>
      <c r="L333" s="129"/>
      <c r="M333" s="129"/>
      <c r="N333" s="129"/>
      <c r="O333" s="129"/>
      <c r="P333" s="129"/>
    </row>
    <row r="334">
      <c r="A334" s="129"/>
      <c r="B334" s="129"/>
      <c r="C334" s="129"/>
      <c r="D334" s="129"/>
      <c r="E334" s="129"/>
      <c r="F334" s="129"/>
      <c r="G334" s="129"/>
      <c r="H334" s="130"/>
      <c r="I334" s="129"/>
      <c r="J334" s="129"/>
      <c r="K334" s="129"/>
      <c r="L334" s="129"/>
      <c r="M334" s="129"/>
      <c r="N334" s="129"/>
      <c r="O334" s="129"/>
      <c r="P334" s="129"/>
    </row>
    <row r="335">
      <c r="A335" s="129"/>
      <c r="B335" s="129"/>
      <c r="C335" s="129"/>
      <c r="D335" s="129"/>
      <c r="E335" s="129"/>
      <c r="F335" s="129"/>
      <c r="G335" s="129"/>
      <c r="H335" s="130"/>
      <c r="I335" s="129"/>
      <c r="J335" s="129"/>
      <c r="K335" s="129"/>
      <c r="L335" s="129"/>
      <c r="M335" s="129"/>
      <c r="N335" s="129"/>
      <c r="O335" s="129"/>
      <c r="P335" s="129"/>
    </row>
    <row r="336">
      <c r="A336" s="129"/>
      <c r="B336" s="129"/>
      <c r="C336" s="129"/>
      <c r="D336" s="129"/>
      <c r="E336" s="129"/>
      <c r="F336" s="129"/>
      <c r="G336" s="129"/>
      <c r="H336" s="130"/>
      <c r="I336" s="129"/>
      <c r="J336" s="129"/>
      <c r="K336" s="129"/>
      <c r="L336" s="129"/>
      <c r="M336" s="129"/>
      <c r="N336" s="129"/>
      <c r="O336" s="129"/>
      <c r="P336" s="129"/>
    </row>
    <row r="337">
      <c r="A337" s="129"/>
      <c r="B337" s="129"/>
      <c r="C337" s="129"/>
      <c r="D337" s="129"/>
      <c r="E337" s="129"/>
      <c r="F337" s="129"/>
      <c r="G337" s="129"/>
      <c r="H337" s="130"/>
      <c r="I337" s="129"/>
      <c r="J337" s="129"/>
      <c r="K337" s="129"/>
      <c r="L337" s="129"/>
      <c r="M337" s="129"/>
      <c r="N337" s="129"/>
      <c r="O337" s="129"/>
      <c r="P337" s="129"/>
    </row>
    <row r="338">
      <c r="A338" s="129"/>
      <c r="B338" s="129"/>
      <c r="C338" s="129"/>
      <c r="D338" s="129"/>
      <c r="E338" s="129"/>
      <c r="F338" s="129"/>
      <c r="G338" s="129"/>
      <c r="H338" s="130"/>
      <c r="I338" s="129"/>
      <c r="J338" s="129"/>
      <c r="K338" s="129"/>
      <c r="L338" s="129"/>
      <c r="M338" s="129"/>
      <c r="N338" s="129"/>
      <c r="O338" s="129"/>
      <c r="P338" s="129"/>
    </row>
    <row r="339">
      <c r="A339" s="129"/>
      <c r="B339" s="129"/>
      <c r="C339" s="129"/>
      <c r="D339" s="129"/>
      <c r="E339" s="129"/>
      <c r="F339" s="129"/>
      <c r="G339" s="129"/>
      <c r="H339" s="130"/>
      <c r="I339" s="129"/>
      <c r="J339" s="129"/>
      <c r="K339" s="129"/>
      <c r="L339" s="129"/>
      <c r="M339" s="129"/>
      <c r="N339" s="129"/>
      <c r="O339" s="129"/>
      <c r="P339" s="129"/>
    </row>
    <row r="340">
      <c r="A340" s="129"/>
      <c r="B340" s="129"/>
      <c r="C340" s="129"/>
      <c r="D340" s="129"/>
      <c r="E340" s="129"/>
      <c r="F340" s="129"/>
      <c r="G340" s="129"/>
      <c r="H340" s="130"/>
      <c r="I340" s="129"/>
      <c r="J340" s="129"/>
      <c r="K340" s="129"/>
      <c r="L340" s="129"/>
      <c r="M340" s="129"/>
      <c r="N340" s="129"/>
      <c r="O340" s="129"/>
      <c r="P340" s="129"/>
    </row>
    <row r="341">
      <c r="A341" s="129"/>
      <c r="B341" s="129"/>
      <c r="C341" s="129"/>
      <c r="D341" s="129"/>
      <c r="E341" s="129"/>
      <c r="F341" s="129"/>
      <c r="G341" s="129"/>
      <c r="H341" s="130"/>
      <c r="I341" s="129"/>
      <c r="J341" s="129"/>
      <c r="K341" s="129"/>
      <c r="L341" s="129"/>
      <c r="M341" s="129"/>
      <c r="N341" s="129"/>
      <c r="O341" s="129"/>
      <c r="P341" s="129"/>
    </row>
    <row r="342">
      <c r="A342" s="129"/>
      <c r="B342" s="129"/>
      <c r="C342" s="129"/>
      <c r="D342" s="129"/>
      <c r="E342" s="129"/>
      <c r="F342" s="129"/>
      <c r="G342" s="129"/>
      <c r="H342" s="130"/>
      <c r="I342" s="129"/>
      <c r="J342" s="129"/>
      <c r="K342" s="129"/>
      <c r="L342" s="129"/>
      <c r="M342" s="129"/>
      <c r="N342" s="129"/>
      <c r="O342" s="129"/>
      <c r="P342" s="129"/>
    </row>
    <row r="343">
      <c r="A343" s="129"/>
      <c r="B343" s="129"/>
      <c r="C343" s="129"/>
      <c r="D343" s="129"/>
      <c r="E343" s="129"/>
      <c r="F343" s="129"/>
      <c r="G343" s="129"/>
      <c r="H343" s="130"/>
      <c r="I343" s="129"/>
      <c r="J343" s="129"/>
      <c r="K343" s="129"/>
      <c r="L343" s="129"/>
      <c r="M343" s="129"/>
      <c r="N343" s="129"/>
      <c r="O343" s="129"/>
      <c r="P343" s="129"/>
    </row>
    <row r="344">
      <c r="A344" s="129"/>
      <c r="B344" s="129"/>
      <c r="C344" s="129"/>
      <c r="D344" s="129"/>
      <c r="E344" s="129"/>
      <c r="F344" s="129"/>
      <c r="G344" s="129"/>
      <c r="H344" s="130"/>
      <c r="I344" s="129"/>
      <c r="J344" s="129"/>
      <c r="K344" s="129"/>
      <c r="L344" s="129"/>
      <c r="M344" s="129"/>
      <c r="N344" s="129"/>
      <c r="O344" s="129"/>
      <c r="P344" s="129"/>
    </row>
    <row r="345">
      <c r="A345" s="129"/>
      <c r="B345" s="129"/>
      <c r="C345" s="129"/>
      <c r="D345" s="129"/>
      <c r="E345" s="129"/>
      <c r="F345" s="129"/>
      <c r="G345" s="129"/>
      <c r="H345" s="130"/>
      <c r="I345" s="129"/>
      <c r="J345" s="129"/>
      <c r="K345" s="129"/>
      <c r="L345" s="129"/>
      <c r="M345" s="129"/>
      <c r="N345" s="129"/>
      <c r="O345" s="129"/>
      <c r="P345" s="129"/>
    </row>
    <row r="346">
      <c r="A346" s="129"/>
      <c r="B346" s="129"/>
      <c r="C346" s="129"/>
      <c r="D346" s="129"/>
      <c r="E346" s="129"/>
      <c r="F346" s="129"/>
      <c r="G346" s="129"/>
      <c r="H346" s="130"/>
      <c r="I346" s="129"/>
      <c r="J346" s="129"/>
      <c r="K346" s="129"/>
      <c r="L346" s="129"/>
      <c r="M346" s="129"/>
      <c r="N346" s="129"/>
      <c r="O346" s="129"/>
      <c r="P346" s="129"/>
    </row>
    <row r="347">
      <c r="A347" s="129"/>
      <c r="B347" s="129"/>
      <c r="C347" s="129"/>
      <c r="D347" s="129"/>
      <c r="E347" s="129"/>
      <c r="F347" s="129"/>
      <c r="G347" s="129"/>
      <c r="H347" s="130"/>
      <c r="I347" s="129"/>
      <c r="J347" s="129"/>
      <c r="K347" s="129"/>
      <c r="L347" s="129"/>
      <c r="M347" s="129"/>
      <c r="N347" s="129"/>
      <c r="O347" s="129"/>
      <c r="P347" s="129"/>
    </row>
    <row r="348">
      <c r="A348" s="129"/>
      <c r="B348" s="129"/>
      <c r="C348" s="129"/>
      <c r="D348" s="129"/>
      <c r="E348" s="129"/>
      <c r="F348" s="129"/>
      <c r="G348" s="129"/>
      <c r="H348" s="130"/>
      <c r="I348" s="129"/>
      <c r="J348" s="129"/>
      <c r="K348" s="129"/>
      <c r="L348" s="129"/>
      <c r="M348" s="129"/>
      <c r="N348" s="129"/>
      <c r="O348" s="129"/>
      <c r="P348" s="129"/>
    </row>
    <row r="349">
      <c r="A349" s="129"/>
      <c r="B349" s="129"/>
      <c r="C349" s="129"/>
      <c r="D349" s="129"/>
      <c r="E349" s="129"/>
      <c r="F349" s="129"/>
      <c r="G349" s="129"/>
      <c r="H349" s="130"/>
      <c r="I349" s="129"/>
      <c r="J349" s="129"/>
      <c r="K349" s="129"/>
      <c r="L349" s="129"/>
      <c r="M349" s="129"/>
      <c r="N349" s="129"/>
      <c r="O349" s="129"/>
      <c r="P349" s="129"/>
    </row>
    <row r="350">
      <c r="A350" s="129"/>
      <c r="B350" s="129"/>
      <c r="C350" s="129"/>
      <c r="D350" s="129"/>
      <c r="E350" s="129"/>
      <c r="F350" s="129"/>
      <c r="G350" s="129"/>
      <c r="H350" s="130"/>
      <c r="I350" s="129"/>
      <c r="J350" s="129"/>
      <c r="K350" s="129"/>
      <c r="L350" s="129"/>
      <c r="M350" s="129"/>
      <c r="N350" s="129"/>
      <c r="O350" s="129"/>
      <c r="P350" s="129"/>
    </row>
    <row r="351">
      <c r="A351" s="129"/>
      <c r="B351" s="129"/>
      <c r="C351" s="129"/>
      <c r="D351" s="129"/>
      <c r="E351" s="129"/>
      <c r="F351" s="129"/>
      <c r="G351" s="129"/>
      <c r="H351" s="130"/>
      <c r="I351" s="129"/>
      <c r="J351" s="129"/>
      <c r="K351" s="129"/>
      <c r="L351" s="129"/>
      <c r="M351" s="129"/>
      <c r="N351" s="129"/>
      <c r="O351" s="129"/>
      <c r="P351" s="129"/>
    </row>
    <row r="352">
      <c r="A352" s="129"/>
      <c r="B352" s="129"/>
      <c r="C352" s="129"/>
      <c r="D352" s="129"/>
      <c r="E352" s="129"/>
      <c r="F352" s="129"/>
      <c r="G352" s="129"/>
      <c r="H352" s="130"/>
      <c r="I352" s="129"/>
      <c r="J352" s="129"/>
      <c r="K352" s="129"/>
      <c r="L352" s="129"/>
      <c r="M352" s="129"/>
      <c r="N352" s="129"/>
      <c r="O352" s="129"/>
      <c r="P352" s="129"/>
    </row>
    <row r="353">
      <c r="A353" s="129"/>
      <c r="B353" s="129"/>
      <c r="C353" s="129"/>
      <c r="D353" s="129"/>
      <c r="E353" s="129"/>
      <c r="F353" s="129"/>
      <c r="G353" s="129"/>
      <c r="H353" s="130"/>
      <c r="I353" s="129"/>
      <c r="J353" s="129"/>
      <c r="K353" s="129"/>
      <c r="L353" s="129"/>
      <c r="M353" s="129"/>
      <c r="N353" s="129"/>
      <c r="O353" s="129"/>
      <c r="P353" s="129"/>
    </row>
    <row r="354">
      <c r="A354" s="129"/>
      <c r="B354" s="129"/>
      <c r="C354" s="129"/>
      <c r="D354" s="129"/>
      <c r="E354" s="129"/>
      <c r="F354" s="129"/>
      <c r="G354" s="129"/>
      <c r="H354" s="130"/>
      <c r="I354" s="129"/>
      <c r="J354" s="129"/>
      <c r="K354" s="129"/>
      <c r="L354" s="129"/>
      <c r="M354" s="129"/>
      <c r="N354" s="129"/>
      <c r="O354" s="129"/>
      <c r="P354" s="129"/>
    </row>
    <row r="355">
      <c r="A355" s="129"/>
      <c r="B355" s="129"/>
      <c r="C355" s="129"/>
      <c r="D355" s="129"/>
      <c r="E355" s="129"/>
      <c r="F355" s="129"/>
      <c r="G355" s="129"/>
      <c r="H355" s="130"/>
      <c r="I355" s="129"/>
      <c r="J355" s="129"/>
      <c r="K355" s="129"/>
      <c r="L355" s="129"/>
      <c r="M355" s="129"/>
      <c r="N355" s="129"/>
      <c r="O355" s="129"/>
      <c r="P355" s="129"/>
    </row>
    <row r="356">
      <c r="A356" s="129"/>
      <c r="B356" s="129"/>
      <c r="C356" s="129"/>
      <c r="D356" s="129"/>
      <c r="E356" s="129"/>
      <c r="F356" s="129"/>
      <c r="G356" s="129"/>
      <c r="H356" s="130"/>
      <c r="I356" s="129"/>
      <c r="J356" s="129"/>
      <c r="K356" s="129"/>
      <c r="L356" s="129"/>
      <c r="M356" s="129"/>
      <c r="N356" s="129"/>
      <c r="O356" s="129"/>
      <c r="P356" s="129"/>
    </row>
    <row r="357">
      <c r="A357" s="129"/>
      <c r="B357" s="129"/>
      <c r="C357" s="129"/>
      <c r="D357" s="129"/>
      <c r="E357" s="129"/>
      <c r="F357" s="129"/>
      <c r="G357" s="129"/>
      <c r="H357" s="130"/>
      <c r="I357" s="129"/>
      <c r="J357" s="129"/>
      <c r="K357" s="129"/>
      <c r="L357" s="129"/>
      <c r="M357" s="129"/>
      <c r="N357" s="129"/>
      <c r="O357" s="129"/>
      <c r="P357" s="129"/>
    </row>
    <row r="358">
      <c r="A358" s="129"/>
      <c r="B358" s="129"/>
      <c r="C358" s="129"/>
      <c r="D358" s="129"/>
      <c r="E358" s="129"/>
      <c r="F358" s="129"/>
      <c r="G358" s="129"/>
      <c r="H358" s="130"/>
      <c r="I358" s="129"/>
      <c r="J358" s="129"/>
      <c r="K358" s="129"/>
      <c r="L358" s="129"/>
      <c r="M358" s="129"/>
      <c r="N358" s="129"/>
      <c r="O358" s="129"/>
      <c r="P358" s="129"/>
    </row>
    <row r="359">
      <c r="A359" s="129"/>
      <c r="B359" s="129"/>
      <c r="C359" s="129"/>
      <c r="D359" s="129"/>
      <c r="E359" s="129"/>
      <c r="F359" s="129"/>
      <c r="G359" s="129"/>
      <c r="H359" s="130"/>
      <c r="I359" s="129"/>
      <c r="J359" s="129"/>
      <c r="K359" s="129"/>
      <c r="L359" s="129"/>
      <c r="M359" s="129"/>
      <c r="N359" s="129"/>
      <c r="O359" s="129"/>
      <c r="P359" s="129"/>
    </row>
    <row r="360">
      <c r="A360" s="129"/>
      <c r="B360" s="129"/>
      <c r="C360" s="129"/>
      <c r="D360" s="129"/>
      <c r="E360" s="129"/>
      <c r="F360" s="129"/>
      <c r="G360" s="129"/>
      <c r="H360" s="130"/>
      <c r="I360" s="129"/>
      <c r="J360" s="129"/>
      <c r="K360" s="129"/>
      <c r="L360" s="129"/>
      <c r="M360" s="129"/>
      <c r="N360" s="129"/>
      <c r="O360" s="129"/>
      <c r="P360" s="129"/>
    </row>
    <row r="361">
      <c r="A361" s="129"/>
      <c r="B361" s="129"/>
      <c r="C361" s="129"/>
      <c r="D361" s="129"/>
      <c r="E361" s="129"/>
      <c r="F361" s="129"/>
      <c r="G361" s="129"/>
      <c r="H361" s="130"/>
      <c r="I361" s="129"/>
      <c r="J361" s="129"/>
      <c r="K361" s="129"/>
      <c r="L361" s="129"/>
      <c r="M361" s="129"/>
      <c r="N361" s="129"/>
      <c r="O361" s="129"/>
      <c r="P361" s="129"/>
    </row>
    <row r="362">
      <c r="A362" s="129"/>
      <c r="B362" s="129"/>
      <c r="C362" s="129"/>
      <c r="D362" s="129"/>
      <c r="E362" s="129"/>
      <c r="F362" s="129"/>
      <c r="G362" s="129"/>
      <c r="H362" s="130"/>
      <c r="I362" s="129"/>
      <c r="J362" s="129"/>
      <c r="K362" s="129"/>
      <c r="L362" s="129"/>
      <c r="M362" s="129"/>
      <c r="N362" s="129"/>
      <c r="O362" s="129"/>
      <c r="P362" s="129"/>
    </row>
    <row r="363">
      <c r="A363" s="129"/>
      <c r="B363" s="129"/>
      <c r="C363" s="129"/>
      <c r="D363" s="129"/>
      <c r="E363" s="129"/>
      <c r="F363" s="129"/>
      <c r="G363" s="129"/>
      <c r="H363" s="130"/>
      <c r="I363" s="129"/>
      <c r="J363" s="129"/>
      <c r="K363" s="129"/>
      <c r="L363" s="129"/>
      <c r="M363" s="129"/>
      <c r="N363" s="129"/>
      <c r="O363" s="129"/>
      <c r="P363" s="129"/>
    </row>
    <row r="364">
      <c r="A364" s="129"/>
      <c r="B364" s="129"/>
      <c r="C364" s="129"/>
      <c r="D364" s="129"/>
      <c r="E364" s="129"/>
      <c r="F364" s="129"/>
      <c r="G364" s="129"/>
      <c r="H364" s="130"/>
      <c r="I364" s="129"/>
      <c r="J364" s="129"/>
      <c r="K364" s="129"/>
      <c r="L364" s="129"/>
      <c r="M364" s="129"/>
      <c r="N364" s="129"/>
      <c r="O364" s="129"/>
      <c r="P364" s="129"/>
    </row>
    <row r="365">
      <c r="A365" s="129"/>
      <c r="B365" s="129"/>
      <c r="C365" s="129"/>
      <c r="D365" s="129"/>
      <c r="E365" s="129"/>
      <c r="F365" s="129"/>
      <c r="G365" s="129"/>
      <c r="H365" s="130"/>
      <c r="I365" s="129"/>
      <c r="J365" s="129"/>
      <c r="K365" s="129"/>
      <c r="L365" s="129"/>
      <c r="M365" s="129"/>
      <c r="N365" s="129"/>
      <c r="O365" s="129"/>
      <c r="P365" s="129"/>
    </row>
    <row r="366">
      <c r="A366" s="129"/>
      <c r="B366" s="129"/>
      <c r="C366" s="129"/>
      <c r="D366" s="129"/>
      <c r="E366" s="129"/>
      <c r="F366" s="129"/>
      <c r="G366" s="129"/>
      <c r="H366" s="130"/>
      <c r="I366" s="129"/>
      <c r="J366" s="129"/>
      <c r="K366" s="129"/>
      <c r="L366" s="129"/>
      <c r="M366" s="129"/>
      <c r="N366" s="129"/>
      <c r="O366" s="129"/>
      <c r="P366" s="129"/>
    </row>
    <row r="367">
      <c r="A367" s="129"/>
      <c r="B367" s="129"/>
      <c r="C367" s="129"/>
      <c r="D367" s="129"/>
      <c r="E367" s="129"/>
      <c r="F367" s="129"/>
      <c r="G367" s="129"/>
      <c r="H367" s="130"/>
      <c r="I367" s="129"/>
      <c r="J367" s="129"/>
      <c r="K367" s="129"/>
      <c r="L367" s="129"/>
      <c r="M367" s="129"/>
      <c r="N367" s="129"/>
      <c r="O367" s="129"/>
      <c r="P367" s="129"/>
    </row>
    <row r="368">
      <c r="A368" s="129"/>
      <c r="B368" s="129"/>
      <c r="C368" s="129"/>
      <c r="D368" s="129"/>
      <c r="E368" s="129"/>
      <c r="F368" s="129"/>
      <c r="G368" s="129"/>
      <c r="H368" s="130"/>
      <c r="I368" s="129"/>
      <c r="J368" s="129"/>
      <c r="K368" s="129"/>
      <c r="L368" s="129"/>
      <c r="M368" s="129"/>
      <c r="N368" s="129"/>
      <c r="O368" s="129"/>
      <c r="P368" s="129"/>
    </row>
    <row r="369">
      <c r="A369" s="129"/>
      <c r="B369" s="129"/>
      <c r="C369" s="129"/>
      <c r="D369" s="129"/>
      <c r="E369" s="129"/>
      <c r="F369" s="129"/>
      <c r="G369" s="129"/>
      <c r="H369" s="130"/>
      <c r="I369" s="129"/>
      <c r="J369" s="129"/>
      <c r="K369" s="129"/>
      <c r="L369" s="129"/>
      <c r="M369" s="129"/>
      <c r="N369" s="129"/>
      <c r="O369" s="129"/>
      <c r="P369" s="129"/>
    </row>
    <row r="370">
      <c r="A370" s="129"/>
      <c r="B370" s="129"/>
      <c r="C370" s="129"/>
      <c r="D370" s="129"/>
      <c r="E370" s="129"/>
      <c r="F370" s="129"/>
      <c r="G370" s="129"/>
      <c r="H370" s="130"/>
      <c r="I370" s="129"/>
      <c r="J370" s="129"/>
      <c r="K370" s="129"/>
      <c r="L370" s="129"/>
      <c r="M370" s="129"/>
      <c r="N370" s="129"/>
      <c r="O370" s="129"/>
      <c r="P370" s="129"/>
    </row>
    <row r="371">
      <c r="A371" s="129"/>
      <c r="B371" s="129"/>
      <c r="C371" s="129"/>
      <c r="D371" s="129"/>
      <c r="E371" s="129"/>
      <c r="F371" s="129"/>
      <c r="G371" s="129"/>
      <c r="H371" s="130"/>
      <c r="I371" s="129"/>
      <c r="J371" s="129"/>
      <c r="K371" s="129"/>
      <c r="L371" s="129"/>
      <c r="M371" s="129"/>
      <c r="N371" s="129"/>
      <c r="O371" s="129"/>
      <c r="P371" s="129"/>
    </row>
    <row r="372">
      <c r="A372" s="129"/>
      <c r="B372" s="129"/>
      <c r="C372" s="129"/>
      <c r="D372" s="129"/>
      <c r="E372" s="129"/>
      <c r="F372" s="129"/>
      <c r="G372" s="129"/>
      <c r="H372" s="130"/>
      <c r="I372" s="129"/>
      <c r="J372" s="129"/>
      <c r="K372" s="129"/>
      <c r="L372" s="129"/>
      <c r="M372" s="129"/>
      <c r="N372" s="129"/>
      <c r="O372" s="129"/>
      <c r="P372" s="129"/>
    </row>
    <row r="373">
      <c r="A373" s="129"/>
      <c r="B373" s="129"/>
      <c r="C373" s="129"/>
      <c r="D373" s="129"/>
      <c r="E373" s="129"/>
      <c r="F373" s="129"/>
      <c r="G373" s="129"/>
      <c r="H373" s="130"/>
      <c r="I373" s="129"/>
      <c r="J373" s="129"/>
      <c r="K373" s="129"/>
      <c r="L373" s="129"/>
      <c r="M373" s="129"/>
      <c r="N373" s="129"/>
      <c r="O373" s="129"/>
      <c r="P373" s="129"/>
    </row>
    <row r="374">
      <c r="A374" s="129"/>
      <c r="B374" s="129"/>
      <c r="C374" s="129"/>
      <c r="D374" s="129"/>
      <c r="E374" s="129"/>
      <c r="F374" s="129"/>
      <c r="G374" s="129"/>
      <c r="H374" s="130"/>
      <c r="I374" s="129"/>
      <c r="J374" s="129"/>
      <c r="K374" s="129"/>
      <c r="L374" s="129"/>
      <c r="M374" s="129"/>
      <c r="N374" s="129"/>
      <c r="O374" s="129"/>
      <c r="P374" s="129"/>
    </row>
    <row r="375">
      <c r="A375" s="129"/>
      <c r="B375" s="129"/>
      <c r="C375" s="129"/>
      <c r="D375" s="129"/>
      <c r="E375" s="129"/>
      <c r="F375" s="129"/>
      <c r="G375" s="129"/>
      <c r="H375" s="130"/>
      <c r="I375" s="129"/>
      <c r="J375" s="129"/>
      <c r="K375" s="129"/>
      <c r="L375" s="129"/>
      <c r="M375" s="129"/>
      <c r="N375" s="129"/>
      <c r="O375" s="129"/>
      <c r="P375" s="129"/>
    </row>
    <row r="376">
      <c r="A376" s="129"/>
      <c r="B376" s="129"/>
      <c r="C376" s="129"/>
      <c r="D376" s="129"/>
      <c r="E376" s="129"/>
      <c r="F376" s="129"/>
      <c r="G376" s="129"/>
      <c r="H376" s="130"/>
      <c r="I376" s="129"/>
      <c r="J376" s="129"/>
      <c r="K376" s="129"/>
      <c r="L376" s="129"/>
      <c r="M376" s="129"/>
      <c r="N376" s="129"/>
      <c r="O376" s="129"/>
      <c r="P376" s="129"/>
    </row>
    <row r="377">
      <c r="A377" s="129"/>
      <c r="B377" s="129"/>
      <c r="C377" s="129"/>
      <c r="D377" s="129"/>
      <c r="E377" s="129"/>
      <c r="F377" s="129"/>
      <c r="G377" s="129"/>
      <c r="H377" s="130"/>
      <c r="I377" s="129"/>
      <c r="J377" s="129"/>
      <c r="K377" s="129"/>
      <c r="L377" s="129"/>
      <c r="M377" s="129"/>
      <c r="N377" s="129"/>
      <c r="O377" s="129"/>
      <c r="P377" s="129"/>
    </row>
    <row r="378">
      <c r="A378" s="129"/>
      <c r="B378" s="129"/>
      <c r="C378" s="129"/>
      <c r="D378" s="129"/>
      <c r="E378" s="129"/>
      <c r="F378" s="129"/>
      <c r="G378" s="129"/>
      <c r="H378" s="130"/>
      <c r="I378" s="129"/>
      <c r="J378" s="129"/>
      <c r="K378" s="129"/>
      <c r="L378" s="129"/>
      <c r="M378" s="129"/>
      <c r="N378" s="129"/>
      <c r="O378" s="129"/>
      <c r="P378" s="129"/>
    </row>
    <row r="379">
      <c r="A379" s="129"/>
      <c r="B379" s="129"/>
      <c r="C379" s="129"/>
      <c r="D379" s="129"/>
      <c r="E379" s="129"/>
      <c r="F379" s="129"/>
      <c r="G379" s="129"/>
      <c r="H379" s="130"/>
      <c r="I379" s="129"/>
      <c r="J379" s="129"/>
      <c r="K379" s="129"/>
      <c r="L379" s="129"/>
      <c r="M379" s="129"/>
      <c r="N379" s="129"/>
      <c r="O379" s="129"/>
      <c r="P379" s="129"/>
    </row>
    <row r="380">
      <c r="A380" s="129"/>
      <c r="B380" s="129"/>
      <c r="C380" s="129"/>
      <c r="D380" s="129"/>
      <c r="E380" s="129"/>
      <c r="F380" s="129"/>
      <c r="G380" s="129"/>
      <c r="H380" s="130"/>
      <c r="I380" s="129"/>
      <c r="J380" s="129"/>
      <c r="K380" s="129"/>
      <c r="L380" s="129"/>
      <c r="M380" s="129"/>
      <c r="N380" s="129"/>
      <c r="O380" s="129"/>
      <c r="P380" s="129"/>
    </row>
    <row r="381">
      <c r="A381" s="129"/>
      <c r="B381" s="129"/>
      <c r="C381" s="129"/>
      <c r="D381" s="129"/>
      <c r="E381" s="129"/>
      <c r="F381" s="129"/>
      <c r="G381" s="129"/>
      <c r="H381" s="130"/>
      <c r="I381" s="129"/>
      <c r="J381" s="129"/>
      <c r="K381" s="129"/>
      <c r="L381" s="129"/>
      <c r="M381" s="129"/>
      <c r="N381" s="129"/>
      <c r="O381" s="129"/>
      <c r="P381" s="129"/>
    </row>
    <row r="382">
      <c r="A382" s="129"/>
      <c r="B382" s="129"/>
      <c r="C382" s="129"/>
      <c r="D382" s="129"/>
      <c r="E382" s="129"/>
      <c r="F382" s="129"/>
      <c r="G382" s="129"/>
      <c r="H382" s="130"/>
      <c r="I382" s="129"/>
      <c r="J382" s="129"/>
      <c r="K382" s="129"/>
      <c r="L382" s="129"/>
      <c r="M382" s="129"/>
      <c r="N382" s="129"/>
      <c r="O382" s="129"/>
      <c r="P382" s="129"/>
    </row>
    <row r="383">
      <c r="A383" s="129"/>
      <c r="B383" s="129"/>
      <c r="C383" s="129"/>
      <c r="D383" s="129"/>
      <c r="E383" s="129"/>
      <c r="F383" s="129"/>
      <c r="G383" s="129"/>
      <c r="H383" s="130"/>
      <c r="I383" s="129"/>
      <c r="J383" s="129"/>
      <c r="K383" s="129"/>
      <c r="L383" s="129"/>
      <c r="M383" s="129"/>
      <c r="N383" s="129"/>
      <c r="O383" s="129"/>
      <c r="P383" s="129"/>
    </row>
    <row r="384">
      <c r="A384" s="129"/>
      <c r="B384" s="129"/>
      <c r="C384" s="129"/>
      <c r="D384" s="129"/>
      <c r="E384" s="129"/>
      <c r="F384" s="129"/>
      <c r="G384" s="129"/>
      <c r="H384" s="130"/>
      <c r="I384" s="129"/>
      <c r="J384" s="129"/>
      <c r="K384" s="129"/>
      <c r="L384" s="129"/>
      <c r="M384" s="129"/>
      <c r="N384" s="129"/>
      <c r="O384" s="129"/>
      <c r="P384" s="129"/>
    </row>
    <row r="385">
      <c r="A385" s="129"/>
      <c r="B385" s="129"/>
      <c r="C385" s="129"/>
      <c r="D385" s="129"/>
      <c r="E385" s="129"/>
      <c r="F385" s="129"/>
      <c r="G385" s="129"/>
      <c r="H385" s="130"/>
      <c r="I385" s="129"/>
      <c r="J385" s="129"/>
      <c r="K385" s="129"/>
      <c r="L385" s="129"/>
      <c r="M385" s="129"/>
      <c r="N385" s="129"/>
      <c r="O385" s="129"/>
      <c r="P385" s="129"/>
    </row>
    <row r="386">
      <c r="A386" s="129"/>
      <c r="B386" s="129"/>
      <c r="C386" s="129"/>
      <c r="D386" s="129"/>
      <c r="E386" s="129"/>
      <c r="F386" s="129"/>
      <c r="G386" s="129"/>
      <c r="H386" s="130"/>
      <c r="I386" s="129"/>
      <c r="J386" s="129"/>
      <c r="K386" s="129"/>
      <c r="L386" s="129"/>
      <c r="M386" s="129"/>
      <c r="N386" s="129"/>
      <c r="O386" s="129"/>
      <c r="P386" s="129"/>
    </row>
    <row r="387">
      <c r="A387" s="129"/>
      <c r="B387" s="129"/>
      <c r="C387" s="129"/>
      <c r="D387" s="129"/>
      <c r="E387" s="129"/>
      <c r="F387" s="129"/>
      <c r="G387" s="129"/>
      <c r="H387" s="130"/>
      <c r="I387" s="129"/>
      <c r="J387" s="129"/>
      <c r="K387" s="129"/>
      <c r="L387" s="129"/>
      <c r="M387" s="129"/>
      <c r="N387" s="129"/>
      <c r="O387" s="129"/>
      <c r="P387" s="129"/>
    </row>
    <row r="388">
      <c r="A388" s="129"/>
      <c r="B388" s="129"/>
      <c r="C388" s="129"/>
      <c r="D388" s="129"/>
      <c r="E388" s="129"/>
      <c r="F388" s="129"/>
      <c r="G388" s="129"/>
      <c r="H388" s="130"/>
      <c r="I388" s="129"/>
      <c r="J388" s="129"/>
      <c r="K388" s="129"/>
      <c r="L388" s="129"/>
      <c r="M388" s="129"/>
      <c r="N388" s="129"/>
      <c r="O388" s="129"/>
      <c r="P388" s="129"/>
    </row>
    <row r="389">
      <c r="A389" s="129"/>
      <c r="B389" s="129"/>
      <c r="C389" s="129"/>
      <c r="D389" s="129"/>
      <c r="E389" s="129"/>
      <c r="F389" s="129"/>
      <c r="G389" s="129"/>
      <c r="H389" s="130"/>
      <c r="I389" s="129"/>
      <c r="J389" s="129"/>
      <c r="K389" s="129"/>
      <c r="L389" s="129"/>
      <c r="M389" s="129"/>
      <c r="N389" s="129"/>
      <c r="O389" s="129"/>
      <c r="P389" s="129"/>
    </row>
    <row r="390">
      <c r="A390" s="129"/>
      <c r="B390" s="129"/>
      <c r="C390" s="129"/>
      <c r="D390" s="129"/>
      <c r="E390" s="129"/>
      <c r="F390" s="129"/>
      <c r="G390" s="129"/>
      <c r="H390" s="130"/>
      <c r="I390" s="129"/>
      <c r="J390" s="129"/>
      <c r="K390" s="129"/>
      <c r="L390" s="129"/>
      <c r="M390" s="129"/>
      <c r="N390" s="129"/>
      <c r="O390" s="129"/>
      <c r="P390" s="129"/>
    </row>
    <row r="391">
      <c r="A391" s="129"/>
      <c r="B391" s="129"/>
      <c r="C391" s="129"/>
      <c r="D391" s="129"/>
      <c r="E391" s="129"/>
      <c r="F391" s="129"/>
      <c r="G391" s="129"/>
      <c r="H391" s="130"/>
      <c r="I391" s="129"/>
      <c r="J391" s="129"/>
      <c r="K391" s="129"/>
      <c r="L391" s="129"/>
      <c r="M391" s="129"/>
      <c r="N391" s="129"/>
      <c r="O391" s="129"/>
      <c r="P391" s="129"/>
    </row>
    <row r="392">
      <c r="A392" s="129"/>
      <c r="B392" s="129"/>
      <c r="C392" s="129"/>
      <c r="D392" s="129"/>
      <c r="E392" s="129"/>
      <c r="F392" s="129"/>
      <c r="G392" s="129"/>
      <c r="H392" s="130"/>
      <c r="I392" s="129"/>
      <c r="J392" s="129"/>
      <c r="K392" s="129"/>
      <c r="L392" s="129"/>
      <c r="M392" s="129"/>
      <c r="N392" s="129"/>
      <c r="O392" s="129"/>
      <c r="P392" s="129"/>
    </row>
    <row r="393">
      <c r="A393" s="129"/>
      <c r="B393" s="129"/>
      <c r="C393" s="129"/>
      <c r="D393" s="129"/>
      <c r="E393" s="129"/>
      <c r="F393" s="129"/>
      <c r="G393" s="129"/>
      <c r="H393" s="130"/>
      <c r="I393" s="129"/>
      <c r="J393" s="129"/>
      <c r="K393" s="129"/>
      <c r="L393" s="129"/>
      <c r="M393" s="129"/>
      <c r="N393" s="129"/>
      <c r="O393" s="129"/>
      <c r="P393" s="129"/>
    </row>
    <row r="394">
      <c r="A394" s="129"/>
      <c r="B394" s="129"/>
      <c r="C394" s="129"/>
      <c r="D394" s="129"/>
      <c r="E394" s="129"/>
      <c r="F394" s="129"/>
      <c r="G394" s="129"/>
      <c r="H394" s="130"/>
      <c r="I394" s="129"/>
      <c r="J394" s="129"/>
      <c r="K394" s="129"/>
      <c r="L394" s="129"/>
      <c r="M394" s="129"/>
      <c r="N394" s="129"/>
      <c r="O394" s="129"/>
      <c r="P394" s="129"/>
    </row>
    <row r="395">
      <c r="A395" s="129"/>
      <c r="B395" s="129"/>
      <c r="C395" s="129"/>
      <c r="D395" s="129"/>
      <c r="E395" s="129"/>
      <c r="F395" s="129"/>
      <c r="G395" s="129"/>
      <c r="H395" s="130"/>
      <c r="I395" s="129"/>
      <c r="J395" s="129"/>
      <c r="K395" s="129"/>
      <c r="L395" s="129"/>
      <c r="M395" s="129"/>
      <c r="N395" s="129"/>
      <c r="O395" s="129"/>
      <c r="P395" s="129"/>
    </row>
    <row r="396">
      <c r="A396" s="129"/>
      <c r="B396" s="129"/>
      <c r="C396" s="129"/>
      <c r="D396" s="129"/>
      <c r="E396" s="129"/>
      <c r="F396" s="129"/>
      <c r="G396" s="129"/>
      <c r="H396" s="130"/>
      <c r="I396" s="129"/>
      <c r="J396" s="129"/>
      <c r="K396" s="129"/>
      <c r="L396" s="129"/>
      <c r="M396" s="129"/>
      <c r="N396" s="129"/>
      <c r="O396" s="129"/>
      <c r="P396" s="129"/>
    </row>
    <row r="397">
      <c r="A397" s="129"/>
      <c r="B397" s="129"/>
      <c r="C397" s="129"/>
      <c r="D397" s="129"/>
      <c r="E397" s="129"/>
      <c r="F397" s="129"/>
      <c r="G397" s="129"/>
      <c r="H397" s="130"/>
      <c r="I397" s="129"/>
      <c r="J397" s="129"/>
      <c r="K397" s="129"/>
      <c r="L397" s="129"/>
      <c r="M397" s="129"/>
      <c r="N397" s="129"/>
      <c r="O397" s="129"/>
      <c r="P397" s="129"/>
    </row>
    <row r="398">
      <c r="A398" s="129"/>
      <c r="B398" s="129"/>
      <c r="C398" s="129"/>
      <c r="D398" s="129"/>
      <c r="E398" s="129"/>
      <c r="F398" s="129"/>
      <c r="G398" s="129"/>
      <c r="H398" s="130"/>
      <c r="I398" s="129"/>
      <c r="J398" s="129"/>
      <c r="K398" s="129"/>
      <c r="L398" s="129"/>
      <c r="M398" s="129"/>
      <c r="N398" s="129"/>
      <c r="O398" s="129"/>
      <c r="P398" s="129"/>
    </row>
    <row r="399">
      <c r="A399" s="129"/>
      <c r="B399" s="129"/>
      <c r="C399" s="129"/>
      <c r="D399" s="129"/>
      <c r="E399" s="129"/>
      <c r="F399" s="129"/>
      <c r="G399" s="129"/>
      <c r="H399" s="130"/>
      <c r="I399" s="129"/>
      <c r="J399" s="129"/>
      <c r="K399" s="129"/>
      <c r="L399" s="129"/>
      <c r="M399" s="129"/>
      <c r="N399" s="129"/>
      <c r="O399" s="129"/>
      <c r="P399" s="129"/>
    </row>
    <row r="400">
      <c r="A400" s="129"/>
      <c r="B400" s="129"/>
      <c r="C400" s="129"/>
      <c r="D400" s="129"/>
      <c r="E400" s="129"/>
      <c r="F400" s="129"/>
      <c r="G400" s="129"/>
      <c r="H400" s="130"/>
      <c r="I400" s="129"/>
      <c r="J400" s="129"/>
      <c r="K400" s="129"/>
      <c r="L400" s="129"/>
      <c r="M400" s="129"/>
      <c r="N400" s="129"/>
      <c r="O400" s="129"/>
      <c r="P400" s="129"/>
    </row>
    <row r="401">
      <c r="A401" s="129"/>
      <c r="B401" s="129"/>
      <c r="C401" s="129"/>
      <c r="D401" s="129"/>
      <c r="E401" s="129"/>
      <c r="F401" s="129"/>
      <c r="G401" s="129"/>
      <c r="H401" s="130"/>
      <c r="I401" s="129"/>
      <c r="J401" s="129"/>
      <c r="K401" s="129"/>
      <c r="L401" s="129"/>
      <c r="M401" s="129"/>
      <c r="N401" s="129"/>
      <c r="O401" s="129"/>
      <c r="P401" s="129"/>
    </row>
    <row r="402">
      <c r="A402" s="129"/>
      <c r="B402" s="129"/>
      <c r="C402" s="129"/>
      <c r="D402" s="129"/>
      <c r="E402" s="129"/>
      <c r="F402" s="129"/>
      <c r="G402" s="129"/>
      <c r="H402" s="130"/>
      <c r="I402" s="129"/>
      <c r="J402" s="129"/>
      <c r="K402" s="129"/>
      <c r="L402" s="129"/>
      <c r="M402" s="129"/>
      <c r="N402" s="129"/>
      <c r="O402" s="129"/>
      <c r="P402" s="129"/>
    </row>
    <row r="403">
      <c r="A403" s="129"/>
      <c r="B403" s="129"/>
      <c r="C403" s="129"/>
      <c r="D403" s="129"/>
      <c r="E403" s="129"/>
      <c r="F403" s="129"/>
      <c r="G403" s="129"/>
      <c r="H403" s="130"/>
      <c r="I403" s="129"/>
      <c r="J403" s="129"/>
      <c r="K403" s="129"/>
      <c r="L403" s="129"/>
      <c r="M403" s="129"/>
      <c r="N403" s="129"/>
      <c r="O403" s="129"/>
      <c r="P403" s="129"/>
    </row>
    <row r="404">
      <c r="A404" s="129"/>
      <c r="B404" s="129"/>
      <c r="C404" s="129"/>
      <c r="D404" s="129"/>
      <c r="E404" s="129"/>
      <c r="F404" s="129"/>
      <c r="G404" s="129"/>
      <c r="H404" s="130"/>
      <c r="I404" s="129"/>
      <c r="J404" s="129"/>
      <c r="K404" s="129"/>
      <c r="L404" s="129"/>
      <c r="M404" s="129"/>
      <c r="N404" s="129"/>
      <c r="O404" s="129"/>
      <c r="P404" s="129"/>
    </row>
    <row r="405">
      <c r="A405" s="129"/>
      <c r="B405" s="129"/>
      <c r="C405" s="129"/>
      <c r="D405" s="129"/>
      <c r="E405" s="129"/>
      <c r="F405" s="129"/>
      <c r="G405" s="129"/>
      <c r="H405" s="130"/>
      <c r="I405" s="129"/>
      <c r="J405" s="129"/>
      <c r="K405" s="129"/>
      <c r="L405" s="129"/>
      <c r="M405" s="129"/>
      <c r="N405" s="129"/>
      <c r="O405" s="129"/>
      <c r="P405" s="129"/>
    </row>
    <row r="406">
      <c r="A406" s="129"/>
      <c r="B406" s="129"/>
      <c r="C406" s="129"/>
      <c r="D406" s="129"/>
      <c r="E406" s="129"/>
      <c r="F406" s="129"/>
      <c r="G406" s="129"/>
      <c r="H406" s="130"/>
      <c r="I406" s="129"/>
      <c r="J406" s="129"/>
      <c r="K406" s="129"/>
      <c r="L406" s="129"/>
      <c r="M406" s="129"/>
      <c r="N406" s="129"/>
      <c r="O406" s="129"/>
      <c r="P406" s="129"/>
    </row>
    <row r="407">
      <c r="A407" s="129"/>
      <c r="B407" s="129"/>
      <c r="C407" s="129"/>
      <c r="D407" s="129"/>
      <c r="E407" s="129"/>
      <c r="F407" s="129"/>
      <c r="G407" s="129"/>
      <c r="H407" s="130"/>
      <c r="I407" s="129"/>
      <c r="J407" s="129"/>
      <c r="K407" s="129"/>
      <c r="L407" s="129"/>
      <c r="M407" s="129"/>
      <c r="N407" s="129"/>
      <c r="O407" s="129"/>
      <c r="P407" s="129"/>
    </row>
    <row r="408">
      <c r="A408" s="129"/>
      <c r="B408" s="129"/>
      <c r="C408" s="129"/>
      <c r="D408" s="129"/>
      <c r="E408" s="129"/>
      <c r="F408" s="129"/>
      <c r="G408" s="129"/>
      <c r="H408" s="130"/>
      <c r="I408" s="129"/>
      <c r="J408" s="129"/>
      <c r="K408" s="129"/>
      <c r="L408" s="129"/>
      <c r="M408" s="129"/>
      <c r="N408" s="129"/>
      <c r="O408" s="129"/>
      <c r="P408" s="129"/>
    </row>
    <row r="409">
      <c r="A409" s="129"/>
      <c r="B409" s="129"/>
      <c r="C409" s="129"/>
      <c r="D409" s="129"/>
      <c r="E409" s="129"/>
      <c r="F409" s="129"/>
      <c r="G409" s="129"/>
      <c r="H409" s="130"/>
      <c r="I409" s="129"/>
      <c r="J409" s="129"/>
      <c r="K409" s="129"/>
      <c r="L409" s="129"/>
      <c r="M409" s="129"/>
      <c r="N409" s="129"/>
      <c r="O409" s="129"/>
      <c r="P409" s="129"/>
    </row>
    <row r="410">
      <c r="A410" s="129"/>
      <c r="B410" s="129"/>
      <c r="C410" s="129"/>
      <c r="D410" s="129"/>
      <c r="E410" s="129"/>
      <c r="F410" s="129"/>
      <c r="G410" s="129"/>
      <c r="H410" s="130"/>
      <c r="I410" s="129"/>
      <c r="J410" s="129"/>
      <c r="K410" s="129"/>
      <c r="L410" s="129"/>
      <c r="M410" s="129"/>
      <c r="N410" s="129"/>
      <c r="O410" s="129"/>
      <c r="P410" s="129"/>
    </row>
    <row r="411">
      <c r="A411" s="129"/>
      <c r="B411" s="129"/>
      <c r="C411" s="129"/>
      <c r="D411" s="129"/>
      <c r="E411" s="129"/>
      <c r="F411" s="129"/>
      <c r="G411" s="129"/>
      <c r="H411" s="130"/>
      <c r="I411" s="129"/>
      <c r="J411" s="129"/>
      <c r="K411" s="129"/>
      <c r="L411" s="129"/>
      <c r="M411" s="129"/>
      <c r="N411" s="129"/>
      <c r="O411" s="129"/>
      <c r="P411" s="129"/>
    </row>
    <row r="412">
      <c r="A412" s="129"/>
      <c r="B412" s="129"/>
      <c r="C412" s="129"/>
      <c r="D412" s="129"/>
      <c r="E412" s="129"/>
      <c r="F412" s="129"/>
      <c r="G412" s="129"/>
      <c r="H412" s="130"/>
      <c r="I412" s="129"/>
      <c r="J412" s="129"/>
      <c r="K412" s="129"/>
      <c r="L412" s="129"/>
      <c r="M412" s="129"/>
      <c r="N412" s="129"/>
      <c r="O412" s="129"/>
      <c r="P412" s="129"/>
    </row>
    <row r="413">
      <c r="A413" s="129"/>
      <c r="B413" s="129"/>
      <c r="C413" s="129"/>
      <c r="D413" s="129"/>
      <c r="E413" s="129"/>
      <c r="F413" s="129"/>
      <c r="G413" s="129"/>
      <c r="H413" s="130"/>
      <c r="I413" s="129"/>
      <c r="J413" s="129"/>
      <c r="K413" s="129"/>
      <c r="L413" s="129"/>
      <c r="M413" s="129"/>
      <c r="N413" s="129"/>
      <c r="O413" s="129"/>
      <c r="P413" s="129"/>
    </row>
    <row r="414">
      <c r="A414" s="129"/>
      <c r="B414" s="129"/>
      <c r="C414" s="129"/>
      <c r="D414" s="129"/>
      <c r="E414" s="129"/>
      <c r="F414" s="129"/>
      <c r="G414" s="129"/>
      <c r="H414" s="130"/>
      <c r="I414" s="129"/>
      <c r="J414" s="129"/>
      <c r="K414" s="129"/>
      <c r="L414" s="129"/>
      <c r="M414" s="129"/>
      <c r="N414" s="129"/>
      <c r="O414" s="129"/>
      <c r="P414" s="129"/>
    </row>
    <row r="415">
      <c r="A415" s="129"/>
      <c r="B415" s="129"/>
      <c r="C415" s="129"/>
      <c r="D415" s="129"/>
      <c r="E415" s="129"/>
      <c r="F415" s="129"/>
      <c r="G415" s="129"/>
      <c r="H415" s="130"/>
      <c r="I415" s="129"/>
      <c r="J415" s="129"/>
      <c r="K415" s="129"/>
      <c r="L415" s="129"/>
      <c r="M415" s="129"/>
      <c r="N415" s="129"/>
      <c r="O415" s="129"/>
      <c r="P415" s="129"/>
    </row>
    <row r="416">
      <c r="A416" s="129"/>
      <c r="B416" s="129"/>
      <c r="C416" s="129"/>
      <c r="D416" s="129"/>
      <c r="E416" s="129"/>
      <c r="F416" s="129"/>
      <c r="G416" s="129"/>
      <c r="H416" s="130"/>
      <c r="I416" s="129"/>
      <c r="J416" s="129"/>
      <c r="K416" s="129"/>
      <c r="L416" s="129"/>
      <c r="M416" s="129"/>
      <c r="N416" s="129"/>
      <c r="O416" s="129"/>
      <c r="P416" s="129"/>
    </row>
    <row r="417">
      <c r="A417" s="129"/>
      <c r="B417" s="129"/>
      <c r="C417" s="129"/>
      <c r="D417" s="129"/>
      <c r="E417" s="129"/>
      <c r="F417" s="129"/>
      <c r="G417" s="129"/>
      <c r="H417" s="130"/>
      <c r="I417" s="129"/>
      <c r="J417" s="129"/>
      <c r="K417" s="129"/>
      <c r="L417" s="129"/>
      <c r="M417" s="129"/>
      <c r="N417" s="129"/>
      <c r="O417" s="129"/>
      <c r="P417" s="129"/>
    </row>
    <row r="418">
      <c r="A418" s="129"/>
      <c r="B418" s="129"/>
      <c r="C418" s="129"/>
      <c r="D418" s="129"/>
      <c r="E418" s="129"/>
      <c r="F418" s="129"/>
      <c r="G418" s="129"/>
      <c r="H418" s="130"/>
      <c r="I418" s="129"/>
      <c r="J418" s="129"/>
      <c r="K418" s="129"/>
      <c r="L418" s="129"/>
      <c r="M418" s="129"/>
      <c r="N418" s="129"/>
      <c r="O418" s="129"/>
      <c r="P418" s="129"/>
    </row>
    <row r="419">
      <c r="A419" s="129"/>
      <c r="B419" s="129"/>
      <c r="C419" s="129"/>
      <c r="D419" s="129"/>
      <c r="E419" s="129"/>
      <c r="F419" s="129"/>
      <c r="G419" s="129"/>
      <c r="H419" s="130"/>
      <c r="I419" s="129"/>
      <c r="J419" s="129"/>
      <c r="K419" s="129"/>
      <c r="L419" s="129"/>
      <c r="M419" s="129"/>
      <c r="N419" s="129"/>
      <c r="O419" s="129"/>
      <c r="P419" s="129"/>
    </row>
    <row r="420">
      <c r="A420" s="129"/>
      <c r="B420" s="129"/>
      <c r="C420" s="129"/>
      <c r="D420" s="129"/>
      <c r="E420" s="129"/>
      <c r="F420" s="129"/>
      <c r="G420" s="129"/>
      <c r="H420" s="130"/>
      <c r="I420" s="129"/>
      <c r="J420" s="129"/>
      <c r="K420" s="129"/>
      <c r="L420" s="129"/>
      <c r="M420" s="129"/>
      <c r="N420" s="129"/>
      <c r="O420" s="129"/>
      <c r="P420" s="129"/>
    </row>
    <row r="421">
      <c r="A421" s="129"/>
      <c r="B421" s="129"/>
      <c r="C421" s="129"/>
      <c r="D421" s="129"/>
      <c r="E421" s="129"/>
      <c r="F421" s="129"/>
      <c r="G421" s="129"/>
      <c r="H421" s="130"/>
      <c r="I421" s="129"/>
      <c r="J421" s="129"/>
      <c r="K421" s="129"/>
      <c r="L421" s="129"/>
      <c r="M421" s="129"/>
      <c r="N421" s="129"/>
      <c r="O421" s="129"/>
      <c r="P421" s="129"/>
    </row>
    <row r="422">
      <c r="A422" s="129"/>
      <c r="B422" s="129"/>
      <c r="C422" s="129"/>
      <c r="D422" s="129"/>
      <c r="E422" s="129"/>
      <c r="F422" s="129"/>
      <c r="G422" s="129"/>
      <c r="H422" s="130"/>
      <c r="I422" s="129"/>
      <c r="J422" s="129"/>
      <c r="K422" s="129"/>
      <c r="L422" s="129"/>
      <c r="M422" s="129"/>
      <c r="N422" s="129"/>
      <c r="O422" s="129"/>
      <c r="P422" s="129"/>
    </row>
    <row r="423">
      <c r="A423" s="129"/>
      <c r="B423" s="129"/>
      <c r="C423" s="129"/>
      <c r="D423" s="129"/>
      <c r="E423" s="129"/>
      <c r="F423" s="129"/>
      <c r="G423" s="129"/>
      <c r="H423" s="130"/>
      <c r="I423" s="129"/>
      <c r="J423" s="129"/>
      <c r="K423" s="129"/>
      <c r="L423" s="129"/>
      <c r="M423" s="129"/>
      <c r="N423" s="129"/>
      <c r="O423" s="129"/>
      <c r="P423" s="129"/>
    </row>
    <row r="424">
      <c r="A424" s="129"/>
      <c r="B424" s="129"/>
      <c r="C424" s="129"/>
      <c r="D424" s="129"/>
      <c r="E424" s="129"/>
      <c r="F424" s="129"/>
      <c r="G424" s="129"/>
      <c r="H424" s="130"/>
      <c r="I424" s="129"/>
      <c r="J424" s="129"/>
      <c r="K424" s="129"/>
      <c r="L424" s="129"/>
      <c r="M424" s="129"/>
      <c r="N424" s="129"/>
      <c r="O424" s="129"/>
      <c r="P424" s="129"/>
    </row>
    <row r="425">
      <c r="A425" s="129"/>
      <c r="B425" s="129"/>
      <c r="C425" s="129"/>
      <c r="D425" s="129"/>
      <c r="E425" s="129"/>
      <c r="F425" s="129"/>
      <c r="G425" s="129"/>
      <c r="H425" s="130"/>
      <c r="I425" s="129"/>
      <c r="J425" s="129"/>
      <c r="K425" s="129"/>
      <c r="L425" s="129"/>
      <c r="M425" s="129"/>
      <c r="N425" s="129"/>
      <c r="O425" s="129"/>
      <c r="P425" s="129"/>
    </row>
    <row r="426">
      <c r="A426" s="129"/>
      <c r="B426" s="129"/>
      <c r="C426" s="129"/>
      <c r="D426" s="129"/>
      <c r="E426" s="129"/>
      <c r="F426" s="129"/>
      <c r="G426" s="129"/>
      <c r="H426" s="130"/>
      <c r="I426" s="129"/>
      <c r="J426" s="129"/>
      <c r="K426" s="129"/>
      <c r="L426" s="129"/>
      <c r="M426" s="129"/>
      <c r="N426" s="129"/>
      <c r="O426" s="129"/>
      <c r="P426" s="129"/>
    </row>
    <row r="427">
      <c r="A427" s="129"/>
      <c r="B427" s="129"/>
      <c r="C427" s="129"/>
      <c r="D427" s="129"/>
      <c r="E427" s="129"/>
      <c r="F427" s="129"/>
      <c r="G427" s="129"/>
      <c r="H427" s="130"/>
      <c r="I427" s="129"/>
      <c r="J427" s="129"/>
      <c r="K427" s="129"/>
      <c r="L427" s="129"/>
      <c r="M427" s="129"/>
      <c r="N427" s="129"/>
      <c r="O427" s="129"/>
      <c r="P427" s="129"/>
    </row>
    <row r="428">
      <c r="A428" s="129"/>
      <c r="B428" s="129"/>
      <c r="C428" s="129"/>
      <c r="D428" s="129"/>
      <c r="E428" s="129"/>
      <c r="F428" s="129"/>
      <c r="G428" s="129"/>
      <c r="H428" s="130"/>
      <c r="I428" s="129"/>
      <c r="J428" s="129"/>
      <c r="K428" s="129"/>
      <c r="L428" s="129"/>
      <c r="M428" s="129"/>
      <c r="N428" s="129"/>
      <c r="O428" s="129"/>
      <c r="P428" s="129"/>
    </row>
    <row r="429">
      <c r="A429" s="129"/>
      <c r="B429" s="129"/>
      <c r="C429" s="129"/>
      <c r="D429" s="129"/>
      <c r="E429" s="129"/>
      <c r="F429" s="129"/>
      <c r="G429" s="129"/>
      <c r="H429" s="130"/>
      <c r="I429" s="129"/>
      <c r="J429" s="129"/>
      <c r="K429" s="129"/>
      <c r="L429" s="129"/>
      <c r="M429" s="129"/>
      <c r="N429" s="129"/>
      <c r="O429" s="129"/>
      <c r="P429" s="129"/>
    </row>
    <row r="430">
      <c r="A430" s="129"/>
      <c r="B430" s="129"/>
      <c r="C430" s="129"/>
      <c r="D430" s="129"/>
      <c r="E430" s="129"/>
      <c r="F430" s="129"/>
      <c r="G430" s="129"/>
      <c r="H430" s="130"/>
      <c r="I430" s="129"/>
      <c r="J430" s="129"/>
      <c r="K430" s="129"/>
      <c r="L430" s="129"/>
      <c r="M430" s="129"/>
      <c r="N430" s="129"/>
      <c r="O430" s="129"/>
      <c r="P430" s="129"/>
    </row>
    <row r="431">
      <c r="A431" s="129"/>
      <c r="B431" s="129"/>
      <c r="C431" s="129"/>
      <c r="D431" s="129"/>
      <c r="E431" s="129"/>
      <c r="F431" s="129"/>
      <c r="G431" s="129"/>
      <c r="H431" s="130"/>
      <c r="I431" s="129"/>
      <c r="J431" s="129"/>
      <c r="K431" s="129"/>
      <c r="L431" s="129"/>
      <c r="M431" s="129"/>
      <c r="N431" s="129"/>
      <c r="O431" s="129"/>
      <c r="P431" s="129"/>
    </row>
    <row r="432">
      <c r="A432" s="129"/>
      <c r="B432" s="129"/>
      <c r="C432" s="129"/>
      <c r="D432" s="129"/>
      <c r="E432" s="129"/>
      <c r="F432" s="129"/>
      <c r="G432" s="129"/>
      <c r="H432" s="130"/>
      <c r="I432" s="129"/>
      <c r="J432" s="129"/>
      <c r="K432" s="129"/>
      <c r="L432" s="129"/>
      <c r="M432" s="129"/>
      <c r="N432" s="129"/>
      <c r="O432" s="129"/>
      <c r="P432" s="129"/>
    </row>
    <row r="433">
      <c r="A433" s="129"/>
      <c r="B433" s="129"/>
      <c r="C433" s="129"/>
      <c r="D433" s="129"/>
      <c r="E433" s="129"/>
      <c r="F433" s="129"/>
      <c r="G433" s="129"/>
      <c r="H433" s="130"/>
      <c r="I433" s="129"/>
      <c r="J433" s="129"/>
      <c r="K433" s="129"/>
      <c r="L433" s="129"/>
      <c r="M433" s="129"/>
      <c r="N433" s="129"/>
      <c r="O433" s="129"/>
      <c r="P433" s="129"/>
    </row>
    <row r="434">
      <c r="A434" s="129"/>
      <c r="B434" s="129"/>
      <c r="C434" s="129"/>
      <c r="D434" s="129"/>
      <c r="E434" s="129"/>
      <c r="F434" s="129"/>
      <c r="G434" s="129"/>
      <c r="H434" s="130"/>
      <c r="I434" s="129"/>
      <c r="J434" s="129"/>
      <c r="K434" s="129"/>
      <c r="L434" s="129"/>
      <c r="M434" s="129"/>
      <c r="N434" s="129"/>
      <c r="O434" s="129"/>
      <c r="P434" s="129"/>
    </row>
    <row r="435">
      <c r="A435" s="129"/>
      <c r="B435" s="129"/>
      <c r="C435" s="129"/>
      <c r="D435" s="129"/>
      <c r="E435" s="129"/>
      <c r="F435" s="129"/>
      <c r="G435" s="129"/>
      <c r="H435" s="130"/>
      <c r="I435" s="129"/>
      <c r="J435" s="129"/>
      <c r="K435" s="129"/>
      <c r="L435" s="129"/>
      <c r="M435" s="129"/>
      <c r="N435" s="129"/>
      <c r="O435" s="129"/>
      <c r="P435" s="129"/>
    </row>
    <row r="436">
      <c r="A436" s="129"/>
      <c r="B436" s="129"/>
      <c r="C436" s="129"/>
      <c r="D436" s="129"/>
      <c r="E436" s="129"/>
      <c r="F436" s="129"/>
      <c r="G436" s="129"/>
      <c r="H436" s="130"/>
      <c r="I436" s="129"/>
      <c r="J436" s="129"/>
      <c r="K436" s="129"/>
      <c r="L436" s="129"/>
      <c r="M436" s="129"/>
      <c r="N436" s="129"/>
      <c r="O436" s="129"/>
      <c r="P436" s="129"/>
    </row>
    <row r="437">
      <c r="A437" s="129"/>
      <c r="B437" s="129"/>
      <c r="C437" s="129"/>
      <c r="D437" s="129"/>
      <c r="E437" s="129"/>
      <c r="F437" s="129"/>
      <c r="G437" s="129"/>
      <c r="H437" s="130"/>
      <c r="I437" s="129"/>
      <c r="J437" s="129"/>
      <c r="K437" s="129"/>
      <c r="L437" s="129"/>
      <c r="M437" s="129"/>
      <c r="N437" s="129"/>
      <c r="O437" s="129"/>
      <c r="P437" s="129"/>
    </row>
    <row r="438">
      <c r="A438" s="129"/>
      <c r="B438" s="129"/>
      <c r="C438" s="129"/>
      <c r="D438" s="129"/>
      <c r="E438" s="129"/>
      <c r="F438" s="129"/>
      <c r="G438" s="129"/>
      <c r="H438" s="130"/>
      <c r="I438" s="129"/>
      <c r="J438" s="129"/>
      <c r="K438" s="129"/>
      <c r="L438" s="129"/>
      <c r="M438" s="129"/>
      <c r="N438" s="129"/>
      <c r="O438" s="129"/>
      <c r="P438" s="129"/>
    </row>
    <row r="439">
      <c r="A439" s="129"/>
      <c r="B439" s="129"/>
      <c r="C439" s="129"/>
      <c r="D439" s="129"/>
      <c r="E439" s="129"/>
      <c r="F439" s="129"/>
      <c r="G439" s="129"/>
      <c r="H439" s="130"/>
      <c r="I439" s="129"/>
      <c r="J439" s="129"/>
      <c r="K439" s="129"/>
      <c r="L439" s="129"/>
      <c r="M439" s="129"/>
      <c r="N439" s="129"/>
      <c r="O439" s="129"/>
      <c r="P439" s="129"/>
    </row>
    <row r="440">
      <c r="A440" s="129"/>
      <c r="B440" s="129"/>
      <c r="C440" s="129"/>
      <c r="D440" s="129"/>
      <c r="E440" s="129"/>
      <c r="F440" s="129"/>
      <c r="G440" s="129"/>
      <c r="H440" s="130"/>
      <c r="I440" s="129"/>
      <c r="J440" s="129"/>
      <c r="K440" s="129"/>
      <c r="L440" s="129"/>
      <c r="M440" s="129"/>
      <c r="N440" s="129"/>
      <c r="O440" s="129"/>
      <c r="P440" s="129"/>
    </row>
    <row r="441">
      <c r="A441" s="129"/>
      <c r="B441" s="129"/>
      <c r="C441" s="129"/>
      <c r="D441" s="129"/>
      <c r="E441" s="129"/>
      <c r="F441" s="129"/>
      <c r="G441" s="129"/>
      <c r="H441" s="130"/>
      <c r="I441" s="129"/>
      <c r="J441" s="129"/>
      <c r="K441" s="129"/>
      <c r="L441" s="129"/>
      <c r="M441" s="129"/>
      <c r="N441" s="129"/>
      <c r="O441" s="129"/>
      <c r="P441" s="129"/>
    </row>
    <row r="442">
      <c r="A442" s="129"/>
      <c r="B442" s="129"/>
      <c r="C442" s="129"/>
      <c r="D442" s="129"/>
      <c r="E442" s="129"/>
      <c r="F442" s="129"/>
      <c r="G442" s="129"/>
      <c r="H442" s="130"/>
      <c r="I442" s="129"/>
      <c r="J442" s="129"/>
      <c r="K442" s="129"/>
      <c r="L442" s="129"/>
      <c r="M442" s="129"/>
      <c r="N442" s="129"/>
      <c r="O442" s="129"/>
      <c r="P442" s="129"/>
    </row>
    <row r="443">
      <c r="A443" s="129"/>
      <c r="B443" s="129"/>
      <c r="C443" s="129"/>
      <c r="D443" s="129"/>
      <c r="E443" s="129"/>
      <c r="F443" s="129"/>
      <c r="G443" s="129"/>
      <c r="H443" s="130"/>
      <c r="I443" s="129"/>
      <c r="J443" s="129"/>
      <c r="K443" s="129"/>
      <c r="L443" s="129"/>
      <c r="M443" s="129"/>
      <c r="N443" s="129"/>
      <c r="O443" s="129"/>
      <c r="P443" s="129"/>
    </row>
    <row r="444">
      <c r="A444" s="129"/>
      <c r="B444" s="129"/>
      <c r="C444" s="129"/>
      <c r="D444" s="129"/>
      <c r="E444" s="129"/>
      <c r="F444" s="129"/>
      <c r="G444" s="129"/>
      <c r="H444" s="130"/>
      <c r="I444" s="129"/>
      <c r="J444" s="129"/>
      <c r="K444" s="129"/>
      <c r="L444" s="129"/>
      <c r="M444" s="129"/>
      <c r="N444" s="129"/>
      <c r="O444" s="129"/>
      <c r="P444" s="129"/>
    </row>
    <row r="445">
      <c r="A445" s="129"/>
      <c r="B445" s="129"/>
      <c r="C445" s="129"/>
      <c r="D445" s="129"/>
      <c r="E445" s="129"/>
      <c r="F445" s="129"/>
      <c r="G445" s="129"/>
      <c r="H445" s="130"/>
      <c r="I445" s="129"/>
      <c r="J445" s="129"/>
      <c r="K445" s="129"/>
      <c r="L445" s="129"/>
      <c r="M445" s="129"/>
      <c r="N445" s="129"/>
      <c r="O445" s="129"/>
      <c r="P445" s="129"/>
    </row>
    <row r="446">
      <c r="A446" s="129"/>
      <c r="B446" s="129"/>
      <c r="C446" s="129"/>
      <c r="D446" s="129"/>
      <c r="E446" s="129"/>
      <c r="F446" s="129"/>
      <c r="G446" s="129"/>
      <c r="H446" s="130"/>
      <c r="I446" s="129"/>
      <c r="J446" s="129"/>
      <c r="K446" s="129"/>
      <c r="L446" s="129"/>
      <c r="M446" s="129"/>
      <c r="N446" s="129"/>
      <c r="O446" s="129"/>
      <c r="P446" s="129"/>
    </row>
    <row r="447">
      <c r="A447" s="129"/>
      <c r="B447" s="129"/>
      <c r="C447" s="129"/>
      <c r="D447" s="129"/>
      <c r="E447" s="129"/>
      <c r="F447" s="129"/>
      <c r="G447" s="129"/>
      <c r="H447" s="130"/>
      <c r="I447" s="129"/>
      <c r="J447" s="129"/>
      <c r="K447" s="129"/>
      <c r="L447" s="129"/>
      <c r="M447" s="129"/>
      <c r="N447" s="129"/>
      <c r="O447" s="129"/>
      <c r="P447" s="129"/>
    </row>
    <row r="448">
      <c r="A448" s="129"/>
      <c r="B448" s="129"/>
      <c r="C448" s="129"/>
      <c r="D448" s="129"/>
      <c r="E448" s="129"/>
      <c r="F448" s="129"/>
      <c r="G448" s="129"/>
      <c r="H448" s="130"/>
      <c r="I448" s="129"/>
      <c r="J448" s="129"/>
      <c r="K448" s="129"/>
      <c r="L448" s="129"/>
      <c r="M448" s="129"/>
      <c r="N448" s="129"/>
      <c r="O448" s="129"/>
      <c r="P448" s="129"/>
    </row>
    <row r="449">
      <c r="A449" s="129"/>
      <c r="B449" s="129"/>
      <c r="C449" s="129"/>
      <c r="D449" s="129"/>
      <c r="E449" s="129"/>
      <c r="F449" s="129"/>
      <c r="G449" s="129"/>
      <c r="H449" s="130"/>
      <c r="I449" s="129"/>
      <c r="J449" s="129"/>
      <c r="K449" s="129"/>
      <c r="L449" s="129"/>
      <c r="M449" s="129"/>
      <c r="N449" s="129"/>
      <c r="O449" s="129"/>
      <c r="P449" s="129"/>
    </row>
    <row r="450">
      <c r="A450" s="129"/>
      <c r="B450" s="129"/>
      <c r="C450" s="129"/>
      <c r="D450" s="129"/>
      <c r="E450" s="129"/>
      <c r="F450" s="129"/>
      <c r="G450" s="129"/>
      <c r="H450" s="130"/>
      <c r="I450" s="129"/>
      <c r="J450" s="129"/>
      <c r="K450" s="129"/>
      <c r="L450" s="129"/>
      <c r="M450" s="129"/>
      <c r="N450" s="129"/>
      <c r="O450" s="129"/>
      <c r="P450" s="129"/>
    </row>
    <row r="451">
      <c r="A451" s="129"/>
      <c r="B451" s="129"/>
      <c r="C451" s="129"/>
      <c r="D451" s="129"/>
      <c r="E451" s="129"/>
      <c r="F451" s="129"/>
      <c r="G451" s="129"/>
      <c r="H451" s="130"/>
      <c r="I451" s="129"/>
      <c r="J451" s="129"/>
      <c r="K451" s="129"/>
      <c r="L451" s="129"/>
      <c r="M451" s="129"/>
      <c r="N451" s="129"/>
      <c r="O451" s="129"/>
      <c r="P451" s="129"/>
    </row>
    <row r="452">
      <c r="A452" s="129"/>
      <c r="B452" s="129"/>
      <c r="C452" s="129"/>
      <c r="D452" s="129"/>
      <c r="E452" s="129"/>
      <c r="F452" s="129"/>
      <c r="G452" s="129"/>
      <c r="H452" s="130"/>
      <c r="I452" s="129"/>
      <c r="J452" s="129"/>
      <c r="K452" s="129"/>
      <c r="L452" s="129"/>
      <c r="M452" s="129"/>
      <c r="N452" s="129"/>
      <c r="O452" s="129"/>
      <c r="P452" s="129"/>
    </row>
    <row r="453">
      <c r="A453" s="129"/>
      <c r="B453" s="129"/>
      <c r="C453" s="129"/>
      <c r="D453" s="129"/>
      <c r="E453" s="129"/>
      <c r="F453" s="129"/>
      <c r="G453" s="129"/>
      <c r="H453" s="130"/>
      <c r="I453" s="129"/>
      <c r="J453" s="129"/>
      <c r="K453" s="129"/>
      <c r="L453" s="129"/>
      <c r="M453" s="129"/>
      <c r="N453" s="129"/>
      <c r="O453" s="129"/>
      <c r="P453" s="129"/>
    </row>
    <row r="454">
      <c r="A454" s="129"/>
      <c r="B454" s="129"/>
      <c r="C454" s="129"/>
      <c r="D454" s="129"/>
      <c r="E454" s="129"/>
      <c r="F454" s="129"/>
      <c r="G454" s="129"/>
      <c r="H454" s="130"/>
      <c r="I454" s="129"/>
      <c r="J454" s="129"/>
      <c r="K454" s="129"/>
      <c r="L454" s="129"/>
      <c r="M454" s="129"/>
      <c r="N454" s="129"/>
      <c r="O454" s="129"/>
      <c r="P454" s="129"/>
    </row>
    <row r="455">
      <c r="A455" s="129"/>
      <c r="B455" s="129"/>
      <c r="C455" s="129"/>
      <c r="D455" s="129"/>
      <c r="E455" s="129"/>
      <c r="F455" s="129"/>
      <c r="G455" s="129"/>
      <c r="H455" s="130"/>
      <c r="I455" s="129"/>
      <c r="J455" s="129"/>
      <c r="K455" s="129"/>
      <c r="L455" s="129"/>
      <c r="M455" s="129"/>
      <c r="N455" s="129"/>
      <c r="O455" s="129"/>
      <c r="P455" s="129"/>
    </row>
    <row r="456">
      <c r="A456" s="129"/>
      <c r="B456" s="129"/>
      <c r="C456" s="129"/>
      <c r="D456" s="129"/>
      <c r="E456" s="129"/>
      <c r="F456" s="129"/>
      <c r="G456" s="129"/>
      <c r="H456" s="130"/>
      <c r="I456" s="129"/>
      <c r="J456" s="129"/>
      <c r="K456" s="129"/>
      <c r="L456" s="129"/>
      <c r="M456" s="129"/>
      <c r="N456" s="129"/>
      <c r="O456" s="129"/>
      <c r="P456" s="129"/>
    </row>
    <row r="457">
      <c r="A457" s="129"/>
      <c r="B457" s="129"/>
      <c r="C457" s="129"/>
      <c r="D457" s="129"/>
      <c r="E457" s="129"/>
      <c r="F457" s="129"/>
      <c r="G457" s="129"/>
      <c r="H457" s="130"/>
      <c r="I457" s="129"/>
      <c r="J457" s="129"/>
      <c r="K457" s="129"/>
      <c r="L457" s="129"/>
      <c r="M457" s="129"/>
      <c r="N457" s="129"/>
      <c r="O457" s="129"/>
      <c r="P457" s="129"/>
    </row>
    <row r="458">
      <c r="A458" s="129"/>
      <c r="B458" s="129"/>
      <c r="C458" s="129"/>
      <c r="D458" s="129"/>
      <c r="E458" s="129"/>
      <c r="F458" s="129"/>
      <c r="G458" s="129"/>
      <c r="H458" s="130"/>
      <c r="I458" s="129"/>
      <c r="J458" s="129"/>
      <c r="K458" s="129"/>
      <c r="L458" s="129"/>
      <c r="M458" s="129"/>
      <c r="N458" s="129"/>
      <c r="O458" s="129"/>
      <c r="P458" s="129"/>
    </row>
    <row r="459">
      <c r="A459" s="129"/>
      <c r="B459" s="129"/>
      <c r="C459" s="129"/>
      <c r="D459" s="129"/>
      <c r="E459" s="129"/>
      <c r="F459" s="129"/>
      <c r="G459" s="129"/>
      <c r="H459" s="130"/>
      <c r="I459" s="129"/>
      <c r="J459" s="129"/>
      <c r="K459" s="129"/>
      <c r="L459" s="129"/>
      <c r="M459" s="129"/>
      <c r="N459" s="129"/>
      <c r="O459" s="129"/>
      <c r="P459" s="129"/>
    </row>
    <row r="460">
      <c r="A460" s="129"/>
      <c r="B460" s="129"/>
      <c r="C460" s="129"/>
      <c r="D460" s="129"/>
      <c r="E460" s="129"/>
      <c r="F460" s="129"/>
      <c r="G460" s="129"/>
      <c r="H460" s="130"/>
      <c r="I460" s="129"/>
      <c r="J460" s="129"/>
      <c r="K460" s="129"/>
      <c r="L460" s="129"/>
      <c r="M460" s="129"/>
      <c r="N460" s="129"/>
      <c r="O460" s="129"/>
      <c r="P460" s="129"/>
    </row>
    <row r="461">
      <c r="A461" s="129"/>
      <c r="B461" s="129"/>
      <c r="C461" s="129"/>
      <c r="D461" s="129"/>
      <c r="E461" s="129"/>
      <c r="F461" s="129"/>
      <c r="G461" s="129"/>
      <c r="H461" s="130"/>
      <c r="I461" s="129"/>
      <c r="J461" s="129"/>
      <c r="K461" s="129"/>
      <c r="L461" s="129"/>
      <c r="M461" s="129"/>
      <c r="N461" s="129"/>
      <c r="O461" s="129"/>
      <c r="P461" s="129"/>
    </row>
    <row r="462">
      <c r="A462" s="129"/>
      <c r="B462" s="129"/>
      <c r="C462" s="129"/>
      <c r="D462" s="129"/>
      <c r="E462" s="129"/>
      <c r="F462" s="129"/>
      <c r="G462" s="129"/>
      <c r="H462" s="130"/>
      <c r="I462" s="129"/>
      <c r="J462" s="129"/>
      <c r="K462" s="129"/>
      <c r="L462" s="129"/>
      <c r="M462" s="129"/>
      <c r="N462" s="129"/>
      <c r="O462" s="129"/>
      <c r="P462" s="129"/>
    </row>
    <row r="463">
      <c r="A463" s="129"/>
      <c r="B463" s="129"/>
      <c r="C463" s="129"/>
      <c r="D463" s="129"/>
      <c r="E463" s="129"/>
      <c r="F463" s="129"/>
      <c r="G463" s="129"/>
      <c r="H463" s="130"/>
      <c r="I463" s="129"/>
      <c r="J463" s="129"/>
      <c r="K463" s="129"/>
      <c r="L463" s="129"/>
      <c r="M463" s="129"/>
      <c r="N463" s="129"/>
      <c r="O463" s="129"/>
      <c r="P463" s="129"/>
    </row>
    <row r="464">
      <c r="A464" s="129"/>
      <c r="B464" s="129"/>
      <c r="C464" s="129"/>
      <c r="D464" s="129"/>
      <c r="E464" s="129"/>
      <c r="F464" s="129"/>
      <c r="G464" s="129"/>
      <c r="H464" s="130"/>
      <c r="I464" s="129"/>
      <c r="J464" s="129"/>
      <c r="K464" s="129"/>
      <c r="L464" s="129"/>
      <c r="M464" s="129"/>
      <c r="N464" s="129"/>
      <c r="O464" s="129"/>
      <c r="P464" s="129"/>
    </row>
    <row r="465">
      <c r="A465" s="129"/>
      <c r="B465" s="129"/>
      <c r="C465" s="129"/>
      <c r="D465" s="129"/>
      <c r="E465" s="129"/>
      <c r="F465" s="129"/>
      <c r="G465" s="129"/>
      <c r="H465" s="130"/>
      <c r="I465" s="129"/>
      <c r="J465" s="129"/>
      <c r="K465" s="129"/>
      <c r="L465" s="129"/>
      <c r="M465" s="129"/>
      <c r="N465" s="129"/>
      <c r="O465" s="129"/>
      <c r="P465" s="129"/>
    </row>
    <row r="466">
      <c r="A466" s="129"/>
      <c r="B466" s="129"/>
      <c r="C466" s="129"/>
      <c r="D466" s="129"/>
      <c r="E466" s="129"/>
      <c r="F466" s="129"/>
      <c r="G466" s="129"/>
      <c r="H466" s="130"/>
      <c r="I466" s="129"/>
      <c r="J466" s="129"/>
      <c r="K466" s="129"/>
      <c r="L466" s="129"/>
      <c r="M466" s="129"/>
      <c r="N466" s="129"/>
      <c r="O466" s="129"/>
      <c r="P466" s="129"/>
    </row>
    <row r="467">
      <c r="A467" s="129"/>
      <c r="B467" s="129"/>
      <c r="C467" s="129"/>
      <c r="D467" s="129"/>
      <c r="E467" s="129"/>
      <c r="F467" s="129"/>
      <c r="G467" s="129"/>
      <c r="H467" s="130"/>
      <c r="I467" s="129"/>
      <c r="J467" s="129"/>
      <c r="K467" s="129"/>
      <c r="L467" s="129"/>
      <c r="M467" s="129"/>
      <c r="N467" s="129"/>
      <c r="O467" s="129"/>
      <c r="P467" s="129"/>
    </row>
    <row r="468">
      <c r="A468" s="129"/>
      <c r="B468" s="129"/>
      <c r="C468" s="129"/>
      <c r="D468" s="129"/>
      <c r="E468" s="129"/>
      <c r="F468" s="129"/>
      <c r="G468" s="129"/>
      <c r="H468" s="130"/>
      <c r="I468" s="129"/>
      <c r="J468" s="129"/>
      <c r="K468" s="129"/>
      <c r="L468" s="129"/>
      <c r="M468" s="129"/>
      <c r="N468" s="129"/>
      <c r="O468" s="129"/>
      <c r="P468" s="129"/>
    </row>
    <row r="469">
      <c r="A469" s="129"/>
      <c r="B469" s="129"/>
      <c r="C469" s="129"/>
      <c r="D469" s="129"/>
      <c r="E469" s="129"/>
      <c r="F469" s="129"/>
      <c r="G469" s="129"/>
      <c r="H469" s="130"/>
      <c r="I469" s="129"/>
      <c r="J469" s="129"/>
      <c r="K469" s="129"/>
      <c r="L469" s="129"/>
      <c r="M469" s="129"/>
      <c r="N469" s="129"/>
      <c r="O469" s="129"/>
      <c r="P469" s="129"/>
    </row>
    <row r="470">
      <c r="A470" s="129"/>
      <c r="B470" s="129"/>
      <c r="C470" s="129"/>
      <c r="D470" s="129"/>
      <c r="E470" s="129"/>
      <c r="F470" s="129"/>
      <c r="G470" s="129"/>
      <c r="H470" s="130"/>
      <c r="I470" s="129"/>
      <c r="J470" s="129"/>
      <c r="K470" s="129"/>
      <c r="L470" s="129"/>
      <c r="M470" s="129"/>
      <c r="N470" s="129"/>
      <c r="O470" s="129"/>
      <c r="P470" s="129"/>
    </row>
    <row r="471">
      <c r="A471" s="129"/>
      <c r="B471" s="129"/>
      <c r="C471" s="129"/>
      <c r="D471" s="129"/>
      <c r="E471" s="129"/>
      <c r="F471" s="129"/>
      <c r="G471" s="129"/>
      <c r="H471" s="130"/>
      <c r="I471" s="129"/>
      <c r="J471" s="129"/>
      <c r="K471" s="129"/>
      <c r="L471" s="129"/>
      <c r="M471" s="129"/>
      <c r="N471" s="129"/>
      <c r="O471" s="129"/>
      <c r="P471" s="129"/>
    </row>
    <row r="472">
      <c r="A472" s="129"/>
      <c r="B472" s="129"/>
      <c r="C472" s="129"/>
      <c r="D472" s="129"/>
      <c r="E472" s="129"/>
      <c r="F472" s="129"/>
      <c r="G472" s="129"/>
      <c r="H472" s="130"/>
      <c r="I472" s="129"/>
      <c r="J472" s="129"/>
      <c r="K472" s="129"/>
      <c r="L472" s="129"/>
      <c r="M472" s="129"/>
      <c r="N472" s="129"/>
      <c r="O472" s="129"/>
      <c r="P472" s="129"/>
    </row>
    <row r="473">
      <c r="A473" s="129"/>
      <c r="B473" s="129"/>
      <c r="C473" s="129"/>
      <c r="D473" s="129"/>
      <c r="E473" s="129"/>
      <c r="F473" s="129"/>
      <c r="G473" s="129"/>
      <c r="H473" s="130"/>
      <c r="I473" s="129"/>
      <c r="J473" s="129"/>
      <c r="K473" s="129"/>
      <c r="L473" s="129"/>
      <c r="M473" s="129"/>
      <c r="N473" s="129"/>
      <c r="O473" s="129"/>
      <c r="P473" s="129"/>
    </row>
    <row r="474">
      <c r="A474" s="129"/>
      <c r="B474" s="129"/>
      <c r="C474" s="129"/>
      <c r="D474" s="129"/>
      <c r="E474" s="129"/>
      <c r="F474" s="129"/>
      <c r="G474" s="129"/>
      <c r="H474" s="130"/>
      <c r="I474" s="129"/>
      <c r="J474" s="129"/>
      <c r="K474" s="129"/>
      <c r="L474" s="129"/>
      <c r="M474" s="129"/>
      <c r="N474" s="129"/>
      <c r="O474" s="129"/>
      <c r="P474" s="129"/>
    </row>
    <row r="475">
      <c r="A475" s="129"/>
      <c r="B475" s="129"/>
      <c r="C475" s="129"/>
      <c r="D475" s="129"/>
      <c r="E475" s="129"/>
      <c r="F475" s="129"/>
      <c r="G475" s="129"/>
      <c r="H475" s="130"/>
      <c r="I475" s="129"/>
      <c r="J475" s="129"/>
      <c r="K475" s="129"/>
      <c r="L475" s="129"/>
      <c r="M475" s="129"/>
      <c r="N475" s="129"/>
      <c r="O475" s="129"/>
      <c r="P475" s="129"/>
    </row>
    <row r="476">
      <c r="A476" s="129"/>
      <c r="B476" s="129"/>
      <c r="C476" s="129"/>
      <c r="D476" s="129"/>
      <c r="E476" s="129"/>
      <c r="F476" s="129"/>
      <c r="G476" s="129"/>
      <c r="H476" s="130"/>
      <c r="I476" s="129"/>
      <c r="J476" s="129"/>
      <c r="K476" s="129"/>
      <c r="L476" s="129"/>
      <c r="M476" s="129"/>
      <c r="N476" s="129"/>
      <c r="O476" s="129"/>
      <c r="P476" s="129"/>
    </row>
    <row r="477">
      <c r="A477" s="129"/>
      <c r="B477" s="129"/>
      <c r="C477" s="129"/>
      <c r="D477" s="129"/>
      <c r="E477" s="129"/>
      <c r="F477" s="129"/>
      <c r="G477" s="129"/>
      <c r="H477" s="130"/>
      <c r="I477" s="129"/>
      <c r="J477" s="129"/>
      <c r="K477" s="129"/>
      <c r="L477" s="129"/>
      <c r="M477" s="129"/>
      <c r="N477" s="129"/>
      <c r="O477" s="129"/>
      <c r="P477" s="129"/>
    </row>
    <row r="478">
      <c r="A478" s="129"/>
      <c r="B478" s="129"/>
      <c r="C478" s="129"/>
      <c r="D478" s="129"/>
      <c r="E478" s="129"/>
      <c r="F478" s="129"/>
      <c r="G478" s="129"/>
      <c r="H478" s="130"/>
      <c r="I478" s="129"/>
      <c r="J478" s="129"/>
      <c r="K478" s="129"/>
      <c r="L478" s="129"/>
      <c r="M478" s="129"/>
      <c r="N478" s="129"/>
      <c r="O478" s="129"/>
      <c r="P478" s="129"/>
    </row>
    <row r="479">
      <c r="A479" s="129"/>
      <c r="B479" s="129"/>
      <c r="C479" s="129"/>
      <c r="D479" s="129"/>
      <c r="E479" s="129"/>
      <c r="F479" s="129"/>
      <c r="G479" s="129"/>
      <c r="H479" s="130"/>
      <c r="I479" s="129"/>
      <c r="J479" s="129"/>
      <c r="K479" s="129"/>
      <c r="L479" s="129"/>
      <c r="M479" s="129"/>
      <c r="N479" s="129"/>
      <c r="O479" s="129"/>
      <c r="P479" s="129"/>
    </row>
    <row r="480">
      <c r="A480" s="129"/>
      <c r="B480" s="129"/>
      <c r="C480" s="129"/>
      <c r="D480" s="129"/>
      <c r="E480" s="129"/>
      <c r="F480" s="129"/>
      <c r="G480" s="129"/>
      <c r="H480" s="130"/>
      <c r="I480" s="129"/>
      <c r="J480" s="129"/>
      <c r="K480" s="129"/>
      <c r="L480" s="129"/>
      <c r="M480" s="129"/>
      <c r="N480" s="129"/>
      <c r="O480" s="129"/>
      <c r="P480" s="129"/>
    </row>
    <row r="481">
      <c r="A481" s="129"/>
      <c r="B481" s="129"/>
      <c r="C481" s="129"/>
      <c r="D481" s="129"/>
      <c r="E481" s="129"/>
      <c r="F481" s="129"/>
      <c r="G481" s="129"/>
      <c r="H481" s="130"/>
      <c r="I481" s="129"/>
      <c r="J481" s="129"/>
      <c r="K481" s="129"/>
      <c r="L481" s="129"/>
      <c r="M481" s="129"/>
      <c r="N481" s="129"/>
      <c r="O481" s="129"/>
      <c r="P481" s="129"/>
    </row>
    <row r="482">
      <c r="A482" s="129"/>
      <c r="B482" s="129"/>
      <c r="C482" s="129"/>
      <c r="D482" s="129"/>
      <c r="E482" s="129"/>
      <c r="F482" s="129"/>
      <c r="G482" s="129"/>
      <c r="H482" s="130"/>
      <c r="I482" s="129"/>
      <c r="J482" s="129"/>
      <c r="K482" s="129"/>
      <c r="L482" s="129"/>
      <c r="M482" s="129"/>
      <c r="N482" s="129"/>
      <c r="O482" s="129"/>
      <c r="P482" s="129"/>
    </row>
    <row r="483">
      <c r="A483" s="129"/>
      <c r="B483" s="129"/>
      <c r="C483" s="129"/>
      <c r="D483" s="129"/>
      <c r="E483" s="129"/>
      <c r="F483" s="129"/>
      <c r="G483" s="129"/>
      <c r="H483" s="130"/>
      <c r="I483" s="129"/>
      <c r="J483" s="129"/>
      <c r="K483" s="129"/>
      <c r="L483" s="129"/>
      <c r="M483" s="129"/>
      <c r="N483" s="129"/>
      <c r="O483" s="129"/>
      <c r="P483" s="129"/>
    </row>
    <row r="484">
      <c r="A484" s="129"/>
      <c r="B484" s="129"/>
      <c r="C484" s="129"/>
      <c r="D484" s="129"/>
      <c r="E484" s="129"/>
      <c r="F484" s="129"/>
      <c r="G484" s="129"/>
      <c r="H484" s="130"/>
      <c r="I484" s="129"/>
      <c r="J484" s="129"/>
      <c r="K484" s="129"/>
      <c r="L484" s="129"/>
      <c r="M484" s="129"/>
      <c r="N484" s="129"/>
      <c r="O484" s="129"/>
      <c r="P484" s="129"/>
    </row>
    <row r="485">
      <c r="A485" s="129"/>
      <c r="B485" s="129"/>
      <c r="C485" s="129"/>
      <c r="D485" s="129"/>
      <c r="E485" s="129"/>
      <c r="F485" s="129"/>
      <c r="G485" s="129"/>
      <c r="H485" s="130"/>
      <c r="I485" s="129"/>
      <c r="J485" s="129"/>
      <c r="K485" s="129"/>
      <c r="L485" s="129"/>
      <c r="M485" s="129"/>
      <c r="N485" s="129"/>
      <c r="O485" s="129"/>
      <c r="P485" s="129"/>
    </row>
    <row r="486">
      <c r="A486" s="129"/>
      <c r="B486" s="129"/>
      <c r="C486" s="129"/>
      <c r="D486" s="129"/>
      <c r="E486" s="129"/>
      <c r="F486" s="129"/>
      <c r="G486" s="129"/>
      <c r="H486" s="130"/>
      <c r="I486" s="129"/>
      <c r="J486" s="129"/>
      <c r="K486" s="129"/>
      <c r="L486" s="129"/>
      <c r="M486" s="129"/>
      <c r="N486" s="129"/>
      <c r="O486" s="129"/>
      <c r="P486" s="129"/>
    </row>
    <row r="487">
      <c r="A487" s="129"/>
      <c r="B487" s="129"/>
      <c r="C487" s="129"/>
      <c r="D487" s="129"/>
      <c r="E487" s="129"/>
      <c r="F487" s="129"/>
      <c r="G487" s="129"/>
      <c r="H487" s="130"/>
      <c r="I487" s="129"/>
      <c r="J487" s="129"/>
      <c r="K487" s="129"/>
      <c r="L487" s="129"/>
      <c r="M487" s="129"/>
      <c r="N487" s="129"/>
      <c r="O487" s="129"/>
      <c r="P487" s="129"/>
    </row>
    <row r="488">
      <c r="A488" s="129"/>
      <c r="B488" s="129"/>
      <c r="C488" s="129"/>
      <c r="D488" s="129"/>
      <c r="E488" s="129"/>
      <c r="F488" s="129"/>
      <c r="G488" s="129"/>
      <c r="H488" s="130"/>
      <c r="I488" s="129"/>
      <c r="J488" s="129"/>
      <c r="K488" s="129"/>
      <c r="L488" s="129"/>
      <c r="M488" s="129"/>
      <c r="N488" s="129"/>
      <c r="O488" s="129"/>
      <c r="P488" s="129"/>
    </row>
    <row r="489">
      <c r="A489" s="129"/>
      <c r="B489" s="129"/>
      <c r="C489" s="129"/>
      <c r="D489" s="129"/>
      <c r="E489" s="129"/>
      <c r="F489" s="129"/>
      <c r="G489" s="129"/>
      <c r="H489" s="130"/>
      <c r="I489" s="129"/>
      <c r="J489" s="129"/>
      <c r="K489" s="129"/>
      <c r="L489" s="129"/>
      <c r="M489" s="129"/>
      <c r="N489" s="129"/>
      <c r="O489" s="129"/>
      <c r="P489" s="129"/>
    </row>
    <row r="490">
      <c r="A490" s="129"/>
      <c r="B490" s="129"/>
      <c r="C490" s="129"/>
      <c r="D490" s="129"/>
      <c r="E490" s="129"/>
      <c r="F490" s="129"/>
      <c r="G490" s="129"/>
      <c r="H490" s="130"/>
      <c r="I490" s="129"/>
      <c r="J490" s="129"/>
      <c r="K490" s="129"/>
      <c r="L490" s="129"/>
      <c r="M490" s="129"/>
      <c r="N490" s="129"/>
      <c r="O490" s="129"/>
      <c r="P490" s="129"/>
    </row>
    <row r="491">
      <c r="A491" s="129"/>
      <c r="B491" s="129"/>
      <c r="C491" s="129"/>
      <c r="D491" s="129"/>
      <c r="E491" s="129"/>
      <c r="F491" s="129"/>
      <c r="G491" s="129"/>
      <c r="H491" s="130"/>
      <c r="I491" s="129"/>
      <c r="J491" s="129"/>
      <c r="K491" s="129"/>
      <c r="L491" s="129"/>
      <c r="M491" s="129"/>
      <c r="N491" s="129"/>
      <c r="O491" s="129"/>
      <c r="P491" s="129"/>
    </row>
    <row r="492">
      <c r="A492" s="129"/>
      <c r="B492" s="129"/>
      <c r="C492" s="129"/>
      <c r="D492" s="129"/>
      <c r="E492" s="129"/>
      <c r="F492" s="129"/>
      <c r="G492" s="129"/>
      <c r="H492" s="130"/>
      <c r="I492" s="129"/>
      <c r="J492" s="129"/>
      <c r="K492" s="129"/>
      <c r="L492" s="129"/>
      <c r="M492" s="129"/>
      <c r="N492" s="129"/>
      <c r="O492" s="129"/>
      <c r="P492" s="129"/>
    </row>
    <row r="493">
      <c r="A493" s="129"/>
      <c r="B493" s="129"/>
      <c r="C493" s="129"/>
      <c r="D493" s="129"/>
      <c r="E493" s="129"/>
      <c r="F493" s="129"/>
      <c r="G493" s="129"/>
      <c r="H493" s="130"/>
      <c r="I493" s="129"/>
      <c r="J493" s="129"/>
      <c r="K493" s="129"/>
      <c r="L493" s="129"/>
      <c r="M493" s="129"/>
      <c r="N493" s="129"/>
      <c r="O493" s="129"/>
      <c r="P493" s="129"/>
    </row>
    <row r="494">
      <c r="A494" s="129"/>
      <c r="B494" s="129"/>
      <c r="C494" s="129"/>
      <c r="D494" s="129"/>
      <c r="E494" s="129"/>
      <c r="F494" s="129"/>
      <c r="G494" s="129"/>
      <c r="H494" s="130"/>
      <c r="I494" s="129"/>
      <c r="J494" s="129"/>
      <c r="K494" s="129"/>
      <c r="L494" s="129"/>
      <c r="M494" s="129"/>
      <c r="N494" s="129"/>
      <c r="O494" s="129"/>
      <c r="P494" s="129"/>
    </row>
    <row r="495">
      <c r="A495" s="129"/>
      <c r="B495" s="129"/>
      <c r="C495" s="129"/>
      <c r="D495" s="129"/>
      <c r="E495" s="129"/>
      <c r="F495" s="129"/>
      <c r="G495" s="129"/>
      <c r="H495" s="130"/>
      <c r="I495" s="129"/>
      <c r="J495" s="129"/>
      <c r="K495" s="129"/>
      <c r="L495" s="129"/>
      <c r="M495" s="129"/>
      <c r="N495" s="129"/>
      <c r="O495" s="129"/>
      <c r="P495" s="129"/>
    </row>
    <row r="496">
      <c r="A496" s="129"/>
      <c r="B496" s="129"/>
      <c r="C496" s="129"/>
      <c r="D496" s="129"/>
      <c r="E496" s="129"/>
      <c r="F496" s="129"/>
      <c r="G496" s="129"/>
      <c r="H496" s="130"/>
      <c r="I496" s="129"/>
      <c r="J496" s="129"/>
      <c r="K496" s="129"/>
      <c r="L496" s="129"/>
      <c r="M496" s="129"/>
      <c r="N496" s="129"/>
      <c r="O496" s="129"/>
      <c r="P496" s="129"/>
    </row>
    <row r="497">
      <c r="A497" s="129"/>
      <c r="B497" s="129"/>
      <c r="C497" s="129"/>
      <c r="D497" s="129"/>
      <c r="E497" s="129"/>
      <c r="F497" s="129"/>
      <c r="G497" s="129"/>
      <c r="H497" s="130"/>
      <c r="I497" s="129"/>
      <c r="J497" s="129"/>
      <c r="K497" s="129"/>
      <c r="L497" s="129"/>
      <c r="M497" s="129"/>
      <c r="N497" s="129"/>
      <c r="O497" s="129"/>
      <c r="P497" s="129"/>
    </row>
    <row r="498">
      <c r="A498" s="129"/>
      <c r="B498" s="129"/>
      <c r="C498" s="129"/>
      <c r="D498" s="129"/>
      <c r="E498" s="129"/>
      <c r="F498" s="129"/>
      <c r="G498" s="129"/>
      <c r="H498" s="130"/>
      <c r="I498" s="129"/>
      <c r="J498" s="129"/>
      <c r="K498" s="129"/>
      <c r="L498" s="129"/>
      <c r="M498" s="129"/>
      <c r="N498" s="129"/>
      <c r="O498" s="129"/>
      <c r="P498" s="129"/>
    </row>
    <row r="499">
      <c r="A499" s="129"/>
      <c r="B499" s="129"/>
      <c r="C499" s="129"/>
      <c r="D499" s="129"/>
      <c r="E499" s="129"/>
      <c r="F499" s="129"/>
      <c r="G499" s="129"/>
      <c r="H499" s="130"/>
      <c r="I499" s="129"/>
      <c r="J499" s="129"/>
      <c r="K499" s="129"/>
      <c r="L499" s="129"/>
      <c r="M499" s="129"/>
      <c r="N499" s="129"/>
      <c r="O499" s="129"/>
      <c r="P499" s="129"/>
    </row>
    <row r="500">
      <c r="A500" s="129"/>
      <c r="B500" s="129"/>
      <c r="C500" s="129"/>
      <c r="D500" s="129"/>
      <c r="E500" s="129"/>
      <c r="F500" s="129"/>
      <c r="G500" s="129"/>
      <c r="H500" s="130"/>
      <c r="I500" s="129"/>
      <c r="J500" s="129"/>
      <c r="K500" s="129"/>
      <c r="L500" s="129"/>
      <c r="M500" s="129"/>
      <c r="N500" s="129"/>
      <c r="O500" s="129"/>
      <c r="P500" s="129"/>
    </row>
    <row r="501">
      <c r="A501" s="129"/>
      <c r="B501" s="129"/>
      <c r="C501" s="129"/>
      <c r="D501" s="129"/>
      <c r="E501" s="129"/>
      <c r="F501" s="129"/>
      <c r="G501" s="129"/>
      <c r="H501" s="130"/>
      <c r="I501" s="129"/>
      <c r="J501" s="129"/>
      <c r="K501" s="129"/>
      <c r="L501" s="129"/>
      <c r="M501" s="129"/>
      <c r="N501" s="129"/>
      <c r="O501" s="129"/>
      <c r="P501" s="129"/>
    </row>
    <row r="502">
      <c r="A502" s="129"/>
      <c r="B502" s="129"/>
      <c r="C502" s="129"/>
      <c r="D502" s="129"/>
      <c r="E502" s="129"/>
      <c r="F502" s="129"/>
      <c r="G502" s="129"/>
      <c r="H502" s="130"/>
      <c r="I502" s="129"/>
      <c r="J502" s="129"/>
      <c r="K502" s="129"/>
      <c r="L502" s="129"/>
      <c r="M502" s="129"/>
      <c r="N502" s="129"/>
      <c r="O502" s="129"/>
      <c r="P502" s="129"/>
    </row>
    <row r="503">
      <c r="A503" s="129"/>
      <c r="B503" s="129"/>
      <c r="C503" s="129"/>
      <c r="D503" s="129"/>
      <c r="E503" s="129"/>
      <c r="F503" s="129"/>
      <c r="G503" s="129"/>
      <c r="H503" s="130"/>
      <c r="I503" s="129"/>
      <c r="J503" s="129"/>
      <c r="K503" s="129"/>
      <c r="L503" s="129"/>
      <c r="M503" s="129"/>
      <c r="N503" s="129"/>
      <c r="O503" s="129"/>
      <c r="P503" s="129"/>
    </row>
    <row r="504">
      <c r="A504" s="129"/>
      <c r="B504" s="129"/>
      <c r="C504" s="129"/>
      <c r="D504" s="129"/>
      <c r="E504" s="129"/>
      <c r="F504" s="129"/>
      <c r="G504" s="129"/>
      <c r="H504" s="130"/>
      <c r="I504" s="129"/>
      <c r="J504" s="129"/>
      <c r="K504" s="129"/>
      <c r="L504" s="129"/>
      <c r="M504" s="129"/>
      <c r="N504" s="129"/>
      <c r="O504" s="129"/>
      <c r="P504" s="129"/>
    </row>
    <row r="505">
      <c r="A505" s="129"/>
      <c r="B505" s="129"/>
      <c r="C505" s="129"/>
      <c r="D505" s="129"/>
      <c r="E505" s="129"/>
      <c r="F505" s="129"/>
      <c r="G505" s="129"/>
      <c r="H505" s="130"/>
      <c r="I505" s="129"/>
      <c r="J505" s="129"/>
      <c r="K505" s="129"/>
      <c r="L505" s="129"/>
      <c r="M505" s="129"/>
      <c r="N505" s="129"/>
      <c r="O505" s="129"/>
      <c r="P505" s="129"/>
    </row>
    <row r="506">
      <c r="A506" s="129"/>
      <c r="B506" s="129"/>
      <c r="C506" s="129"/>
      <c r="D506" s="129"/>
      <c r="E506" s="129"/>
      <c r="F506" s="129"/>
      <c r="G506" s="129"/>
      <c r="H506" s="130"/>
      <c r="I506" s="129"/>
      <c r="J506" s="129"/>
      <c r="K506" s="129"/>
      <c r="L506" s="129"/>
      <c r="M506" s="129"/>
      <c r="N506" s="129"/>
      <c r="O506" s="129"/>
      <c r="P506" s="129"/>
    </row>
    <row r="507">
      <c r="A507" s="129"/>
      <c r="B507" s="129"/>
      <c r="C507" s="129"/>
      <c r="D507" s="129"/>
      <c r="E507" s="129"/>
      <c r="F507" s="129"/>
      <c r="G507" s="129"/>
      <c r="H507" s="130"/>
      <c r="I507" s="129"/>
      <c r="J507" s="129"/>
      <c r="K507" s="129"/>
      <c r="L507" s="129"/>
      <c r="M507" s="129"/>
      <c r="N507" s="129"/>
      <c r="O507" s="129"/>
      <c r="P507" s="129"/>
    </row>
    <row r="508">
      <c r="A508" s="129"/>
      <c r="B508" s="129"/>
      <c r="C508" s="129"/>
      <c r="D508" s="129"/>
      <c r="E508" s="129"/>
      <c r="F508" s="129"/>
      <c r="G508" s="129"/>
      <c r="H508" s="130"/>
      <c r="I508" s="129"/>
      <c r="J508" s="129"/>
      <c r="K508" s="129"/>
      <c r="L508" s="129"/>
      <c r="M508" s="129"/>
      <c r="N508" s="129"/>
      <c r="O508" s="129"/>
      <c r="P508" s="129"/>
    </row>
    <row r="509">
      <c r="A509" s="129"/>
      <c r="B509" s="129"/>
      <c r="C509" s="129"/>
      <c r="D509" s="129"/>
      <c r="E509" s="129"/>
      <c r="F509" s="129"/>
      <c r="G509" s="129"/>
      <c r="H509" s="130"/>
      <c r="I509" s="129"/>
      <c r="J509" s="129"/>
      <c r="K509" s="129"/>
      <c r="L509" s="129"/>
      <c r="M509" s="129"/>
      <c r="N509" s="129"/>
      <c r="O509" s="129"/>
      <c r="P509" s="129"/>
    </row>
    <row r="510">
      <c r="A510" s="129"/>
      <c r="B510" s="129"/>
      <c r="C510" s="129"/>
      <c r="D510" s="129"/>
      <c r="E510" s="129"/>
      <c r="F510" s="129"/>
      <c r="G510" s="129"/>
      <c r="H510" s="130"/>
      <c r="I510" s="129"/>
      <c r="J510" s="129"/>
      <c r="K510" s="129"/>
      <c r="L510" s="129"/>
      <c r="M510" s="129"/>
      <c r="N510" s="129"/>
      <c r="O510" s="129"/>
      <c r="P510" s="129"/>
    </row>
    <row r="511">
      <c r="A511" s="129"/>
      <c r="B511" s="129"/>
      <c r="C511" s="129"/>
      <c r="D511" s="129"/>
      <c r="E511" s="129"/>
      <c r="F511" s="129"/>
      <c r="G511" s="129"/>
      <c r="H511" s="130"/>
      <c r="I511" s="129"/>
      <c r="J511" s="129"/>
      <c r="K511" s="129"/>
      <c r="L511" s="129"/>
      <c r="M511" s="129"/>
      <c r="N511" s="129"/>
      <c r="O511" s="129"/>
      <c r="P511" s="129"/>
    </row>
    <row r="512">
      <c r="A512" s="129"/>
      <c r="B512" s="129"/>
      <c r="C512" s="129"/>
      <c r="D512" s="129"/>
      <c r="E512" s="129"/>
      <c r="F512" s="129"/>
      <c r="G512" s="129"/>
      <c r="H512" s="130"/>
      <c r="I512" s="129"/>
      <c r="J512" s="129"/>
      <c r="K512" s="129"/>
      <c r="L512" s="129"/>
      <c r="M512" s="129"/>
      <c r="N512" s="129"/>
      <c r="O512" s="129"/>
      <c r="P512" s="129"/>
    </row>
    <row r="513">
      <c r="A513" s="129"/>
      <c r="B513" s="129"/>
      <c r="C513" s="129"/>
      <c r="D513" s="129"/>
      <c r="E513" s="129"/>
      <c r="F513" s="129"/>
      <c r="G513" s="129"/>
      <c r="H513" s="130"/>
      <c r="I513" s="129"/>
      <c r="J513" s="129"/>
      <c r="K513" s="129"/>
      <c r="L513" s="129"/>
      <c r="M513" s="129"/>
      <c r="N513" s="129"/>
      <c r="O513" s="129"/>
      <c r="P513" s="129"/>
    </row>
    <row r="514">
      <c r="A514" s="129"/>
      <c r="B514" s="129"/>
      <c r="C514" s="129"/>
      <c r="D514" s="129"/>
      <c r="E514" s="129"/>
      <c r="F514" s="129"/>
      <c r="G514" s="129"/>
      <c r="H514" s="130"/>
      <c r="I514" s="129"/>
      <c r="J514" s="129"/>
      <c r="K514" s="129"/>
      <c r="L514" s="129"/>
      <c r="M514" s="129"/>
      <c r="N514" s="129"/>
      <c r="O514" s="129"/>
      <c r="P514" s="129"/>
    </row>
    <row r="515">
      <c r="A515" s="129"/>
      <c r="B515" s="129"/>
      <c r="C515" s="129"/>
      <c r="D515" s="129"/>
      <c r="E515" s="129"/>
      <c r="F515" s="129"/>
      <c r="G515" s="129"/>
      <c r="H515" s="130"/>
      <c r="I515" s="129"/>
      <c r="J515" s="129"/>
      <c r="K515" s="129"/>
      <c r="L515" s="129"/>
      <c r="M515" s="129"/>
      <c r="N515" s="129"/>
      <c r="O515" s="129"/>
      <c r="P515" s="129"/>
    </row>
    <row r="516">
      <c r="A516" s="129"/>
      <c r="B516" s="129"/>
      <c r="C516" s="129"/>
      <c r="D516" s="129"/>
      <c r="E516" s="129"/>
      <c r="F516" s="129"/>
      <c r="G516" s="129"/>
      <c r="H516" s="130"/>
      <c r="I516" s="129"/>
      <c r="J516" s="129"/>
      <c r="K516" s="129"/>
      <c r="L516" s="129"/>
      <c r="M516" s="129"/>
      <c r="N516" s="129"/>
      <c r="O516" s="129"/>
      <c r="P516" s="129"/>
    </row>
    <row r="517">
      <c r="A517" s="129"/>
      <c r="B517" s="129"/>
      <c r="C517" s="129"/>
      <c r="D517" s="129"/>
      <c r="E517" s="129"/>
      <c r="F517" s="129"/>
      <c r="G517" s="129"/>
      <c r="H517" s="130"/>
      <c r="I517" s="129"/>
      <c r="J517" s="129"/>
      <c r="K517" s="129"/>
      <c r="L517" s="129"/>
      <c r="M517" s="129"/>
      <c r="N517" s="129"/>
      <c r="O517" s="129"/>
      <c r="P517" s="129"/>
    </row>
    <row r="518">
      <c r="A518" s="129"/>
      <c r="B518" s="129"/>
      <c r="C518" s="129"/>
      <c r="D518" s="129"/>
      <c r="E518" s="129"/>
      <c r="F518" s="129"/>
      <c r="G518" s="129"/>
      <c r="H518" s="130"/>
      <c r="I518" s="129"/>
      <c r="J518" s="129"/>
      <c r="K518" s="129"/>
      <c r="L518" s="129"/>
      <c r="M518" s="129"/>
      <c r="N518" s="129"/>
      <c r="O518" s="129"/>
      <c r="P518" s="129"/>
    </row>
    <row r="519">
      <c r="A519" s="129"/>
      <c r="B519" s="129"/>
      <c r="C519" s="129"/>
      <c r="D519" s="129"/>
      <c r="E519" s="129"/>
      <c r="F519" s="129"/>
      <c r="G519" s="129"/>
      <c r="H519" s="130"/>
      <c r="I519" s="129"/>
      <c r="J519" s="129"/>
      <c r="K519" s="129"/>
      <c r="L519" s="129"/>
      <c r="M519" s="129"/>
      <c r="N519" s="129"/>
      <c r="O519" s="129"/>
      <c r="P519" s="129"/>
    </row>
    <row r="520">
      <c r="A520" s="129"/>
      <c r="B520" s="129"/>
      <c r="C520" s="129"/>
      <c r="D520" s="129"/>
      <c r="E520" s="129"/>
      <c r="F520" s="129"/>
      <c r="G520" s="129"/>
      <c r="H520" s="130"/>
      <c r="I520" s="129"/>
      <c r="J520" s="129"/>
      <c r="K520" s="129"/>
      <c r="L520" s="129"/>
      <c r="M520" s="129"/>
      <c r="N520" s="129"/>
      <c r="O520" s="129"/>
      <c r="P520" s="129"/>
    </row>
    <row r="521">
      <c r="A521" s="129"/>
      <c r="B521" s="129"/>
      <c r="C521" s="129"/>
      <c r="D521" s="129"/>
      <c r="E521" s="129"/>
      <c r="F521" s="129"/>
      <c r="G521" s="129"/>
      <c r="H521" s="130"/>
      <c r="I521" s="129"/>
      <c r="J521" s="129"/>
      <c r="K521" s="129"/>
      <c r="L521" s="129"/>
      <c r="M521" s="129"/>
      <c r="N521" s="129"/>
      <c r="O521" s="129"/>
      <c r="P521" s="129"/>
    </row>
    <row r="522">
      <c r="A522" s="129"/>
      <c r="B522" s="129"/>
      <c r="C522" s="129"/>
      <c r="D522" s="129"/>
      <c r="E522" s="129"/>
      <c r="F522" s="129"/>
      <c r="G522" s="129"/>
      <c r="H522" s="130"/>
      <c r="I522" s="129"/>
      <c r="J522" s="129"/>
      <c r="K522" s="129"/>
      <c r="L522" s="129"/>
      <c r="M522" s="129"/>
      <c r="N522" s="129"/>
      <c r="O522" s="129"/>
      <c r="P522" s="129"/>
    </row>
    <row r="523">
      <c r="A523" s="129"/>
      <c r="B523" s="129"/>
      <c r="C523" s="129"/>
      <c r="D523" s="129"/>
      <c r="E523" s="129"/>
      <c r="F523" s="129"/>
      <c r="G523" s="129"/>
      <c r="H523" s="130"/>
      <c r="I523" s="129"/>
      <c r="J523" s="129"/>
      <c r="K523" s="129"/>
      <c r="L523" s="129"/>
      <c r="M523" s="129"/>
      <c r="N523" s="129"/>
      <c r="O523" s="129"/>
      <c r="P523" s="129"/>
    </row>
    <row r="524">
      <c r="A524" s="129"/>
      <c r="B524" s="129"/>
      <c r="C524" s="129"/>
      <c r="D524" s="129"/>
      <c r="E524" s="129"/>
      <c r="F524" s="129"/>
      <c r="G524" s="129"/>
      <c r="H524" s="130"/>
      <c r="I524" s="129"/>
      <c r="J524" s="129"/>
      <c r="K524" s="129"/>
      <c r="L524" s="129"/>
      <c r="M524" s="129"/>
      <c r="N524" s="129"/>
      <c r="O524" s="129"/>
      <c r="P524" s="129"/>
    </row>
    <row r="525">
      <c r="A525" s="129"/>
      <c r="B525" s="129"/>
      <c r="C525" s="129"/>
      <c r="D525" s="129"/>
      <c r="E525" s="129"/>
      <c r="F525" s="129"/>
      <c r="G525" s="129"/>
      <c r="H525" s="130"/>
      <c r="I525" s="129"/>
      <c r="J525" s="129"/>
      <c r="K525" s="129"/>
      <c r="L525" s="129"/>
      <c r="M525" s="129"/>
      <c r="N525" s="129"/>
      <c r="O525" s="129"/>
      <c r="P525" s="129"/>
    </row>
    <row r="526">
      <c r="A526" s="129"/>
      <c r="B526" s="129"/>
      <c r="C526" s="129"/>
      <c r="D526" s="129"/>
      <c r="E526" s="129"/>
      <c r="F526" s="129"/>
      <c r="G526" s="129"/>
      <c r="H526" s="130"/>
      <c r="I526" s="129"/>
      <c r="J526" s="129"/>
      <c r="K526" s="129"/>
      <c r="L526" s="129"/>
      <c r="M526" s="129"/>
      <c r="N526" s="129"/>
      <c r="O526" s="129"/>
      <c r="P526" s="129"/>
    </row>
    <row r="527">
      <c r="A527" s="129"/>
      <c r="B527" s="129"/>
      <c r="C527" s="129"/>
      <c r="D527" s="129"/>
      <c r="E527" s="129"/>
      <c r="F527" s="129"/>
      <c r="G527" s="129"/>
      <c r="H527" s="130"/>
      <c r="I527" s="129"/>
      <c r="J527" s="129"/>
      <c r="K527" s="129"/>
      <c r="L527" s="129"/>
      <c r="M527" s="129"/>
      <c r="N527" s="129"/>
      <c r="O527" s="129"/>
      <c r="P527" s="129"/>
    </row>
    <row r="528">
      <c r="A528" s="129"/>
      <c r="B528" s="129"/>
      <c r="C528" s="129"/>
      <c r="D528" s="129"/>
      <c r="E528" s="129"/>
      <c r="F528" s="129"/>
      <c r="G528" s="129"/>
      <c r="H528" s="130"/>
      <c r="I528" s="129"/>
      <c r="J528" s="129"/>
      <c r="K528" s="129"/>
      <c r="L528" s="129"/>
      <c r="M528" s="129"/>
      <c r="N528" s="129"/>
      <c r="O528" s="129"/>
      <c r="P528" s="129"/>
    </row>
    <row r="529">
      <c r="A529" s="129"/>
      <c r="B529" s="129"/>
      <c r="C529" s="129"/>
      <c r="D529" s="129"/>
      <c r="E529" s="129"/>
      <c r="F529" s="129"/>
      <c r="G529" s="129"/>
      <c r="H529" s="130"/>
      <c r="I529" s="129"/>
      <c r="J529" s="129"/>
      <c r="K529" s="129"/>
      <c r="L529" s="129"/>
      <c r="M529" s="129"/>
      <c r="N529" s="129"/>
      <c r="O529" s="129"/>
      <c r="P529" s="129"/>
    </row>
    <row r="530">
      <c r="A530" s="129"/>
      <c r="B530" s="129"/>
      <c r="C530" s="129"/>
      <c r="D530" s="129"/>
      <c r="E530" s="129"/>
      <c r="F530" s="129"/>
      <c r="G530" s="129"/>
      <c r="H530" s="130"/>
      <c r="I530" s="129"/>
      <c r="J530" s="129"/>
      <c r="K530" s="129"/>
      <c r="L530" s="129"/>
      <c r="M530" s="129"/>
      <c r="N530" s="129"/>
      <c r="O530" s="129"/>
      <c r="P530" s="129"/>
    </row>
    <row r="531">
      <c r="A531" s="129"/>
      <c r="B531" s="129"/>
      <c r="C531" s="129"/>
      <c r="D531" s="129"/>
      <c r="E531" s="129"/>
      <c r="F531" s="129"/>
      <c r="G531" s="129"/>
      <c r="H531" s="130"/>
      <c r="I531" s="129"/>
      <c r="J531" s="129"/>
      <c r="K531" s="129"/>
      <c r="L531" s="129"/>
      <c r="M531" s="129"/>
      <c r="N531" s="129"/>
      <c r="O531" s="129"/>
      <c r="P531" s="129"/>
    </row>
    <row r="532">
      <c r="A532" s="129"/>
      <c r="B532" s="129"/>
      <c r="C532" s="129"/>
      <c r="D532" s="129"/>
      <c r="E532" s="129"/>
      <c r="F532" s="129"/>
      <c r="G532" s="129"/>
      <c r="H532" s="130"/>
      <c r="I532" s="129"/>
      <c r="J532" s="129"/>
      <c r="K532" s="129"/>
      <c r="L532" s="129"/>
      <c r="M532" s="129"/>
      <c r="N532" s="129"/>
      <c r="O532" s="129"/>
      <c r="P532" s="129"/>
    </row>
    <row r="533">
      <c r="A533" s="129"/>
      <c r="B533" s="129"/>
      <c r="C533" s="129"/>
      <c r="D533" s="129"/>
      <c r="E533" s="129"/>
      <c r="F533" s="129"/>
      <c r="G533" s="129"/>
      <c r="H533" s="130"/>
      <c r="I533" s="129"/>
      <c r="J533" s="129"/>
      <c r="K533" s="129"/>
      <c r="L533" s="129"/>
      <c r="M533" s="129"/>
      <c r="N533" s="129"/>
      <c r="O533" s="129"/>
      <c r="P533" s="129"/>
    </row>
    <row r="534">
      <c r="A534" s="129"/>
      <c r="B534" s="129"/>
      <c r="C534" s="129"/>
      <c r="D534" s="129"/>
      <c r="E534" s="129"/>
      <c r="F534" s="129"/>
      <c r="G534" s="129"/>
      <c r="H534" s="130"/>
      <c r="I534" s="129"/>
      <c r="J534" s="129"/>
      <c r="K534" s="129"/>
      <c r="L534" s="129"/>
      <c r="M534" s="129"/>
      <c r="N534" s="129"/>
      <c r="O534" s="129"/>
      <c r="P534" s="129"/>
    </row>
    <row r="535">
      <c r="A535" s="129"/>
      <c r="B535" s="129"/>
      <c r="C535" s="129"/>
      <c r="D535" s="129"/>
      <c r="E535" s="129"/>
      <c r="F535" s="129"/>
      <c r="G535" s="129"/>
      <c r="H535" s="130"/>
      <c r="I535" s="129"/>
      <c r="J535" s="129"/>
      <c r="K535" s="129"/>
      <c r="L535" s="129"/>
      <c r="M535" s="129"/>
      <c r="N535" s="129"/>
      <c r="O535" s="129"/>
      <c r="P535" s="129"/>
    </row>
    <row r="536">
      <c r="A536" s="129"/>
      <c r="B536" s="129"/>
      <c r="C536" s="129"/>
      <c r="D536" s="129"/>
      <c r="E536" s="129"/>
      <c r="F536" s="129"/>
      <c r="G536" s="129"/>
      <c r="H536" s="130"/>
      <c r="I536" s="129"/>
      <c r="J536" s="129"/>
      <c r="K536" s="129"/>
      <c r="L536" s="129"/>
      <c r="M536" s="129"/>
      <c r="N536" s="129"/>
      <c r="O536" s="129"/>
      <c r="P536" s="129"/>
    </row>
    <row r="537">
      <c r="A537" s="129"/>
      <c r="B537" s="129"/>
      <c r="C537" s="129"/>
      <c r="D537" s="129"/>
      <c r="E537" s="129"/>
      <c r="F537" s="129"/>
      <c r="G537" s="129"/>
      <c r="H537" s="130"/>
      <c r="I537" s="129"/>
      <c r="J537" s="129"/>
      <c r="K537" s="129"/>
      <c r="L537" s="129"/>
      <c r="M537" s="129"/>
      <c r="N537" s="129"/>
      <c r="O537" s="129"/>
      <c r="P537" s="129"/>
    </row>
    <row r="538">
      <c r="A538" s="129"/>
      <c r="B538" s="129"/>
      <c r="C538" s="129"/>
      <c r="D538" s="129"/>
      <c r="E538" s="129"/>
      <c r="F538" s="129"/>
      <c r="G538" s="129"/>
      <c r="H538" s="130"/>
      <c r="I538" s="129"/>
      <c r="J538" s="129"/>
      <c r="K538" s="129"/>
      <c r="L538" s="129"/>
      <c r="M538" s="129"/>
      <c r="N538" s="129"/>
      <c r="O538" s="129"/>
      <c r="P538" s="129"/>
    </row>
    <row r="539">
      <c r="A539" s="129"/>
      <c r="B539" s="129"/>
      <c r="C539" s="129"/>
      <c r="D539" s="129"/>
      <c r="E539" s="129"/>
      <c r="F539" s="129"/>
      <c r="G539" s="129"/>
      <c r="H539" s="130"/>
      <c r="I539" s="129"/>
      <c r="J539" s="129"/>
      <c r="K539" s="129"/>
      <c r="L539" s="129"/>
      <c r="M539" s="129"/>
      <c r="N539" s="129"/>
      <c r="O539" s="129"/>
      <c r="P539" s="129"/>
    </row>
    <row r="540">
      <c r="A540" s="129"/>
      <c r="B540" s="129"/>
      <c r="C540" s="129"/>
      <c r="D540" s="129"/>
      <c r="E540" s="129"/>
      <c r="F540" s="129"/>
      <c r="G540" s="129"/>
      <c r="H540" s="130"/>
      <c r="I540" s="129"/>
      <c r="J540" s="129"/>
      <c r="K540" s="129"/>
      <c r="L540" s="129"/>
      <c r="M540" s="129"/>
      <c r="N540" s="129"/>
      <c r="O540" s="129"/>
      <c r="P540" s="129"/>
    </row>
    <row r="541">
      <c r="A541" s="129"/>
      <c r="B541" s="129"/>
      <c r="C541" s="129"/>
      <c r="D541" s="129"/>
      <c r="E541" s="129"/>
      <c r="F541" s="129"/>
      <c r="G541" s="129"/>
      <c r="H541" s="130"/>
      <c r="I541" s="129"/>
      <c r="J541" s="129"/>
      <c r="K541" s="129"/>
      <c r="L541" s="129"/>
      <c r="M541" s="129"/>
      <c r="N541" s="129"/>
      <c r="O541" s="129"/>
      <c r="P541" s="129"/>
    </row>
    <row r="542">
      <c r="A542" s="129"/>
      <c r="B542" s="129"/>
      <c r="C542" s="129"/>
      <c r="D542" s="129"/>
      <c r="E542" s="129"/>
      <c r="F542" s="129"/>
      <c r="G542" s="129"/>
      <c r="H542" s="130"/>
      <c r="I542" s="129"/>
      <c r="J542" s="129"/>
      <c r="K542" s="129"/>
      <c r="L542" s="129"/>
      <c r="M542" s="129"/>
      <c r="N542" s="129"/>
      <c r="O542" s="129"/>
      <c r="P542" s="129"/>
    </row>
    <row r="543">
      <c r="A543" s="129"/>
      <c r="B543" s="129"/>
      <c r="C543" s="129"/>
      <c r="D543" s="129"/>
      <c r="E543" s="129"/>
      <c r="F543" s="129"/>
      <c r="G543" s="129"/>
      <c r="H543" s="130"/>
      <c r="I543" s="129"/>
      <c r="J543" s="129"/>
      <c r="K543" s="129"/>
      <c r="L543" s="129"/>
      <c r="M543" s="129"/>
      <c r="N543" s="129"/>
      <c r="O543" s="129"/>
      <c r="P543" s="129"/>
    </row>
    <row r="544">
      <c r="A544" s="129"/>
      <c r="B544" s="129"/>
      <c r="C544" s="129"/>
      <c r="D544" s="129"/>
      <c r="E544" s="129"/>
      <c r="F544" s="129"/>
      <c r="G544" s="129"/>
      <c r="H544" s="130"/>
      <c r="I544" s="129"/>
      <c r="J544" s="129"/>
      <c r="K544" s="129"/>
      <c r="L544" s="129"/>
      <c r="M544" s="129"/>
      <c r="N544" s="129"/>
      <c r="O544" s="129"/>
      <c r="P544" s="129"/>
    </row>
    <row r="545">
      <c r="A545" s="129"/>
      <c r="B545" s="129"/>
      <c r="C545" s="129"/>
      <c r="D545" s="129"/>
      <c r="E545" s="129"/>
      <c r="F545" s="129"/>
      <c r="G545" s="129"/>
      <c r="H545" s="130"/>
      <c r="I545" s="129"/>
      <c r="J545" s="129"/>
      <c r="K545" s="129"/>
      <c r="L545" s="129"/>
      <c r="M545" s="129"/>
      <c r="N545" s="129"/>
      <c r="O545" s="129"/>
      <c r="P545" s="129"/>
    </row>
    <row r="546">
      <c r="A546" s="129"/>
      <c r="B546" s="129"/>
      <c r="C546" s="129"/>
      <c r="D546" s="129"/>
      <c r="E546" s="129"/>
      <c r="F546" s="129"/>
      <c r="G546" s="129"/>
      <c r="H546" s="130"/>
      <c r="I546" s="129"/>
      <c r="J546" s="129"/>
      <c r="K546" s="129"/>
      <c r="L546" s="129"/>
      <c r="M546" s="129"/>
      <c r="N546" s="129"/>
      <c r="O546" s="129"/>
      <c r="P546" s="129"/>
    </row>
    <row r="547">
      <c r="A547" s="129"/>
      <c r="B547" s="129"/>
      <c r="C547" s="129"/>
      <c r="D547" s="129"/>
      <c r="E547" s="129"/>
      <c r="F547" s="129"/>
      <c r="G547" s="129"/>
      <c r="H547" s="130"/>
      <c r="I547" s="129"/>
      <c r="J547" s="129"/>
      <c r="K547" s="129"/>
      <c r="L547" s="129"/>
      <c r="M547" s="129"/>
      <c r="N547" s="129"/>
      <c r="O547" s="129"/>
      <c r="P547" s="129"/>
    </row>
    <row r="548">
      <c r="A548" s="129"/>
      <c r="B548" s="129"/>
      <c r="C548" s="129"/>
      <c r="D548" s="129"/>
      <c r="E548" s="129"/>
      <c r="F548" s="129"/>
      <c r="G548" s="129"/>
      <c r="H548" s="130"/>
      <c r="I548" s="129"/>
      <c r="J548" s="129"/>
      <c r="K548" s="129"/>
      <c r="L548" s="129"/>
      <c r="M548" s="129"/>
      <c r="N548" s="129"/>
      <c r="O548" s="129"/>
      <c r="P548" s="129"/>
    </row>
    <row r="549">
      <c r="A549" s="129"/>
      <c r="B549" s="129"/>
      <c r="C549" s="129"/>
      <c r="D549" s="129"/>
      <c r="E549" s="129"/>
      <c r="F549" s="129"/>
      <c r="G549" s="129"/>
      <c r="H549" s="130"/>
      <c r="I549" s="129"/>
      <c r="J549" s="129"/>
      <c r="K549" s="129"/>
      <c r="L549" s="129"/>
      <c r="M549" s="129"/>
      <c r="N549" s="129"/>
      <c r="O549" s="129"/>
      <c r="P549" s="129"/>
    </row>
    <row r="550">
      <c r="A550" s="129"/>
      <c r="B550" s="129"/>
      <c r="C550" s="129"/>
      <c r="D550" s="129"/>
      <c r="E550" s="129"/>
      <c r="F550" s="129"/>
      <c r="G550" s="129"/>
      <c r="H550" s="130"/>
      <c r="I550" s="129"/>
      <c r="J550" s="129"/>
      <c r="K550" s="129"/>
      <c r="L550" s="129"/>
      <c r="M550" s="129"/>
      <c r="N550" s="129"/>
      <c r="O550" s="129"/>
      <c r="P550" s="129"/>
    </row>
    <row r="551">
      <c r="A551" s="129"/>
      <c r="B551" s="129"/>
      <c r="C551" s="129"/>
      <c r="D551" s="129"/>
      <c r="E551" s="129"/>
      <c r="F551" s="129"/>
      <c r="G551" s="129"/>
      <c r="H551" s="130"/>
      <c r="I551" s="129"/>
      <c r="J551" s="129"/>
      <c r="K551" s="129"/>
      <c r="L551" s="129"/>
      <c r="M551" s="129"/>
      <c r="N551" s="129"/>
      <c r="O551" s="129"/>
      <c r="P551" s="129"/>
    </row>
    <row r="552">
      <c r="A552" s="129"/>
      <c r="B552" s="129"/>
      <c r="C552" s="129"/>
      <c r="D552" s="129"/>
      <c r="E552" s="129"/>
      <c r="F552" s="129"/>
      <c r="G552" s="129"/>
      <c r="H552" s="130"/>
      <c r="I552" s="129"/>
      <c r="J552" s="129"/>
      <c r="K552" s="129"/>
      <c r="L552" s="129"/>
      <c r="M552" s="129"/>
      <c r="N552" s="129"/>
      <c r="O552" s="129"/>
      <c r="P552" s="129"/>
    </row>
    <row r="553">
      <c r="A553" s="129"/>
      <c r="B553" s="129"/>
      <c r="C553" s="129"/>
      <c r="D553" s="129"/>
      <c r="E553" s="129"/>
      <c r="F553" s="129"/>
      <c r="G553" s="129"/>
      <c r="H553" s="130"/>
      <c r="I553" s="129"/>
      <c r="J553" s="129"/>
      <c r="K553" s="129"/>
      <c r="L553" s="129"/>
      <c r="M553" s="129"/>
      <c r="N553" s="129"/>
      <c r="O553" s="129"/>
      <c r="P553" s="129"/>
    </row>
    <row r="554">
      <c r="A554" s="129"/>
      <c r="B554" s="129"/>
      <c r="C554" s="129"/>
      <c r="D554" s="129"/>
      <c r="E554" s="129"/>
      <c r="F554" s="129"/>
      <c r="G554" s="129"/>
      <c r="H554" s="130"/>
      <c r="I554" s="129"/>
      <c r="J554" s="129"/>
      <c r="K554" s="129"/>
      <c r="L554" s="129"/>
      <c r="M554" s="129"/>
      <c r="N554" s="129"/>
      <c r="O554" s="129"/>
      <c r="P554" s="129"/>
    </row>
    <row r="555">
      <c r="A555" s="129"/>
      <c r="B555" s="129"/>
      <c r="C555" s="129"/>
      <c r="D555" s="129"/>
      <c r="E555" s="129"/>
      <c r="F555" s="129"/>
      <c r="G555" s="129"/>
      <c r="H555" s="130"/>
      <c r="I555" s="129"/>
      <c r="J555" s="129"/>
      <c r="K555" s="129"/>
      <c r="L555" s="129"/>
      <c r="M555" s="129"/>
      <c r="N555" s="129"/>
      <c r="O555" s="129"/>
      <c r="P555" s="129"/>
    </row>
    <row r="556">
      <c r="A556" s="129"/>
      <c r="B556" s="129"/>
      <c r="C556" s="129"/>
      <c r="D556" s="129"/>
      <c r="E556" s="129"/>
      <c r="F556" s="129"/>
      <c r="G556" s="129"/>
      <c r="H556" s="130"/>
      <c r="I556" s="129"/>
      <c r="J556" s="129"/>
      <c r="K556" s="129"/>
      <c r="L556" s="129"/>
      <c r="M556" s="129"/>
      <c r="N556" s="129"/>
      <c r="O556" s="129"/>
      <c r="P556" s="129"/>
    </row>
    <row r="557">
      <c r="A557" s="129"/>
      <c r="B557" s="129"/>
      <c r="C557" s="129"/>
      <c r="D557" s="129"/>
      <c r="E557" s="129"/>
      <c r="F557" s="129"/>
      <c r="G557" s="129"/>
      <c r="H557" s="130"/>
      <c r="I557" s="129"/>
      <c r="J557" s="129"/>
      <c r="K557" s="129"/>
      <c r="L557" s="129"/>
      <c r="M557" s="129"/>
      <c r="N557" s="129"/>
      <c r="O557" s="129"/>
      <c r="P557" s="129"/>
    </row>
    <row r="558">
      <c r="A558" s="129"/>
      <c r="B558" s="129"/>
      <c r="C558" s="129"/>
      <c r="D558" s="129"/>
      <c r="E558" s="129"/>
      <c r="F558" s="129"/>
      <c r="G558" s="129"/>
      <c r="H558" s="130"/>
      <c r="I558" s="129"/>
      <c r="J558" s="129"/>
      <c r="K558" s="129"/>
      <c r="L558" s="129"/>
      <c r="M558" s="129"/>
      <c r="N558" s="129"/>
      <c r="O558" s="129"/>
      <c r="P558" s="129"/>
    </row>
    <row r="559">
      <c r="A559" s="129"/>
      <c r="B559" s="129"/>
      <c r="C559" s="129"/>
      <c r="D559" s="129"/>
      <c r="E559" s="129"/>
      <c r="F559" s="129"/>
      <c r="G559" s="129"/>
      <c r="H559" s="130"/>
      <c r="I559" s="129"/>
      <c r="J559" s="129"/>
      <c r="K559" s="129"/>
      <c r="L559" s="129"/>
      <c r="M559" s="129"/>
      <c r="N559" s="129"/>
      <c r="O559" s="129"/>
      <c r="P559" s="129"/>
    </row>
    <row r="560">
      <c r="A560" s="129"/>
      <c r="B560" s="129"/>
      <c r="C560" s="129"/>
      <c r="D560" s="129"/>
      <c r="E560" s="129"/>
      <c r="F560" s="129"/>
      <c r="G560" s="129"/>
      <c r="H560" s="130"/>
      <c r="I560" s="129"/>
      <c r="J560" s="129"/>
      <c r="K560" s="129"/>
      <c r="L560" s="129"/>
      <c r="M560" s="129"/>
      <c r="N560" s="129"/>
      <c r="O560" s="129"/>
      <c r="P560" s="129"/>
    </row>
    <row r="561">
      <c r="A561" s="129"/>
      <c r="B561" s="129"/>
      <c r="C561" s="129"/>
      <c r="D561" s="129"/>
      <c r="E561" s="129"/>
      <c r="F561" s="129"/>
      <c r="G561" s="129"/>
      <c r="H561" s="130"/>
      <c r="I561" s="129"/>
      <c r="J561" s="129"/>
      <c r="K561" s="129"/>
      <c r="L561" s="129"/>
      <c r="M561" s="129"/>
      <c r="N561" s="129"/>
      <c r="O561" s="129"/>
      <c r="P561" s="129"/>
    </row>
    <row r="562">
      <c r="A562" s="129"/>
      <c r="B562" s="129"/>
      <c r="C562" s="129"/>
      <c r="D562" s="129"/>
      <c r="E562" s="129"/>
      <c r="F562" s="129"/>
      <c r="G562" s="129"/>
      <c r="H562" s="130"/>
      <c r="I562" s="129"/>
      <c r="J562" s="129"/>
      <c r="K562" s="129"/>
      <c r="L562" s="129"/>
      <c r="M562" s="129"/>
      <c r="N562" s="129"/>
      <c r="O562" s="129"/>
      <c r="P562" s="129"/>
    </row>
    <row r="563">
      <c r="A563" s="129"/>
      <c r="B563" s="129"/>
      <c r="C563" s="129"/>
      <c r="D563" s="129"/>
      <c r="E563" s="129"/>
      <c r="F563" s="129"/>
      <c r="G563" s="129"/>
      <c r="H563" s="130"/>
      <c r="I563" s="129"/>
      <c r="J563" s="129"/>
      <c r="K563" s="129"/>
      <c r="L563" s="129"/>
      <c r="M563" s="129"/>
      <c r="N563" s="129"/>
      <c r="O563" s="129"/>
      <c r="P563" s="129"/>
    </row>
    <row r="564">
      <c r="A564" s="129"/>
      <c r="B564" s="129"/>
      <c r="C564" s="129"/>
      <c r="D564" s="129"/>
      <c r="E564" s="129"/>
      <c r="F564" s="129"/>
      <c r="G564" s="129"/>
      <c r="H564" s="130"/>
      <c r="I564" s="129"/>
      <c r="J564" s="129"/>
      <c r="K564" s="129"/>
      <c r="L564" s="129"/>
      <c r="M564" s="129"/>
      <c r="N564" s="129"/>
      <c r="O564" s="129"/>
      <c r="P564" s="129"/>
    </row>
    <row r="565">
      <c r="A565" s="129"/>
      <c r="B565" s="129"/>
      <c r="C565" s="129"/>
      <c r="D565" s="129"/>
      <c r="E565" s="129"/>
      <c r="F565" s="129"/>
      <c r="G565" s="129"/>
      <c r="H565" s="130"/>
      <c r="I565" s="129"/>
      <c r="J565" s="129"/>
      <c r="K565" s="129"/>
      <c r="L565" s="129"/>
      <c r="M565" s="129"/>
      <c r="N565" s="129"/>
      <c r="O565" s="129"/>
      <c r="P565" s="129"/>
    </row>
    <row r="566">
      <c r="A566" s="129"/>
      <c r="B566" s="129"/>
      <c r="C566" s="129"/>
      <c r="D566" s="129"/>
      <c r="E566" s="129"/>
      <c r="F566" s="129"/>
      <c r="G566" s="129"/>
      <c r="H566" s="130"/>
      <c r="I566" s="129"/>
      <c r="J566" s="129"/>
      <c r="K566" s="129"/>
      <c r="L566" s="129"/>
      <c r="M566" s="129"/>
      <c r="N566" s="129"/>
      <c r="O566" s="129"/>
      <c r="P566" s="129"/>
    </row>
    <row r="567">
      <c r="A567" s="129"/>
      <c r="B567" s="129"/>
      <c r="C567" s="129"/>
      <c r="D567" s="129"/>
      <c r="E567" s="129"/>
      <c r="F567" s="129"/>
      <c r="G567" s="129"/>
      <c r="H567" s="130"/>
      <c r="I567" s="129"/>
      <c r="J567" s="129"/>
      <c r="K567" s="129"/>
      <c r="L567" s="129"/>
      <c r="M567" s="129"/>
      <c r="N567" s="129"/>
      <c r="O567" s="129"/>
      <c r="P567" s="129"/>
    </row>
    <row r="568">
      <c r="A568" s="129"/>
      <c r="B568" s="129"/>
      <c r="C568" s="129"/>
      <c r="D568" s="129"/>
      <c r="E568" s="129"/>
      <c r="F568" s="129"/>
      <c r="G568" s="129"/>
      <c r="H568" s="130"/>
      <c r="I568" s="129"/>
      <c r="J568" s="129"/>
      <c r="K568" s="129"/>
      <c r="L568" s="129"/>
      <c r="M568" s="129"/>
      <c r="N568" s="129"/>
      <c r="O568" s="129"/>
      <c r="P568" s="129"/>
    </row>
    <row r="569">
      <c r="A569" s="129"/>
      <c r="B569" s="129"/>
      <c r="C569" s="129"/>
      <c r="D569" s="129"/>
      <c r="E569" s="129"/>
      <c r="F569" s="129"/>
      <c r="G569" s="129"/>
      <c r="H569" s="130"/>
      <c r="I569" s="129"/>
      <c r="J569" s="129"/>
      <c r="K569" s="129"/>
      <c r="L569" s="129"/>
      <c r="M569" s="129"/>
      <c r="N569" s="129"/>
      <c r="O569" s="129"/>
      <c r="P569" s="129"/>
    </row>
    <row r="570">
      <c r="A570" s="129"/>
      <c r="B570" s="129"/>
      <c r="C570" s="129"/>
      <c r="D570" s="129"/>
      <c r="E570" s="129"/>
      <c r="F570" s="129"/>
      <c r="G570" s="129"/>
      <c r="H570" s="130"/>
      <c r="I570" s="129"/>
      <c r="J570" s="129"/>
      <c r="K570" s="129"/>
      <c r="L570" s="129"/>
      <c r="M570" s="129"/>
      <c r="N570" s="129"/>
      <c r="O570" s="129"/>
      <c r="P570" s="129"/>
    </row>
    <row r="571">
      <c r="A571" s="129"/>
      <c r="B571" s="129"/>
      <c r="C571" s="129"/>
      <c r="D571" s="129"/>
      <c r="E571" s="129"/>
      <c r="F571" s="129"/>
      <c r="G571" s="129"/>
      <c r="H571" s="130"/>
      <c r="I571" s="129"/>
      <c r="J571" s="129"/>
      <c r="K571" s="129"/>
      <c r="L571" s="129"/>
      <c r="M571" s="129"/>
      <c r="N571" s="129"/>
      <c r="O571" s="129"/>
      <c r="P571" s="129"/>
    </row>
    <row r="572">
      <c r="A572" s="129"/>
      <c r="B572" s="129"/>
      <c r="C572" s="129"/>
      <c r="D572" s="129"/>
      <c r="E572" s="129"/>
      <c r="F572" s="129"/>
      <c r="G572" s="129"/>
      <c r="H572" s="130"/>
      <c r="I572" s="129"/>
      <c r="J572" s="129"/>
      <c r="K572" s="129"/>
      <c r="L572" s="129"/>
      <c r="M572" s="129"/>
      <c r="N572" s="129"/>
      <c r="O572" s="129"/>
      <c r="P572" s="129"/>
    </row>
    <row r="573">
      <c r="A573" s="129"/>
      <c r="B573" s="129"/>
      <c r="C573" s="129"/>
      <c r="D573" s="129"/>
      <c r="E573" s="129"/>
      <c r="F573" s="129"/>
      <c r="G573" s="129"/>
      <c r="H573" s="130"/>
      <c r="I573" s="129"/>
      <c r="J573" s="129"/>
      <c r="K573" s="129"/>
      <c r="L573" s="129"/>
      <c r="M573" s="129"/>
      <c r="N573" s="129"/>
      <c r="O573" s="129"/>
      <c r="P573" s="129"/>
    </row>
    <row r="574">
      <c r="A574" s="129"/>
      <c r="B574" s="129"/>
      <c r="C574" s="129"/>
      <c r="D574" s="129"/>
      <c r="E574" s="129"/>
      <c r="F574" s="129"/>
      <c r="G574" s="129"/>
      <c r="H574" s="130"/>
      <c r="I574" s="129"/>
      <c r="J574" s="129"/>
      <c r="K574" s="129"/>
      <c r="L574" s="129"/>
      <c r="M574" s="129"/>
      <c r="N574" s="129"/>
      <c r="O574" s="129"/>
      <c r="P574" s="129"/>
    </row>
    <row r="575">
      <c r="A575" s="129"/>
      <c r="B575" s="129"/>
      <c r="C575" s="129"/>
      <c r="D575" s="129"/>
      <c r="E575" s="129"/>
      <c r="F575" s="129"/>
      <c r="G575" s="129"/>
      <c r="H575" s="130"/>
      <c r="I575" s="129"/>
      <c r="J575" s="129"/>
      <c r="K575" s="129"/>
      <c r="L575" s="129"/>
      <c r="M575" s="129"/>
      <c r="N575" s="129"/>
      <c r="O575" s="129"/>
      <c r="P575" s="129"/>
    </row>
    <row r="576">
      <c r="A576" s="129"/>
      <c r="B576" s="129"/>
      <c r="C576" s="129"/>
      <c r="D576" s="129"/>
      <c r="E576" s="129"/>
      <c r="F576" s="129"/>
      <c r="G576" s="129"/>
      <c r="H576" s="130"/>
      <c r="I576" s="129"/>
      <c r="J576" s="129"/>
      <c r="K576" s="129"/>
      <c r="L576" s="129"/>
      <c r="M576" s="129"/>
      <c r="N576" s="129"/>
      <c r="O576" s="129"/>
      <c r="P576" s="129"/>
    </row>
    <row r="577">
      <c r="A577" s="129"/>
      <c r="B577" s="129"/>
      <c r="C577" s="129"/>
      <c r="D577" s="129"/>
      <c r="E577" s="129"/>
      <c r="F577" s="129"/>
      <c r="G577" s="129"/>
      <c r="H577" s="130"/>
      <c r="I577" s="129"/>
      <c r="J577" s="129"/>
      <c r="K577" s="129"/>
      <c r="L577" s="129"/>
      <c r="M577" s="129"/>
      <c r="N577" s="129"/>
      <c r="O577" s="129"/>
      <c r="P577" s="129"/>
    </row>
    <row r="578">
      <c r="A578" s="129"/>
      <c r="B578" s="129"/>
      <c r="C578" s="129"/>
      <c r="D578" s="129"/>
      <c r="E578" s="129"/>
      <c r="F578" s="129"/>
      <c r="G578" s="129"/>
      <c r="H578" s="130"/>
      <c r="I578" s="129"/>
      <c r="J578" s="129"/>
      <c r="K578" s="129"/>
      <c r="L578" s="129"/>
      <c r="M578" s="129"/>
      <c r="N578" s="129"/>
      <c r="O578" s="129"/>
      <c r="P578" s="129"/>
    </row>
    <row r="579">
      <c r="A579" s="129"/>
      <c r="B579" s="129"/>
      <c r="C579" s="129"/>
      <c r="D579" s="129"/>
      <c r="E579" s="129"/>
      <c r="F579" s="129"/>
      <c r="G579" s="129"/>
      <c r="H579" s="130"/>
      <c r="I579" s="129"/>
      <c r="J579" s="129"/>
      <c r="K579" s="129"/>
      <c r="L579" s="129"/>
      <c r="M579" s="129"/>
      <c r="N579" s="129"/>
      <c r="O579" s="129"/>
      <c r="P579" s="129"/>
    </row>
    <row r="580">
      <c r="A580" s="129"/>
      <c r="B580" s="129"/>
      <c r="C580" s="129"/>
      <c r="D580" s="129"/>
      <c r="E580" s="129"/>
      <c r="F580" s="129"/>
      <c r="G580" s="129"/>
      <c r="H580" s="130"/>
      <c r="I580" s="129"/>
      <c r="J580" s="129"/>
      <c r="K580" s="129"/>
      <c r="L580" s="129"/>
      <c r="M580" s="129"/>
      <c r="N580" s="129"/>
      <c r="O580" s="129"/>
      <c r="P580" s="129"/>
    </row>
    <row r="581">
      <c r="A581" s="129"/>
      <c r="B581" s="129"/>
      <c r="C581" s="129"/>
      <c r="D581" s="129"/>
      <c r="E581" s="129"/>
      <c r="F581" s="129"/>
      <c r="G581" s="129"/>
      <c r="H581" s="130"/>
      <c r="I581" s="129"/>
      <c r="J581" s="129"/>
      <c r="K581" s="129"/>
      <c r="L581" s="129"/>
      <c r="M581" s="129"/>
      <c r="N581" s="129"/>
      <c r="O581" s="129"/>
      <c r="P581" s="129"/>
    </row>
    <row r="582">
      <c r="A582" s="129"/>
      <c r="B582" s="129"/>
      <c r="C582" s="129"/>
      <c r="D582" s="129"/>
      <c r="E582" s="129"/>
      <c r="F582" s="129"/>
      <c r="G582" s="129"/>
      <c r="H582" s="130"/>
      <c r="I582" s="129"/>
      <c r="J582" s="129"/>
      <c r="K582" s="129"/>
      <c r="L582" s="129"/>
      <c r="M582" s="129"/>
      <c r="N582" s="129"/>
      <c r="O582" s="129"/>
      <c r="P582" s="129"/>
    </row>
    <row r="583">
      <c r="A583" s="129"/>
      <c r="B583" s="129"/>
      <c r="C583" s="129"/>
      <c r="D583" s="129"/>
      <c r="E583" s="129"/>
      <c r="F583" s="129"/>
      <c r="G583" s="129"/>
      <c r="H583" s="130"/>
      <c r="I583" s="129"/>
      <c r="J583" s="129"/>
      <c r="K583" s="129"/>
      <c r="L583" s="129"/>
      <c r="M583" s="129"/>
      <c r="N583" s="129"/>
      <c r="O583" s="129"/>
      <c r="P583" s="129"/>
    </row>
    <row r="584">
      <c r="A584" s="129"/>
      <c r="B584" s="129"/>
      <c r="C584" s="129"/>
      <c r="D584" s="129"/>
      <c r="E584" s="129"/>
      <c r="F584" s="129"/>
      <c r="G584" s="129"/>
      <c r="H584" s="130"/>
      <c r="I584" s="129"/>
      <c r="J584" s="129"/>
      <c r="K584" s="129"/>
      <c r="L584" s="129"/>
      <c r="M584" s="129"/>
      <c r="N584" s="129"/>
      <c r="O584" s="129"/>
      <c r="P584" s="129"/>
    </row>
    <row r="585">
      <c r="A585" s="129"/>
      <c r="B585" s="129"/>
      <c r="C585" s="129"/>
      <c r="D585" s="129"/>
      <c r="E585" s="129"/>
      <c r="F585" s="129"/>
      <c r="G585" s="129"/>
      <c r="H585" s="130"/>
      <c r="I585" s="129"/>
      <c r="J585" s="129"/>
      <c r="K585" s="129"/>
      <c r="L585" s="129"/>
      <c r="M585" s="129"/>
      <c r="N585" s="129"/>
      <c r="O585" s="129"/>
      <c r="P585" s="129"/>
    </row>
    <row r="586">
      <c r="A586" s="129"/>
      <c r="B586" s="129"/>
      <c r="C586" s="129"/>
      <c r="D586" s="129"/>
      <c r="E586" s="129"/>
      <c r="F586" s="129"/>
      <c r="G586" s="129"/>
      <c r="H586" s="130"/>
      <c r="I586" s="129"/>
      <c r="J586" s="129"/>
      <c r="K586" s="129"/>
      <c r="L586" s="129"/>
      <c r="M586" s="129"/>
      <c r="N586" s="129"/>
      <c r="O586" s="129"/>
      <c r="P586" s="129"/>
    </row>
    <row r="587">
      <c r="A587" s="129"/>
      <c r="B587" s="129"/>
      <c r="C587" s="129"/>
      <c r="D587" s="129"/>
      <c r="E587" s="129"/>
      <c r="F587" s="129"/>
      <c r="G587" s="129"/>
      <c r="H587" s="130"/>
      <c r="I587" s="129"/>
      <c r="J587" s="129"/>
      <c r="K587" s="129"/>
      <c r="L587" s="129"/>
      <c r="M587" s="129"/>
      <c r="N587" s="129"/>
      <c r="O587" s="129"/>
      <c r="P587" s="129"/>
    </row>
    <row r="588">
      <c r="A588" s="129"/>
      <c r="B588" s="129"/>
      <c r="C588" s="129"/>
      <c r="D588" s="129"/>
      <c r="E588" s="129"/>
      <c r="F588" s="129"/>
      <c r="G588" s="129"/>
      <c r="H588" s="130"/>
      <c r="I588" s="129"/>
      <c r="J588" s="129"/>
      <c r="K588" s="129"/>
      <c r="L588" s="129"/>
      <c r="M588" s="129"/>
      <c r="N588" s="129"/>
      <c r="O588" s="129"/>
      <c r="P588" s="129"/>
    </row>
    <row r="589">
      <c r="A589" s="129"/>
      <c r="B589" s="129"/>
      <c r="C589" s="129"/>
      <c r="D589" s="129"/>
      <c r="E589" s="129"/>
      <c r="F589" s="129"/>
      <c r="G589" s="129"/>
      <c r="H589" s="130"/>
      <c r="I589" s="129"/>
      <c r="J589" s="129"/>
      <c r="K589" s="129"/>
      <c r="L589" s="129"/>
      <c r="M589" s="129"/>
      <c r="N589" s="129"/>
      <c r="O589" s="129"/>
      <c r="P589" s="129"/>
    </row>
    <row r="590">
      <c r="A590" s="129"/>
      <c r="B590" s="129"/>
      <c r="C590" s="129"/>
      <c r="D590" s="129"/>
      <c r="E590" s="129"/>
      <c r="F590" s="129"/>
      <c r="G590" s="129"/>
      <c r="H590" s="130"/>
      <c r="I590" s="129"/>
      <c r="J590" s="129"/>
      <c r="K590" s="129"/>
      <c r="L590" s="129"/>
      <c r="M590" s="129"/>
      <c r="N590" s="129"/>
      <c r="O590" s="129"/>
      <c r="P590" s="129"/>
    </row>
    <row r="591">
      <c r="A591" s="129"/>
      <c r="B591" s="129"/>
      <c r="C591" s="129"/>
      <c r="D591" s="129"/>
      <c r="E591" s="129"/>
      <c r="F591" s="129"/>
      <c r="G591" s="129"/>
      <c r="H591" s="130"/>
      <c r="I591" s="129"/>
      <c r="J591" s="129"/>
      <c r="K591" s="129"/>
      <c r="L591" s="129"/>
      <c r="M591" s="129"/>
      <c r="N591" s="129"/>
      <c r="O591" s="129"/>
      <c r="P591" s="129"/>
    </row>
    <row r="592">
      <c r="A592" s="129"/>
      <c r="B592" s="129"/>
      <c r="C592" s="129"/>
      <c r="D592" s="129"/>
      <c r="E592" s="129"/>
      <c r="F592" s="129"/>
      <c r="G592" s="129"/>
      <c r="H592" s="130"/>
      <c r="I592" s="129"/>
      <c r="J592" s="129"/>
      <c r="K592" s="129"/>
      <c r="L592" s="129"/>
      <c r="M592" s="129"/>
      <c r="N592" s="129"/>
      <c r="O592" s="129"/>
      <c r="P592" s="129"/>
    </row>
    <row r="593">
      <c r="A593" s="129"/>
      <c r="B593" s="129"/>
      <c r="C593" s="129"/>
      <c r="D593" s="129"/>
      <c r="E593" s="129"/>
      <c r="F593" s="129"/>
      <c r="G593" s="129"/>
      <c r="H593" s="130"/>
      <c r="I593" s="129"/>
      <c r="J593" s="129"/>
      <c r="K593" s="129"/>
      <c r="L593" s="129"/>
      <c r="M593" s="129"/>
      <c r="N593" s="129"/>
      <c r="O593" s="129"/>
      <c r="P593" s="129"/>
    </row>
    <row r="594">
      <c r="A594" s="129"/>
      <c r="B594" s="129"/>
      <c r="C594" s="129"/>
      <c r="D594" s="129"/>
      <c r="E594" s="129"/>
      <c r="F594" s="129"/>
      <c r="G594" s="129"/>
      <c r="H594" s="130"/>
      <c r="I594" s="129"/>
      <c r="J594" s="129"/>
      <c r="K594" s="129"/>
      <c r="L594" s="129"/>
      <c r="M594" s="129"/>
      <c r="N594" s="129"/>
      <c r="O594" s="129"/>
      <c r="P594" s="129"/>
    </row>
    <row r="595">
      <c r="A595" s="129"/>
      <c r="B595" s="129"/>
      <c r="C595" s="129"/>
      <c r="D595" s="129"/>
      <c r="E595" s="129"/>
      <c r="F595" s="129"/>
      <c r="G595" s="129"/>
      <c r="H595" s="130"/>
      <c r="I595" s="129"/>
      <c r="J595" s="129"/>
      <c r="K595" s="129"/>
      <c r="L595" s="129"/>
      <c r="M595" s="129"/>
      <c r="N595" s="129"/>
      <c r="O595" s="129"/>
      <c r="P595" s="129"/>
    </row>
    <row r="596">
      <c r="A596" s="129"/>
      <c r="B596" s="129"/>
      <c r="C596" s="129"/>
      <c r="D596" s="129"/>
      <c r="E596" s="129"/>
      <c r="F596" s="129"/>
      <c r="G596" s="129"/>
      <c r="H596" s="130"/>
      <c r="I596" s="129"/>
      <c r="J596" s="129"/>
      <c r="K596" s="129"/>
      <c r="L596" s="129"/>
      <c r="M596" s="129"/>
      <c r="N596" s="129"/>
      <c r="O596" s="129"/>
      <c r="P596" s="129"/>
    </row>
    <row r="597">
      <c r="A597" s="129"/>
      <c r="B597" s="129"/>
      <c r="C597" s="129"/>
      <c r="D597" s="129"/>
      <c r="E597" s="129"/>
      <c r="F597" s="129"/>
      <c r="G597" s="129"/>
      <c r="H597" s="130"/>
      <c r="I597" s="129"/>
      <c r="J597" s="129"/>
      <c r="K597" s="129"/>
      <c r="L597" s="129"/>
      <c r="M597" s="129"/>
      <c r="N597" s="129"/>
      <c r="O597" s="129"/>
      <c r="P597" s="129"/>
    </row>
    <row r="598">
      <c r="A598" s="129"/>
      <c r="B598" s="129"/>
      <c r="C598" s="129"/>
      <c r="D598" s="129"/>
      <c r="E598" s="129"/>
      <c r="F598" s="129"/>
      <c r="G598" s="129"/>
      <c r="H598" s="130"/>
      <c r="I598" s="129"/>
      <c r="J598" s="129"/>
      <c r="K598" s="129"/>
      <c r="L598" s="129"/>
      <c r="M598" s="129"/>
      <c r="N598" s="129"/>
      <c r="O598" s="129"/>
      <c r="P598" s="129"/>
    </row>
    <row r="599">
      <c r="A599" s="129"/>
      <c r="B599" s="129"/>
      <c r="C599" s="129"/>
      <c r="D599" s="129"/>
      <c r="E599" s="129"/>
      <c r="F599" s="129"/>
      <c r="G599" s="129"/>
      <c r="H599" s="130"/>
      <c r="I599" s="129"/>
      <c r="J599" s="129"/>
      <c r="K599" s="129"/>
      <c r="L599" s="129"/>
      <c r="M599" s="129"/>
      <c r="N599" s="129"/>
      <c r="O599" s="129"/>
      <c r="P599" s="129"/>
    </row>
    <row r="600">
      <c r="A600" s="129"/>
      <c r="B600" s="129"/>
      <c r="C600" s="129"/>
      <c r="D600" s="129"/>
      <c r="E600" s="129"/>
      <c r="F600" s="129"/>
      <c r="G600" s="129"/>
      <c r="H600" s="130"/>
      <c r="I600" s="129"/>
      <c r="J600" s="129"/>
      <c r="K600" s="129"/>
      <c r="L600" s="129"/>
      <c r="M600" s="129"/>
      <c r="N600" s="129"/>
      <c r="O600" s="129"/>
      <c r="P600" s="129"/>
    </row>
    <row r="601">
      <c r="A601" s="129"/>
      <c r="B601" s="129"/>
      <c r="C601" s="129"/>
      <c r="D601" s="129"/>
      <c r="E601" s="129"/>
      <c r="F601" s="129"/>
      <c r="G601" s="129"/>
      <c r="H601" s="130"/>
      <c r="I601" s="129"/>
      <c r="J601" s="129"/>
      <c r="K601" s="129"/>
      <c r="L601" s="129"/>
      <c r="M601" s="129"/>
      <c r="N601" s="129"/>
      <c r="O601" s="129"/>
      <c r="P601" s="129"/>
    </row>
    <row r="602">
      <c r="A602" s="129"/>
      <c r="B602" s="129"/>
      <c r="C602" s="129"/>
      <c r="D602" s="129"/>
      <c r="E602" s="129"/>
      <c r="F602" s="129"/>
      <c r="G602" s="129"/>
      <c r="H602" s="130"/>
      <c r="I602" s="129"/>
      <c r="J602" s="129"/>
      <c r="K602" s="129"/>
      <c r="L602" s="129"/>
      <c r="M602" s="129"/>
      <c r="N602" s="129"/>
      <c r="O602" s="129"/>
      <c r="P602" s="129"/>
    </row>
    <row r="603">
      <c r="A603" s="129"/>
      <c r="B603" s="129"/>
      <c r="C603" s="129"/>
      <c r="D603" s="129"/>
      <c r="E603" s="129"/>
      <c r="F603" s="129"/>
      <c r="G603" s="129"/>
      <c r="H603" s="130"/>
      <c r="I603" s="129"/>
      <c r="J603" s="129"/>
      <c r="K603" s="129"/>
      <c r="L603" s="129"/>
      <c r="M603" s="129"/>
      <c r="N603" s="129"/>
      <c r="O603" s="129"/>
      <c r="P603" s="129"/>
    </row>
    <row r="604">
      <c r="A604" s="129"/>
      <c r="B604" s="129"/>
      <c r="C604" s="129"/>
      <c r="D604" s="129"/>
      <c r="E604" s="129"/>
      <c r="F604" s="129"/>
      <c r="G604" s="129"/>
      <c r="H604" s="130"/>
      <c r="I604" s="129"/>
      <c r="J604" s="129"/>
      <c r="K604" s="129"/>
      <c r="L604" s="129"/>
      <c r="M604" s="129"/>
      <c r="N604" s="129"/>
      <c r="O604" s="129"/>
      <c r="P604" s="129"/>
    </row>
    <row r="605">
      <c r="A605" s="129"/>
      <c r="B605" s="129"/>
      <c r="C605" s="129"/>
      <c r="D605" s="129"/>
      <c r="E605" s="129"/>
      <c r="F605" s="129"/>
      <c r="G605" s="129"/>
      <c r="H605" s="130"/>
      <c r="I605" s="129"/>
      <c r="J605" s="129"/>
      <c r="K605" s="129"/>
      <c r="L605" s="129"/>
      <c r="M605" s="129"/>
      <c r="N605" s="129"/>
      <c r="O605" s="129"/>
      <c r="P605" s="129"/>
    </row>
    <row r="606">
      <c r="A606" s="129"/>
      <c r="B606" s="129"/>
      <c r="C606" s="129"/>
      <c r="D606" s="129"/>
      <c r="E606" s="129"/>
      <c r="F606" s="129"/>
      <c r="G606" s="129"/>
      <c r="H606" s="130"/>
      <c r="I606" s="129"/>
      <c r="J606" s="129"/>
      <c r="K606" s="129"/>
      <c r="L606" s="129"/>
      <c r="M606" s="129"/>
      <c r="N606" s="129"/>
      <c r="O606" s="129"/>
      <c r="P606" s="129"/>
    </row>
    <row r="607">
      <c r="A607" s="129"/>
      <c r="B607" s="129"/>
      <c r="C607" s="129"/>
      <c r="D607" s="129"/>
      <c r="E607" s="129"/>
      <c r="F607" s="129"/>
      <c r="G607" s="129"/>
      <c r="H607" s="130"/>
      <c r="I607" s="129"/>
      <c r="J607" s="129"/>
      <c r="K607" s="129"/>
      <c r="L607" s="129"/>
      <c r="M607" s="129"/>
      <c r="N607" s="129"/>
      <c r="O607" s="129"/>
      <c r="P607" s="129"/>
    </row>
    <row r="608">
      <c r="A608" s="129"/>
      <c r="B608" s="129"/>
      <c r="C608" s="129"/>
      <c r="D608" s="129"/>
      <c r="E608" s="129"/>
      <c r="F608" s="129"/>
      <c r="G608" s="129"/>
      <c r="H608" s="130"/>
      <c r="I608" s="129"/>
      <c r="J608" s="129"/>
      <c r="K608" s="129"/>
      <c r="L608" s="129"/>
      <c r="M608" s="129"/>
      <c r="N608" s="129"/>
      <c r="O608" s="129"/>
      <c r="P608" s="129"/>
    </row>
    <row r="609">
      <c r="A609" s="129"/>
      <c r="B609" s="129"/>
      <c r="C609" s="129"/>
      <c r="D609" s="129"/>
      <c r="E609" s="129"/>
      <c r="F609" s="129"/>
      <c r="G609" s="129"/>
      <c r="H609" s="130"/>
      <c r="I609" s="129"/>
      <c r="J609" s="129"/>
      <c r="K609" s="129"/>
      <c r="L609" s="129"/>
      <c r="M609" s="129"/>
      <c r="N609" s="129"/>
      <c r="O609" s="129"/>
      <c r="P609" s="129"/>
    </row>
    <row r="610">
      <c r="A610" s="129"/>
      <c r="B610" s="129"/>
      <c r="C610" s="129"/>
      <c r="D610" s="129"/>
      <c r="E610" s="129"/>
      <c r="F610" s="129"/>
      <c r="G610" s="129"/>
      <c r="H610" s="130"/>
      <c r="I610" s="129"/>
      <c r="J610" s="129"/>
      <c r="K610" s="129"/>
      <c r="L610" s="129"/>
      <c r="M610" s="129"/>
      <c r="N610" s="129"/>
      <c r="O610" s="129"/>
      <c r="P610" s="129"/>
    </row>
    <row r="611">
      <c r="A611" s="129"/>
      <c r="B611" s="129"/>
      <c r="C611" s="129"/>
      <c r="D611" s="129"/>
      <c r="E611" s="129"/>
      <c r="F611" s="129"/>
      <c r="G611" s="129"/>
      <c r="H611" s="130"/>
      <c r="I611" s="129"/>
      <c r="J611" s="129"/>
      <c r="K611" s="129"/>
      <c r="L611" s="129"/>
      <c r="M611" s="129"/>
      <c r="N611" s="129"/>
      <c r="O611" s="129"/>
      <c r="P611" s="129"/>
    </row>
    <row r="612">
      <c r="A612" s="129"/>
      <c r="B612" s="129"/>
      <c r="C612" s="129"/>
      <c r="D612" s="129"/>
      <c r="E612" s="129"/>
      <c r="F612" s="129"/>
      <c r="G612" s="129"/>
      <c r="H612" s="130"/>
      <c r="I612" s="129"/>
      <c r="J612" s="129"/>
      <c r="K612" s="129"/>
      <c r="L612" s="129"/>
      <c r="M612" s="129"/>
      <c r="N612" s="129"/>
      <c r="O612" s="129"/>
      <c r="P612" s="129"/>
    </row>
    <row r="613">
      <c r="A613" s="129"/>
      <c r="B613" s="129"/>
      <c r="C613" s="129"/>
      <c r="D613" s="129"/>
      <c r="E613" s="129"/>
      <c r="F613" s="129"/>
      <c r="G613" s="129"/>
      <c r="H613" s="130"/>
      <c r="I613" s="129"/>
      <c r="J613" s="129"/>
      <c r="K613" s="129"/>
      <c r="L613" s="129"/>
      <c r="M613" s="129"/>
      <c r="N613" s="129"/>
      <c r="O613" s="129"/>
      <c r="P613" s="129"/>
    </row>
    <row r="614">
      <c r="A614" s="129"/>
      <c r="B614" s="129"/>
      <c r="C614" s="129"/>
      <c r="D614" s="129"/>
      <c r="E614" s="129"/>
      <c r="F614" s="129"/>
      <c r="G614" s="129"/>
      <c r="H614" s="130"/>
      <c r="I614" s="129"/>
      <c r="J614" s="129"/>
      <c r="K614" s="129"/>
      <c r="L614" s="129"/>
      <c r="M614" s="129"/>
      <c r="N614" s="129"/>
      <c r="O614" s="129"/>
      <c r="P614" s="129"/>
    </row>
    <row r="615">
      <c r="A615" s="129"/>
      <c r="B615" s="129"/>
      <c r="C615" s="129"/>
      <c r="D615" s="129"/>
      <c r="E615" s="129"/>
      <c r="F615" s="129"/>
      <c r="G615" s="129"/>
      <c r="H615" s="130"/>
      <c r="I615" s="129"/>
      <c r="J615" s="129"/>
      <c r="K615" s="129"/>
      <c r="L615" s="129"/>
      <c r="M615" s="129"/>
      <c r="N615" s="129"/>
      <c r="O615" s="129"/>
      <c r="P615" s="129"/>
    </row>
    <row r="616">
      <c r="A616" s="129"/>
      <c r="B616" s="129"/>
      <c r="C616" s="129"/>
      <c r="D616" s="129"/>
      <c r="E616" s="129"/>
      <c r="F616" s="129"/>
      <c r="G616" s="129"/>
      <c r="H616" s="130"/>
      <c r="I616" s="129"/>
      <c r="J616" s="129"/>
      <c r="K616" s="129"/>
      <c r="L616" s="129"/>
      <c r="M616" s="129"/>
      <c r="N616" s="129"/>
      <c r="O616" s="129"/>
      <c r="P616" s="129"/>
    </row>
    <row r="617">
      <c r="A617" s="129"/>
      <c r="B617" s="129"/>
      <c r="C617" s="129"/>
      <c r="D617" s="129"/>
      <c r="E617" s="129"/>
      <c r="F617" s="129"/>
      <c r="G617" s="129"/>
      <c r="H617" s="130"/>
      <c r="I617" s="129"/>
      <c r="J617" s="129"/>
      <c r="K617" s="129"/>
      <c r="L617" s="129"/>
      <c r="M617" s="129"/>
      <c r="N617" s="129"/>
      <c r="O617" s="129"/>
      <c r="P617" s="129"/>
    </row>
    <row r="618">
      <c r="A618" s="129"/>
      <c r="B618" s="129"/>
      <c r="C618" s="129"/>
      <c r="D618" s="129"/>
      <c r="E618" s="129"/>
      <c r="F618" s="129"/>
      <c r="G618" s="129"/>
      <c r="H618" s="130"/>
      <c r="I618" s="129"/>
      <c r="J618" s="129"/>
      <c r="K618" s="129"/>
      <c r="L618" s="129"/>
      <c r="M618" s="129"/>
      <c r="N618" s="129"/>
      <c r="O618" s="129"/>
      <c r="P618" s="129"/>
    </row>
    <row r="619">
      <c r="A619" s="129"/>
      <c r="B619" s="129"/>
      <c r="C619" s="129"/>
      <c r="D619" s="129"/>
      <c r="E619" s="129"/>
      <c r="F619" s="129"/>
      <c r="G619" s="129"/>
      <c r="H619" s="130"/>
      <c r="I619" s="129"/>
      <c r="J619" s="129"/>
      <c r="K619" s="129"/>
      <c r="L619" s="129"/>
      <c r="M619" s="129"/>
      <c r="N619" s="129"/>
      <c r="O619" s="129"/>
      <c r="P619" s="129"/>
    </row>
    <row r="620">
      <c r="A620" s="129"/>
      <c r="B620" s="129"/>
      <c r="C620" s="129"/>
      <c r="D620" s="129"/>
      <c r="E620" s="129"/>
      <c r="F620" s="129"/>
      <c r="G620" s="129"/>
      <c r="H620" s="130"/>
      <c r="I620" s="129"/>
      <c r="J620" s="129"/>
      <c r="K620" s="129"/>
      <c r="L620" s="129"/>
      <c r="M620" s="129"/>
      <c r="N620" s="129"/>
      <c r="O620" s="129"/>
      <c r="P620" s="129"/>
    </row>
    <row r="621">
      <c r="A621" s="129"/>
      <c r="B621" s="129"/>
      <c r="C621" s="129"/>
      <c r="D621" s="129"/>
      <c r="E621" s="129"/>
      <c r="F621" s="129"/>
      <c r="G621" s="129"/>
      <c r="H621" s="130"/>
      <c r="I621" s="129"/>
      <c r="J621" s="129"/>
      <c r="K621" s="129"/>
      <c r="L621" s="129"/>
      <c r="M621" s="129"/>
      <c r="N621" s="129"/>
      <c r="O621" s="129"/>
      <c r="P621" s="129"/>
    </row>
    <row r="622">
      <c r="A622" s="129"/>
      <c r="B622" s="129"/>
      <c r="C622" s="129"/>
      <c r="D622" s="129"/>
      <c r="E622" s="129"/>
      <c r="F622" s="129"/>
      <c r="G622" s="129"/>
      <c r="H622" s="130"/>
      <c r="I622" s="129"/>
      <c r="J622" s="129"/>
      <c r="K622" s="129"/>
      <c r="L622" s="129"/>
      <c r="M622" s="129"/>
      <c r="N622" s="129"/>
      <c r="O622" s="129"/>
      <c r="P622" s="129"/>
    </row>
    <row r="623">
      <c r="A623" s="129"/>
      <c r="B623" s="129"/>
      <c r="C623" s="129"/>
      <c r="D623" s="129"/>
      <c r="E623" s="129"/>
      <c r="F623" s="129"/>
      <c r="G623" s="129"/>
      <c r="H623" s="130"/>
      <c r="I623" s="129"/>
      <c r="J623" s="129"/>
      <c r="K623" s="129"/>
      <c r="L623" s="129"/>
      <c r="M623" s="129"/>
      <c r="N623" s="129"/>
      <c r="O623" s="129"/>
      <c r="P623" s="129"/>
    </row>
    <row r="624">
      <c r="A624" s="129"/>
      <c r="B624" s="129"/>
      <c r="C624" s="129"/>
      <c r="D624" s="129"/>
      <c r="E624" s="129"/>
      <c r="F624" s="129"/>
      <c r="G624" s="129"/>
      <c r="H624" s="130"/>
      <c r="I624" s="129"/>
      <c r="J624" s="129"/>
      <c r="K624" s="129"/>
      <c r="L624" s="129"/>
      <c r="M624" s="129"/>
      <c r="N624" s="129"/>
      <c r="O624" s="129"/>
      <c r="P624" s="129"/>
    </row>
    <row r="625">
      <c r="A625" s="129"/>
      <c r="B625" s="129"/>
      <c r="C625" s="129"/>
      <c r="D625" s="129"/>
      <c r="E625" s="129"/>
      <c r="F625" s="129"/>
      <c r="G625" s="129"/>
      <c r="H625" s="130"/>
      <c r="I625" s="129"/>
      <c r="J625" s="129"/>
      <c r="K625" s="129"/>
      <c r="L625" s="129"/>
      <c r="M625" s="129"/>
      <c r="N625" s="129"/>
      <c r="O625" s="129"/>
      <c r="P625" s="129"/>
    </row>
    <row r="626">
      <c r="A626" s="129"/>
      <c r="B626" s="129"/>
      <c r="C626" s="129"/>
      <c r="D626" s="129"/>
      <c r="E626" s="129"/>
      <c r="F626" s="129"/>
      <c r="G626" s="129"/>
      <c r="H626" s="130"/>
      <c r="I626" s="129"/>
      <c r="J626" s="129"/>
      <c r="K626" s="129"/>
      <c r="L626" s="129"/>
      <c r="M626" s="129"/>
      <c r="N626" s="129"/>
      <c r="O626" s="129"/>
      <c r="P626" s="129"/>
    </row>
    <row r="627">
      <c r="A627" s="129"/>
      <c r="B627" s="129"/>
      <c r="C627" s="129"/>
      <c r="D627" s="129"/>
      <c r="E627" s="129"/>
      <c r="F627" s="129"/>
      <c r="G627" s="129"/>
      <c r="H627" s="130"/>
      <c r="I627" s="129"/>
      <c r="J627" s="129"/>
      <c r="K627" s="129"/>
      <c r="L627" s="129"/>
      <c r="M627" s="129"/>
      <c r="N627" s="129"/>
      <c r="O627" s="129"/>
      <c r="P627" s="129"/>
    </row>
    <row r="628">
      <c r="A628" s="129"/>
      <c r="B628" s="129"/>
      <c r="C628" s="129"/>
      <c r="D628" s="129"/>
      <c r="E628" s="129"/>
      <c r="F628" s="129"/>
      <c r="G628" s="129"/>
      <c r="H628" s="130"/>
      <c r="I628" s="129"/>
      <c r="J628" s="129"/>
      <c r="K628" s="129"/>
      <c r="L628" s="129"/>
      <c r="M628" s="129"/>
      <c r="N628" s="129"/>
      <c r="O628" s="129"/>
      <c r="P628" s="129"/>
    </row>
    <row r="629">
      <c r="A629" s="129"/>
      <c r="B629" s="129"/>
      <c r="C629" s="129"/>
      <c r="D629" s="129"/>
      <c r="E629" s="129"/>
      <c r="F629" s="129"/>
      <c r="G629" s="129"/>
      <c r="H629" s="130"/>
      <c r="I629" s="129"/>
      <c r="J629" s="129"/>
      <c r="K629" s="129"/>
      <c r="L629" s="129"/>
      <c r="M629" s="129"/>
      <c r="N629" s="129"/>
      <c r="O629" s="129"/>
      <c r="P629" s="129"/>
    </row>
    <row r="630">
      <c r="A630" s="129"/>
      <c r="B630" s="129"/>
      <c r="C630" s="129"/>
      <c r="D630" s="129"/>
      <c r="E630" s="129"/>
      <c r="F630" s="129"/>
      <c r="G630" s="129"/>
      <c r="H630" s="130"/>
      <c r="I630" s="129"/>
      <c r="J630" s="129"/>
      <c r="K630" s="129"/>
      <c r="L630" s="129"/>
      <c r="M630" s="129"/>
      <c r="N630" s="129"/>
      <c r="O630" s="129"/>
      <c r="P630" s="129"/>
    </row>
    <row r="631">
      <c r="A631" s="129"/>
      <c r="B631" s="129"/>
      <c r="C631" s="129"/>
      <c r="D631" s="129"/>
      <c r="E631" s="129"/>
      <c r="F631" s="129"/>
      <c r="G631" s="129"/>
      <c r="H631" s="130"/>
      <c r="I631" s="129"/>
      <c r="J631" s="129"/>
      <c r="K631" s="129"/>
      <c r="L631" s="129"/>
      <c r="M631" s="129"/>
      <c r="N631" s="129"/>
      <c r="O631" s="129"/>
      <c r="P631" s="129"/>
    </row>
    <row r="632">
      <c r="A632" s="129"/>
      <c r="B632" s="129"/>
      <c r="C632" s="129"/>
      <c r="D632" s="129"/>
      <c r="E632" s="129"/>
      <c r="F632" s="129"/>
      <c r="G632" s="129"/>
      <c r="H632" s="130"/>
      <c r="I632" s="129"/>
      <c r="J632" s="129"/>
      <c r="K632" s="129"/>
      <c r="L632" s="129"/>
      <c r="M632" s="129"/>
      <c r="N632" s="129"/>
      <c r="O632" s="129"/>
      <c r="P632" s="129"/>
    </row>
    <row r="633">
      <c r="A633" s="129"/>
      <c r="B633" s="129"/>
      <c r="C633" s="129"/>
      <c r="D633" s="129"/>
      <c r="E633" s="129"/>
      <c r="F633" s="129"/>
      <c r="G633" s="129"/>
      <c r="H633" s="130"/>
      <c r="I633" s="129"/>
      <c r="J633" s="129"/>
      <c r="K633" s="129"/>
      <c r="L633" s="129"/>
      <c r="M633" s="129"/>
      <c r="N633" s="129"/>
      <c r="O633" s="129"/>
      <c r="P633" s="129"/>
    </row>
    <row r="634">
      <c r="A634" s="129"/>
      <c r="B634" s="129"/>
      <c r="C634" s="129"/>
      <c r="D634" s="129"/>
      <c r="E634" s="129"/>
      <c r="F634" s="129"/>
      <c r="G634" s="129"/>
      <c r="H634" s="130"/>
      <c r="I634" s="129"/>
      <c r="J634" s="129"/>
      <c r="K634" s="129"/>
      <c r="L634" s="129"/>
      <c r="M634" s="129"/>
      <c r="N634" s="129"/>
      <c r="O634" s="129"/>
      <c r="P634" s="129"/>
    </row>
    <row r="635">
      <c r="A635" s="129"/>
      <c r="B635" s="129"/>
      <c r="C635" s="129"/>
      <c r="D635" s="129"/>
      <c r="E635" s="129"/>
      <c r="F635" s="129"/>
      <c r="G635" s="129"/>
      <c r="H635" s="130"/>
      <c r="I635" s="129"/>
      <c r="J635" s="129"/>
      <c r="K635" s="129"/>
      <c r="L635" s="129"/>
      <c r="M635" s="129"/>
      <c r="N635" s="129"/>
      <c r="O635" s="129"/>
      <c r="P635" s="129"/>
    </row>
    <row r="636">
      <c r="A636" s="129"/>
      <c r="B636" s="129"/>
      <c r="C636" s="129"/>
      <c r="D636" s="129"/>
      <c r="E636" s="129"/>
      <c r="F636" s="129"/>
      <c r="G636" s="129"/>
      <c r="H636" s="130"/>
      <c r="I636" s="129"/>
      <c r="J636" s="129"/>
      <c r="K636" s="129"/>
      <c r="L636" s="129"/>
      <c r="M636" s="129"/>
      <c r="N636" s="129"/>
      <c r="O636" s="129"/>
      <c r="P636" s="129"/>
    </row>
    <row r="637">
      <c r="A637" s="129"/>
      <c r="B637" s="129"/>
      <c r="C637" s="129"/>
      <c r="D637" s="129"/>
      <c r="E637" s="129"/>
      <c r="F637" s="129"/>
      <c r="G637" s="129"/>
      <c r="H637" s="130"/>
      <c r="I637" s="129"/>
      <c r="J637" s="129"/>
      <c r="K637" s="129"/>
      <c r="L637" s="129"/>
      <c r="M637" s="129"/>
      <c r="N637" s="129"/>
      <c r="O637" s="129"/>
      <c r="P637" s="129"/>
    </row>
    <row r="638">
      <c r="A638" s="129"/>
      <c r="B638" s="129"/>
      <c r="C638" s="129"/>
      <c r="D638" s="129"/>
      <c r="E638" s="129"/>
      <c r="F638" s="129"/>
      <c r="G638" s="129"/>
      <c r="H638" s="130"/>
      <c r="I638" s="129"/>
      <c r="J638" s="129"/>
      <c r="K638" s="129"/>
      <c r="L638" s="129"/>
      <c r="M638" s="129"/>
      <c r="N638" s="129"/>
      <c r="O638" s="129"/>
      <c r="P638" s="129"/>
    </row>
    <row r="639">
      <c r="A639" s="129"/>
      <c r="B639" s="129"/>
      <c r="C639" s="129"/>
      <c r="D639" s="129"/>
      <c r="E639" s="129"/>
      <c r="F639" s="129"/>
      <c r="G639" s="129"/>
      <c r="H639" s="130"/>
      <c r="I639" s="129"/>
      <c r="J639" s="129"/>
      <c r="K639" s="129"/>
      <c r="L639" s="129"/>
      <c r="M639" s="129"/>
      <c r="N639" s="129"/>
      <c r="O639" s="129"/>
      <c r="P639" s="129"/>
    </row>
    <row r="640">
      <c r="A640" s="129"/>
      <c r="B640" s="129"/>
      <c r="C640" s="129"/>
      <c r="D640" s="129"/>
      <c r="E640" s="129"/>
      <c r="F640" s="129"/>
      <c r="G640" s="129"/>
      <c r="H640" s="130"/>
      <c r="I640" s="129"/>
      <c r="J640" s="129"/>
      <c r="K640" s="129"/>
      <c r="L640" s="129"/>
      <c r="M640" s="129"/>
      <c r="N640" s="129"/>
      <c r="O640" s="129"/>
      <c r="P640" s="129"/>
    </row>
    <row r="641">
      <c r="A641" s="129"/>
      <c r="B641" s="129"/>
      <c r="C641" s="129"/>
      <c r="D641" s="129"/>
      <c r="E641" s="129"/>
      <c r="F641" s="129"/>
      <c r="G641" s="129"/>
      <c r="H641" s="130"/>
      <c r="I641" s="129"/>
      <c r="J641" s="129"/>
      <c r="K641" s="129"/>
      <c r="L641" s="129"/>
      <c r="M641" s="129"/>
      <c r="N641" s="129"/>
      <c r="O641" s="129"/>
      <c r="P641" s="129"/>
    </row>
    <row r="642">
      <c r="A642" s="129"/>
      <c r="B642" s="129"/>
      <c r="C642" s="129"/>
      <c r="D642" s="129"/>
      <c r="E642" s="129"/>
      <c r="F642" s="129"/>
      <c r="G642" s="129"/>
      <c r="H642" s="130"/>
      <c r="I642" s="129"/>
      <c r="J642" s="129"/>
      <c r="K642" s="129"/>
      <c r="L642" s="129"/>
      <c r="M642" s="129"/>
      <c r="N642" s="129"/>
      <c r="O642" s="129"/>
      <c r="P642" s="129"/>
    </row>
    <row r="643">
      <c r="A643" s="129"/>
      <c r="B643" s="129"/>
      <c r="C643" s="129"/>
      <c r="D643" s="129"/>
      <c r="E643" s="129"/>
      <c r="F643" s="129"/>
      <c r="G643" s="129"/>
      <c r="H643" s="130"/>
      <c r="I643" s="129"/>
      <c r="J643" s="129"/>
      <c r="K643" s="129"/>
      <c r="L643" s="129"/>
      <c r="M643" s="129"/>
      <c r="N643" s="129"/>
      <c r="O643" s="129"/>
      <c r="P643" s="129"/>
    </row>
    <row r="644">
      <c r="A644" s="129"/>
      <c r="B644" s="129"/>
      <c r="C644" s="129"/>
      <c r="D644" s="129"/>
      <c r="E644" s="129"/>
      <c r="F644" s="129"/>
      <c r="G644" s="129"/>
      <c r="H644" s="130"/>
      <c r="I644" s="129"/>
      <c r="J644" s="129"/>
      <c r="K644" s="129"/>
      <c r="L644" s="129"/>
      <c r="M644" s="129"/>
      <c r="N644" s="129"/>
      <c r="O644" s="129"/>
      <c r="P644" s="129"/>
    </row>
    <row r="645">
      <c r="A645" s="129"/>
      <c r="B645" s="129"/>
      <c r="C645" s="129"/>
      <c r="D645" s="129"/>
      <c r="E645" s="129"/>
      <c r="F645" s="129"/>
      <c r="G645" s="129"/>
      <c r="H645" s="131"/>
      <c r="I645" s="129"/>
      <c r="J645" s="129"/>
      <c r="K645" s="129"/>
      <c r="L645" s="129"/>
      <c r="M645" s="129"/>
      <c r="N645" s="129"/>
      <c r="O645" s="129"/>
      <c r="P645" s="129"/>
    </row>
    <row r="646">
      <c r="A646" s="129"/>
      <c r="B646" s="129"/>
      <c r="C646" s="129"/>
      <c r="D646" s="129"/>
      <c r="E646" s="129"/>
      <c r="F646" s="129"/>
      <c r="G646" s="129"/>
      <c r="H646" s="132"/>
      <c r="I646" s="129"/>
      <c r="J646" s="129"/>
      <c r="K646" s="129"/>
      <c r="L646" s="129"/>
      <c r="M646" s="129"/>
      <c r="N646" s="129"/>
      <c r="O646" s="129"/>
      <c r="P646" s="129"/>
    </row>
    <row r="647">
      <c r="A647" s="129"/>
      <c r="B647" s="129"/>
      <c r="C647" s="129"/>
      <c r="D647" s="129"/>
      <c r="E647" s="129"/>
      <c r="F647" s="129"/>
      <c r="G647" s="129"/>
      <c r="H647" s="132"/>
      <c r="I647" s="129"/>
      <c r="J647" s="129"/>
      <c r="K647" s="129"/>
      <c r="L647" s="129"/>
      <c r="M647" s="129"/>
      <c r="N647" s="129"/>
      <c r="O647" s="129"/>
      <c r="P647" s="129"/>
    </row>
    <row r="648">
      <c r="A648" s="129"/>
      <c r="B648" s="129"/>
      <c r="C648" s="129"/>
      <c r="D648" s="129"/>
      <c r="E648" s="129"/>
      <c r="F648" s="129"/>
      <c r="G648" s="129"/>
      <c r="H648" s="132"/>
      <c r="I648" s="129"/>
      <c r="J648" s="129"/>
      <c r="K648" s="129"/>
      <c r="L648" s="129"/>
      <c r="M648" s="129"/>
      <c r="N648" s="129"/>
      <c r="O648" s="129"/>
      <c r="P648" s="129"/>
    </row>
    <row r="649">
      <c r="A649" s="129"/>
      <c r="B649" s="129"/>
      <c r="C649" s="129"/>
      <c r="D649" s="129"/>
      <c r="E649" s="129"/>
      <c r="F649" s="129"/>
      <c r="G649" s="129"/>
      <c r="H649" s="132"/>
      <c r="I649" s="129"/>
      <c r="J649" s="129"/>
      <c r="K649" s="129"/>
      <c r="L649" s="129"/>
      <c r="M649" s="129"/>
      <c r="N649" s="129"/>
      <c r="O649" s="129"/>
      <c r="P649" s="129"/>
    </row>
    <row r="650">
      <c r="A650" s="129"/>
      <c r="B650" s="129"/>
      <c r="C650" s="129"/>
      <c r="D650" s="129"/>
      <c r="E650" s="129"/>
      <c r="F650" s="129"/>
      <c r="G650" s="129"/>
      <c r="H650" s="132"/>
      <c r="I650" s="129"/>
      <c r="J650" s="129"/>
      <c r="K650" s="129"/>
      <c r="L650" s="129"/>
      <c r="M650" s="129"/>
      <c r="N650" s="129"/>
      <c r="O650" s="129"/>
      <c r="P650" s="129"/>
    </row>
    <row r="651">
      <c r="A651" s="129"/>
      <c r="B651" s="129"/>
      <c r="C651" s="129"/>
      <c r="D651" s="129"/>
      <c r="E651" s="129"/>
      <c r="F651" s="129"/>
      <c r="G651" s="129"/>
      <c r="H651" s="132"/>
      <c r="I651" s="129"/>
      <c r="J651" s="129"/>
      <c r="K651" s="129"/>
      <c r="L651" s="129"/>
      <c r="M651" s="129"/>
      <c r="N651" s="129"/>
      <c r="O651" s="129"/>
      <c r="P651" s="129"/>
    </row>
    <row r="652">
      <c r="A652" s="129"/>
      <c r="B652" s="129"/>
      <c r="C652" s="129"/>
      <c r="D652" s="129"/>
      <c r="E652" s="129"/>
      <c r="F652" s="129"/>
      <c r="G652" s="129"/>
      <c r="H652" s="132"/>
      <c r="I652" s="129"/>
      <c r="J652" s="129"/>
      <c r="K652" s="129"/>
      <c r="L652" s="129"/>
      <c r="M652" s="129"/>
      <c r="N652" s="129"/>
      <c r="O652" s="129"/>
      <c r="P652" s="129"/>
    </row>
    <row r="653">
      <c r="A653" s="129"/>
      <c r="B653" s="129"/>
      <c r="C653" s="129"/>
      <c r="D653" s="129"/>
      <c r="E653" s="129"/>
      <c r="F653" s="129"/>
      <c r="G653" s="129"/>
      <c r="H653" s="132"/>
      <c r="I653" s="129"/>
      <c r="J653" s="129"/>
      <c r="K653" s="129"/>
      <c r="L653" s="129"/>
      <c r="M653" s="129"/>
      <c r="N653" s="129"/>
      <c r="O653" s="129"/>
      <c r="P653" s="129"/>
    </row>
    <row r="654">
      <c r="A654" s="129"/>
      <c r="B654" s="129"/>
      <c r="C654" s="129"/>
      <c r="D654" s="129"/>
      <c r="E654" s="129"/>
      <c r="F654" s="129"/>
      <c r="G654" s="129"/>
      <c r="H654" s="132"/>
      <c r="I654" s="129"/>
      <c r="J654" s="129"/>
      <c r="K654" s="129"/>
      <c r="L654" s="129"/>
      <c r="M654" s="129"/>
      <c r="N654" s="129"/>
      <c r="O654" s="129"/>
      <c r="P654" s="129"/>
    </row>
    <row r="655">
      <c r="A655" s="129"/>
      <c r="B655" s="129"/>
      <c r="C655" s="129"/>
      <c r="D655" s="129"/>
      <c r="E655" s="129"/>
      <c r="F655" s="129"/>
      <c r="G655" s="129"/>
      <c r="H655" s="132"/>
      <c r="I655" s="129"/>
      <c r="J655" s="129"/>
      <c r="K655" s="129"/>
      <c r="L655" s="129"/>
      <c r="M655" s="129"/>
      <c r="N655" s="129"/>
      <c r="O655" s="129"/>
      <c r="P655" s="129"/>
    </row>
    <row r="656">
      <c r="A656" s="129"/>
      <c r="B656" s="129"/>
      <c r="C656" s="129"/>
      <c r="D656" s="129"/>
      <c r="E656" s="129"/>
      <c r="F656" s="129"/>
      <c r="G656" s="129"/>
      <c r="H656" s="132"/>
      <c r="I656" s="129"/>
      <c r="J656" s="129"/>
      <c r="K656" s="129"/>
      <c r="L656" s="129"/>
      <c r="M656" s="129"/>
      <c r="N656" s="129"/>
      <c r="O656" s="129"/>
      <c r="P656" s="129"/>
    </row>
    <row r="657">
      <c r="A657" s="129"/>
      <c r="B657" s="129"/>
      <c r="C657" s="129"/>
      <c r="D657" s="129"/>
      <c r="E657" s="129"/>
      <c r="F657" s="129"/>
      <c r="G657" s="129"/>
      <c r="H657" s="132"/>
      <c r="I657" s="129"/>
      <c r="J657" s="129"/>
      <c r="K657" s="129"/>
      <c r="L657" s="129"/>
      <c r="M657" s="129"/>
      <c r="N657" s="129"/>
      <c r="O657" s="129"/>
      <c r="P657" s="129"/>
    </row>
    <row r="658">
      <c r="A658" s="129"/>
      <c r="B658" s="129"/>
      <c r="C658" s="129"/>
      <c r="D658" s="129"/>
      <c r="E658" s="129"/>
      <c r="F658" s="129"/>
      <c r="G658" s="129"/>
      <c r="H658" s="132"/>
      <c r="I658" s="129"/>
      <c r="J658" s="129"/>
      <c r="K658" s="129"/>
      <c r="L658" s="129"/>
      <c r="M658" s="129"/>
      <c r="N658" s="129"/>
      <c r="O658" s="129"/>
      <c r="P658" s="129"/>
    </row>
    <row r="659">
      <c r="A659" s="129"/>
      <c r="B659" s="129"/>
      <c r="C659" s="129"/>
      <c r="D659" s="129"/>
      <c r="E659" s="129"/>
      <c r="F659" s="129"/>
      <c r="G659" s="129"/>
      <c r="H659" s="132"/>
      <c r="I659" s="129"/>
      <c r="J659" s="129"/>
      <c r="K659" s="129"/>
      <c r="L659" s="129"/>
      <c r="M659" s="129"/>
      <c r="N659" s="129"/>
      <c r="O659" s="129"/>
      <c r="P659" s="129"/>
    </row>
    <row r="660">
      <c r="A660" s="129"/>
      <c r="B660" s="129"/>
      <c r="C660" s="129"/>
      <c r="D660" s="129"/>
      <c r="E660" s="129"/>
      <c r="F660" s="129"/>
      <c r="G660" s="129"/>
      <c r="H660" s="132"/>
      <c r="I660" s="129"/>
      <c r="J660" s="129"/>
      <c r="K660" s="129"/>
      <c r="L660" s="129"/>
      <c r="M660" s="129"/>
      <c r="N660" s="129"/>
      <c r="O660" s="129"/>
      <c r="P660" s="129"/>
    </row>
    <row r="661">
      <c r="A661" s="129"/>
      <c r="B661" s="129"/>
      <c r="C661" s="129"/>
      <c r="D661" s="129"/>
      <c r="E661" s="129"/>
      <c r="F661" s="129"/>
      <c r="G661" s="129"/>
      <c r="H661" s="132"/>
      <c r="I661" s="129"/>
      <c r="J661" s="129"/>
      <c r="K661" s="129"/>
      <c r="L661" s="129"/>
      <c r="M661" s="129"/>
      <c r="N661" s="129"/>
      <c r="O661" s="129"/>
      <c r="P661" s="129"/>
    </row>
    <row r="662">
      <c r="A662" s="129"/>
      <c r="B662" s="129"/>
      <c r="C662" s="129"/>
      <c r="D662" s="129"/>
      <c r="E662" s="129"/>
      <c r="F662" s="129"/>
      <c r="G662" s="129"/>
      <c r="H662" s="132"/>
      <c r="I662" s="129"/>
      <c r="J662" s="129"/>
      <c r="K662" s="129"/>
      <c r="L662" s="129"/>
      <c r="M662" s="129"/>
      <c r="N662" s="129"/>
      <c r="O662" s="129"/>
      <c r="P662" s="129"/>
    </row>
    <row r="663">
      <c r="A663" s="129"/>
      <c r="B663" s="129"/>
      <c r="C663" s="129"/>
      <c r="D663" s="129"/>
      <c r="E663" s="129"/>
      <c r="F663" s="129"/>
      <c r="G663" s="129"/>
      <c r="H663" s="132"/>
      <c r="I663" s="129"/>
      <c r="J663" s="129"/>
      <c r="K663" s="129"/>
      <c r="L663" s="129"/>
      <c r="M663" s="129"/>
      <c r="N663" s="129"/>
      <c r="O663" s="129"/>
      <c r="P663" s="129"/>
    </row>
    <row r="664">
      <c r="A664" s="129"/>
      <c r="B664" s="129"/>
      <c r="C664" s="129"/>
      <c r="D664" s="129"/>
      <c r="E664" s="129"/>
      <c r="F664" s="129"/>
      <c r="G664" s="129"/>
      <c r="H664" s="132"/>
      <c r="I664" s="129"/>
      <c r="J664" s="129"/>
      <c r="K664" s="129"/>
      <c r="L664" s="129"/>
      <c r="M664" s="129"/>
      <c r="N664" s="129"/>
      <c r="O664" s="129"/>
      <c r="P664" s="129"/>
    </row>
    <row r="665">
      <c r="A665" s="129"/>
      <c r="B665" s="129"/>
      <c r="C665" s="129"/>
      <c r="D665" s="129"/>
      <c r="E665" s="129"/>
      <c r="F665" s="129"/>
      <c r="G665" s="129"/>
      <c r="H665" s="132"/>
      <c r="I665" s="129"/>
      <c r="J665" s="129"/>
      <c r="K665" s="129"/>
      <c r="L665" s="129"/>
      <c r="M665" s="129"/>
      <c r="N665" s="129"/>
      <c r="O665" s="129"/>
      <c r="P665" s="129"/>
    </row>
    <row r="666">
      <c r="A666" s="129"/>
      <c r="B666" s="129"/>
      <c r="C666" s="129"/>
      <c r="D666" s="129"/>
      <c r="E666" s="129"/>
      <c r="F666" s="129"/>
      <c r="G666" s="129"/>
      <c r="H666" s="132"/>
      <c r="I666" s="129"/>
      <c r="J666" s="129"/>
      <c r="K666" s="129"/>
      <c r="L666" s="129"/>
      <c r="M666" s="129"/>
      <c r="N666" s="129"/>
      <c r="O666" s="129"/>
      <c r="P666" s="129"/>
    </row>
    <row r="667">
      <c r="A667" s="129"/>
      <c r="B667" s="129"/>
      <c r="C667" s="129"/>
      <c r="D667" s="129"/>
      <c r="E667" s="129"/>
      <c r="F667" s="129"/>
      <c r="G667" s="129"/>
      <c r="H667" s="132"/>
      <c r="I667" s="129"/>
      <c r="J667" s="129"/>
      <c r="K667" s="129"/>
      <c r="L667" s="129"/>
      <c r="M667" s="129"/>
      <c r="N667" s="129"/>
      <c r="O667" s="129"/>
      <c r="P667" s="129"/>
    </row>
    <row r="668">
      <c r="A668" s="129"/>
      <c r="B668" s="129"/>
      <c r="C668" s="129"/>
      <c r="D668" s="129"/>
      <c r="E668" s="129"/>
      <c r="F668" s="129"/>
      <c r="G668" s="129"/>
      <c r="H668" s="132"/>
      <c r="I668" s="129"/>
      <c r="J668" s="129"/>
      <c r="K668" s="129"/>
      <c r="L668" s="129"/>
      <c r="M668" s="129"/>
      <c r="N668" s="129"/>
      <c r="O668" s="129"/>
      <c r="P668" s="129"/>
    </row>
    <row r="669">
      <c r="A669" s="129"/>
      <c r="B669" s="129"/>
      <c r="C669" s="129"/>
      <c r="D669" s="129"/>
      <c r="E669" s="129"/>
      <c r="F669" s="129"/>
      <c r="G669" s="129"/>
      <c r="H669" s="132"/>
      <c r="I669" s="129"/>
      <c r="J669" s="129"/>
      <c r="K669" s="129"/>
      <c r="L669" s="129"/>
      <c r="M669" s="129"/>
      <c r="N669" s="129"/>
      <c r="O669" s="129"/>
      <c r="P669" s="129"/>
    </row>
    <row r="670">
      <c r="A670" s="129"/>
      <c r="B670" s="129"/>
      <c r="C670" s="129"/>
      <c r="D670" s="129"/>
      <c r="E670" s="129"/>
      <c r="F670" s="129"/>
      <c r="G670" s="129"/>
      <c r="H670" s="132"/>
      <c r="I670" s="129"/>
      <c r="J670" s="129"/>
      <c r="K670" s="129"/>
      <c r="L670" s="129"/>
      <c r="M670" s="129"/>
      <c r="N670" s="129"/>
      <c r="O670" s="129"/>
      <c r="P670" s="129"/>
    </row>
    <row r="671">
      <c r="A671" s="129"/>
      <c r="B671" s="129"/>
      <c r="C671" s="129"/>
      <c r="D671" s="129"/>
      <c r="E671" s="129"/>
      <c r="F671" s="129"/>
      <c r="G671" s="129"/>
      <c r="H671" s="132"/>
      <c r="I671" s="129"/>
      <c r="J671" s="129"/>
      <c r="K671" s="129"/>
      <c r="L671" s="129"/>
      <c r="M671" s="129"/>
      <c r="N671" s="129"/>
      <c r="O671" s="129"/>
      <c r="P671" s="129"/>
    </row>
    <row r="672">
      <c r="A672" s="129"/>
      <c r="B672" s="129"/>
      <c r="C672" s="129"/>
      <c r="D672" s="129"/>
      <c r="E672" s="129"/>
      <c r="F672" s="129"/>
      <c r="G672" s="129"/>
      <c r="H672" s="132"/>
      <c r="I672" s="129"/>
      <c r="J672" s="129"/>
      <c r="K672" s="129"/>
      <c r="L672" s="129"/>
      <c r="M672" s="129"/>
      <c r="N672" s="129"/>
      <c r="O672" s="129"/>
      <c r="P672" s="129"/>
    </row>
    <row r="673">
      <c r="A673" s="129"/>
      <c r="B673" s="129"/>
      <c r="C673" s="129"/>
      <c r="D673" s="129"/>
      <c r="E673" s="129"/>
      <c r="F673" s="129"/>
      <c r="G673" s="129"/>
      <c r="H673" s="132"/>
      <c r="I673" s="129"/>
      <c r="J673" s="129"/>
      <c r="K673" s="129"/>
      <c r="L673" s="129"/>
      <c r="M673" s="129"/>
      <c r="N673" s="129"/>
      <c r="O673" s="129"/>
      <c r="P673" s="129"/>
    </row>
    <row r="674">
      <c r="A674" s="129"/>
      <c r="B674" s="129"/>
      <c r="C674" s="129"/>
      <c r="D674" s="129"/>
      <c r="E674" s="129"/>
      <c r="F674" s="129"/>
      <c r="G674" s="129"/>
      <c r="H674" s="132"/>
      <c r="I674" s="129"/>
      <c r="J674" s="129"/>
      <c r="K674" s="129"/>
      <c r="L674" s="129"/>
      <c r="M674" s="129"/>
      <c r="N674" s="129"/>
      <c r="O674" s="129"/>
      <c r="P674" s="129"/>
    </row>
    <row r="675">
      <c r="A675" s="129"/>
      <c r="B675" s="129"/>
      <c r="C675" s="129"/>
      <c r="D675" s="129"/>
      <c r="E675" s="129"/>
      <c r="F675" s="129"/>
      <c r="G675" s="129"/>
      <c r="H675" s="132"/>
      <c r="I675" s="129"/>
      <c r="J675" s="129"/>
      <c r="K675" s="129"/>
      <c r="L675" s="129"/>
      <c r="M675" s="129"/>
      <c r="N675" s="129"/>
      <c r="O675" s="129"/>
      <c r="P675" s="129"/>
    </row>
    <row r="676">
      <c r="A676" s="129"/>
      <c r="B676" s="129"/>
      <c r="C676" s="129"/>
      <c r="D676" s="129"/>
      <c r="E676" s="129"/>
      <c r="F676" s="129"/>
      <c r="G676" s="129"/>
      <c r="H676" s="132"/>
      <c r="I676" s="129"/>
      <c r="J676" s="129"/>
      <c r="K676" s="129"/>
      <c r="L676" s="129"/>
      <c r="M676" s="129"/>
      <c r="N676" s="129"/>
      <c r="O676" s="129"/>
      <c r="P676" s="129"/>
    </row>
    <row r="677">
      <c r="A677" s="129"/>
      <c r="B677" s="129"/>
      <c r="C677" s="129"/>
      <c r="D677" s="129"/>
      <c r="E677" s="129"/>
      <c r="F677" s="129"/>
      <c r="G677" s="129"/>
      <c r="H677" s="132"/>
      <c r="I677" s="129"/>
      <c r="J677" s="129"/>
      <c r="K677" s="129"/>
      <c r="L677" s="129"/>
      <c r="M677" s="129"/>
      <c r="N677" s="129"/>
      <c r="O677" s="129"/>
      <c r="P677" s="129"/>
    </row>
    <row r="678">
      <c r="A678" s="129"/>
      <c r="B678" s="129"/>
      <c r="C678" s="129"/>
      <c r="D678" s="129"/>
      <c r="E678" s="129"/>
      <c r="F678" s="129"/>
      <c r="G678" s="129"/>
      <c r="H678" s="132"/>
      <c r="I678" s="129"/>
      <c r="J678" s="129"/>
      <c r="K678" s="129"/>
      <c r="L678" s="129"/>
      <c r="M678" s="129"/>
      <c r="N678" s="129"/>
      <c r="O678" s="129"/>
      <c r="P678" s="129"/>
    </row>
    <row r="679">
      <c r="A679" s="129"/>
      <c r="B679" s="129"/>
      <c r="C679" s="129"/>
      <c r="D679" s="129"/>
      <c r="E679" s="129"/>
      <c r="F679" s="129"/>
      <c r="G679" s="129"/>
      <c r="H679" s="132"/>
      <c r="I679" s="129"/>
      <c r="J679" s="129"/>
      <c r="K679" s="129"/>
      <c r="L679" s="129"/>
      <c r="M679" s="129"/>
      <c r="N679" s="129"/>
      <c r="O679" s="129"/>
      <c r="P679" s="129"/>
    </row>
    <row r="680">
      <c r="A680" s="129"/>
      <c r="B680" s="129"/>
      <c r="C680" s="129"/>
      <c r="D680" s="129"/>
      <c r="E680" s="129"/>
      <c r="F680" s="129"/>
      <c r="G680" s="129"/>
      <c r="H680" s="132"/>
      <c r="I680" s="129"/>
      <c r="J680" s="129"/>
      <c r="K680" s="129"/>
      <c r="L680" s="129"/>
      <c r="M680" s="129"/>
      <c r="N680" s="129"/>
      <c r="O680" s="129"/>
      <c r="P680" s="129"/>
    </row>
    <row r="681">
      <c r="A681" s="129"/>
      <c r="B681" s="129"/>
      <c r="C681" s="129"/>
      <c r="D681" s="129"/>
      <c r="E681" s="129"/>
      <c r="F681" s="129"/>
      <c r="G681" s="129"/>
      <c r="H681" s="132"/>
      <c r="I681" s="129"/>
      <c r="J681" s="129"/>
      <c r="K681" s="129"/>
      <c r="L681" s="129"/>
      <c r="M681" s="129"/>
      <c r="N681" s="129"/>
      <c r="O681" s="129"/>
      <c r="P681" s="129"/>
    </row>
    <row r="682">
      <c r="A682" s="129"/>
      <c r="B682" s="129"/>
      <c r="C682" s="129"/>
      <c r="D682" s="129"/>
      <c r="E682" s="129"/>
      <c r="F682" s="129"/>
      <c r="G682" s="129"/>
      <c r="H682" s="132"/>
      <c r="I682" s="129"/>
      <c r="J682" s="129"/>
      <c r="K682" s="129"/>
      <c r="L682" s="129"/>
      <c r="M682" s="129"/>
      <c r="N682" s="129"/>
      <c r="O682" s="129"/>
      <c r="P682" s="129"/>
    </row>
    <row r="683">
      <c r="A683" s="129"/>
      <c r="B683" s="129"/>
      <c r="C683" s="129"/>
      <c r="D683" s="129"/>
      <c r="E683" s="129"/>
      <c r="F683" s="129"/>
      <c r="G683" s="129"/>
      <c r="H683" s="132"/>
      <c r="I683" s="129"/>
      <c r="J683" s="129"/>
      <c r="K683" s="129"/>
      <c r="L683" s="129"/>
      <c r="M683" s="129"/>
      <c r="N683" s="129"/>
      <c r="O683" s="129"/>
      <c r="P683" s="129"/>
    </row>
    <row r="684">
      <c r="A684" s="129"/>
      <c r="B684" s="129"/>
      <c r="C684" s="129"/>
      <c r="D684" s="129"/>
      <c r="E684" s="129"/>
      <c r="F684" s="129"/>
      <c r="G684" s="129"/>
      <c r="H684" s="132"/>
      <c r="I684" s="129"/>
      <c r="J684" s="129"/>
      <c r="K684" s="129"/>
      <c r="L684" s="129"/>
      <c r="M684" s="129"/>
      <c r="N684" s="129"/>
      <c r="O684" s="129"/>
      <c r="P684" s="129"/>
    </row>
    <row r="685">
      <c r="A685" s="129"/>
      <c r="B685" s="129"/>
      <c r="C685" s="129"/>
      <c r="D685" s="129"/>
      <c r="E685" s="129"/>
      <c r="F685" s="129"/>
      <c r="G685" s="129"/>
      <c r="H685" s="132"/>
      <c r="I685" s="129"/>
      <c r="J685" s="129"/>
      <c r="K685" s="129"/>
      <c r="L685" s="129"/>
      <c r="M685" s="129"/>
      <c r="N685" s="129"/>
      <c r="O685" s="129"/>
      <c r="P685" s="129"/>
    </row>
    <row r="686">
      <c r="A686" s="129"/>
      <c r="B686" s="129"/>
      <c r="C686" s="129"/>
      <c r="D686" s="129"/>
      <c r="E686" s="129"/>
      <c r="F686" s="129"/>
      <c r="G686" s="129"/>
      <c r="H686" s="132"/>
      <c r="I686" s="129"/>
      <c r="J686" s="129"/>
      <c r="K686" s="129"/>
      <c r="L686" s="129"/>
      <c r="M686" s="129"/>
      <c r="N686" s="129"/>
      <c r="O686" s="129"/>
      <c r="P686" s="129"/>
    </row>
    <row r="687">
      <c r="A687" s="129"/>
      <c r="B687" s="129"/>
      <c r="C687" s="129"/>
      <c r="D687" s="129"/>
      <c r="E687" s="129"/>
      <c r="F687" s="129"/>
      <c r="G687" s="129"/>
      <c r="H687" s="132"/>
      <c r="I687" s="129"/>
      <c r="J687" s="129"/>
      <c r="K687" s="129"/>
      <c r="L687" s="129"/>
      <c r="M687" s="129"/>
      <c r="N687" s="129"/>
      <c r="O687" s="129"/>
      <c r="P687" s="129"/>
    </row>
    <row r="688">
      <c r="A688" s="129"/>
      <c r="B688" s="129"/>
      <c r="C688" s="129"/>
      <c r="D688" s="129"/>
      <c r="E688" s="129"/>
      <c r="F688" s="129"/>
      <c r="G688" s="129"/>
      <c r="H688" s="132"/>
      <c r="I688" s="129"/>
      <c r="J688" s="129"/>
      <c r="K688" s="129"/>
      <c r="L688" s="129"/>
      <c r="M688" s="129"/>
      <c r="N688" s="129"/>
      <c r="O688" s="129"/>
      <c r="P688" s="129"/>
    </row>
    <row r="689">
      <c r="A689" s="129"/>
      <c r="B689" s="129"/>
      <c r="C689" s="129"/>
      <c r="D689" s="129"/>
      <c r="E689" s="129"/>
      <c r="F689" s="129"/>
      <c r="G689" s="129"/>
      <c r="H689" s="132"/>
      <c r="I689" s="129"/>
      <c r="J689" s="129"/>
      <c r="K689" s="129"/>
      <c r="L689" s="129"/>
      <c r="M689" s="129"/>
      <c r="N689" s="129"/>
      <c r="O689" s="129"/>
      <c r="P689" s="129"/>
    </row>
    <row r="690">
      <c r="A690" s="129"/>
      <c r="B690" s="129"/>
      <c r="C690" s="129"/>
      <c r="D690" s="129"/>
      <c r="E690" s="129"/>
      <c r="F690" s="129"/>
      <c r="G690" s="129"/>
      <c r="H690" s="132"/>
      <c r="I690" s="129"/>
      <c r="J690" s="129"/>
      <c r="K690" s="129"/>
      <c r="L690" s="129"/>
      <c r="M690" s="129"/>
      <c r="N690" s="129"/>
      <c r="O690" s="129"/>
      <c r="P690" s="129"/>
    </row>
    <row r="691">
      <c r="A691" s="129"/>
      <c r="B691" s="129"/>
      <c r="C691" s="129"/>
      <c r="D691" s="129"/>
      <c r="E691" s="129"/>
      <c r="F691" s="129"/>
      <c r="G691" s="129"/>
      <c r="H691" s="132"/>
      <c r="I691" s="129"/>
      <c r="J691" s="129"/>
      <c r="K691" s="129"/>
      <c r="L691" s="129"/>
      <c r="M691" s="129"/>
      <c r="N691" s="129"/>
      <c r="O691" s="129"/>
      <c r="P691" s="129"/>
    </row>
    <row r="692">
      <c r="A692" s="129"/>
      <c r="B692" s="129"/>
      <c r="C692" s="129"/>
      <c r="D692" s="129"/>
      <c r="E692" s="129"/>
      <c r="F692" s="129"/>
      <c r="G692" s="129"/>
      <c r="H692" s="132"/>
      <c r="I692" s="129"/>
      <c r="J692" s="129"/>
      <c r="K692" s="129"/>
      <c r="L692" s="129"/>
      <c r="M692" s="129"/>
      <c r="N692" s="129"/>
      <c r="O692" s="129"/>
      <c r="P692" s="129"/>
    </row>
    <row r="693">
      <c r="A693" s="129"/>
      <c r="B693" s="129"/>
      <c r="C693" s="129"/>
      <c r="D693" s="129"/>
      <c r="E693" s="129"/>
      <c r="F693" s="129"/>
      <c r="G693" s="129"/>
      <c r="H693" s="132"/>
      <c r="I693" s="129"/>
      <c r="J693" s="129"/>
      <c r="K693" s="129"/>
      <c r="L693" s="129"/>
      <c r="M693" s="129"/>
      <c r="N693" s="129"/>
      <c r="O693" s="129"/>
      <c r="P693" s="129"/>
    </row>
    <row r="694">
      <c r="A694" s="129"/>
      <c r="B694" s="129"/>
      <c r="C694" s="129"/>
      <c r="D694" s="129"/>
      <c r="E694" s="129"/>
      <c r="F694" s="129"/>
      <c r="G694" s="129"/>
      <c r="H694" s="132"/>
      <c r="I694" s="129"/>
      <c r="J694" s="129"/>
      <c r="K694" s="129"/>
      <c r="L694" s="129"/>
      <c r="M694" s="129"/>
      <c r="N694" s="129"/>
      <c r="O694" s="129"/>
      <c r="P694" s="129"/>
    </row>
    <row r="695">
      <c r="A695" s="129"/>
      <c r="B695" s="129"/>
      <c r="C695" s="129"/>
      <c r="D695" s="129"/>
      <c r="E695" s="129"/>
      <c r="F695" s="129"/>
      <c r="G695" s="129"/>
      <c r="H695" s="132"/>
      <c r="I695" s="129"/>
      <c r="J695" s="129"/>
      <c r="K695" s="129"/>
      <c r="L695" s="129"/>
      <c r="M695" s="129"/>
      <c r="N695" s="129"/>
      <c r="O695" s="129"/>
      <c r="P695" s="129"/>
    </row>
    <row r="696">
      <c r="A696" s="129"/>
      <c r="B696" s="129"/>
      <c r="C696" s="129"/>
      <c r="D696" s="129"/>
      <c r="E696" s="129"/>
      <c r="F696" s="129"/>
      <c r="G696" s="129"/>
      <c r="H696" s="132"/>
      <c r="I696" s="129"/>
      <c r="J696" s="129"/>
      <c r="K696" s="129"/>
      <c r="L696" s="129"/>
      <c r="M696" s="129"/>
      <c r="N696" s="129"/>
      <c r="O696" s="129"/>
      <c r="P696" s="129"/>
    </row>
    <row r="697">
      <c r="A697" s="129"/>
      <c r="B697" s="129"/>
      <c r="C697" s="129"/>
      <c r="D697" s="129"/>
      <c r="E697" s="129"/>
      <c r="F697" s="129"/>
      <c r="G697" s="129"/>
      <c r="H697" s="132"/>
      <c r="I697" s="129"/>
      <c r="J697" s="129"/>
      <c r="K697" s="129"/>
      <c r="L697" s="129"/>
      <c r="M697" s="129"/>
      <c r="N697" s="129"/>
      <c r="O697" s="129"/>
      <c r="P697" s="129"/>
    </row>
    <row r="698">
      <c r="A698" s="129"/>
      <c r="B698" s="129"/>
      <c r="C698" s="129"/>
      <c r="D698" s="129"/>
      <c r="E698" s="129"/>
      <c r="F698" s="129"/>
      <c r="G698" s="129"/>
      <c r="H698" s="132"/>
      <c r="I698" s="129"/>
      <c r="J698" s="129"/>
      <c r="K698" s="129"/>
      <c r="L698" s="129"/>
      <c r="M698" s="129"/>
      <c r="N698" s="129"/>
      <c r="O698" s="129"/>
      <c r="P698" s="129"/>
    </row>
    <row r="699">
      <c r="A699" s="129"/>
      <c r="B699" s="129"/>
      <c r="C699" s="129"/>
      <c r="D699" s="129"/>
      <c r="E699" s="129"/>
      <c r="F699" s="129"/>
      <c r="G699" s="129"/>
      <c r="H699" s="132"/>
      <c r="I699" s="129"/>
      <c r="J699" s="129"/>
      <c r="K699" s="129"/>
      <c r="L699" s="129"/>
      <c r="M699" s="129"/>
      <c r="N699" s="129"/>
      <c r="O699" s="129"/>
      <c r="P699" s="129"/>
    </row>
  </sheetData>
  <mergeCells count="57">
    <mergeCell ref="C198:D198"/>
    <mergeCell ref="C199:D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11:D211"/>
    <mergeCell ref="C219:D219"/>
    <mergeCell ref="C220:D220"/>
    <mergeCell ref="C221:D221"/>
    <mergeCell ref="C222:D222"/>
    <mergeCell ref="C223:D223"/>
    <mergeCell ref="C227:D227"/>
    <mergeCell ref="C212:D212"/>
    <mergeCell ref="C213:D213"/>
    <mergeCell ref="C214:D214"/>
    <mergeCell ref="C215:D215"/>
    <mergeCell ref="C216:D216"/>
    <mergeCell ref="C217:D217"/>
    <mergeCell ref="C218:D218"/>
    <mergeCell ref="H10:H11"/>
    <mergeCell ref="I10:I11"/>
    <mergeCell ref="J10:J11"/>
    <mergeCell ref="K10:K11"/>
    <mergeCell ref="L10:L11"/>
    <mergeCell ref="M10:M11"/>
    <mergeCell ref="N10:N11"/>
    <mergeCell ref="O10:O11"/>
    <mergeCell ref="A6:P6"/>
    <mergeCell ref="A7:P7"/>
    <mergeCell ref="A10:A13"/>
    <mergeCell ref="B10:B13"/>
    <mergeCell ref="C10:C13"/>
    <mergeCell ref="D10:D13"/>
    <mergeCell ref="E10:E11"/>
    <mergeCell ref="P10:P11"/>
    <mergeCell ref="F10:F11"/>
    <mergeCell ref="G10:G11"/>
    <mergeCell ref="A185:D185"/>
    <mergeCell ref="A186:D186"/>
    <mergeCell ref="A187:D187"/>
    <mergeCell ref="A188:D188"/>
    <mergeCell ref="A189:D189"/>
    <mergeCell ref="A190:D190"/>
    <mergeCell ref="C192:D192"/>
    <mergeCell ref="C193:D193"/>
    <mergeCell ref="C194:D194"/>
    <mergeCell ref="C195:D195"/>
    <mergeCell ref="C196:D196"/>
    <mergeCell ref="C197:D197"/>
  </mergeCells>
  <printOptions horizontalCentered="1"/>
  <pageMargins bottom="0.75" footer="0.0" header="0.0" left="0.7" right="0.7" top="0.75"/>
  <pageSetup fitToHeight="0" paperSize="9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7.13"/>
    <col customWidth="1" min="3" max="3" width="14.63"/>
    <col customWidth="1" min="4" max="4" width="20.88"/>
    <col customWidth="1" min="5" max="5" width="14.13"/>
    <col customWidth="1" min="6" max="7" width="5.75"/>
    <col customWidth="1" min="8" max="8" width="9.75"/>
    <col customWidth="1" min="9" max="9" width="9.63"/>
    <col customWidth="1" min="10" max="10" width="7.25"/>
    <col customWidth="1" min="11" max="11" width="5.75"/>
    <col customWidth="1" min="12" max="12" width="8.38"/>
    <col customWidth="1" min="13" max="13" width="6.25"/>
    <col customWidth="1" min="14" max="14" width="8.0"/>
    <col customWidth="1" min="15" max="15" width="7.88"/>
    <col customWidth="1" min="16" max="16" width="5.13"/>
    <col customWidth="1" min="17" max="17" width="6.38"/>
    <col customWidth="1" min="18" max="18" width="7.88"/>
    <col customWidth="1" min="19" max="19" width="5.75"/>
    <col customWidth="1" min="20" max="20" width="7.25"/>
    <col customWidth="1" min="21" max="21" width="7.88"/>
    <col customWidth="1" min="22" max="22" width="9.38"/>
    <col customWidth="1" min="23" max="23" width="6.75"/>
    <col customWidth="1" min="24" max="24" width="6.0"/>
    <col customWidth="1" min="25" max="25" width="8.38"/>
    <col customWidth="1" min="26" max="26" width="8.88"/>
    <col customWidth="1" min="27" max="27" width="9.25"/>
    <col customWidth="1" min="28" max="28" width="5.38"/>
    <col customWidth="1" min="29" max="29" width="5.13"/>
    <col customWidth="1" min="30" max="30" width="7.88"/>
    <col customWidth="1" min="31" max="31" width="5.88"/>
    <col customWidth="1" min="32" max="32" width="5.25"/>
    <col customWidth="1" min="33" max="33" width="7.75"/>
    <col customWidth="1" min="34" max="34" width="6.0"/>
    <col customWidth="1" min="35" max="35" width="7.25"/>
    <col customWidth="1" min="36" max="37" width="8.0"/>
  </cols>
  <sheetData>
    <row r="1" ht="15.75" customHeight="1">
      <c r="A1" s="182" t="s">
        <v>603</v>
      </c>
      <c r="B1" s="183"/>
      <c r="C1" s="183"/>
      <c r="D1" s="183"/>
      <c r="E1" s="183"/>
      <c r="F1" s="184"/>
      <c r="G1" s="184"/>
      <c r="H1" s="184"/>
      <c r="I1" s="184"/>
      <c r="J1" s="184"/>
      <c r="K1" s="185"/>
      <c r="L1" s="184"/>
      <c r="M1" s="184"/>
      <c r="N1" s="185"/>
      <c r="O1" s="183"/>
      <c r="P1" s="183"/>
      <c r="Q1" s="186"/>
      <c r="R1" s="187"/>
      <c r="S1" s="187"/>
      <c r="T1" s="186"/>
      <c r="U1" s="187"/>
      <c r="V1" s="187"/>
      <c r="W1" s="187"/>
      <c r="X1" s="186"/>
      <c r="Y1" s="187"/>
      <c r="Z1" s="187"/>
      <c r="AA1" s="187"/>
      <c r="AB1" s="187"/>
      <c r="AC1" s="186"/>
      <c r="AD1" s="184"/>
      <c r="AE1" s="183"/>
      <c r="AF1" s="185"/>
      <c r="AG1" s="184"/>
      <c r="AH1" s="183"/>
      <c r="AI1" s="185"/>
      <c r="AJ1" s="183"/>
      <c r="AK1" s="183"/>
    </row>
    <row r="2" ht="15.75" customHeight="1">
      <c r="A2" s="183"/>
      <c r="B2" s="183"/>
      <c r="C2" s="183"/>
      <c r="D2" s="183"/>
      <c r="E2" s="183"/>
      <c r="F2" s="184"/>
      <c r="G2" s="184"/>
      <c r="H2" s="184"/>
      <c r="I2" s="184"/>
      <c r="J2" s="184"/>
      <c r="K2" s="185"/>
      <c r="L2" s="184"/>
      <c r="M2" s="184"/>
      <c r="N2" s="185"/>
      <c r="O2" s="183"/>
      <c r="P2" s="183"/>
      <c r="Q2" s="186"/>
      <c r="R2" s="187"/>
      <c r="S2" s="187"/>
      <c r="T2" s="186"/>
      <c r="U2" s="187"/>
      <c r="V2" s="187"/>
      <c r="W2" s="187"/>
      <c r="X2" s="186"/>
      <c r="Y2" s="187"/>
      <c r="Z2" s="187"/>
      <c r="AA2" s="187"/>
      <c r="AB2" s="187"/>
      <c r="AC2" s="186"/>
      <c r="AD2" s="184"/>
      <c r="AE2" s="183"/>
      <c r="AF2" s="185"/>
      <c r="AG2" s="184"/>
      <c r="AH2" s="183"/>
      <c r="AI2" s="185"/>
      <c r="AJ2" s="183"/>
      <c r="AK2" s="183"/>
    </row>
    <row r="3" ht="15.75" customHeight="1">
      <c r="A3" s="183"/>
      <c r="B3" s="183"/>
      <c r="C3" s="183"/>
      <c r="D3" s="183"/>
      <c r="E3" s="183"/>
      <c r="F3" s="184"/>
      <c r="G3" s="184"/>
      <c r="H3" s="184"/>
      <c r="I3" s="184"/>
      <c r="J3" s="184"/>
      <c r="K3" s="185"/>
      <c r="L3" s="184"/>
      <c r="M3" s="184"/>
      <c r="N3" s="185"/>
      <c r="O3" s="183"/>
      <c r="P3" s="183"/>
      <c r="Q3" s="186"/>
      <c r="R3" s="187"/>
      <c r="S3" s="187"/>
      <c r="T3" s="186"/>
      <c r="U3" s="187"/>
      <c r="V3" s="187"/>
      <c r="W3" s="187"/>
      <c r="X3" s="186"/>
      <c r="Y3" s="187"/>
      <c r="Z3" s="187"/>
      <c r="AA3" s="187"/>
      <c r="AB3" s="187"/>
      <c r="AC3" s="186"/>
      <c r="AD3" s="184"/>
      <c r="AE3" s="183"/>
      <c r="AF3" s="185"/>
      <c r="AG3" s="184"/>
      <c r="AH3" s="183"/>
      <c r="AI3" s="185"/>
      <c r="AJ3" s="183"/>
      <c r="AK3" s="183"/>
    </row>
    <row r="4" ht="15.75" customHeight="1">
      <c r="A4" s="183"/>
      <c r="B4" s="183"/>
      <c r="C4" s="183"/>
      <c r="D4" s="183"/>
      <c r="E4" s="183"/>
      <c r="F4" s="184"/>
      <c r="G4" s="184"/>
      <c r="H4" s="184"/>
      <c r="I4" s="184"/>
      <c r="J4" s="184"/>
      <c r="K4" s="185"/>
      <c r="L4" s="184"/>
      <c r="M4" s="184"/>
      <c r="N4" s="185"/>
      <c r="O4" s="183"/>
      <c r="P4" s="183"/>
      <c r="Q4" s="186"/>
      <c r="R4" s="187"/>
      <c r="S4" s="187"/>
      <c r="T4" s="186"/>
      <c r="U4" s="187"/>
      <c r="V4" s="187"/>
      <c r="W4" s="187"/>
      <c r="X4" s="186"/>
      <c r="Y4" s="187"/>
      <c r="Z4" s="187"/>
      <c r="AA4" s="187"/>
      <c r="AB4" s="187"/>
      <c r="AC4" s="186"/>
      <c r="AD4" s="184"/>
      <c r="AE4" s="183"/>
      <c r="AF4" s="185"/>
      <c r="AG4" s="184"/>
      <c r="AH4" s="183"/>
      <c r="AI4" s="185"/>
      <c r="AJ4" s="183"/>
      <c r="AK4" s="183"/>
    </row>
    <row r="5" ht="15.75" customHeight="1">
      <c r="A5" s="183"/>
      <c r="B5" s="183"/>
      <c r="C5" s="183"/>
      <c r="D5" s="183"/>
      <c r="E5" s="183"/>
      <c r="F5" s="184"/>
      <c r="G5" s="184"/>
      <c r="H5" s="184"/>
      <c r="I5" s="184"/>
      <c r="J5" s="184"/>
      <c r="K5" s="185"/>
      <c r="L5" s="184"/>
      <c r="M5" s="184"/>
      <c r="N5" s="185"/>
      <c r="O5" s="183"/>
      <c r="P5" s="183"/>
      <c r="Q5" s="186"/>
      <c r="R5" s="187"/>
      <c r="S5" s="187"/>
      <c r="T5" s="186"/>
      <c r="U5" s="187"/>
      <c r="V5" s="187"/>
      <c r="W5" s="187"/>
      <c r="X5" s="186"/>
      <c r="Y5" s="187"/>
      <c r="Z5" s="187"/>
      <c r="AA5" s="187"/>
      <c r="AB5" s="187"/>
      <c r="AC5" s="186"/>
      <c r="AD5" s="184"/>
      <c r="AE5" s="183"/>
      <c r="AF5" s="185"/>
      <c r="AG5" s="184"/>
      <c r="AH5" s="183"/>
      <c r="AI5" s="185"/>
      <c r="AJ5" s="183"/>
      <c r="AK5" s="183"/>
    </row>
    <row r="6" ht="15.75" customHeight="1">
      <c r="A6" s="188" t="s">
        <v>604</v>
      </c>
      <c r="Q6" s="186"/>
      <c r="R6" s="187"/>
      <c r="S6" s="187"/>
      <c r="T6" s="186"/>
      <c r="U6" s="187"/>
      <c r="V6" s="187"/>
      <c r="W6" s="187"/>
      <c r="X6" s="186"/>
      <c r="Y6" s="187"/>
      <c r="Z6" s="187"/>
      <c r="AA6" s="187"/>
      <c r="AB6" s="187"/>
      <c r="AC6" s="186"/>
      <c r="AF6" s="189"/>
      <c r="AI6" s="189"/>
    </row>
    <row r="7" ht="21.75" customHeight="1">
      <c r="A7" s="190" t="s">
        <v>1</v>
      </c>
      <c r="Q7" s="186"/>
      <c r="R7" s="187"/>
      <c r="S7" s="187"/>
      <c r="T7" s="186"/>
      <c r="U7" s="187"/>
      <c r="V7" s="187"/>
      <c r="W7" s="187"/>
      <c r="X7" s="186"/>
      <c r="Y7" s="187"/>
      <c r="Z7" s="187"/>
      <c r="AA7" s="187"/>
      <c r="AB7" s="187"/>
      <c r="AC7" s="186"/>
      <c r="AF7" s="189"/>
      <c r="AI7" s="189"/>
    </row>
    <row r="8" ht="15.75" customHeight="1">
      <c r="A8" s="191"/>
      <c r="B8" s="183"/>
      <c r="C8" s="183"/>
      <c r="D8" s="191"/>
      <c r="E8" s="192"/>
      <c r="F8" s="56"/>
      <c r="G8" s="193"/>
      <c r="H8" s="190"/>
      <c r="I8" s="190"/>
      <c r="J8" s="190"/>
      <c r="K8" s="194" t="s">
        <v>605</v>
      </c>
      <c r="L8" s="193"/>
      <c r="M8" s="56"/>
      <c r="N8" s="195"/>
      <c r="O8" s="192"/>
      <c r="P8" s="192"/>
      <c r="Q8" s="186"/>
      <c r="R8" s="187"/>
      <c r="S8" s="187"/>
      <c r="T8" s="186"/>
      <c r="U8" s="187"/>
      <c r="V8" s="187"/>
      <c r="W8" s="187"/>
      <c r="X8" s="186"/>
      <c r="Y8" s="187"/>
      <c r="Z8" s="187"/>
      <c r="AA8" s="187"/>
      <c r="AB8" s="187"/>
      <c r="AC8" s="186"/>
      <c r="AD8" s="193"/>
      <c r="AE8" s="192"/>
      <c r="AF8" s="195"/>
      <c r="AG8" s="193"/>
      <c r="AH8" s="192"/>
      <c r="AI8" s="195"/>
      <c r="AJ8" s="192"/>
      <c r="AK8" s="192"/>
    </row>
    <row r="9" ht="15.75" customHeight="1">
      <c r="A9" s="196" t="s">
        <v>2</v>
      </c>
      <c r="D9" s="183"/>
      <c r="E9" s="197"/>
      <c r="F9" s="198"/>
      <c r="G9" s="184"/>
      <c r="H9" s="190"/>
      <c r="I9" s="190"/>
      <c r="J9" s="190"/>
      <c r="K9" s="194" t="s">
        <v>5</v>
      </c>
      <c r="L9" s="184"/>
      <c r="M9" s="198"/>
      <c r="N9" s="199"/>
      <c r="O9" s="200"/>
      <c r="P9" s="187"/>
      <c r="Q9" s="186"/>
      <c r="R9" s="187"/>
      <c r="S9" s="187"/>
      <c r="T9" s="186"/>
      <c r="U9" s="187"/>
      <c r="V9" s="187"/>
      <c r="W9" s="187"/>
      <c r="X9" s="186"/>
      <c r="Y9" s="187"/>
      <c r="Z9" s="187"/>
      <c r="AA9" s="187"/>
      <c r="AB9" s="187"/>
      <c r="AC9" s="186"/>
      <c r="AD9" s="184"/>
      <c r="AE9" s="197"/>
      <c r="AF9" s="199"/>
      <c r="AG9" s="184"/>
      <c r="AH9" s="197"/>
      <c r="AI9" s="199"/>
      <c r="AJ9" s="197"/>
      <c r="AK9" s="197"/>
    </row>
    <row r="10" ht="15.75" customHeight="1">
      <c r="A10" s="200" t="s">
        <v>606</v>
      </c>
      <c r="C10" s="183"/>
      <c r="D10" s="183"/>
      <c r="E10" s="183"/>
      <c r="F10" s="184"/>
      <c r="G10" s="184"/>
      <c r="H10" s="190"/>
      <c r="I10" s="190"/>
      <c r="J10" s="190"/>
      <c r="K10" s="194" t="s">
        <v>607</v>
      </c>
      <c r="L10" s="184"/>
      <c r="M10" s="198"/>
      <c r="N10" s="199"/>
      <c r="O10" s="197"/>
      <c r="P10" s="187"/>
      <c r="Q10" s="186"/>
      <c r="R10" s="187"/>
      <c r="S10" s="187"/>
      <c r="T10" s="186"/>
      <c r="U10" s="187"/>
      <c r="V10" s="187"/>
      <c r="W10" s="187"/>
      <c r="X10" s="186"/>
      <c r="Y10" s="187"/>
      <c r="Z10" s="187"/>
      <c r="AA10" s="187"/>
      <c r="AB10" s="187"/>
      <c r="AC10" s="186"/>
      <c r="AD10" s="184"/>
      <c r="AE10" s="197"/>
      <c r="AF10" s="199"/>
      <c r="AG10" s="184"/>
      <c r="AH10" s="197"/>
      <c r="AI10" s="199"/>
      <c r="AJ10" s="197"/>
      <c r="AK10" s="197"/>
    </row>
    <row r="11" ht="15.75" customHeight="1">
      <c r="A11" s="196" t="s">
        <v>608</v>
      </c>
      <c r="E11" s="197"/>
      <c r="F11" s="198"/>
      <c r="G11" s="190"/>
      <c r="H11" s="190"/>
      <c r="I11" s="190"/>
      <c r="J11" s="190"/>
      <c r="K11" s="194"/>
      <c r="L11" s="184"/>
      <c r="M11" s="56"/>
      <c r="N11" s="195"/>
      <c r="O11" s="192"/>
      <c r="P11" s="187"/>
      <c r="Q11" s="186"/>
      <c r="R11" s="187"/>
      <c r="S11" s="187"/>
      <c r="T11" s="186"/>
      <c r="U11" s="187"/>
      <c r="V11" s="187"/>
      <c r="W11" s="187"/>
      <c r="X11" s="186"/>
      <c r="Y11" s="187"/>
      <c r="Z11" s="187"/>
      <c r="AA11" s="187"/>
      <c r="AB11" s="187"/>
      <c r="AC11" s="186"/>
      <c r="AD11" s="184"/>
      <c r="AE11" s="192"/>
      <c r="AF11" s="195"/>
      <c r="AG11" s="184"/>
      <c r="AH11" s="192"/>
      <c r="AI11" s="195"/>
      <c r="AJ11" s="192"/>
      <c r="AK11" s="192"/>
    </row>
    <row r="12" ht="15.75" customHeight="1">
      <c r="A12" s="201" t="s">
        <v>609</v>
      </c>
      <c r="B12" s="202" t="s">
        <v>7</v>
      </c>
      <c r="C12" s="202" t="s">
        <v>8</v>
      </c>
      <c r="D12" s="202" t="s">
        <v>9</v>
      </c>
      <c r="E12" s="203" t="s">
        <v>610</v>
      </c>
      <c r="F12" s="204" t="s">
        <v>611</v>
      </c>
      <c r="G12" s="110"/>
      <c r="H12" s="110"/>
      <c r="I12" s="110"/>
      <c r="J12" s="110"/>
      <c r="K12" s="59"/>
      <c r="L12" s="204" t="s">
        <v>612</v>
      </c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  <c r="AA12" s="110"/>
      <c r="AB12" s="110"/>
      <c r="AC12" s="110"/>
      <c r="AD12" s="110"/>
      <c r="AE12" s="110"/>
      <c r="AF12" s="110"/>
      <c r="AG12" s="110"/>
      <c r="AH12" s="110"/>
      <c r="AI12" s="59"/>
      <c r="AJ12" s="205"/>
      <c r="AK12" s="205"/>
    </row>
    <row r="13" ht="15.75" customHeight="1">
      <c r="A13" s="15"/>
      <c r="B13" s="206"/>
      <c r="C13" s="206"/>
      <c r="D13" s="206"/>
      <c r="E13" s="206"/>
      <c r="F13" s="207" t="s">
        <v>613</v>
      </c>
      <c r="G13" s="207" t="s">
        <v>614</v>
      </c>
      <c r="H13" s="207" t="s">
        <v>615</v>
      </c>
      <c r="I13" s="207" t="s">
        <v>616</v>
      </c>
      <c r="J13" s="207" t="s">
        <v>617</v>
      </c>
      <c r="K13" s="208" t="s">
        <v>618</v>
      </c>
      <c r="L13" s="209" t="s">
        <v>10</v>
      </c>
      <c r="M13" s="210"/>
      <c r="N13" s="211"/>
      <c r="O13" s="209" t="s">
        <v>11</v>
      </c>
      <c r="P13" s="210"/>
      <c r="Q13" s="211"/>
      <c r="R13" s="209" t="s">
        <v>12</v>
      </c>
      <c r="S13" s="210"/>
      <c r="T13" s="211"/>
      <c r="U13" s="209" t="s">
        <v>619</v>
      </c>
      <c r="V13" s="210"/>
      <c r="W13" s="210"/>
      <c r="X13" s="211"/>
      <c r="Y13" s="209" t="s">
        <v>620</v>
      </c>
      <c r="Z13" s="210"/>
      <c r="AA13" s="210"/>
      <c r="AB13" s="210"/>
      <c r="AC13" s="211"/>
      <c r="AD13" s="209" t="s">
        <v>621</v>
      </c>
      <c r="AE13" s="210"/>
      <c r="AF13" s="211"/>
      <c r="AG13" s="209" t="s">
        <v>622</v>
      </c>
      <c r="AH13" s="210"/>
      <c r="AI13" s="211"/>
      <c r="AJ13" s="212"/>
      <c r="AK13" s="212"/>
    </row>
    <row r="14" ht="90.0" customHeight="1">
      <c r="A14" s="16"/>
      <c r="B14" s="211"/>
      <c r="C14" s="211"/>
      <c r="D14" s="211"/>
      <c r="E14" s="211"/>
      <c r="F14" s="211"/>
      <c r="G14" s="211"/>
      <c r="H14" s="211"/>
      <c r="I14" s="211"/>
      <c r="J14" s="211"/>
      <c r="K14" s="211"/>
      <c r="L14" s="213" t="s">
        <v>623</v>
      </c>
      <c r="M14" s="213" t="s">
        <v>624</v>
      </c>
      <c r="N14" s="214" t="s">
        <v>618</v>
      </c>
      <c r="O14" s="213" t="s">
        <v>623</v>
      </c>
      <c r="P14" s="213" t="s">
        <v>624</v>
      </c>
      <c r="Q14" s="214" t="s">
        <v>618</v>
      </c>
      <c r="R14" s="213" t="s">
        <v>623</v>
      </c>
      <c r="S14" s="213" t="s">
        <v>624</v>
      </c>
      <c r="T14" s="214" t="s">
        <v>618</v>
      </c>
      <c r="U14" s="215" t="s">
        <v>625</v>
      </c>
      <c r="V14" s="215" t="s">
        <v>626</v>
      </c>
      <c r="W14" s="213" t="s">
        <v>624</v>
      </c>
      <c r="X14" s="214" t="s">
        <v>618</v>
      </c>
      <c r="Y14" s="215" t="s">
        <v>627</v>
      </c>
      <c r="Z14" s="215" t="s">
        <v>628</v>
      </c>
      <c r="AA14" s="215" t="s">
        <v>629</v>
      </c>
      <c r="AB14" s="213" t="s">
        <v>624</v>
      </c>
      <c r="AC14" s="214" t="s">
        <v>618</v>
      </c>
      <c r="AD14" s="213" t="s">
        <v>623</v>
      </c>
      <c r="AE14" s="213" t="s">
        <v>624</v>
      </c>
      <c r="AF14" s="214" t="s">
        <v>618</v>
      </c>
      <c r="AG14" s="213" t="s">
        <v>623</v>
      </c>
      <c r="AH14" s="213" t="s">
        <v>624</v>
      </c>
      <c r="AI14" s="214" t="s">
        <v>618</v>
      </c>
      <c r="AJ14" s="216" t="s">
        <v>630</v>
      </c>
      <c r="AK14" s="216" t="s">
        <v>631</v>
      </c>
    </row>
    <row r="15" ht="15.75" customHeight="1">
      <c r="A15" s="20">
        <v>1.0</v>
      </c>
      <c r="B15" s="21" t="s">
        <v>27</v>
      </c>
      <c r="C15" s="22" t="s">
        <v>28</v>
      </c>
      <c r="D15" s="23" t="s">
        <v>29</v>
      </c>
      <c r="E15" s="217" t="s">
        <v>632</v>
      </c>
      <c r="F15" s="218">
        <v>0.0</v>
      </c>
      <c r="G15" s="20">
        <v>0.0</v>
      </c>
      <c r="H15" s="219">
        <v>6.0</v>
      </c>
      <c r="I15" s="218">
        <v>0.0</v>
      </c>
      <c r="J15" s="218"/>
      <c r="K15" s="220">
        <f t="shared" ref="K15:K88" si="1">F15+G15+H15+I15+J15</f>
        <v>6</v>
      </c>
      <c r="L15" s="47">
        <f>CADS!M15</f>
        <v>11.8</v>
      </c>
      <c r="M15" s="218">
        <v>1.0</v>
      </c>
      <c r="N15" s="221">
        <f t="shared" ref="N15:N185" si="2">L15+M15</f>
        <v>12.8</v>
      </c>
      <c r="O15" s="222">
        <f>OS!M15</f>
        <v>11</v>
      </c>
      <c r="P15" s="218">
        <v>1.0</v>
      </c>
      <c r="Q15" s="221">
        <f t="shared" ref="Q15:Q185" si="3">sum(O15+P15)</f>
        <v>12</v>
      </c>
      <c r="R15" s="47">
        <f>DSPD!M15</f>
        <v>20</v>
      </c>
      <c r="S15" s="218">
        <v>1.0</v>
      </c>
      <c r="T15" s="221">
        <f t="shared" ref="T15:T185" si="4">R15+S15</f>
        <v>21</v>
      </c>
      <c r="U15" s="45">
        <f>MAD!M17</f>
        <v>0</v>
      </c>
      <c r="V15" s="47">
        <f>RPROGRAMMING!M17</f>
        <v>10</v>
      </c>
      <c r="W15" s="218">
        <v>1.0</v>
      </c>
      <c r="X15" s="221">
        <f t="shared" ref="X15:X185" si="5">U15+V15+W15</f>
        <v>11</v>
      </c>
      <c r="Y15" s="45"/>
      <c r="Z15" s="45" t="str">
        <f>'OE-BEM EE'!N17</f>
        <v/>
      </c>
      <c r="AA15" s="47">
        <f>'OE-Autotronics ME'!M18</f>
        <v>25.4</v>
      </c>
      <c r="AB15" s="218"/>
      <c r="AC15" s="221">
        <f t="shared" ref="AC15:AC185" si="6">Y15+Z15+AA15+AB15</f>
        <v>25.4</v>
      </c>
      <c r="AD15" s="47">
        <f>FM!M15</f>
        <v>9.4</v>
      </c>
      <c r="AE15" s="218">
        <v>1.0</v>
      </c>
      <c r="AF15" s="221">
        <f t="shared" ref="AF15:AF185" si="7">AD15+AE15</f>
        <v>10.4</v>
      </c>
      <c r="AG15" s="47">
        <f>UHV!M15</f>
        <v>9.8</v>
      </c>
      <c r="AH15" s="218">
        <v>1.0</v>
      </c>
      <c r="AI15" s="221">
        <f t="shared" ref="AI15:AI185" si="8">AG15+AH15</f>
        <v>10.8</v>
      </c>
      <c r="AJ15" s="223">
        <f t="shared" ref="AJ15:AJ185" si="9">SUM(M15,P15,S15,W15,AB15,AE15,AH15)</f>
        <v>6</v>
      </c>
      <c r="AK15" s="223">
        <f t="shared" ref="AK15:AK185" si="10">K15-AJ15</f>
        <v>0</v>
      </c>
    </row>
    <row r="16" ht="15.75" customHeight="1">
      <c r="A16" s="20">
        <v>2.0</v>
      </c>
      <c r="B16" s="21" t="s">
        <v>30</v>
      </c>
      <c r="C16" s="22" t="s">
        <v>31</v>
      </c>
      <c r="D16" s="23" t="s">
        <v>32</v>
      </c>
      <c r="E16" s="217" t="s">
        <v>633</v>
      </c>
      <c r="F16" s="218">
        <v>10.0</v>
      </c>
      <c r="G16" s="20">
        <v>0.0</v>
      </c>
      <c r="H16" s="219">
        <v>8.0</v>
      </c>
      <c r="I16" s="218">
        <v>0.0</v>
      </c>
      <c r="J16" s="218"/>
      <c r="K16" s="220">
        <f t="shared" si="1"/>
        <v>18</v>
      </c>
      <c r="L16" s="47">
        <f>CADS!M16</f>
        <v>17.6</v>
      </c>
      <c r="M16" s="218">
        <v>2.0</v>
      </c>
      <c r="N16" s="221">
        <f t="shared" si="2"/>
        <v>19.6</v>
      </c>
      <c r="O16" s="222">
        <f>OS!M16</f>
        <v>18</v>
      </c>
      <c r="P16" s="218">
        <v>2.0</v>
      </c>
      <c r="Q16" s="221">
        <f t="shared" si="3"/>
        <v>20</v>
      </c>
      <c r="R16" s="47">
        <f>DSPD!M16</f>
        <v>28</v>
      </c>
      <c r="S16" s="218">
        <v>2.0</v>
      </c>
      <c r="T16" s="221">
        <f t="shared" si="4"/>
        <v>30</v>
      </c>
      <c r="U16" s="45">
        <f>MAD!M18</f>
        <v>0</v>
      </c>
      <c r="V16" s="47">
        <f>RPROGRAMMING!M18</f>
        <v>11.6</v>
      </c>
      <c r="W16" s="218">
        <v>5.0</v>
      </c>
      <c r="X16" s="221">
        <f t="shared" si="5"/>
        <v>16.6</v>
      </c>
      <c r="Y16" s="45"/>
      <c r="Z16" s="47">
        <f>'OE-BEM EE'!N18</f>
        <v>37.4</v>
      </c>
      <c r="AA16" s="47" t="str">
        <f>'OE-Autotronics ME'!M19</f>
        <v/>
      </c>
      <c r="AB16" s="218">
        <v>1.0</v>
      </c>
      <c r="AC16" s="221">
        <f t="shared" si="6"/>
        <v>38.4</v>
      </c>
      <c r="AD16" s="47">
        <f>FM!M16</f>
        <v>12.6</v>
      </c>
      <c r="AE16" s="218">
        <v>4.0</v>
      </c>
      <c r="AF16" s="221">
        <f t="shared" si="7"/>
        <v>16.6</v>
      </c>
      <c r="AG16" s="47">
        <f>UHV!M16</f>
        <v>17.4</v>
      </c>
      <c r="AH16" s="218">
        <v>2.0</v>
      </c>
      <c r="AI16" s="221">
        <f t="shared" si="8"/>
        <v>19.4</v>
      </c>
      <c r="AJ16" s="223">
        <f t="shared" si="9"/>
        <v>18</v>
      </c>
      <c r="AK16" s="223">
        <f t="shared" si="10"/>
        <v>0</v>
      </c>
    </row>
    <row r="17" ht="15.75" customHeight="1">
      <c r="A17" s="20">
        <v>3.0</v>
      </c>
      <c r="B17" s="31" t="s">
        <v>33</v>
      </c>
      <c r="C17" s="22" t="s">
        <v>34</v>
      </c>
      <c r="D17" s="23" t="s">
        <v>35</v>
      </c>
      <c r="E17" s="217" t="s">
        <v>634</v>
      </c>
      <c r="F17" s="218">
        <v>10.0</v>
      </c>
      <c r="G17" s="20">
        <v>0.0</v>
      </c>
      <c r="H17" s="219">
        <v>6.0</v>
      </c>
      <c r="I17" s="218">
        <v>5.0</v>
      </c>
      <c r="J17" s="218"/>
      <c r="K17" s="220">
        <f t="shared" si="1"/>
        <v>21</v>
      </c>
      <c r="L17" s="47">
        <f>CADS!M17</f>
        <v>11</v>
      </c>
      <c r="M17" s="218">
        <v>5.0</v>
      </c>
      <c r="N17" s="221">
        <f t="shared" si="2"/>
        <v>16</v>
      </c>
      <c r="O17" s="222">
        <f>OS!M17</f>
        <v>7.8</v>
      </c>
      <c r="P17" s="218">
        <v>5.0</v>
      </c>
      <c r="Q17" s="221">
        <f t="shared" si="3"/>
        <v>12.8</v>
      </c>
      <c r="R17" s="47">
        <f>DSPD!M17</f>
        <v>11</v>
      </c>
      <c r="S17" s="218">
        <v>5.0</v>
      </c>
      <c r="T17" s="221">
        <f t="shared" si="4"/>
        <v>16</v>
      </c>
      <c r="U17" s="45">
        <f>MAD!M19</f>
        <v>0</v>
      </c>
      <c r="V17" s="47">
        <f>RPROGRAMMING!M19</f>
        <v>9.2</v>
      </c>
      <c r="W17" s="218">
        <v>2.0</v>
      </c>
      <c r="X17" s="221">
        <f t="shared" si="5"/>
        <v>11.2</v>
      </c>
      <c r="Y17" s="45"/>
      <c r="Z17" s="47">
        <f>'OE-BEM EE'!N19</f>
        <v>0</v>
      </c>
      <c r="AA17" s="47">
        <f>'OE-Autotronics ME'!M20</f>
        <v>12</v>
      </c>
      <c r="AB17" s="218">
        <v>4.0</v>
      </c>
      <c r="AC17" s="221">
        <f t="shared" si="6"/>
        <v>16</v>
      </c>
      <c r="AD17" s="47">
        <f>FM!M17</f>
        <v>9.8</v>
      </c>
      <c r="AE17" s="45"/>
      <c r="AF17" s="221">
        <f t="shared" si="7"/>
        <v>9.8</v>
      </c>
      <c r="AG17" s="47">
        <f>UHV!M17</f>
        <v>12.6</v>
      </c>
      <c r="AH17" s="45"/>
      <c r="AI17" s="221">
        <f t="shared" si="8"/>
        <v>12.6</v>
      </c>
      <c r="AJ17" s="223">
        <f t="shared" si="9"/>
        <v>21</v>
      </c>
      <c r="AK17" s="223">
        <f t="shared" si="10"/>
        <v>0</v>
      </c>
    </row>
    <row r="18" ht="15.75" customHeight="1">
      <c r="A18" s="20">
        <v>4.0</v>
      </c>
      <c r="B18" s="31" t="s">
        <v>36</v>
      </c>
      <c r="C18" s="22" t="s">
        <v>37</v>
      </c>
      <c r="D18" s="23" t="s">
        <v>38</v>
      </c>
      <c r="E18" s="217" t="s">
        <v>635</v>
      </c>
      <c r="F18" s="218">
        <v>15.0</v>
      </c>
      <c r="G18" s="20">
        <v>0.0</v>
      </c>
      <c r="H18" s="219">
        <v>18.0</v>
      </c>
      <c r="I18" s="218">
        <v>0.0</v>
      </c>
      <c r="J18" s="218"/>
      <c r="K18" s="220">
        <f t="shared" si="1"/>
        <v>33</v>
      </c>
      <c r="L18" s="47">
        <f>CADS!M18</f>
        <v>15.8</v>
      </c>
      <c r="M18" s="218">
        <v>4.0</v>
      </c>
      <c r="N18" s="221">
        <f t="shared" si="2"/>
        <v>19.8</v>
      </c>
      <c r="O18" s="222">
        <f>OS!M18</f>
        <v>17</v>
      </c>
      <c r="P18" s="218">
        <v>3.0</v>
      </c>
      <c r="Q18" s="221">
        <f t="shared" si="3"/>
        <v>20</v>
      </c>
      <c r="R18" s="47">
        <f>DSPD!M18</f>
        <v>23.5</v>
      </c>
      <c r="S18" s="218">
        <v>5.0</v>
      </c>
      <c r="T18" s="221">
        <f t="shared" si="4"/>
        <v>28.5</v>
      </c>
      <c r="U18" s="45">
        <f>MAD!M20</f>
        <v>0</v>
      </c>
      <c r="V18" s="47">
        <f>RPROGRAMMING!M20</f>
        <v>14</v>
      </c>
      <c r="W18" s="218">
        <v>5.0</v>
      </c>
      <c r="X18" s="221">
        <f t="shared" si="5"/>
        <v>19</v>
      </c>
      <c r="Y18" s="45"/>
      <c r="Z18" s="47">
        <f>'OE-BEM EE'!N20</f>
        <v>0</v>
      </c>
      <c r="AA18" s="47">
        <f>'OE-Autotronics ME'!M21</f>
        <v>27.6</v>
      </c>
      <c r="AB18" s="218">
        <v>5.0</v>
      </c>
      <c r="AC18" s="221">
        <f t="shared" si="6"/>
        <v>32.6</v>
      </c>
      <c r="AD18" s="47">
        <f>FM!M18</f>
        <v>11.8</v>
      </c>
      <c r="AE18" s="218">
        <v>5.0</v>
      </c>
      <c r="AF18" s="221">
        <f t="shared" si="7"/>
        <v>16.8</v>
      </c>
      <c r="AG18" s="47">
        <f>UHV!M18</f>
        <v>15</v>
      </c>
      <c r="AH18" s="218">
        <v>5.0</v>
      </c>
      <c r="AI18" s="221">
        <f t="shared" si="8"/>
        <v>20</v>
      </c>
      <c r="AJ18" s="223">
        <f t="shared" si="9"/>
        <v>32</v>
      </c>
      <c r="AK18" s="223">
        <f t="shared" si="10"/>
        <v>1</v>
      </c>
    </row>
    <row r="19" ht="15.75" customHeight="1">
      <c r="A19" s="20">
        <v>5.0</v>
      </c>
      <c r="B19" s="31" t="s">
        <v>39</v>
      </c>
      <c r="C19" s="22" t="s">
        <v>40</v>
      </c>
      <c r="D19" s="23" t="s">
        <v>41</v>
      </c>
      <c r="E19" s="217" t="s">
        <v>636</v>
      </c>
      <c r="F19" s="218">
        <v>15.0</v>
      </c>
      <c r="G19" s="20">
        <v>0.0</v>
      </c>
      <c r="H19" s="218">
        <v>0.0</v>
      </c>
      <c r="I19" s="218">
        <v>0.0</v>
      </c>
      <c r="J19" s="218"/>
      <c r="K19" s="220">
        <f t="shared" si="1"/>
        <v>15</v>
      </c>
      <c r="L19" s="47">
        <f>CADS!M19</f>
        <v>10.4</v>
      </c>
      <c r="M19" s="218">
        <v>2.0</v>
      </c>
      <c r="N19" s="221">
        <f t="shared" si="2"/>
        <v>12.4</v>
      </c>
      <c r="O19" s="222">
        <f>OS!M19</f>
        <v>12.2</v>
      </c>
      <c r="P19" s="218">
        <v>1.0</v>
      </c>
      <c r="Q19" s="221">
        <f t="shared" si="3"/>
        <v>13.2</v>
      </c>
      <c r="R19" s="47">
        <f>DSPD!M19</f>
        <v>14</v>
      </c>
      <c r="S19" s="218">
        <v>5.0</v>
      </c>
      <c r="T19" s="221">
        <f t="shared" si="4"/>
        <v>19</v>
      </c>
      <c r="U19" s="45">
        <f>MAD!M21</f>
        <v>0</v>
      </c>
      <c r="V19" s="47">
        <f>RPROGRAMMING!M21</f>
        <v>8.8</v>
      </c>
      <c r="W19" s="218">
        <v>1.0</v>
      </c>
      <c r="X19" s="221">
        <f t="shared" si="5"/>
        <v>9.8</v>
      </c>
      <c r="Y19" s="45"/>
      <c r="Z19" s="47">
        <f>'OE-BEM EE'!N21</f>
        <v>0</v>
      </c>
      <c r="AA19" s="47">
        <f>'OE-Autotronics ME'!M22</f>
        <v>23.1</v>
      </c>
      <c r="AB19" s="218">
        <v>4.0</v>
      </c>
      <c r="AC19" s="221">
        <f t="shared" si="6"/>
        <v>27.1</v>
      </c>
      <c r="AD19" s="47">
        <f>FM!M19</f>
        <v>10.2</v>
      </c>
      <c r="AE19" s="218">
        <v>2.0</v>
      </c>
      <c r="AF19" s="221">
        <f t="shared" si="7"/>
        <v>12.2</v>
      </c>
      <c r="AG19" s="47">
        <f>UHV!M19</f>
        <v>13</v>
      </c>
      <c r="AH19" s="45"/>
      <c r="AI19" s="221">
        <f t="shared" si="8"/>
        <v>13</v>
      </c>
      <c r="AJ19" s="223">
        <f t="shared" si="9"/>
        <v>15</v>
      </c>
      <c r="AK19" s="223">
        <f t="shared" si="10"/>
        <v>0</v>
      </c>
    </row>
    <row r="20" ht="15.75" customHeight="1">
      <c r="A20" s="20">
        <v>6.0</v>
      </c>
      <c r="B20" s="31" t="s">
        <v>42</v>
      </c>
      <c r="C20" s="22" t="s">
        <v>43</v>
      </c>
      <c r="D20" s="23" t="s">
        <v>44</v>
      </c>
      <c r="E20" s="217" t="s">
        <v>637</v>
      </c>
      <c r="F20" s="218">
        <v>10.0</v>
      </c>
      <c r="G20" s="20">
        <v>0.0</v>
      </c>
      <c r="H20" s="219">
        <v>8.0</v>
      </c>
      <c r="I20" s="218">
        <v>0.0</v>
      </c>
      <c r="J20" s="218"/>
      <c r="K20" s="220">
        <f t="shared" si="1"/>
        <v>18</v>
      </c>
      <c r="L20" s="47">
        <f>CADS!M20</f>
        <v>14.2</v>
      </c>
      <c r="M20" s="218">
        <v>2.0</v>
      </c>
      <c r="N20" s="221">
        <f t="shared" si="2"/>
        <v>16.2</v>
      </c>
      <c r="O20" s="222">
        <f>OS!M20</f>
        <v>16.6</v>
      </c>
      <c r="P20" s="45"/>
      <c r="Q20" s="221">
        <f t="shared" si="3"/>
        <v>16.6</v>
      </c>
      <c r="R20" s="47">
        <f>DSPD!M20</f>
        <v>18.5</v>
      </c>
      <c r="S20" s="218">
        <v>5.0</v>
      </c>
      <c r="T20" s="221">
        <f t="shared" si="4"/>
        <v>23.5</v>
      </c>
      <c r="U20" s="47">
        <f>MAD!M22</f>
        <v>14.6</v>
      </c>
      <c r="V20" s="47">
        <f>RPROGRAMMING!M22</f>
        <v>0</v>
      </c>
      <c r="W20" s="218">
        <v>1.0</v>
      </c>
      <c r="X20" s="221">
        <f t="shared" si="5"/>
        <v>15.6</v>
      </c>
      <c r="Y20" s="45"/>
      <c r="Z20" s="47">
        <f>'OE-BEM EE'!N22</f>
        <v>0</v>
      </c>
      <c r="AA20" s="47">
        <f>'OE-Autotronics ME'!M23</f>
        <v>27.8</v>
      </c>
      <c r="AB20" s="218">
        <v>4.0</v>
      </c>
      <c r="AC20" s="221">
        <f t="shared" si="6"/>
        <v>31.8</v>
      </c>
      <c r="AD20" s="47">
        <f>FM!M20</f>
        <v>9.8</v>
      </c>
      <c r="AE20" s="218">
        <v>5.0</v>
      </c>
      <c r="AF20" s="221">
        <f t="shared" si="7"/>
        <v>14.8</v>
      </c>
      <c r="AG20" s="47">
        <f>UHV!M20</f>
        <v>13.4</v>
      </c>
      <c r="AH20" s="218">
        <v>1.0</v>
      </c>
      <c r="AI20" s="221">
        <f t="shared" si="8"/>
        <v>14.4</v>
      </c>
      <c r="AJ20" s="223">
        <f t="shared" si="9"/>
        <v>18</v>
      </c>
      <c r="AK20" s="223">
        <f t="shared" si="10"/>
        <v>0</v>
      </c>
    </row>
    <row r="21" ht="15.75" customHeight="1">
      <c r="A21" s="224">
        <v>7.0</v>
      </c>
      <c r="B21" s="225" t="s">
        <v>45</v>
      </c>
      <c r="C21" s="226" t="s">
        <v>46</v>
      </c>
      <c r="D21" s="227" t="s">
        <v>47</v>
      </c>
      <c r="E21" s="228" t="s">
        <v>638</v>
      </c>
      <c r="F21" s="229">
        <v>15.0</v>
      </c>
      <c r="G21" s="224">
        <v>5.0</v>
      </c>
      <c r="H21" s="230">
        <v>14.0</v>
      </c>
      <c r="I21" s="229">
        <v>0.0</v>
      </c>
      <c r="J21" s="229"/>
      <c r="K21" s="231">
        <f t="shared" si="1"/>
        <v>34</v>
      </c>
      <c r="L21" s="232">
        <f>CADS!M21</f>
        <v>16.8</v>
      </c>
      <c r="M21" s="229">
        <v>3.0</v>
      </c>
      <c r="N21" s="232">
        <f t="shared" si="2"/>
        <v>19.8</v>
      </c>
      <c r="O21" s="233">
        <f>OS!M21</f>
        <v>19.6</v>
      </c>
      <c r="P21" s="231"/>
      <c r="Q21" s="232">
        <f t="shared" si="3"/>
        <v>19.6</v>
      </c>
      <c r="R21" s="232">
        <f>DSPD!M21</f>
        <v>26</v>
      </c>
      <c r="S21" s="229">
        <v>5.0</v>
      </c>
      <c r="T21" s="232">
        <f t="shared" si="4"/>
        <v>31</v>
      </c>
      <c r="U21" s="232">
        <f>MAD!M23</f>
        <v>14.2</v>
      </c>
      <c r="V21" s="232">
        <f>RPROGRAMMING!M23</f>
        <v>0</v>
      </c>
      <c r="W21" s="229">
        <v>5.0</v>
      </c>
      <c r="X21" s="232">
        <f t="shared" si="5"/>
        <v>19.2</v>
      </c>
      <c r="Y21" s="231"/>
      <c r="Z21" s="232">
        <f>'OE-BEM EE'!N23</f>
        <v>0</v>
      </c>
      <c r="AA21" s="232">
        <f>'OE-Autotronics ME'!M24</f>
        <v>36.1</v>
      </c>
      <c r="AB21" s="229">
        <v>4.0</v>
      </c>
      <c r="AC21" s="232">
        <f t="shared" si="6"/>
        <v>40.1</v>
      </c>
      <c r="AD21" s="232">
        <f>FM!M21</f>
        <v>12.6</v>
      </c>
      <c r="AE21" s="229">
        <v>5.0</v>
      </c>
      <c r="AF21" s="232">
        <f t="shared" si="7"/>
        <v>17.6</v>
      </c>
      <c r="AG21" s="232">
        <f>UHV!M21</f>
        <v>17.4</v>
      </c>
      <c r="AH21" s="229">
        <v>3.0</v>
      </c>
      <c r="AI21" s="232">
        <f t="shared" si="8"/>
        <v>20.4</v>
      </c>
      <c r="AJ21" s="234">
        <f t="shared" si="9"/>
        <v>25</v>
      </c>
      <c r="AK21" s="223">
        <f t="shared" si="10"/>
        <v>9</v>
      </c>
    </row>
    <row r="22" ht="15.75" customHeight="1">
      <c r="A22" s="20">
        <v>8.0</v>
      </c>
      <c r="B22" s="31" t="s">
        <v>48</v>
      </c>
      <c r="C22" s="22" t="s">
        <v>49</v>
      </c>
      <c r="D22" s="23" t="s">
        <v>50</v>
      </c>
      <c r="E22" s="217" t="s">
        <v>639</v>
      </c>
      <c r="F22" s="218">
        <v>15.0</v>
      </c>
      <c r="G22" s="20">
        <v>0.0</v>
      </c>
      <c r="H22" s="218">
        <v>6.0</v>
      </c>
      <c r="I22" s="218">
        <v>0.0</v>
      </c>
      <c r="J22" s="218"/>
      <c r="K22" s="220">
        <f t="shared" si="1"/>
        <v>21</v>
      </c>
      <c r="L22" s="47">
        <f>CADS!M22</f>
        <v>15.4</v>
      </c>
      <c r="M22" s="218">
        <v>1.0</v>
      </c>
      <c r="N22" s="221">
        <f t="shared" si="2"/>
        <v>16.4</v>
      </c>
      <c r="O22" s="222">
        <f>OS!M22</f>
        <v>13.4</v>
      </c>
      <c r="P22" s="218">
        <v>5.0</v>
      </c>
      <c r="Q22" s="221">
        <f t="shared" si="3"/>
        <v>18.4</v>
      </c>
      <c r="R22" s="47">
        <f>DSPD!M22</f>
        <v>16.5</v>
      </c>
      <c r="S22" s="218">
        <v>5.0</v>
      </c>
      <c r="T22" s="221">
        <f t="shared" si="4"/>
        <v>21.5</v>
      </c>
      <c r="U22" s="47">
        <f>MAD!M24</f>
        <v>14.6</v>
      </c>
      <c r="V22" s="47">
        <f>RPROGRAMMING!M24</f>
        <v>0</v>
      </c>
      <c r="W22" s="218">
        <v>2.0</v>
      </c>
      <c r="X22" s="221">
        <f t="shared" si="5"/>
        <v>16.6</v>
      </c>
      <c r="Y22" s="45"/>
      <c r="Z22" s="47">
        <f>'OE-BEM EE'!N24</f>
        <v>0</v>
      </c>
      <c r="AA22" s="47">
        <f>'OE-Autotronics ME'!M25</f>
        <v>32.6</v>
      </c>
      <c r="AB22" s="218">
        <v>2.0</v>
      </c>
      <c r="AC22" s="221">
        <f t="shared" si="6"/>
        <v>34.6</v>
      </c>
      <c r="AD22" s="47">
        <f>FM!M22</f>
        <v>10.6</v>
      </c>
      <c r="AE22" s="218">
        <v>5.0</v>
      </c>
      <c r="AF22" s="221">
        <f t="shared" si="7"/>
        <v>15.6</v>
      </c>
      <c r="AG22" s="47">
        <f>UHV!M22</f>
        <v>16</v>
      </c>
      <c r="AH22" s="218">
        <v>1.0</v>
      </c>
      <c r="AI22" s="221">
        <f t="shared" si="8"/>
        <v>17</v>
      </c>
      <c r="AJ22" s="223">
        <f t="shared" si="9"/>
        <v>21</v>
      </c>
      <c r="AK22" s="223">
        <f t="shared" si="10"/>
        <v>0</v>
      </c>
    </row>
    <row r="23" ht="15.75" customHeight="1">
      <c r="A23" s="20">
        <v>9.0</v>
      </c>
      <c r="B23" s="31" t="s">
        <v>51</v>
      </c>
      <c r="C23" s="22" t="s">
        <v>52</v>
      </c>
      <c r="D23" s="23" t="s">
        <v>53</v>
      </c>
      <c r="E23" s="217" t="s">
        <v>640</v>
      </c>
      <c r="F23" s="218">
        <v>0.0</v>
      </c>
      <c r="G23" s="20">
        <v>0.0</v>
      </c>
      <c r="H23" s="219">
        <v>8.0</v>
      </c>
      <c r="I23" s="218">
        <v>0.0</v>
      </c>
      <c r="J23" s="218"/>
      <c r="K23" s="220">
        <f t="shared" si="1"/>
        <v>8</v>
      </c>
      <c r="L23" s="47">
        <f>CADS!M23</f>
        <v>14.2</v>
      </c>
      <c r="M23" s="45"/>
      <c r="N23" s="221">
        <f t="shared" si="2"/>
        <v>14.2</v>
      </c>
      <c r="O23" s="222">
        <f>OS!M23</f>
        <v>15.6</v>
      </c>
      <c r="P23" s="45"/>
      <c r="Q23" s="221">
        <f t="shared" si="3"/>
        <v>15.6</v>
      </c>
      <c r="R23" s="47">
        <f>DSPD!M23</f>
        <v>21</v>
      </c>
      <c r="S23" s="218">
        <v>4.0</v>
      </c>
      <c r="T23" s="221">
        <f t="shared" si="4"/>
        <v>25</v>
      </c>
      <c r="U23" s="47">
        <f>MAD!M25</f>
        <v>16.2</v>
      </c>
      <c r="V23" s="47">
        <f>RPROGRAMMING!M25</f>
        <v>0</v>
      </c>
      <c r="W23" s="45"/>
      <c r="X23" s="221">
        <f t="shared" si="5"/>
        <v>16.2</v>
      </c>
      <c r="Y23" s="45"/>
      <c r="Z23" s="47">
        <f>'OE-BEM EE'!N25</f>
        <v>0</v>
      </c>
      <c r="AA23" s="47">
        <f>'OE-Autotronics ME'!M26</f>
        <v>25.8</v>
      </c>
      <c r="AB23" s="218">
        <v>1.0</v>
      </c>
      <c r="AC23" s="221">
        <f t="shared" si="6"/>
        <v>26.8</v>
      </c>
      <c r="AD23" s="47">
        <f>FM!M23</f>
        <v>9.8</v>
      </c>
      <c r="AE23" s="218">
        <v>3.0</v>
      </c>
      <c r="AF23" s="221">
        <f t="shared" si="7"/>
        <v>12.8</v>
      </c>
      <c r="AG23" s="47">
        <f>UHV!M23</f>
        <v>13.6</v>
      </c>
      <c r="AH23" s="45"/>
      <c r="AI23" s="221">
        <f t="shared" si="8"/>
        <v>13.6</v>
      </c>
      <c r="AJ23" s="223">
        <f t="shared" si="9"/>
        <v>8</v>
      </c>
      <c r="AK23" s="223">
        <f t="shared" si="10"/>
        <v>0</v>
      </c>
    </row>
    <row r="24" ht="15.75" customHeight="1">
      <c r="A24" s="20">
        <v>10.0</v>
      </c>
      <c r="B24" s="31" t="s">
        <v>54</v>
      </c>
      <c r="C24" s="22" t="s">
        <v>55</v>
      </c>
      <c r="D24" s="23" t="s">
        <v>56</v>
      </c>
      <c r="E24" s="45"/>
      <c r="F24" s="218">
        <v>0.0</v>
      </c>
      <c r="G24" s="20">
        <v>0.0</v>
      </c>
      <c r="H24" s="218">
        <v>0.0</v>
      </c>
      <c r="I24" s="218">
        <v>0.0</v>
      </c>
      <c r="J24" s="45"/>
      <c r="K24" s="220">
        <f t="shared" si="1"/>
        <v>0</v>
      </c>
      <c r="L24" s="47">
        <f>CADS!M24</f>
        <v>10.4</v>
      </c>
      <c r="M24" s="45"/>
      <c r="N24" s="221">
        <f t="shared" si="2"/>
        <v>10.4</v>
      </c>
      <c r="O24" s="222">
        <f>OS!M24</f>
        <v>9</v>
      </c>
      <c r="P24" s="45"/>
      <c r="Q24" s="221">
        <f t="shared" si="3"/>
        <v>9</v>
      </c>
      <c r="R24" s="47">
        <f>DSPD!M24</f>
        <v>18</v>
      </c>
      <c r="S24" s="45"/>
      <c r="T24" s="221">
        <f t="shared" si="4"/>
        <v>18</v>
      </c>
      <c r="U24" s="47">
        <f>MAD!M26</f>
        <v>0</v>
      </c>
      <c r="V24" s="47">
        <f>RPROGRAMMING!M26</f>
        <v>8.8</v>
      </c>
      <c r="W24" s="45"/>
      <c r="X24" s="221">
        <f t="shared" si="5"/>
        <v>8.8</v>
      </c>
      <c r="Y24" s="45"/>
      <c r="Z24" s="47">
        <f>'OE-BEM EE'!N26</f>
        <v>0</v>
      </c>
      <c r="AA24" s="47">
        <f>'OE-Autotronics ME'!M27</f>
        <v>23.5</v>
      </c>
      <c r="AB24" s="45"/>
      <c r="AC24" s="221">
        <f t="shared" si="6"/>
        <v>23.5</v>
      </c>
      <c r="AD24" s="47">
        <f>FM!M24</f>
        <v>10.6</v>
      </c>
      <c r="AE24" s="45"/>
      <c r="AF24" s="221">
        <f t="shared" si="7"/>
        <v>10.6</v>
      </c>
      <c r="AG24" s="47">
        <f>UHV!M24</f>
        <v>11.4</v>
      </c>
      <c r="AH24" s="45"/>
      <c r="AI24" s="221">
        <f t="shared" si="8"/>
        <v>11.4</v>
      </c>
      <c r="AJ24" s="223">
        <f t="shared" si="9"/>
        <v>0</v>
      </c>
      <c r="AK24" s="223">
        <f t="shared" si="10"/>
        <v>0</v>
      </c>
    </row>
    <row r="25" ht="15.75" customHeight="1">
      <c r="A25" s="20">
        <v>11.0</v>
      </c>
      <c r="B25" s="31" t="s">
        <v>57</v>
      </c>
      <c r="C25" s="22" t="s">
        <v>58</v>
      </c>
      <c r="D25" s="23" t="s">
        <v>59</v>
      </c>
      <c r="E25" s="217" t="s">
        <v>641</v>
      </c>
      <c r="F25" s="218">
        <v>10.0</v>
      </c>
      <c r="G25" s="20">
        <v>0.0</v>
      </c>
      <c r="H25" s="219">
        <v>6.0</v>
      </c>
      <c r="I25" s="218">
        <v>0.0</v>
      </c>
      <c r="J25" s="45"/>
      <c r="K25" s="220">
        <f t="shared" si="1"/>
        <v>16</v>
      </c>
      <c r="L25" s="47">
        <f>CADS!M25</f>
        <v>12</v>
      </c>
      <c r="M25" s="218">
        <v>3.0</v>
      </c>
      <c r="N25" s="221">
        <f t="shared" si="2"/>
        <v>15</v>
      </c>
      <c r="O25" s="222">
        <f>OS!M25</f>
        <v>15.4</v>
      </c>
      <c r="P25" s="218">
        <v>2.0</v>
      </c>
      <c r="Q25" s="221">
        <f t="shared" si="3"/>
        <v>17.4</v>
      </c>
      <c r="R25" s="47">
        <f>DSPD!M25</f>
        <v>26</v>
      </c>
      <c r="S25" s="218">
        <v>5.0</v>
      </c>
      <c r="T25" s="221">
        <f t="shared" si="4"/>
        <v>31</v>
      </c>
      <c r="U25" s="47">
        <f>MAD!M27</f>
        <v>14.6</v>
      </c>
      <c r="V25" s="47">
        <f>RPROGRAMMING!M27</f>
        <v>0</v>
      </c>
      <c r="W25" s="218">
        <v>1.0</v>
      </c>
      <c r="X25" s="221">
        <f t="shared" si="5"/>
        <v>15.6</v>
      </c>
      <c r="Y25" s="45"/>
      <c r="Z25" s="47">
        <f>'OE-BEM EE'!N27</f>
        <v>31.7</v>
      </c>
      <c r="AA25" s="47" t="str">
        <f>'OE-Autotronics ME'!M28</f>
        <v/>
      </c>
      <c r="AB25" s="218">
        <v>1.0</v>
      </c>
      <c r="AC25" s="221">
        <f t="shared" si="6"/>
        <v>32.7</v>
      </c>
      <c r="AD25" s="47">
        <f>FM!M25</f>
        <v>10.6</v>
      </c>
      <c r="AE25" s="218">
        <v>4.0</v>
      </c>
      <c r="AF25" s="221">
        <f t="shared" si="7"/>
        <v>14.6</v>
      </c>
      <c r="AG25" s="47">
        <f>UHV!M25</f>
        <v>15.4</v>
      </c>
      <c r="AH25" s="45"/>
      <c r="AI25" s="221">
        <f t="shared" si="8"/>
        <v>15.4</v>
      </c>
      <c r="AJ25" s="223">
        <f t="shared" si="9"/>
        <v>16</v>
      </c>
      <c r="AK25" s="223">
        <f t="shared" si="10"/>
        <v>0</v>
      </c>
    </row>
    <row r="26" ht="15.75" customHeight="1">
      <c r="A26" s="20">
        <v>12.0</v>
      </c>
      <c r="B26" s="31" t="s">
        <v>60</v>
      </c>
      <c r="C26" s="22" t="s">
        <v>61</v>
      </c>
      <c r="D26" s="23" t="s">
        <v>62</v>
      </c>
      <c r="E26" s="217" t="s">
        <v>642</v>
      </c>
      <c r="F26" s="218">
        <v>0.0</v>
      </c>
      <c r="G26" s="20">
        <v>0.0</v>
      </c>
      <c r="H26" s="219">
        <v>16.0</v>
      </c>
      <c r="I26" s="218">
        <v>0.0</v>
      </c>
      <c r="J26" s="45"/>
      <c r="K26" s="220">
        <f t="shared" si="1"/>
        <v>16</v>
      </c>
      <c r="L26" s="47">
        <f>CADS!M26</f>
        <v>13.8</v>
      </c>
      <c r="M26" s="218">
        <v>3.0</v>
      </c>
      <c r="N26" s="221">
        <f t="shared" si="2"/>
        <v>16.8</v>
      </c>
      <c r="O26" s="222">
        <f>OS!M26</f>
        <v>17</v>
      </c>
      <c r="P26" s="45"/>
      <c r="Q26" s="221">
        <f t="shared" si="3"/>
        <v>17</v>
      </c>
      <c r="R26" s="47">
        <f>DSPD!M26</f>
        <v>31</v>
      </c>
      <c r="S26" s="218">
        <v>4.0</v>
      </c>
      <c r="T26" s="221">
        <f t="shared" si="4"/>
        <v>35</v>
      </c>
      <c r="U26" s="47">
        <f>MAD!M28</f>
        <v>0</v>
      </c>
      <c r="V26" s="47">
        <f>RPROGRAMMING!M28</f>
        <v>12</v>
      </c>
      <c r="W26" s="218">
        <v>4.0</v>
      </c>
      <c r="X26" s="221">
        <f t="shared" si="5"/>
        <v>16</v>
      </c>
      <c r="Y26" s="45"/>
      <c r="Z26" s="47">
        <f>'OE-BEM EE'!N28</f>
        <v>0</v>
      </c>
      <c r="AA26" s="47">
        <f>'OE-Autotronics ME'!M29</f>
        <v>34.6</v>
      </c>
      <c r="AB26" s="45"/>
      <c r="AC26" s="221">
        <f t="shared" si="6"/>
        <v>34.6</v>
      </c>
      <c r="AD26" s="47">
        <f>FM!M26</f>
        <v>12.2</v>
      </c>
      <c r="AE26" s="218">
        <v>4.0</v>
      </c>
      <c r="AF26" s="221">
        <f t="shared" si="7"/>
        <v>16.2</v>
      </c>
      <c r="AG26" s="47">
        <f>UHV!M26</f>
        <v>14.6</v>
      </c>
      <c r="AH26" s="218">
        <v>1.0</v>
      </c>
      <c r="AI26" s="221">
        <f t="shared" si="8"/>
        <v>15.6</v>
      </c>
      <c r="AJ26" s="223">
        <f t="shared" si="9"/>
        <v>16</v>
      </c>
      <c r="AK26" s="223">
        <f t="shared" si="10"/>
        <v>0</v>
      </c>
    </row>
    <row r="27" ht="15.75" customHeight="1">
      <c r="A27" s="20">
        <v>13.0</v>
      </c>
      <c r="B27" s="31" t="s">
        <v>63</v>
      </c>
      <c r="C27" s="22" t="s">
        <v>64</v>
      </c>
      <c r="D27" s="23" t="s">
        <v>65</v>
      </c>
      <c r="E27" s="217" t="s">
        <v>643</v>
      </c>
      <c r="F27" s="218">
        <v>0.0</v>
      </c>
      <c r="G27" s="20">
        <v>0.0</v>
      </c>
      <c r="H27" s="219">
        <v>18.0</v>
      </c>
      <c r="I27" s="218">
        <v>0.0</v>
      </c>
      <c r="J27" s="45"/>
      <c r="K27" s="220">
        <f t="shared" si="1"/>
        <v>18</v>
      </c>
      <c r="L27" s="47">
        <f>CADS!M27</f>
        <v>14.6</v>
      </c>
      <c r="M27" s="218">
        <v>2.0</v>
      </c>
      <c r="N27" s="221">
        <f t="shared" si="2"/>
        <v>16.6</v>
      </c>
      <c r="O27" s="222">
        <f>OS!M27</f>
        <v>14.2</v>
      </c>
      <c r="P27" s="218">
        <v>3.0</v>
      </c>
      <c r="Q27" s="221">
        <f t="shared" si="3"/>
        <v>17.2</v>
      </c>
      <c r="R27" s="47">
        <f>DSPD!M27</f>
        <v>18</v>
      </c>
      <c r="S27" s="218">
        <v>5.0</v>
      </c>
      <c r="T27" s="221">
        <f t="shared" si="4"/>
        <v>23</v>
      </c>
      <c r="U27" s="47">
        <f>MAD!M29</f>
        <v>0</v>
      </c>
      <c r="V27" s="47">
        <f>RPROGRAMMING!M29</f>
        <v>12.4</v>
      </c>
      <c r="W27" s="218">
        <v>2.0</v>
      </c>
      <c r="X27" s="221">
        <f t="shared" si="5"/>
        <v>14.4</v>
      </c>
      <c r="Y27" s="45"/>
      <c r="Z27" s="47">
        <f>'OE-BEM EE'!N29</f>
        <v>0</v>
      </c>
      <c r="AA27" s="47">
        <f>'OE-Autotronics ME'!M30</f>
        <v>29.4</v>
      </c>
      <c r="AB27" s="218">
        <v>3.0</v>
      </c>
      <c r="AC27" s="221">
        <f t="shared" si="6"/>
        <v>32.4</v>
      </c>
      <c r="AD27" s="47">
        <f>FM!M27</f>
        <v>13.8</v>
      </c>
      <c r="AE27" s="218">
        <v>2.0</v>
      </c>
      <c r="AF27" s="221">
        <f t="shared" si="7"/>
        <v>15.8</v>
      </c>
      <c r="AG27" s="47">
        <f>UHV!M27</f>
        <v>15.4</v>
      </c>
      <c r="AH27" s="218">
        <v>1.0</v>
      </c>
      <c r="AI27" s="221">
        <f t="shared" si="8"/>
        <v>16.4</v>
      </c>
      <c r="AJ27" s="223">
        <f t="shared" si="9"/>
        <v>18</v>
      </c>
      <c r="AK27" s="223">
        <f t="shared" si="10"/>
        <v>0</v>
      </c>
    </row>
    <row r="28" ht="15.75" customHeight="1">
      <c r="A28" s="20">
        <v>14.0</v>
      </c>
      <c r="B28" s="31" t="s">
        <v>66</v>
      </c>
      <c r="C28" s="22" t="s">
        <v>67</v>
      </c>
      <c r="D28" s="23" t="s">
        <v>68</v>
      </c>
      <c r="E28" s="217" t="s">
        <v>644</v>
      </c>
      <c r="F28" s="218">
        <v>15.0</v>
      </c>
      <c r="G28" s="20">
        <v>0.0</v>
      </c>
      <c r="H28" s="218">
        <v>0.0</v>
      </c>
      <c r="I28" s="218">
        <v>0.0</v>
      </c>
      <c r="J28" s="45"/>
      <c r="K28" s="220">
        <f t="shared" si="1"/>
        <v>15</v>
      </c>
      <c r="L28" s="47">
        <f>CADS!M28</f>
        <v>17</v>
      </c>
      <c r="M28" s="218">
        <v>2.0</v>
      </c>
      <c r="N28" s="221">
        <f t="shared" si="2"/>
        <v>19</v>
      </c>
      <c r="O28" s="222">
        <f>OS!M28</f>
        <v>18.8</v>
      </c>
      <c r="P28" s="45"/>
      <c r="Q28" s="221">
        <f t="shared" si="3"/>
        <v>18.8</v>
      </c>
      <c r="R28" s="47">
        <f>DSPD!M28</f>
        <v>28.5</v>
      </c>
      <c r="S28" s="218">
        <v>5.0</v>
      </c>
      <c r="T28" s="221">
        <f t="shared" si="4"/>
        <v>33.5</v>
      </c>
      <c r="U28" s="47">
        <f>MAD!M30</f>
        <v>15.8</v>
      </c>
      <c r="V28" s="47">
        <f>RPROGRAMMING!M30</f>
        <v>0</v>
      </c>
      <c r="W28" s="218">
        <v>2.0</v>
      </c>
      <c r="X28" s="221">
        <f t="shared" si="5"/>
        <v>17.8</v>
      </c>
      <c r="Y28" s="45"/>
      <c r="Z28" s="47">
        <f>'OE-BEM EE'!N30</f>
        <v>38.1</v>
      </c>
      <c r="AA28" s="47" t="str">
        <f>'OE-Autotronics ME'!M31</f>
        <v/>
      </c>
      <c r="AB28" s="45"/>
      <c r="AC28" s="221">
        <f t="shared" si="6"/>
        <v>38.1</v>
      </c>
      <c r="AD28" s="47">
        <f>FM!M28</f>
        <v>12.6</v>
      </c>
      <c r="AE28" s="218">
        <v>5.0</v>
      </c>
      <c r="AF28" s="221">
        <f t="shared" si="7"/>
        <v>17.6</v>
      </c>
      <c r="AG28" s="47">
        <f>UHV!M28</f>
        <v>16.2</v>
      </c>
      <c r="AH28" s="218">
        <v>1.0</v>
      </c>
      <c r="AI28" s="221">
        <f t="shared" si="8"/>
        <v>17.2</v>
      </c>
      <c r="AJ28" s="223">
        <f t="shared" si="9"/>
        <v>15</v>
      </c>
      <c r="AK28" s="223">
        <f t="shared" si="10"/>
        <v>0</v>
      </c>
    </row>
    <row r="29" ht="15.75" customHeight="1">
      <c r="A29" s="20">
        <v>15.0</v>
      </c>
      <c r="B29" s="31" t="s">
        <v>69</v>
      </c>
      <c r="C29" s="22" t="s">
        <v>70</v>
      </c>
      <c r="D29" s="23" t="s">
        <v>71</v>
      </c>
      <c r="E29" s="217" t="s">
        <v>645</v>
      </c>
      <c r="F29" s="218">
        <v>0.0</v>
      </c>
      <c r="G29" s="20">
        <v>0.0</v>
      </c>
      <c r="H29" s="219">
        <v>6.0</v>
      </c>
      <c r="I29" s="218">
        <v>0.0</v>
      </c>
      <c r="J29" s="45"/>
      <c r="K29" s="220">
        <f t="shared" si="1"/>
        <v>6</v>
      </c>
      <c r="L29" s="47">
        <f>CADS!M29</f>
        <v>7</v>
      </c>
      <c r="M29" s="218">
        <v>1.0</v>
      </c>
      <c r="N29" s="221">
        <f t="shared" si="2"/>
        <v>8</v>
      </c>
      <c r="O29" s="222">
        <f>OS!M29</f>
        <v>7.6</v>
      </c>
      <c r="P29" s="45"/>
      <c r="Q29" s="221">
        <f t="shared" si="3"/>
        <v>7.6</v>
      </c>
      <c r="R29" s="47">
        <f>DSPD!M29</f>
        <v>9.5</v>
      </c>
      <c r="S29" s="218">
        <v>1.0</v>
      </c>
      <c r="T29" s="221">
        <f t="shared" si="4"/>
        <v>10.5</v>
      </c>
      <c r="U29" s="47">
        <f>MAD!M31</f>
        <v>0</v>
      </c>
      <c r="V29" s="47">
        <f>RPROGRAMMING!M31</f>
        <v>6.6</v>
      </c>
      <c r="W29" s="218">
        <v>1.0</v>
      </c>
      <c r="X29" s="221">
        <f t="shared" si="5"/>
        <v>7.6</v>
      </c>
      <c r="Y29" s="45"/>
      <c r="Z29" s="47">
        <f>'OE-BEM EE'!N31</f>
        <v>7.4</v>
      </c>
      <c r="AA29" s="47" t="str">
        <f>'OE-Autotronics ME'!M32</f>
        <v/>
      </c>
      <c r="AB29" s="218">
        <v>1.0</v>
      </c>
      <c r="AC29" s="221">
        <f t="shared" si="6"/>
        <v>8.4</v>
      </c>
      <c r="AD29" s="47">
        <f>FM!M29</f>
        <v>7</v>
      </c>
      <c r="AE29" s="218">
        <v>1.0</v>
      </c>
      <c r="AF29" s="221">
        <f t="shared" si="7"/>
        <v>8</v>
      </c>
      <c r="AG29" s="47">
        <f>UHV!M29</f>
        <v>7</v>
      </c>
      <c r="AH29" s="218">
        <v>1.0</v>
      </c>
      <c r="AI29" s="221">
        <f t="shared" si="8"/>
        <v>8</v>
      </c>
      <c r="AJ29" s="223">
        <f t="shared" si="9"/>
        <v>6</v>
      </c>
      <c r="AK29" s="223">
        <f t="shared" si="10"/>
        <v>0</v>
      </c>
    </row>
    <row r="30" ht="15.75" customHeight="1">
      <c r="A30" s="20">
        <v>16.0</v>
      </c>
      <c r="B30" s="31" t="s">
        <v>72</v>
      </c>
      <c r="C30" s="22" t="s">
        <v>73</v>
      </c>
      <c r="D30" s="23" t="s">
        <v>74</v>
      </c>
      <c r="E30" s="217" t="s">
        <v>646</v>
      </c>
      <c r="F30" s="218">
        <v>15.0</v>
      </c>
      <c r="G30" s="20">
        <v>5.0</v>
      </c>
      <c r="H30" s="219">
        <v>14.0</v>
      </c>
      <c r="I30" s="218">
        <v>0.0</v>
      </c>
      <c r="J30" s="45"/>
      <c r="K30" s="220">
        <f t="shared" si="1"/>
        <v>34</v>
      </c>
      <c r="L30" s="47">
        <f>CADS!M30</f>
        <v>14.8</v>
      </c>
      <c r="M30" s="218">
        <v>5.0</v>
      </c>
      <c r="N30" s="221">
        <f t="shared" si="2"/>
        <v>19.8</v>
      </c>
      <c r="O30" s="222">
        <f>OS!M30</f>
        <v>13.2</v>
      </c>
      <c r="P30" s="218">
        <v>5.0</v>
      </c>
      <c r="Q30" s="221">
        <f t="shared" si="3"/>
        <v>18.2</v>
      </c>
      <c r="R30" s="47">
        <f>DSPD!M30</f>
        <v>23</v>
      </c>
      <c r="S30" s="218">
        <v>5.0</v>
      </c>
      <c r="T30" s="221">
        <f t="shared" si="4"/>
        <v>28</v>
      </c>
      <c r="U30" s="47">
        <f>MAD!M32</f>
        <v>14.8</v>
      </c>
      <c r="V30" s="47">
        <f>RPROGRAMMING!M32</f>
        <v>0</v>
      </c>
      <c r="W30" s="218">
        <v>5.0</v>
      </c>
      <c r="X30" s="221">
        <f t="shared" si="5"/>
        <v>19.8</v>
      </c>
      <c r="Y30" s="45"/>
      <c r="Z30" s="47">
        <f>'OE-BEM EE'!N32</f>
        <v>0</v>
      </c>
      <c r="AA30" s="47">
        <f>'OE-Autotronics ME'!M33</f>
        <v>37.4</v>
      </c>
      <c r="AB30" s="218">
        <v>3.0</v>
      </c>
      <c r="AC30" s="221">
        <f t="shared" si="6"/>
        <v>40.4</v>
      </c>
      <c r="AD30" s="47">
        <f>FM!M30</f>
        <v>14.2</v>
      </c>
      <c r="AE30" s="218">
        <v>5.0</v>
      </c>
      <c r="AF30" s="221">
        <f t="shared" si="7"/>
        <v>19.2</v>
      </c>
      <c r="AG30" s="47">
        <f>UHV!M30</f>
        <v>15.8</v>
      </c>
      <c r="AH30" s="218">
        <v>5.0</v>
      </c>
      <c r="AI30" s="221">
        <f t="shared" si="8"/>
        <v>20.8</v>
      </c>
      <c r="AJ30" s="223">
        <f t="shared" si="9"/>
        <v>33</v>
      </c>
      <c r="AK30" s="223">
        <f t="shared" si="10"/>
        <v>1</v>
      </c>
    </row>
    <row r="31" ht="15.75" customHeight="1">
      <c r="A31" s="20">
        <v>17.0</v>
      </c>
      <c r="B31" s="31" t="s">
        <v>75</v>
      </c>
      <c r="C31" s="22" t="s">
        <v>76</v>
      </c>
      <c r="D31" s="23" t="s">
        <v>77</v>
      </c>
      <c r="E31" s="217" t="s">
        <v>647</v>
      </c>
      <c r="F31" s="218">
        <v>0.0</v>
      </c>
      <c r="G31" s="20">
        <v>0.0</v>
      </c>
      <c r="H31" s="219">
        <v>6.0</v>
      </c>
      <c r="I31" s="218">
        <v>0.0</v>
      </c>
      <c r="J31" s="45"/>
      <c r="K31" s="220">
        <f t="shared" si="1"/>
        <v>6</v>
      </c>
      <c r="L31" s="47">
        <f>CADS!M31</f>
        <v>17</v>
      </c>
      <c r="M31" s="45"/>
      <c r="N31" s="221">
        <f t="shared" si="2"/>
        <v>17</v>
      </c>
      <c r="O31" s="222">
        <f>OS!M31</f>
        <v>14.8</v>
      </c>
      <c r="P31" s="45"/>
      <c r="Q31" s="221">
        <f t="shared" si="3"/>
        <v>14.8</v>
      </c>
      <c r="R31" s="47">
        <f>DSPD!M31</f>
        <v>25.5</v>
      </c>
      <c r="S31" s="218">
        <v>2.0</v>
      </c>
      <c r="T31" s="221">
        <f t="shared" si="4"/>
        <v>27.5</v>
      </c>
      <c r="U31" s="47">
        <f>MAD!M33</f>
        <v>0</v>
      </c>
      <c r="V31" s="47">
        <f>RPROGRAMMING!M33</f>
        <v>12.4</v>
      </c>
      <c r="W31" s="218">
        <v>2.0</v>
      </c>
      <c r="X31" s="221">
        <f t="shared" si="5"/>
        <v>14.4</v>
      </c>
      <c r="Y31" s="45"/>
      <c r="Z31" s="47">
        <f>'OE-BEM EE'!N33</f>
        <v>0</v>
      </c>
      <c r="AA31" s="47">
        <f>'OE-Autotronics ME'!M34</f>
        <v>31.6</v>
      </c>
      <c r="AB31" s="45"/>
      <c r="AC31" s="221">
        <f t="shared" si="6"/>
        <v>31.6</v>
      </c>
      <c r="AD31" s="47">
        <f>FM!M31</f>
        <v>12.6</v>
      </c>
      <c r="AE31" s="218">
        <v>2.0</v>
      </c>
      <c r="AF31" s="221">
        <f t="shared" si="7"/>
        <v>14.6</v>
      </c>
      <c r="AG31" s="47">
        <f>UHV!M31</f>
        <v>14.6</v>
      </c>
      <c r="AH31" s="45"/>
      <c r="AI31" s="221">
        <f t="shared" si="8"/>
        <v>14.6</v>
      </c>
      <c r="AJ31" s="223">
        <f t="shared" si="9"/>
        <v>6</v>
      </c>
      <c r="AK31" s="223">
        <f t="shared" si="10"/>
        <v>0</v>
      </c>
    </row>
    <row r="32" ht="15.75" customHeight="1">
      <c r="A32" s="20">
        <v>18.0</v>
      </c>
      <c r="B32" s="31" t="s">
        <v>78</v>
      </c>
      <c r="C32" s="22" t="s">
        <v>79</v>
      </c>
      <c r="D32" s="23" t="s">
        <v>80</v>
      </c>
      <c r="E32" s="217" t="s">
        <v>648</v>
      </c>
      <c r="F32" s="218">
        <v>0.0</v>
      </c>
      <c r="G32" s="20">
        <v>0.0</v>
      </c>
      <c r="H32" s="219">
        <v>18.0</v>
      </c>
      <c r="I32" s="218">
        <v>0.0</v>
      </c>
      <c r="J32" s="45"/>
      <c r="K32" s="220">
        <f t="shared" si="1"/>
        <v>18</v>
      </c>
      <c r="L32" s="47">
        <f>CADS!M32</f>
        <v>13.4</v>
      </c>
      <c r="M32" s="218">
        <v>2.0</v>
      </c>
      <c r="N32" s="221">
        <f t="shared" si="2"/>
        <v>15.4</v>
      </c>
      <c r="O32" s="222">
        <f>OS!M32</f>
        <v>14.6</v>
      </c>
      <c r="P32" s="45"/>
      <c r="Q32" s="221">
        <f t="shared" si="3"/>
        <v>14.6</v>
      </c>
      <c r="R32" s="47">
        <f>DSPD!M32</f>
        <v>25.5</v>
      </c>
      <c r="S32" s="218">
        <v>4.0</v>
      </c>
      <c r="T32" s="221">
        <f t="shared" si="4"/>
        <v>29.5</v>
      </c>
      <c r="U32" s="47">
        <f>MAD!M34</f>
        <v>0</v>
      </c>
      <c r="V32" s="47">
        <f>RPROGRAMMING!M34</f>
        <v>12.4</v>
      </c>
      <c r="W32" s="218">
        <v>1.0</v>
      </c>
      <c r="X32" s="221">
        <f t="shared" si="5"/>
        <v>13.4</v>
      </c>
      <c r="Y32" s="45"/>
      <c r="Z32" s="47">
        <f>'OE-BEM EE'!N34</f>
        <v>0</v>
      </c>
      <c r="AA32" s="47">
        <f>'OE-Autotronics ME'!M35</f>
        <v>15.1</v>
      </c>
      <c r="AB32" s="218">
        <v>5.0</v>
      </c>
      <c r="AC32" s="221">
        <f t="shared" si="6"/>
        <v>20.1</v>
      </c>
      <c r="AD32" s="47">
        <f>FM!M32</f>
        <v>8.6</v>
      </c>
      <c r="AE32" s="218">
        <v>3.0</v>
      </c>
      <c r="AF32" s="221">
        <f t="shared" si="7"/>
        <v>11.6</v>
      </c>
      <c r="AG32" s="47">
        <f>UHV!M32</f>
        <v>8.2</v>
      </c>
      <c r="AH32" s="218">
        <v>3.0</v>
      </c>
      <c r="AI32" s="221">
        <f t="shared" si="8"/>
        <v>11.2</v>
      </c>
      <c r="AJ32" s="223">
        <f t="shared" si="9"/>
        <v>18</v>
      </c>
      <c r="AK32" s="223">
        <f t="shared" si="10"/>
        <v>0</v>
      </c>
    </row>
    <row r="33" ht="15.75" customHeight="1">
      <c r="A33" s="20">
        <v>19.0</v>
      </c>
      <c r="B33" s="31" t="s">
        <v>81</v>
      </c>
      <c r="C33" s="22" t="s">
        <v>82</v>
      </c>
      <c r="D33" s="23" t="s">
        <v>83</v>
      </c>
      <c r="E33" s="45"/>
      <c r="F33" s="218">
        <v>0.0</v>
      </c>
      <c r="G33" s="20">
        <v>0.0</v>
      </c>
      <c r="H33" s="218">
        <v>0.0</v>
      </c>
      <c r="I33" s="218">
        <v>0.0</v>
      </c>
      <c r="J33" s="45"/>
      <c r="K33" s="220">
        <f t="shared" si="1"/>
        <v>0</v>
      </c>
      <c r="L33" s="47">
        <f>CADS!M33</f>
        <v>9.2</v>
      </c>
      <c r="M33" s="45"/>
      <c r="N33" s="221">
        <f t="shared" si="2"/>
        <v>9.2</v>
      </c>
      <c r="O33" s="222">
        <f>OS!M33</f>
        <v>9</v>
      </c>
      <c r="P33" s="45"/>
      <c r="Q33" s="221">
        <f t="shared" si="3"/>
        <v>9</v>
      </c>
      <c r="R33" s="47">
        <f>DSPD!M33</f>
        <v>14</v>
      </c>
      <c r="S33" s="45"/>
      <c r="T33" s="221">
        <f t="shared" si="4"/>
        <v>14</v>
      </c>
      <c r="U33" s="47">
        <f>MAD!M35</f>
        <v>0</v>
      </c>
      <c r="V33" s="47">
        <f>RPROGRAMMING!M35</f>
        <v>7.8</v>
      </c>
      <c r="W33" s="45"/>
      <c r="X33" s="221">
        <f t="shared" si="5"/>
        <v>7.8</v>
      </c>
      <c r="Y33" s="45"/>
      <c r="Z33" s="47">
        <f>'OE-BEM EE'!N35</f>
        <v>16.1</v>
      </c>
      <c r="AA33" s="47" t="str">
        <f>'OE-Autotronics ME'!M36</f>
        <v/>
      </c>
      <c r="AB33" s="45"/>
      <c r="AC33" s="221">
        <f t="shared" si="6"/>
        <v>16.1</v>
      </c>
      <c r="AD33" s="47">
        <f>FM!M33</f>
        <v>7.6</v>
      </c>
      <c r="AE33" s="45"/>
      <c r="AF33" s="221">
        <f t="shared" si="7"/>
        <v>7.6</v>
      </c>
      <c r="AG33" s="47">
        <f>UHV!M33</f>
        <v>9.8</v>
      </c>
      <c r="AH33" s="45"/>
      <c r="AI33" s="221">
        <f t="shared" si="8"/>
        <v>9.8</v>
      </c>
      <c r="AJ33" s="223">
        <f t="shared" si="9"/>
        <v>0</v>
      </c>
      <c r="AK33" s="223">
        <f t="shared" si="10"/>
        <v>0</v>
      </c>
    </row>
    <row r="34" ht="15.75" customHeight="1">
      <c r="A34" s="20">
        <v>20.0</v>
      </c>
      <c r="B34" s="31" t="s">
        <v>84</v>
      </c>
      <c r="C34" s="22" t="s">
        <v>85</v>
      </c>
      <c r="D34" s="23" t="s">
        <v>86</v>
      </c>
      <c r="E34" s="217" t="s">
        <v>649</v>
      </c>
      <c r="F34" s="218">
        <v>15.0</v>
      </c>
      <c r="G34" s="20">
        <v>0.0</v>
      </c>
      <c r="H34" s="219">
        <v>6.0</v>
      </c>
      <c r="I34" s="218">
        <v>0.0</v>
      </c>
      <c r="J34" s="218">
        <v>10.0</v>
      </c>
      <c r="K34" s="220">
        <f t="shared" si="1"/>
        <v>31</v>
      </c>
      <c r="L34" s="47">
        <f>CADS!M34</f>
        <v>16.4</v>
      </c>
      <c r="M34" s="218">
        <v>4.0</v>
      </c>
      <c r="N34" s="221">
        <f t="shared" si="2"/>
        <v>20.4</v>
      </c>
      <c r="O34" s="222">
        <f>OS!M34</f>
        <v>14.2</v>
      </c>
      <c r="P34" s="218">
        <v>5.0</v>
      </c>
      <c r="Q34" s="221">
        <f t="shared" si="3"/>
        <v>19.2</v>
      </c>
      <c r="R34" s="47">
        <f>DSPD!M34</f>
        <v>28</v>
      </c>
      <c r="S34" s="218">
        <v>5.0</v>
      </c>
      <c r="T34" s="221">
        <f t="shared" si="4"/>
        <v>33</v>
      </c>
      <c r="U34" s="47">
        <f>MAD!M36</f>
        <v>14.6</v>
      </c>
      <c r="V34" s="47">
        <f>RPROGRAMMING!M36</f>
        <v>0</v>
      </c>
      <c r="W34" s="218">
        <v>5.0</v>
      </c>
      <c r="X34" s="221">
        <f t="shared" si="5"/>
        <v>19.6</v>
      </c>
      <c r="Y34" s="45"/>
      <c r="Z34" s="47">
        <f>'OE-BEM EE'!N36</f>
        <v>0</v>
      </c>
      <c r="AA34" s="47">
        <f>'OE-Autotronics ME'!M37</f>
        <v>32.1</v>
      </c>
      <c r="AB34" s="218">
        <v>5.0</v>
      </c>
      <c r="AC34" s="221">
        <f t="shared" si="6"/>
        <v>37.1</v>
      </c>
      <c r="AD34" s="47">
        <f>FM!M34</f>
        <v>12.2</v>
      </c>
      <c r="AE34" s="218">
        <v>4.0</v>
      </c>
      <c r="AF34" s="221">
        <f t="shared" si="7"/>
        <v>16.2</v>
      </c>
      <c r="AG34" s="47">
        <f>UHV!M34</f>
        <v>13.4</v>
      </c>
      <c r="AH34" s="218">
        <v>3.0</v>
      </c>
      <c r="AI34" s="221">
        <f t="shared" si="8"/>
        <v>16.4</v>
      </c>
      <c r="AJ34" s="223">
        <f t="shared" si="9"/>
        <v>31</v>
      </c>
      <c r="AK34" s="223">
        <f t="shared" si="10"/>
        <v>0</v>
      </c>
    </row>
    <row r="35" ht="15.75" customHeight="1">
      <c r="A35" s="20">
        <v>21.0</v>
      </c>
      <c r="B35" s="31" t="s">
        <v>87</v>
      </c>
      <c r="C35" s="22" t="s">
        <v>88</v>
      </c>
      <c r="D35" s="23" t="s">
        <v>89</v>
      </c>
      <c r="E35" s="45"/>
      <c r="F35" s="218">
        <v>0.0</v>
      </c>
      <c r="G35" s="20">
        <v>0.0</v>
      </c>
      <c r="H35" s="218">
        <v>0.0</v>
      </c>
      <c r="I35" s="218">
        <v>0.0</v>
      </c>
      <c r="J35" s="45"/>
      <c r="K35" s="220">
        <f t="shared" si="1"/>
        <v>0</v>
      </c>
      <c r="L35" s="47">
        <f>CADS!M35</f>
        <v>12.6</v>
      </c>
      <c r="M35" s="45"/>
      <c r="N35" s="221">
        <f t="shared" si="2"/>
        <v>12.6</v>
      </c>
      <c r="O35" s="222">
        <f>OS!M35</f>
        <v>11.8</v>
      </c>
      <c r="P35" s="45"/>
      <c r="Q35" s="221">
        <f t="shared" si="3"/>
        <v>11.8</v>
      </c>
      <c r="R35" s="47">
        <f>DSPD!M35</f>
        <v>18</v>
      </c>
      <c r="S35" s="45"/>
      <c r="T35" s="221">
        <f t="shared" si="4"/>
        <v>18</v>
      </c>
      <c r="U35" s="47">
        <f>MAD!M37</f>
        <v>0</v>
      </c>
      <c r="V35" s="47">
        <f>RPROGRAMMING!M37</f>
        <v>10.8</v>
      </c>
      <c r="W35" s="45"/>
      <c r="X35" s="221">
        <f t="shared" si="5"/>
        <v>10.8</v>
      </c>
      <c r="Y35" s="45"/>
      <c r="Z35" s="47">
        <f>'OE-BEM EE'!N37</f>
        <v>16.5</v>
      </c>
      <c r="AA35" s="47" t="str">
        <f>'OE-Autotronics ME'!M38</f>
        <v/>
      </c>
      <c r="AB35" s="45"/>
      <c r="AC35" s="221">
        <f t="shared" si="6"/>
        <v>16.5</v>
      </c>
      <c r="AD35" s="47">
        <f>FM!M35</f>
        <v>11.4</v>
      </c>
      <c r="AE35" s="45"/>
      <c r="AF35" s="221">
        <f t="shared" si="7"/>
        <v>11.4</v>
      </c>
      <c r="AG35" s="47">
        <f>UHV!M35</f>
        <v>13</v>
      </c>
      <c r="AH35" s="45"/>
      <c r="AI35" s="221">
        <f t="shared" si="8"/>
        <v>13</v>
      </c>
      <c r="AJ35" s="223">
        <f t="shared" si="9"/>
        <v>0</v>
      </c>
      <c r="AK35" s="223">
        <f t="shared" si="10"/>
        <v>0</v>
      </c>
    </row>
    <row r="36" ht="15.75" customHeight="1">
      <c r="A36" s="235">
        <v>22.0</v>
      </c>
      <c r="B36" s="31" t="s">
        <v>90</v>
      </c>
      <c r="C36" s="22" t="s">
        <v>91</v>
      </c>
      <c r="D36" s="23" t="s">
        <v>92</v>
      </c>
      <c r="E36" s="236" t="s">
        <v>650</v>
      </c>
      <c r="F36" s="237">
        <v>10.0</v>
      </c>
      <c r="G36" s="235">
        <v>5.0</v>
      </c>
      <c r="H36" s="219">
        <v>6.0</v>
      </c>
      <c r="I36" s="237">
        <v>5.0</v>
      </c>
      <c r="J36" s="238"/>
      <c r="K36" s="238">
        <f t="shared" si="1"/>
        <v>26</v>
      </c>
      <c r="L36" s="239">
        <f>CADS!M36</f>
        <v>17.6</v>
      </c>
      <c r="M36" s="237">
        <v>2.0</v>
      </c>
      <c r="N36" s="239">
        <f t="shared" si="2"/>
        <v>19.6</v>
      </c>
      <c r="O36" s="240">
        <f>OS!M36</f>
        <v>14.4</v>
      </c>
      <c r="P36" s="237">
        <v>5.0</v>
      </c>
      <c r="Q36" s="239">
        <f t="shared" si="3"/>
        <v>19.4</v>
      </c>
      <c r="R36" s="239">
        <f>DSPD!M36</f>
        <v>24.5</v>
      </c>
      <c r="S36" s="237">
        <v>5.0</v>
      </c>
      <c r="T36" s="239">
        <f t="shared" si="4"/>
        <v>29.5</v>
      </c>
      <c r="U36" s="239">
        <f>MAD!M38</f>
        <v>15.4</v>
      </c>
      <c r="V36" s="239">
        <f>RPROGRAMMING!M38</f>
        <v>0</v>
      </c>
      <c r="W36" s="237">
        <v>5.0</v>
      </c>
      <c r="X36" s="239">
        <f t="shared" si="5"/>
        <v>20.4</v>
      </c>
      <c r="Y36" s="238"/>
      <c r="Z36" s="239">
        <f>'OE-BEM EE'!N38</f>
        <v>0</v>
      </c>
      <c r="AA36" s="239">
        <f>'OE-Autotronics ME'!M39</f>
        <v>32.3</v>
      </c>
      <c r="AB36" s="237">
        <v>3.0</v>
      </c>
      <c r="AC36" s="239">
        <f t="shared" si="6"/>
        <v>35.3</v>
      </c>
      <c r="AD36" s="239">
        <f>FM!M36</f>
        <v>12.2</v>
      </c>
      <c r="AE36" s="237">
        <v>4.0</v>
      </c>
      <c r="AF36" s="239">
        <f t="shared" si="7"/>
        <v>16.2</v>
      </c>
      <c r="AG36" s="239">
        <f>UHV!M36</f>
        <v>14.8</v>
      </c>
      <c r="AH36" s="237">
        <v>2.0</v>
      </c>
      <c r="AI36" s="239">
        <f t="shared" si="8"/>
        <v>16.8</v>
      </c>
      <c r="AJ36" s="241">
        <f t="shared" si="9"/>
        <v>26</v>
      </c>
      <c r="AK36" s="241">
        <f t="shared" si="10"/>
        <v>0</v>
      </c>
    </row>
    <row r="37" ht="15.75" customHeight="1">
      <c r="A37" s="20">
        <v>23.0</v>
      </c>
      <c r="B37" s="31" t="s">
        <v>93</v>
      </c>
      <c r="C37" s="22" t="s">
        <v>94</v>
      </c>
      <c r="D37" s="23" t="s">
        <v>95</v>
      </c>
      <c r="E37" s="217" t="s">
        <v>651</v>
      </c>
      <c r="F37" s="218">
        <v>15.0</v>
      </c>
      <c r="G37" s="218">
        <v>0.0</v>
      </c>
      <c r="H37" s="219">
        <v>8.0</v>
      </c>
      <c r="I37" s="218">
        <v>0.0</v>
      </c>
      <c r="J37" s="45"/>
      <c r="K37" s="220">
        <f t="shared" si="1"/>
        <v>23</v>
      </c>
      <c r="L37" s="47">
        <f>CADS!M37</f>
        <v>13.8</v>
      </c>
      <c r="M37" s="218">
        <v>3.0</v>
      </c>
      <c r="N37" s="221">
        <f t="shared" si="2"/>
        <v>16.8</v>
      </c>
      <c r="O37" s="222">
        <f>OS!M37</f>
        <v>15.8</v>
      </c>
      <c r="P37" s="218">
        <v>3.0</v>
      </c>
      <c r="Q37" s="221">
        <f t="shared" si="3"/>
        <v>18.8</v>
      </c>
      <c r="R37" s="47">
        <f>DSPD!M37</f>
        <v>28</v>
      </c>
      <c r="S37" s="218">
        <v>5.0</v>
      </c>
      <c r="T37" s="221">
        <f t="shared" si="4"/>
        <v>33</v>
      </c>
      <c r="U37" s="47">
        <f>MAD!M39</f>
        <v>15</v>
      </c>
      <c r="V37" s="47">
        <f>RPROGRAMMING!M39</f>
        <v>0</v>
      </c>
      <c r="W37" s="218">
        <v>3.0</v>
      </c>
      <c r="X37" s="221">
        <f t="shared" si="5"/>
        <v>18</v>
      </c>
      <c r="Y37" s="45"/>
      <c r="Z37" s="47">
        <f>'OE-BEM EE'!N39</f>
        <v>0</v>
      </c>
      <c r="AA37" s="47">
        <f>'OE-Autotronics ME'!M40</f>
        <v>30.1</v>
      </c>
      <c r="AB37" s="218">
        <v>3.0</v>
      </c>
      <c r="AC37" s="221">
        <f t="shared" si="6"/>
        <v>33.1</v>
      </c>
      <c r="AD37" s="47">
        <f>FM!M37</f>
        <v>11.8</v>
      </c>
      <c r="AE37" s="218">
        <v>3.0</v>
      </c>
      <c r="AF37" s="221">
        <f t="shared" si="7"/>
        <v>14.8</v>
      </c>
      <c r="AG37" s="47">
        <f>UHV!M37</f>
        <v>12.6</v>
      </c>
      <c r="AH37" s="218">
        <v>3.0</v>
      </c>
      <c r="AI37" s="221">
        <f t="shared" si="8"/>
        <v>15.6</v>
      </c>
      <c r="AJ37" s="223">
        <f t="shared" si="9"/>
        <v>23</v>
      </c>
      <c r="AK37" s="223">
        <f t="shared" si="10"/>
        <v>0</v>
      </c>
    </row>
    <row r="38" ht="15.75" customHeight="1">
      <c r="A38" s="20">
        <v>24.0</v>
      </c>
      <c r="B38" s="31" t="s">
        <v>96</v>
      </c>
      <c r="C38" s="22" t="s">
        <v>97</v>
      </c>
      <c r="D38" s="23" t="s">
        <v>98</v>
      </c>
      <c r="E38" s="217" t="s">
        <v>652</v>
      </c>
      <c r="F38" s="218">
        <v>15.0</v>
      </c>
      <c r="G38" s="20">
        <v>5.0</v>
      </c>
      <c r="H38" s="219">
        <v>14.0</v>
      </c>
      <c r="I38" s="218">
        <v>0.0</v>
      </c>
      <c r="J38" s="45"/>
      <c r="K38" s="220">
        <f t="shared" si="1"/>
        <v>34</v>
      </c>
      <c r="L38" s="47">
        <f>CADS!M38</f>
        <v>18.6</v>
      </c>
      <c r="M38" s="218">
        <v>1.0</v>
      </c>
      <c r="N38" s="221">
        <f t="shared" si="2"/>
        <v>19.6</v>
      </c>
      <c r="O38" s="222">
        <f>OS!M38</f>
        <v>16</v>
      </c>
      <c r="P38" s="218">
        <v>4.0</v>
      </c>
      <c r="Q38" s="221">
        <f t="shared" si="3"/>
        <v>20</v>
      </c>
      <c r="R38" s="47">
        <f>DSPD!M38</f>
        <v>26.5</v>
      </c>
      <c r="S38" s="218">
        <v>5.0</v>
      </c>
      <c r="T38" s="221">
        <f t="shared" si="4"/>
        <v>31.5</v>
      </c>
      <c r="U38" s="47">
        <f>MAD!M40</f>
        <v>0</v>
      </c>
      <c r="V38" s="47">
        <f>RPROGRAMMING!M40</f>
        <v>12.4</v>
      </c>
      <c r="W38" s="218">
        <v>5.0</v>
      </c>
      <c r="X38" s="221">
        <f t="shared" si="5"/>
        <v>17.4</v>
      </c>
      <c r="Y38" s="45"/>
      <c r="Z38" s="47">
        <f>'OE-BEM EE'!N40</f>
        <v>0</v>
      </c>
      <c r="AA38" s="47">
        <f>'OE-Autotronics ME'!M41</f>
        <v>34.1</v>
      </c>
      <c r="AB38" s="218">
        <v>5.0</v>
      </c>
      <c r="AC38" s="221">
        <f t="shared" si="6"/>
        <v>39.1</v>
      </c>
      <c r="AD38" s="47">
        <f>FM!M38</f>
        <v>13</v>
      </c>
      <c r="AE38" s="218">
        <v>5.0</v>
      </c>
      <c r="AF38" s="221">
        <f t="shared" si="7"/>
        <v>18</v>
      </c>
      <c r="AG38" s="47">
        <f>UHV!M38</f>
        <v>15.2</v>
      </c>
      <c r="AH38" s="218">
        <v>5.0</v>
      </c>
      <c r="AI38" s="221">
        <f t="shared" si="8"/>
        <v>20.2</v>
      </c>
      <c r="AJ38" s="223">
        <f t="shared" si="9"/>
        <v>30</v>
      </c>
      <c r="AK38" s="223">
        <f t="shared" si="10"/>
        <v>4</v>
      </c>
    </row>
    <row r="39" ht="15.75" customHeight="1">
      <c r="A39" s="20">
        <v>25.0</v>
      </c>
      <c r="B39" s="31" t="s">
        <v>99</v>
      </c>
      <c r="C39" s="22" t="s">
        <v>100</v>
      </c>
      <c r="D39" s="23" t="s">
        <v>101</v>
      </c>
      <c r="E39" s="217" t="s">
        <v>653</v>
      </c>
      <c r="F39" s="218">
        <v>15.0</v>
      </c>
      <c r="G39" s="218">
        <v>0.0</v>
      </c>
      <c r="H39" s="219">
        <v>14.0</v>
      </c>
      <c r="I39" s="218">
        <v>5.0</v>
      </c>
      <c r="J39" s="45"/>
      <c r="K39" s="220">
        <f t="shared" si="1"/>
        <v>34</v>
      </c>
      <c r="L39" s="47">
        <f>CADS!M39</f>
        <v>14.2</v>
      </c>
      <c r="M39" s="218">
        <v>5.0</v>
      </c>
      <c r="N39" s="221">
        <f t="shared" si="2"/>
        <v>19.2</v>
      </c>
      <c r="O39" s="222">
        <f>OS!M39</f>
        <v>13.4</v>
      </c>
      <c r="P39" s="218">
        <v>5.0</v>
      </c>
      <c r="Q39" s="221">
        <f t="shared" si="3"/>
        <v>18.4</v>
      </c>
      <c r="R39" s="47">
        <f>DSPD!M39</f>
        <v>23.5</v>
      </c>
      <c r="S39" s="218">
        <v>5.0</v>
      </c>
      <c r="T39" s="221">
        <f t="shared" si="4"/>
        <v>28.5</v>
      </c>
      <c r="U39" s="47">
        <f>MAD!M41</f>
        <v>15</v>
      </c>
      <c r="V39" s="47">
        <f>RPROGRAMMING!M41</f>
        <v>0</v>
      </c>
      <c r="W39" s="218">
        <v>5.0</v>
      </c>
      <c r="X39" s="221">
        <f t="shared" si="5"/>
        <v>20</v>
      </c>
      <c r="Y39" s="45"/>
      <c r="Z39" s="47">
        <f>'OE-BEM EE'!N41</f>
        <v>0</v>
      </c>
      <c r="AA39" s="47">
        <f>'OE-Autotronics ME'!M42</f>
        <v>30.1</v>
      </c>
      <c r="AB39" s="218">
        <v>5.0</v>
      </c>
      <c r="AC39" s="221">
        <f t="shared" si="6"/>
        <v>35.1</v>
      </c>
      <c r="AD39" s="47">
        <f>FM!M39</f>
        <v>11.8</v>
      </c>
      <c r="AE39" s="218">
        <v>5.0</v>
      </c>
      <c r="AF39" s="221">
        <f t="shared" si="7"/>
        <v>16.8</v>
      </c>
      <c r="AG39" s="47">
        <f>UHV!M39</f>
        <v>12.6</v>
      </c>
      <c r="AH39" s="218">
        <v>4.0</v>
      </c>
      <c r="AI39" s="221">
        <f t="shared" si="8"/>
        <v>16.6</v>
      </c>
      <c r="AJ39" s="223">
        <f t="shared" si="9"/>
        <v>34</v>
      </c>
      <c r="AK39" s="223">
        <f t="shared" si="10"/>
        <v>0</v>
      </c>
    </row>
    <row r="40" ht="15.75" customHeight="1">
      <c r="A40" s="20">
        <v>26.0</v>
      </c>
      <c r="B40" s="31" t="s">
        <v>102</v>
      </c>
      <c r="C40" s="22" t="s">
        <v>103</v>
      </c>
      <c r="D40" s="23" t="s">
        <v>104</v>
      </c>
      <c r="E40" s="217" t="s">
        <v>654</v>
      </c>
      <c r="F40" s="218">
        <v>10.0</v>
      </c>
      <c r="G40" s="20">
        <v>0.0</v>
      </c>
      <c r="H40" s="218">
        <v>6.0</v>
      </c>
      <c r="I40" s="218">
        <v>0.0</v>
      </c>
      <c r="J40" s="45"/>
      <c r="K40" s="220">
        <f t="shared" si="1"/>
        <v>16</v>
      </c>
      <c r="L40" s="47">
        <f>CADS!M40</f>
        <v>13</v>
      </c>
      <c r="M40" s="218">
        <v>1.0</v>
      </c>
      <c r="N40" s="221">
        <f t="shared" si="2"/>
        <v>14</v>
      </c>
      <c r="O40" s="222">
        <f>OS!M40</f>
        <v>11.4</v>
      </c>
      <c r="P40" s="218">
        <v>1.0</v>
      </c>
      <c r="Q40" s="221">
        <f t="shared" si="3"/>
        <v>12.4</v>
      </c>
      <c r="R40" s="47">
        <f>DSPD!M40</f>
        <v>15.5</v>
      </c>
      <c r="S40" s="218">
        <v>4.0</v>
      </c>
      <c r="T40" s="221">
        <f t="shared" si="4"/>
        <v>19.5</v>
      </c>
      <c r="U40" s="47">
        <f>MAD!M42</f>
        <v>12.2</v>
      </c>
      <c r="V40" s="47">
        <f>RPROGRAMMING!M42</f>
        <v>0</v>
      </c>
      <c r="W40" s="218">
        <v>3.0</v>
      </c>
      <c r="X40" s="221">
        <f t="shared" si="5"/>
        <v>15.2</v>
      </c>
      <c r="Y40" s="45"/>
      <c r="Z40" s="47">
        <f>'OE-BEM EE'!N42</f>
        <v>0</v>
      </c>
      <c r="AA40" s="47">
        <f>'OE-Autotronics ME'!M43</f>
        <v>23.4</v>
      </c>
      <c r="AB40" s="218">
        <v>3.0</v>
      </c>
      <c r="AC40" s="221">
        <f t="shared" si="6"/>
        <v>26.4</v>
      </c>
      <c r="AD40" s="47">
        <f>FM!M40</f>
        <v>10.6</v>
      </c>
      <c r="AE40" s="218">
        <v>3.0</v>
      </c>
      <c r="AF40" s="221">
        <f t="shared" si="7"/>
        <v>13.6</v>
      </c>
      <c r="AG40" s="47">
        <f>UHV!M40</f>
        <v>13</v>
      </c>
      <c r="AH40" s="218">
        <v>1.0</v>
      </c>
      <c r="AI40" s="221">
        <f t="shared" si="8"/>
        <v>14</v>
      </c>
      <c r="AJ40" s="223">
        <f t="shared" si="9"/>
        <v>16</v>
      </c>
      <c r="AK40" s="223">
        <f t="shared" si="10"/>
        <v>0</v>
      </c>
    </row>
    <row r="41" ht="15.75" customHeight="1">
      <c r="A41" s="20">
        <v>27.0</v>
      </c>
      <c r="B41" s="31" t="s">
        <v>105</v>
      </c>
      <c r="C41" s="22" t="s">
        <v>106</v>
      </c>
      <c r="D41" s="23" t="s">
        <v>107</v>
      </c>
      <c r="E41" s="217" t="s">
        <v>655</v>
      </c>
      <c r="F41" s="218">
        <v>10.0</v>
      </c>
      <c r="G41" s="218">
        <v>0.0</v>
      </c>
      <c r="H41" s="219">
        <v>6.0</v>
      </c>
      <c r="I41" s="218">
        <v>0.0</v>
      </c>
      <c r="J41" s="45"/>
      <c r="K41" s="220">
        <f t="shared" si="1"/>
        <v>16</v>
      </c>
      <c r="L41" s="47">
        <f>CADS!M41</f>
        <v>13.4</v>
      </c>
      <c r="M41" s="218">
        <v>2.0</v>
      </c>
      <c r="N41" s="221">
        <f t="shared" si="2"/>
        <v>15.4</v>
      </c>
      <c r="O41" s="222">
        <f>OS!M41</f>
        <v>13</v>
      </c>
      <c r="P41" s="218">
        <v>2.0</v>
      </c>
      <c r="Q41" s="221">
        <f t="shared" si="3"/>
        <v>15</v>
      </c>
      <c r="R41" s="47">
        <f>DSPD!M41</f>
        <v>11</v>
      </c>
      <c r="S41" s="218">
        <v>5.0</v>
      </c>
      <c r="T41" s="221">
        <f t="shared" si="4"/>
        <v>16</v>
      </c>
      <c r="U41" s="47">
        <f>MAD!M43</f>
        <v>16.4</v>
      </c>
      <c r="V41" s="47">
        <f>RPROGRAMMING!M43</f>
        <v>0</v>
      </c>
      <c r="W41" s="218">
        <v>1.0</v>
      </c>
      <c r="X41" s="221">
        <f t="shared" si="5"/>
        <v>17.4</v>
      </c>
      <c r="Y41" s="45"/>
      <c r="Z41" s="47">
        <f>'OE-BEM EE'!N43</f>
        <v>0</v>
      </c>
      <c r="AA41" s="47">
        <f>'OE-Autotronics ME'!M44</f>
        <v>27.9</v>
      </c>
      <c r="AB41" s="218">
        <v>1.0</v>
      </c>
      <c r="AC41" s="221">
        <f t="shared" si="6"/>
        <v>28.9</v>
      </c>
      <c r="AD41" s="47">
        <f>FM!M41</f>
        <v>10.2</v>
      </c>
      <c r="AE41" s="218">
        <v>3.0</v>
      </c>
      <c r="AF41" s="221">
        <f t="shared" si="7"/>
        <v>13.2</v>
      </c>
      <c r="AG41" s="47">
        <f>UHV!M41</f>
        <v>11.8</v>
      </c>
      <c r="AH41" s="218">
        <v>2.0</v>
      </c>
      <c r="AI41" s="221">
        <f t="shared" si="8"/>
        <v>13.8</v>
      </c>
      <c r="AJ41" s="223">
        <f t="shared" si="9"/>
        <v>16</v>
      </c>
      <c r="AK41" s="223">
        <f t="shared" si="10"/>
        <v>0</v>
      </c>
    </row>
    <row r="42" ht="15.75" customHeight="1">
      <c r="A42" s="20">
        <v>28.0</v>
      </c>
      <c r="B42" s="31" t="s">
        <v>108</v>
      </c>
      <c r="C42" s="22" t="s">
        <v>109</v>
      </c>
      <c r="D42" s="23" t="s">
        <v>110</v>
      </c>
      <c r="E42" s="48"/>
      <c r="F42" s="218">
        <v>0.0</v>
      </c>
      <c r="G42" s="20">
        <v>0.0</v>
      </c>
      <c r="H42" s="218">
        <v>0.0</v>
      </c>
      <c r="I42" s="218">
        <v>0.0</v>
      </c>
      <c r="J42" s="48"/>
      <c r="K42" s="220">
        <f t="shared" si="1"/>
        <v>0</v>
      </c>
      <c r="L42" s="47">
        <f>CADS!M42</f>
        <v>11.8</v>
      </c>
      <c r="M42" s="48"/>
      <c r="N42" s="221">
        <f t="shared" si="2"/>
        <v>11.8</v>
      </c>
      <c r="O42" s="222">
        <f>OS!M42</f>
        <v>17.6</v>
      </c>
      <c r="P42" s="48"/>
      <c r="Q42" s="221">
        <f t="shared" si="3"/>
        <v>17.6</v>
      </c>
      <c r="R42" s="47">
        <f>DSPD!M42</f>
        <v>18.5</v>
      </c>
      <c r="S42" s="45"/>
      <c r="T42" s="221">
        <f t="shared" si="4"/>
        <v>18.5</v>
      </c>
      <c r="U42" s="47">
        <f>MAD!M44</f>
        <v>14</v>
      </c>
      <c r="V42" s="47">
        <f>RPROGRAMMING!M44</f>
        <v>0</v>
      </c>
      <c r="W42" s="45"/>
      <c r="X42" s="221">
        <f t="shared" si="5"/>
        <v>14</v>
      </c>
      <c r="Y42" s="45"/>
      <c r="Z42" s="47">
        <f>'OE-BEM EE'!N44</f>
        <v>0</v>
      </c>
      <c r="AA42" s="47">
        <f>'OE-Autotronics ME'!M45</f>
        <v>29.9</v>
      </c>
      <c r="AB42" s="45"/>
      <c r="AC42" s="221">
        <f t="shared" si="6"/>
        <v>29.9</v>
      </c>
      <c r="AD42" s="47">
        <f>FM!M42</f>
        <v>11</v>
      </c>
      <c r="AE42" s="48"/>
      <c r="AF42" s="221">
        <f t="shared" si="7"/>
        <v>11</v>
      </c>
      <c r="AG42" s="47">
        <f>UHV!M42</f>
        <v>11.8</v>
      </c>
      <c r="AH42" s="48"/>
      <c r="AI42" s="221">
        <f t="shared" si="8"/>
        <v>11.8</v>
      </c>
      <c r="AJ42" s="223">
        <f t="shared" si="9"/>
        <v>0</v>
      </c>
      <c r="AK42" s="223">
        <f t="shared" si="10"/>
        <v>0</v>
      </c>
    </row>
    <row r="43" ht="15.75" customHeight="1">
      <c r="A43" s="20">
        <v>29.0</v>
      </c>
      <c r="B43" s="31" t="s">
        <v>111</v>
      </c>
      <c r="C43" s="22" t="s">
        <v>112</v>
      </c>
      <c r="D43" s="23" t="s">
        <v>113</v>
      </c>
      <c r="E43" s="242" t="s">
        <v>656</v>
      </c>
      <c r="F43" s="218">
        <v>0.0</v>
      </c>
      <c r="G43" s="20">
        <v>0.0</v>
      </c>
      <c r="H43" s="219">
        <v>6.0</v>
      </c>
      <c r="I43" s="218">
        <v>0.0</v>
      </c>
      <c r="J43" s="48"/>
      <c r="K43" s="220">
        <f t="shared" si="1"/>
        <v>6</v>
      </c>
      <c r="L43" s="47">
        <f>CADS!M43</f>
        <v>12</v>
      </c>
      <c r="M43" s="20">
        <v>2.0</v>
      </c>
      <c r="N43" s="221">
        <f t="shared" si="2"/>
        <v>14</v>
      </c>
      <c r="O43" s="222">
        <f>OS!M43</f>
        <v>13</v>
      </c>
      <c r="P43" s="20"/>
      <c r="Q43" s="221">
        <f t="shared" si="3"/>
        <v>13</v>
      </c>
      <c r="R43" s="47">
        <f>DSPD!M43</f>
        <v>22.5</v>
      </c>
      <c r="S43" s="218">
        <v>1.0</v>
      </c>
      <c r="T43" s="221">
        <f t="shared" si="4"/>
        <v>23.5</v>
      </c>
      <c r="U43" s="47">
        <f>MAD!M45</f>
        <v>14.4</v>
      </c>
      <c r="V43" s="47">
        <f>RPROGRAMMING!M45</f>
        <v>0</v>
      </c>
      <c r="W43" s="218">
        <v>1.0</v>
      </c>
      <c r="X43" s="221">
        <f t="shared" si="5"/>
        <v>15.4</v>
      </c>
      <c r="Y43" s="45"/>
      <c r="Z43" s="47">
        <f>'OE-BEM EE'!N45</f>
        <v>0</v>
      </c>
      <c r="AA43" s="47">
        <f>'OE-Autotronics ME'!M46</f>
        <v>32.4</v>
      </c>
      <c r="AB43" s="45"/>
      <c r="AC43" s="221">
        <f t="shared" si="6"/>
        <v>32.4</v>
      </c>
      <c r="AD43" s="47">
        <f>FM!M43</f>
        <v>11</v>
      </c>
      <c r="AE43" s="20">
        <v>1.0</v>
      </c>
      <c r="AF43" s="221">
        <f t="shared" si="7"/>
        <v>12</v>
      </c>
      <c r="AG43" s="47">
        <f>UHV!M43</f>
        <v>13</v>
      </c>
      <c r="AH43" s="20">
        <v>1.0</v>
      </c>
      <c r="AI43" s="221">
        <f t="shared" si="8"/>
        <v>14</v>
      </c>
      <c r="AJ43" s="223">
        <f t="shared" si="9"/>
        <v>6</v>
      </c>
      <c r="AK43" s="223">
        <f t="shared" si="10"/>
        <v>0</v>
      </c>
    </row>
    <row r="44" ht="15.75" customHeight="1">
      <c r="A44" s="20">
        <v>30.0</v>
      </c>
      <c r="B44" s="31" t="s">
        <v>114</v>
      </c>
      <c r="C44" s="22" t="s">
        <v>115</v>
      </c>
      <c r="D44" s="23" t="s">
        <v>116</v>
      </c>
      <c r="E44" s="48"/>
      <c r="F44" s="218">
        <v>0.0</v>
      </c>
      <c r="G44" s="20">
        <v>0.0</v>
      </c>
      <c r="H44" s="218">
        <v>0.0</v>
      </c>
      <c r="I44" s="218">
        <v>0.0</v>
      </c>
      <c r="J44" s="48"/>
      <c r="K44" s="220">
        <f t="shared" si="1"/>
        <v>0</v>
      </c>
      <c r="L44" s="47">
        <f>CADS!M44</f>
        <v>10.6</v>
      </c>
      <c r="M44" s="48"/>
      <c r="N44" s="221">
        <f t="shared" si="2"/>
        <v>10.6</v>
      </c>
      <c r="O44" s="222">
        <f>OS!M44</f>
        <v>12.2</v>
      </c>
      <c r="P44" s="48"/>
      <c r="Q44" s="221">
        <f t="shared" si="3"/>
        <v>12.2</v>
      </c>
      <c r="R44" s="47">
        <f>DSPD!M44</f>
        <v>20.5</v>
      </c>
      <c r="S44" s="45"/>
      <c r="T44" s="221">
        <f t="shared" si="4"/>
        <v>20.5</v>
      </c>
      <c r="U44" s="47">
        <f>MAD!M46</f>
        <v>0</v>
      </c>
      <c r="V44" s="47">
        <f>RPROGRAMMING!M46</f>
        <v>10.8</v>
      </c>
      <c r="W44" s="45"/>
      <c r="X44" s="221">
        <f t="shared" si="5"/>
        <v>10.8</v>
      </c>
      <c r="Y44" s="45"/>
      <c r="Z44" s="47">
        <f>'OE-BEM EE'!N46</f>
        <v>0</v>
      </c>
      <c r="AA44" s="47">
        <f>'OE-Autotronics ME'!M47</f>
        <v>28.5</v>
      </c>
      <c r="AB44" s="45"/>
      <c r="AC44" s="221">
        <f t="shared" si="6"/>
        <v>28.5</v>
      </c>
      <c r="AD44" s="47">
        <f>FM!M44</f>
        <v>10.2</v>
      </c>
      <c r="AE44" s="48"/>
      <c r="AF44" s="221">
        <f t="shared" si="7"/>
        <v>10.2</v>
      </c>
      <c r="AG44" s="47">
        <f>UHV!M44</f>
        <v>13</v>
      </c>
      <c r="AH44" s="48"/>
      <c r="AI44" s="221">
        <f t="shared" si="8"/>
        <v>13</v>
      </c>
      <c r="AJ44" s="223">
        <f t="shared" si="9"/>
        <v>0</v>
      </c>
      <c r="AK44" s="223">
        <f t="shared" si="10"/>
        <v>0</v>
      </c>
    </row>
    <row r="45" ht="15.75" customHeight="1">
      <c r="A45" s="20">
        <v>31.0</v>
      </c>
      <c r="B45" s="31" t="s">
        <v>117</v>
      </c>
      <c r="C45" s="22" t="s">
        <v>118</v>
      </c>
      <c r="D45" s="23" t="s">
        <v>119</v>
      </c>
      <c r="E45" s="242" t="s">
        <v>657</v>
      </c>
      <c r="F45" s="218">
        <v>15.0</v>
      </c>
      <c r="G45" s="20">
        <v>0.0</v>
      </c>
      <c r="H45" s="219">
        <v>8.0</v>
      </c>
      <c r="I45" s="20">
        <v>5.0</v>
      </c>
      <c r="J45" s="48"/>
      <c r="K45" s="220">
        <f t="shared" si="1"/>
        <v>28</v>
      </c>
      <c r="L45" s="47">
        <f>CADS!M45</f>
        <v>15.8</v>
      </c>
      <c r="M45" s="20">
        <v>4.0</v>
      </c>
      <c r="N45" s="221">
        <f t="shared" si="2"/>
        <v>19.8</v>
      </c>
      <c r="O45" s="222">
        <f>OS!M45</f>
        <v>15.4</v>
      </c>
      <c r="P45" s="20">
        <v>4.0</v>
      </c>
      <c r="Q45" s="221">
        <f t="shared" si="3"/>
        <v>19.4</v>
      </c>
      <c r="R45" s="47">
        <f>DSPD!M45</f>
        <v>24.5</v>
      </c>
      <c r="S45" s="218">
        <v>4.0</v>
      </c>
      <c r="T45" s="221">
        <f t="shared" si="4"/>
        <v>28.5</v>
      </c>
      <c r="U45" s="47">
        <f>MAD!M47</f>
        <v>17.2</v>
      </c>
      <c r="V45" s="47">
        <f>RPROGRAMMING!M47</f>
        <v>0</v>
      </c>
      <c r="W45" s="218">
        <v>3.0</v>
      </c>
      <c r="X45" s="221">
        <f t="shared" si="5"/>
        <v>20.2</v>
      </c>
      <c r="Y45" s="45"/>
      <c r="Z45" s="47">
        <f>'OE-BEM EE'!N47</f>
        <v>0</v>
      </c>
      <c r="AA45" s="47">
        <f>'OE-Autotronics ME'!M48</f>
        <v>25.9</v>
      </c>
      <c r="AB45" s="218">
        <v>4.0</v>
      </c>
      <c r="AC45" s="221">
        <f t="shared" si="6"/>
        <v>29.9</v>
      </c>
      <c r="AD45" s="47">
        <f>FM!M45</f>
        <v>11</v>
      </c>
      <c r="AE45" s="20">
        <v>5.0</v>
      </c>
      <c r="AF45" s="221">
        <f t="shared" si="7"/>
        <v>16</v>
      </c>
      <c r="AG45" s="47">
        <f>UHV!M45</f>
        <v>14.8</v>
      </c>
      <c r="AH45" s="20">
        <v>4.0</v>
      </c>
      <c r="AI45" s="221">
        <f t="shared" si="8"/>
        <v>18.8</v>
      </c>
      <c r="AJ45" s="223">
        <f t="shared" si="9"/>
        <v>28</v>
      </c>
      <c r="AK45" s="223">
        <f t="shared" si="10"/>
        <v>0</v>
      </c>
    </row>
    <row r="46" ht="15.75" customHeight="1">
      <c r="A46" s="20">
        <v>32.0</v>
      </c>
      <c r="B46" s="31" t="s">
        <v>120</v>
      </c>
      <c r="C46" s="22" t="s">
        <v>121</v>
      </c>
      <c r="D46" s="23" t="s">
        <v>122</v>
      </c>
      <c r="E46" s="242" t="s">
        <v>658</v>
      </c>
      <c r="F46" s="218">
        <v>15.0</v>
      </c>
      <c r="G46" s="20">
        <v>0.0</v>
      </c>
      <c r="H46" s="219">
        <v>6.0</v>
      </c>
      <c r="I46" s="20">
        <v>5.0</v>
      </c>
      <c r="J46" s="48"/>
      <c r="K46" s="220">
        <f t="shared" si="1"/>
        <v>26</v>
      </c>
      <c r="L46" s="47">
        <f>CADS!M46</f>
        <v>14.4</v>
      </c>
      <c r="M46" s="20">
        <v>5.0</v>
      </c>
      <c r="N46" s="221">
        <f t="shared" si="2"/>
        <v>19.4</v>
      </c>
      <c r="O46" s="222">
        <f>OS!M46</f>
        <v>14.2</v>
      </c>
      <c r="P46" s="20">
        <v>4.0</v>
      </c>
      <c r="Q46" s="221">
        <f t="shared" si="3"/>
        <v>18.2</v>
      </c>
      <c r="R46" s="47">
        <f>DSPD!M46</f>
        <v>27.5</v>
      </c>
      <c r="S46" s="218">
        <v>3.0</v>
      </c>
      <c r="T46" s="221">
        <f t="shared" si="4"/>
        <v>30.5</v>
      </c>
      <c r="U46" s="47">
        <f>MAD!M48</f>
        <v>0</v>
      </c>
      <c r="V46" s="47">
        <f>RPROGRAMMING!M48</f>
        <v>12.8</v>
      </c>
      <c r="W46" s="218">
        <v>3.0</v>
      </c>
      <c r="X46" s="221">
        <f t="shared" si="5"/>
        <v>15.8</v>
      </c>
      <c r="Y46" s="45"/>
      <c r="Z46" s="47">
        <f>'OE-BEM EE'!N48</f>
        <v>0</v>
      </c>
      <c r="AA46" s="47">
        <f>'OE-Autotronics ME'!M49</f>
        <v>26.3</v>
      </c>
      <c r="AB46" s="218">
        <v>3.0</v>
      </c>
      <c r="AC46" s="221">
        <f t="shared" si="6"/>
        <v>29.3</v>
      </c>
      <c r="AD46" s="47">
        <f>FM!M46</f>
        <v>10.6</v>
      </c>
      <c r="AE46" s="20">
        <v>3.0</v>
      </c>
      <c r="AF46" s="221">
        <f t="shared" si="7"/>
        <v>13.6</v>
      </c>
      <c r="AG46" s="47">
        <f>UHV!M46</f>
        <v>9</v>
      </c>
      <c r="AH46" s="20">
        <v>5.0</v>
      </c>
      <c r="AI46" s="221">
        <f t="shared" si="8"/>
        <v>14</v>
      </c>
      <c r="AJ46" s="223">
        <f t="shared" si="9"/>
        <v>26</v>
      </c>
      <c r="AK46" s="223">
        <f t="shared" si="10"/>
        <v>0</v>
      </c>
    </row>
    <row r="47" ht="15.75" customHeight="1">
      <c r="A47" s="20">
        <v>33.0</v>
      </c>
      <c r="B47" s="31" t="s">
        <v>123</v>
      </c>
      <c r="C47" s="22" t="s">
        <v>124</v>
      </c>
      <c r="D47" s="23" t="s">
        <v>125</v>
      </c>
      <c r="E47" s="242" t="s">
        <v>659</v>
      </c>
      <c r="F47" s="218">
        <v>10.0</v>
      </c>
      <c r="G47" s="20">
        <v>0.0</v>
      </c>
      <c r="H47" s="218">
        <v>0.0</v>
      </c>
      <c r="I47" s="20">
        <v>0.0</v>
      </c>
      <c r="J47" s="48"/>
      <c r="K47" s="220">
        <f t="shared" si="1"/>
        <v>10</v>
      </c>
      <c r="L47" s="47">
        <f>CADS!M47</f>
        <v>15.6</v>
      </c>
      <c r="M47" s="48"/>
      <c r="N47" s="221">
        <f t="shared" si="2"/>
        <v>15.6</v>
      </c>
      <c r="O47" s="222">
        <f>OS!M47</f>
        <v>10.6</v>
      </c>
      <c r="P47" s="20">
        <v>5.0</v>
      </c>
      <c r="Q47" s="221">
        <f t="shared" si="3"/>
        <v>15.6</v>
      </c>
      <c r="R47" s="47">
        <f>DSPD!M47</f>
        <v>11</v>
      </c>
      <c r="S47" s="45"/>
      <c r="T47" s="221">
        <f t="shared" si="4"/>
        <v>11</v>
      </c>
      <c r="U47" s="47">
        <f>MAD!M49</f>
        <v>0</v>
      </c>
      <c r="V47" s="47">
        <f>RPROGRAMMING!M49</f>
        <v>9.6</v>
      </c>
      <c r="W47" s="218">
        <v>5.0</v>
      </c>
      <c r="X47" s="221">
        <f t="shared" si="5"/>
        <v>14.6</v>
      </c>
      <c r="Y47" s="45"/>
      <c r="Z47" s="47">
        <f>'OE-BEM EE'!N49</f>
        <v>0</v>
      </c>
      <c r="AA47" s="47">
        <f>'OE-Autotronics ME'!M50</f>
        <v>24.7</v>
      </c>
      <c r="AB47" s="45"/>
      <c r="AC47" s="221">
        <f t="shared" si="6"/>
        <v>24.7</v>
      </c>
      <c r="AD47" s="47">
        <f>FM!M47</f>
        <v>8.2</v>
      </c>
      <c r="AE47" s="48"/>
      <c r="AF47" s="221">
        <f t="shared" si="7"/>
        <v>8.2</v>
      </c>
      <c r="AG47" s="47">
        <f>UHV!M47</f>
        <v>13.8</v>
      </c>
      <c r="AH47" s="48"/>
      <c r="AI47" s="221">
        <f t="shared" si="8"/>
        <v>13.8</v>
      </c>
      <c r="AJ47" s="223">
        <f t="shared" si="9"/>
        <v>10</v>
      </c>
      <c r="AK47" s="223">
        <f t="shared" si="10"/>
        <v>0</v>
      </c>
    </row>
    <row r="48" ht="15.75" customHeight="1">
      <c r="A48" s="20">
        <v>34.0</v>
      </c>
      <c r="B48" s="31" t="s">
        <v>126</v>
      </c>
      <c r="C48" s="22" t="s">
        <v>127</v>
      </c>
      <c r="D48" s="23" t="s">
        <v>128</v>
      </c>
      <c r="E48" s="242" t="s">
        <v>660</v>
      </c>
      <c r="F48" s="218">
        <v>15.0</v>
      </c>
      <c r="G48" s="20">
        <v>0.0</v>
      </c>
      <c r="H48" s="218">
        <v>0.0</v>
      </c>
      <c r="I48" s="20">
        <v>0.0</v>
      </c>
      <c r="J48" s="48"/>
      <c r="K48" s="220">
        <f t="shared" si="1"/>
        <v>15</v>
      </c>
      <c r="L48" s="47">
        <f>CADS!M48</f>
        <v>7.2</v>
      </c>
      <c r="M48" s="20">
        <v>4.0</v>
      </c>
      <c r="N48" s="221">
        <f t="shared" si="2"/>
        <v>11.2</v>
      </c>
      <c r="O48" s="222">
        <f>OS!M48</f>
        <v>7</v>
      </c>
      <c r="P48" s="20">
        <v>4.0</v>
      </c>
      <c r="Q48" s="221">
        <f t="shared" si="3"/>
        <v>11</v>
      </c>
      <c r="R48" s="47">
        <f>DSPD!M48</f>
        <v>10.5</v>
      </c>
      <c r="S48" s="218">
        <v>4.0</v>
      </c>
      <c r="T48" s="221">
        <f t="shared" si="4"/>
        <v>14.5</v>
      </c>
      <c r="U48" s="47">
        <f>MAD!M50</f>
        <v>0</v>
      </c>
      <c r="V48" s="47">
        <f>RPROGRAMMING!M50</f>
        <v>8</v>
      </c>
      <c r="W48" s="45"/>
      <c r="X48" s="221">
        <f t="shared" si="5"/>
        <v>8</v>
      </c>
      <c r="Y48" s="45"/>
      <c r="Z48" s="47">
        <f>'OE-BEM EE'!N50</f>
        <v>16.4</v>
      </c>
      <c r="AA48" s="47" t="str">
        <f>'OE-Autotronics ME'!M51</f>
        <v/>
      </c>
      <c r="AB48" s="45"/>
      <c r="AC48" s="221">
        <f t="shared" si="6"/>
        <v>16.4</v>
      </c>
      <c r="AD48" s="47">
        <f>FM!M48</f>
        <v>9.4</v>
      </c>
      <c r="AE48" s="20">
        <v>4.0</v>
      </c>
      <c r="AF48" s="221">
        <f t="shared" si="7"/>
        <v>13.4</v>
      </c>
      <c r="AG48" s="47">
        <f>UHV!M48</f>
        <v>12.6</v>
      </c>
      <c r="AH48" s="48"/>
      <c r="AI48" s="221">
        <f t="shared" si="8"/>
        <v>12.6</v>
      </c>
      <c r="AJ48" s="223">
        <f t="shared" si="9"/>
        <v>16</v>
      </c>
      <c r="AK48" s="223">
        <f t="shared" si="10"/>
        <v>-1</v>
      </c>
    </row>
    <row r="49" ht="15.75" customHeight="1">
      <c r="A49" s="20">
        <v>35.0</v>
      </c>
      <c r="B49" s="31" t="s">
        <v>129</v>
      </c>
      <c r="C49" s="22" t="s">
        <v>130</v>
      </c>
      <c r="D49" s="23" t="s">
        <v>131</v>
      </c>
      <c r="E49" s="217" t="s">
        <v>661</v>
      </c>
      <c r="F49" s="218">
        <v>10.0</v>
      </c>
      <c r="G49" s="218">
        <v>0.0</v>
      </c>
      <c r="H49" s="218">
        <v>6.0</v>
      </c>
      <c r="I49" s="20">
        <v>0.0</v>
      </c>
      <c r="J49" s="45"/>
      <c r="K49" s="220">
        <f t="shared" si="1"/>
        <v>16</v>
      </c>
      <c r="L49" s="47">
        <f>CADS!M49</f>
        <v>8.6</v>
      </c>
      <c r="M49" s="218">
        <v>5.0</v>
      </c>
      <c r="N49" s="221">
        <f t="shared" si="2"/>
        <v>13.6</v>
      </c>
      <c r="O49" s="222">
        <f>OS!M49</f>
        <v>9</v>
      </c>
      <c r="P49" s="218">
        <v>5.0</v>
      </c>
      <c r="Q49" s="221">
        <f t="shared" si="3"/>
        <v>14</v>
      </c>
      <c r="R49" s="47">
        <f>DSPD!M49</f>
        <v>14.5</v>
      </c>
      <c r="S49" s="218">
        <v>5.0</v>
      </c>
      <c r="T49" s="221">
        <f t="shared" si="4"/>
        <v>19.5</v>
      </c>
      <c r="U49" s="47">
        <f>MAD!M51</f>
        <v>0</v>
      </c>
      <c r="V49" s="47">
        <f>RPROGRAMMING!M51</f>
        <v>7</v>
      </c>
      <c r="W49" s="218">
        <v>1.0</v>
      </c>
      <c r="X49" s="221">
        <f t="shared" si="5"/>
        <v>8</v>
      </c>
      <c r="Y49" s="45"/>
      <c r="Z49" s="47">
        <f>'OE-BEM EE'!N51</f>
        <v>0</v>
      </c>
      <c r="AA49" s="47">
        <f>'OE-Autotronics ME'!M52</f>
        <v>20.5</v>
      </c>
      <c r="AB49" s="45"/>
      <c r="AC49" s="221">
        <f t="shared" si="6"/>
        <v>20.5</v>
      </c>
      <c r="AD49" s="47">
        <f>FM!M49</f>
        <v>7.8</v>
      </c>
      <c r="AE49" s="45"/>
      <c r="AF49" s="221">
        <f t="shared" si="7"/>
        <v>7.8</v>
      </c>
      <c r="AG49" s="47">
        <f>UHV!M49</f>
        <v>11</v>
      </c>
      <c r="AH49" s="45"/>
      <c r="AI49" s="221">
        <f t="shared" si="8"/>
        <v>11</v>
      </c>
      <c r="AJ49" s="223">
        <f t="shared" si="9"/>
        <v>16</v>
      </c>
      <c r="AK49" s="223">
        <f t="shared" si="10"/>
        <v>0</v>
      </c>
    </row>
    <row r="50" ht="15.75" customHeight="1">
      <c r="A50" s="20">
        <v>36.0</v>
      </c>
      <c r="B50" s="31" t="s">
        <v>132</v>
      </c>
      <c r="C50" s="22" t="s">
        <v>133</v>
      </c>
      <c r="D50" s="23" t="s">
        <v>134</v>
      </c>
      <c r="E50" s="242" t="s">
        <v>662</v>
      </c>
      <c r="F50" s="218">
        <v>10.0</v>
      </c>
      <c r="G50" s="20">
        <v>0.0</v>
      </c>
      <c r="H50" s="219">
        <v>8.0</v>
      </c>
      <c r="I50" s="20">
        <v>0.0</v>
      </c>
      <c r="J50" s="48"/>
      <c r="K50" s="220">
        <f t="shared" si="1"/>
        <v>18</v>
      </c>
      <c r="L50" s="47">
        <f>CADS!M50</f>
        <v>8.4</v>
      </c>
      <c r="M50" s="20">
        <v>5.0</v>
      </c>
      <c r="N50" s="221">
        <f t="shared" si="2"/>
        <v>13.4</v>
      </c>
      <c r="O50" s="222">
        <f>OS!M50</f>
        <v>12</v>
      </c>
      <c r="P50" s="48"/>
      <c r="Q50" s="221">
        <f t="shared" si="3"/>
        <v>12</v>
      </c>
      <c r="R50" s="47">
        <f>DSPD!M50</f>
        <v>10</v>
      </c>
      <c r="S50" s="218">
        <v>5.0</v>
      </c>
      <c r="T50" s="221">
        <f t="shared" si="4"/>
        <v>15</v>
      </c>
      <c r="U50" s="47">
        <f>MAD!M52</f>
        <v>0</v>
      </c>
      <c r="V50" s="47">
        <f>RPROGRAMMING!M52</f>
        <v>9.6</v>
      </c>
      <c r="W50" s="218">
        <v>5.0</v>
      </c>
      <c r="X50" s="221">
        <f t="shared" si="5"/>
        <v>14.6</v>
      </c>
      <c r="Y50" s="45"/>
      <c r="Z50" s="47">
        <f>'OE-BEM EE'!N52</f>
        <v>0</v>
      </c>
      <c r="AA50" s="47">
        <f>'OE-Autotronics ME'!M53</f>
        <v>25.5</v>
      </c>
      <c r="AB50" s="45"/>
      <c r="AC50" s="221">
        <f t="shared" si="6"/>
        <v>25.5</v>
      </c>
      <c r="AD50" s="47">
        <f>FM!M50</f>
        <v>11</v>
      </c>
      <c r="AE50" s="20">
        <v>3.0</v>
      </c>
      <c r="AF50" s="221">
        <f t="shared" si="7"/>
        <v>14</v>
      </c>
      <c r="AG50" s="47">
        <f>UHV!M50</f>
        <v>13.8</v>
      </c>
      <c r="AH50" s="48"/>
      <c r="AI50" s="221">
        <f t="shared" si="8"/>
        <v>13.8</v>
      </c>
      <c r="AJ50" s="223">
        <f t="shared" si="9"/>
        <v>18</v>
      </c>
      <c r="AK50" s="223">
        <f t="shared" si="10"/>
        <v>0</v>
      </c>
    </row>
    <row r="51" ht="15.75" customHeight="1">
      <c r="A51" s="20">
        <v>37.0</v>
      </c>
      <c r="B51" s="31" t="s">
        <v>135</v>
      </c>
      <c r="C51" s="22" t="s">
        <v>136</v>
      </c>
      <c r="D51" s="23" t="s">
        <v>137</v>
      </c>
      <c r="E51" s="48"/>
      <c r="F51" s="218">
        <v>0.0</v>
      </c>
      <c r="G51" s="20">
        <v>0.0</v>
      </c>
      <c r="H51" s="218">
        <v>0.0</v>
      </c>
      <c r="I51" s="20">
        <v>0.0</v>
      </c>
      <c r="J51" s="48"/>
      <c r="K51" s="220">
        <f t="shared" si="1"/>
        <v>0</v>
      </c>
      <c r="L51" s="47">
        <f>CADS!M51</f>
        <v>11</v>
      </c>
      <c r="M51" s="48"/>
      <c r="N51" s="221">
        <f t="shared" si="2"/>
        <v>11</v>
      </c>
      <c r="O51" s="222">
        <f>OS!M51</f>
        <v>9</v>
      </c>
      <c r="P51" s="48"/>
      <c r="Q51" s="221">
        <f t="shared" si="3"/>
        <v>9</v>
      </c>
      <c r="R51" s="47">
        <f>DSPD!M51</f>
        <v>11</v>
      </c>
      <c r="S51" s="45"/>
      <c r="T51" s="221">
        <f t="shared" si="4"/>
        <v>11</v>
      </c>
      <c r="U51" s="47">
        <f>MAD!M53</f>
        <v>0</v>
      </c>
      <c r="V51" s="47">
        <f>RPROGRAMMING!M53</f>
        <v>8.2</v>
      </c>
      <c r="W51" s="45"/>
      <c r="X51" s="221">
        <f t="shared" si="5"/>
        <v>8.2</v>
      </c>
      <c r="Y51" s="45"/>
      <c r="Z51" s="47">
        <f>'OE-BEM EE'!N53</f>
        <v>0</v>
      </c>
      <c r="AA51" s="47">
        <f>'OE-Autotronics ME'!M54</f>
        <v>22.1</v>
      </c>
      <c r="AB51" s="45"/>
      <c r="AC51" s="221">
        <f t="shared" si="6"/>
        <v>22.1</v>
      </c>
      <c r="AD51" s="47">
        <f>FM!M51</f>
        <v>8.6</v>
      </c>
      <c r="AE51" s="48"/>
      <c r="AF51" s="221">
        <f t="shared" si="7"/>
        <v>8.6</v>
      </c>
      <c r="AG51" s="47">
        <f>UHV!M51</f>
        <v>9</v>
      </c>
      <c r="AH51" s="48"/>
      <c r="AI51" s="221">
        <f t="shared" si="8"/>
        <v>9</v>
      </c>
      <c r="AJ51" s="223">
        <f t="shared" si="9"/>
        <v>0</v>
      </c>
      <c r="AK51" s="223">
        <f t="shared" si="10"/>
        <v>0</v>
      </c>
    </row>
    <row r="52" ht="15.75" customHeight="1">
      <c r="A52" s="20">
        <v>38.0</v>
      </c>
      <c r="B52" s="31" t="s">
        <v>138</v>
      </c>
      <c r="C52" s="22" t="s">
        <v>139</v>
      </c>
      <c r="D52" s="23" t="s">
        <v>140</v>
      </c>
      <c r="E52" s="242" t="s">
        <v>663</v>
      </c>
      <c r="F52" s="218">
        <v>15.0</v>
      </c>
      <c r="G52" s="20">
        <v>0.0</v>
      </c>
      <c r="H52" s="219">
        <v>8.0</v>
      </c>
      <c r="I52" s="20">
        <v>0.0</v>
      </c>
      <c r="J52" s="48"/>
      <c r="K52" s="220">
        <f t="shared" si="1"/>
        <v>23</v>
      </c>
      <c r="L52" s="47">
        <f>CADS!M52</f>
        <v>6.8</v>
      </c>
      <c r="M52" s="20">
        <v>5.0</v>
      </c>
      <c r="N52" s="221">
        <f t="shared" si="2"/>
        <v>11.8</v>
      </c>
      <c r="O52" s="222">
        <f>OS!M52</f>
        <v>8.2</v>
      </c>
      <c r="P52" s="20">
        <v>5.0</v>
      </c>
      <c r="Q52" s="221">
        <f t="shared" si="3"/>
        <v>13.2</v>
      </c>
      <c r="R52" s="47">
        <f>DSPD!M52</f>
        <v>11.5</v>
      </c>
      <c r="S52" s="218">
        <v>5.0</v>
      </c>
      <c r="T52" s="221">
        <f t="shared" si="4"/>
        <v>16.5</v>
      </c>
      <c r="U52" s="47">
        <f>MAD!M54</f>
        <v>0</v>
      </c>
      <c r="V52" s="47">
        <f>RPROGRAMMING!M54</f>
        <v>8</v>
      </c>
      <c r="W52" s="218">
        <v>5.0</v>
      </c>
      <c r="X52" s="221">
        <f t="shared" si="5"/>
        <v>13</v>
      </c>
      <c r="Y52" s="45"/>
      <c r="Z52" s="47">
        <f>'OE-BEM EE'!N54</f>
        <v>0</v>
      </c>
      <c r="AA52" s="47">
        <f>'OE-Autotronics ME'!M55</f>
        <v>22.7</v>
      </c>
      <c r="AB52" s="45"/>
      <c r="AC52" s="221">
        <f t="shared" si="6"/>
        <v>22.7</v>
      </c>
      <c r="AD52" s="47">
        <f>FM!M52</f>
        <v>7.8</v>
      </c>
      <c r="AE52" s="20">
        <v>3.0</v>
      </c>
      <c r="AF52" s="221">
        <f t="shared" si="7"/>
        <v>10.8</v>
      </c>
      <c r="AG52" s="47">
        <f>UHV!M52</f>
        <v>11</v>
      </c>
      <c r="AH52" s="48"/>
      <c r="AI52" s="221">
        <f t="shared" si="8"/>
        <v>11</v>
      </c>
      <c r="AJ52" s="223">
        <f t="shared" si="9"/>
        <v>23</v>
      </c>
      <c r="AK52" s="223">
        <f t="shared" si="10"/>
        <v>0</v>
      </c>
    </row>
    <row r="53" ht="15.75" customHeight="1">
      <c r="A53" s="20">
        <v>39.0</v>
      </c>
      <c r="B53" s="31" t="s">
        <v>141</v>
      </c>
      <c r="C53" s="22" t="s">
        <v>142</v>
      </c>
      <c r="D53" s="23" t="s">
        <v>143</v>
      </c>
      <c r="E53" s="242" t="s">
        <v>664</v>
      </c>
      <c r="F53" s="218">
        <v>15.0</v>
      </c>
      <c r="G53" s="20">
        <v>5.0</v>
      </c>
      <c r="H53" s="219">
        <v>6.0</v>
      </c>
      <c r="I53" s="20">
        <v>0.0</v>
      </c>
      <c r="J53" s="48"/>
      <c r="K53" s="220">
        <f t="shared" si="1"/>
        <v>26</v>
      </c>
      <c r="L53" s="47">
        <f>CADS!M53</f>
        <v>16</v>
      </c>
      <c r="M53" s="20">
        <v>4.0</v>
      </c>
      <c r="N53" s="221">
        <f t="shared" si="2"/>
        <v>20</v>
      </c>
      <c r="O53" s="222">
        <f>OS!M53</f>
        <v>18.2</v>
      </c>
      <c r="P53" s="20">
        <v>1.0</v>
      </c>
      <c r="Q53" s="221">
        <f t="shared" si="3"/>
        <v>19.2</v>
      </c>
      <c r="R53" s="47">
        <f>DSPD!M53</f>
        <v>21</v>
      </c>
      <c r="S53" s="218">
        <v>5.0</v>
      </c>
      <c r="T53" s="221">
        <f t="shared" si="4"/>
        <v>26</v>
      </c>
      <c r="U53" s="47">
        <f>MAD!M55</f>
        <v>13.6</v>
      </c>
      <c r="V53" s="47">
        <f>RPROGRAMMING!M55</f>
        <v>0</v>
      </c>
      <c r="W53" s="218">
        <v>6.0</v>
      </c>
      <c r="X53" s="221">
        <f t="shared" si="5"/>
        <v>19.6</v>
      </c>
      <c r="Y53" s="45"/>
      <c r="Z53" s="47">
        <f>'OE-BEM EE'!N55</f>
        <v>0</v>
      </c>
      <c r="AA53" s="47">
        <f>'OE-Autotronics ME'!M56</f>
        <v>25.9</v>
      </c>
      <c r="AB53" s="218">
        <v>5.0</v>
      </c>
      <c r="AC53" s="221">
        <f t="shared" si="6"/>
        <v>30.9</v>
      </c>
      <c r="AD53" s="47">
        <f>FM!M53</f>
        <v>13.6</v>
      </c>
      <c r="AE53" s="20">
        <v>2.0</v>
      </c>
      <c r="AF53" s="221">
        <f t="shared" si="7"/>
        <v>15.6</v>
      </c>
      <c r="AG53" s="47">
        <f>UHV!M53</f>
        <v>13</v>
      </c>
      <c r="AH53" s="20">
        <v>3.0</v>
      </c>
      <c r="AI53" s="221">
        <f t="shared" si="8"/>
        <v>16</v>
      </c>
      <c r="AJ53" s="223">
        <f t="shared" si="9"/>
        <v>26</v>
      </c>
      <c r="AK53" s="223">
        <f t="shared" si="10"/>
        <v>0</v>
      </c>
    </row>
    <row r="54" ht="15.75" customHeight="1">
      <c r="A54" s="20">
        <v>40.0</v>
      </c>
      <c r="B54" s="31" t="s">
        <v>144</v>
      </c>
      <c r="C54" s="22" t="s">
        <v>145</v>
      </c>
      <c r="D54" s="23" t="s">
        <v>146</v>
      </c>
      <c r="E54" s="242" t="s">
        <v>665</v>
      </c>
      <c r="F54" s="218">
        <v>10.0</v>
      </c>
      <c r="G54" s="20">
        <v>0.0</v>
      </c>
      <c r="H54" s="219">
        <v>16.0</v>
      </c>
      <c r="I54" s="20">
        <v>0.0</v>
      </c>
      <c r="J54" s="48"/>
      <c r="K54" s="220">
        <f t="shared" si="1"/>
        <v>26</v>
      </c>
      <c r="L54" s="47">
        <f>CADS!M54</f>
        <v>17.4</v>
      </c>
      <c r="M54" s="20">
        <v>3.0</v>
      </c>
      <c r="N54" s="221">
        <f t="shared" si="2"/>
        <v>20.4</v>
      </c>
      <c r="O54" s="222">
        <f>OS!M54</f>
        <v>19.2</v>
      </c>
      <c r="P54" s="48"/>
      <c r="Q54" s="221">
        <f t="shared" si="3"/>
        <v>19.2</v>
      </c>
      <c r="R54" s="47">
        <f>DSPD!M54</f>
        <v>22</v>
      </c>
      <c r="S54" s="218">
        <v>5.0</v>
      </c>
      <c r="T54" s="221">
        <f t="shared" si="4"/>
        <v>27</v>
      </c>
      <c r="U54" s="47">
        <f>MAD!M56</f>
        <v>0</v>
      </c>
      <c r="V54" s="47">
        <f>RPROGRAMMING!M56</f>
        <v>9.6</v>
      </c>
      <c r="W54" s="218">
        <v>5.0</v>
      </c>
      <c r="X54" s="221">
        <f t="shared" si="5"/>
        <v>14.6</v>
      </c>
      <c r="Y54" s="45"/>
      <c r="Z54" s="47">
        <f>'OE-BEM EE'!N56</f>
        <v>0</v>
      </c>
      <c r="AA54" s="47">
        <f>'OE-Autotronics ME'!M57</f>
        <v>28.5</v>
      </c>
      <c r="AB54" s="218">
        <v>5.0</v>
      </c>
      <c r="AC54" s="221">
        <f t="shared" si="6"/>
        <v>33.5</v>
      </c>
      <c r="AD54" s="47">
        <f>FM!M54</f>
        <v>14</v>
      </c>
      <c r="AE54" s="20">
        <v>4.0</v>
      </c>
      <c r="AF54" s="221">
        <f t="shared" si="7"/>
        <v>18</v>
      </c>
      <c r="AG54" s="47">
        <f>UHV!M54</f>
        <v>14</v>
      </c>
      <c r="AH54" s="20">
        <v>4.0</v>
      </c>
      <c r="AI54" s="221">
        <f t="shared" si="8"/>
        <v>18</v>
      </c>
      <c r="AJ54" s="223">
        <f t="shared" si="9"/>
        <v>26</v>
      </c>
      <c r="AK54" s="223">
        <f t="shared" si="10"/>
        <v>0</v>
      </c>
    </row>
    <row r="55" ht="15.75" customHeight="1">
      <c r="A55" s="20">
        <v>41.0</v>
      </c>
      <c r="B55" s="31" t="s">
        <v>147</v>
      </c>
      <c r="C55" s="22" t="s">
        <v>148</v>
      </c>
      <c r="D55" s="23" t="s">
        <v>149</v>
      </c>
      <c r="E55" s="242" t="s">
        <v>666</v>
      </c>
      <c r="F55" s="218">
        <v>15.0</v>
      </c>
      <c r="G55" s="20">
        <v>0.0</v>
      </c>
      <c r="H55" s="219">
        <v>6.0</v>
      </c>
      <c r="I55" s="20">
        <v>0.0</v>
      </c>
      <c r="J55" s="48"/>
      <c r="K55" s="220">
        <f t="shared" si="1"/>
        <v>21</v>
      </c>
      <c r="L55" s="47">
        <f>CADS!M55</f>
        <v>8</v>
      </c>
      <c r="M55" s="20">
        <v>3.0</v>
      </c>
      <c r="N55" s="221">
        <f t="shared" si="2"/>
        <v>11</v>
      </c>
      <c r="O55" s="222">
        <f>OS!M55</f>
        <v>8.6</v>
      </c>
      <c r="P55" s="20">
        <v>3.0</v>
      </c>
      <c r="Q55" s="221">
        <f t="shared" si="3"/>
        <v>11.6</v>
      </c>
      <c r="R55" s="47">
        <f>DSPD!M55</f>
        <v>9.5</v>
      </c>
      <c r="S55" s="218">
        <v>3.0</v>
      </c>
      <c r="T55" s="221">
        <f t="shared" si="4"/>
        <v>12.5</v>
      </c>
      <c r="U55" s="47">
        <f>MAD!M57</f>
        <v>0</v>
      </c>
      <c r="V55" s="47">
        <f>RPROGRAMMING!M57</f>
        <v>7.6</v>
      </c>
      <c r="W55" s="218">
        <v>3.0</v>
      </c>
      <c r="X55" s="221">
        <f t="shared" si="5"/>
        <v>10.6</v>
      </c>
      <c r="Y55" s="45"/>
      <c r="Z55" s="47">
        <f>'OE-BEM EE'!N57</f>
        <v>16.1</v>
      </c>
      <c r="AA55" s="47" t="str">
        <f>'OE-Autotronics ME'!M58</f>
        <v/>
      </c>
      <c r="AB55" s="218">
        <v>3.0</v>
      </c>
      <c r="AC55" s="221">
        <f t="shared" si="6"/>
        <v>19.1</v>
      </c>
      <c r="AD55" s="47">
        <f>FM!M55</f>
        <v>8.6</v>
      </c>
      <c r="AE55" s="20">
        <v>3.0</v>
      </c>
      <c r="AF55" s="221">
        <f t="shared" si="7"/>
        <v>11.6</v>
      </c>
      <c r="AG55" s="47">
        <f>UHV!M55</f>
        <v>7.8</v>
      </c>
      <c r="AH55" s="20">
        <v>3.0</v>
      </c>
      <c r="AI55" s="221">
        <f t="shared" si="8"/>
        <v>10.8</v>
      </c>
      <c r="AJ55" s="223">
        <f t="shared" si="9"/>
        <v>21</v>
      </c>
      <c r="AK55" s="223">
        <f t="shared" si="10"/>
        <v>0</v>
      </c>
    </row>
    <row r="56" ht="15.75" customHeight="1">
      <c r="A56" s="20">
        <v>42.0</v>
      </c>
      <c r="B56" s="31" t="s">
        <v>150</v>
      </c>
      <c r="C56" s="22" t="s">
        <v>151</v>
      </c>
      <c r="D56" s="23" t="s">
        <v>152</v>
      </c>
      <c r="E56" s="242" t="s">
        <v>667</v>
      </c>
      <c r="F56" s="218">
        <v>15.0</v>
      </c>
      <c r="G56" s="20">
        <v>0.0</v>
      </c>
      <c r="H56" s="219">
        <v>6.0</v>
      </c>
      <c r="I56" s="20">
        <v>0.0</v>
      </c>
      <c r="J56" s="48"/>
      <c r="K56" s="220">
        <f t="shared" si="1"/>
        <v>21</v>
      </c>
      <c r="L56" s="47">
        <f>CADS!M56</f>
        <v>9.4</v>
      </c>
      <c r="M56" s="20">
        <v>3.0</v>
      </c>
      <c r="N56" s="221">
        <f t="shared" si="2"/>
        <v>12.4</v>
      </c>
      <c r="O56" s="222">
        <f>OS!M56</f>
        <v>12.2</v>
      </c>
      <c r="P56" s="20">
        <v>3.0</v>
      </c>
      <c r="Q56" s="221">
        <f t="shared" si="3"/>
        <v>15.2</v>
      </c>
      <c r="R56" s="47">
        <f>DSPD!M56</f>
        <v>18</v>
      </c>
      <c r="S56" s="218">
        <v>3.0</v>
      </c>
      <c r="T56" s="221">
        <f t="shared" si="4"/>
        <v>21</v>
      </c>
      <c r="U56" s="47">
        <f>MAD!M58</f>
        <v>15</v>
      </c>
      <c r="V56" s="47">
        <f>RPROGRAMMING!M58</f>
        <v>0</v>
      </c>
      <c r="W56" s="218">
        <v>3.0</v>
      </c>
      <c r="X56" s="221">
        <f t="shared" si="5"/>
        <v>18</v>
      </c>
      <c r="Y56" s="45"/>
      <c r="Z56" s="47">
        <f>'OE-BEM EE'!N58</f>
        <v>0</v>
      </c>
      <c r="AA56" s="47">
        <f>'OE-Autotronics ME'!M59</f>
        <v>28.5</v>
      </c>
      <c r="AB56" s="218">
        <v>3.0</v>
      </c>
      <c r="AC56" s="221">
        <f t="shared" si="6"/>
        <v>31.5</v>
      </c>
      <c r="AD56" s="47">
        <f>FM!M56</f>
        <v>11</v>
      </c>
      <c r="AE56" s="20">
        <v>3.0</v>
      </c>
      <c r="AF56" s="221">
        <f t="shared" si="7"/>
        <v>14</v>
      </c>
      <c r="AG56" s="47">
        <f>UHV!M56</f>
        <v>13</v>
      </c>
      <c r="AH56" s="20">
        <v>3.0</v>
      </c>
      <c r="AI56" s="221">
        <f t="shared" si="8"/>
        <v>16</v>
      </c>
      <c r="AJ56" s="223">
        <f t="shared" si="9"/>
        <v>21</v>
      </c>
      <c r="AK56" s="223">
        <f t="shared" si="10"/>
        <v>0</v>
      </c>
    </row>
    <row r="57" ht="15.75" customHeight="1">
      <c r="A57" s="20">
        <v>43.0</v>
      </c>
      <c r="B57" s="31" t="s">
        <v>153</v>
      </c>
      <c r="C57" s="22" t="s">
        <v>154</v>
      </c>
      <c r="D57" s="23" t="s">
        <v>155</v>
      </c>
      <c r="E57" s="242" t="s">
        <v>668</v>
      </c>
      <c r="F57" s="218">
        <v>15.0</v>
      </c>
      <c r="G57" s="20">
        <v>0.0</v>
      </c>
      <c r="H57" s="243">
        <v>6.0</v>
      </c>
      <c r="I57" s="20">
        <v>5.0</v>
      </c>
      <c r="J57" s="48"/>
      <c r="K57" s="220">
        <f t="shared" si="1"/>
        <v>26</v>
      </c>
      <c r="L57" s="47">
        <f>CADS!M57</f>
        <v>14.2</v>
      </c>
      <c r="M57" s="20">
        <v>4.0</v>
      </c>
      <c r="N57" s="221">
        <f t="shared" si="2"/>
        <v>18.2</v>
      </c>
      <c r="O57" s="222">
        <f>OS!M57</f>
        <v>12.6</v>
      </c>
      <c r="P57" s="20">
        <v>4.0</v>
      </c>
      <c r="Q57" s="221">
        <f t="shared" si="3"/>
        <v>16.6</v>
      </c>
      <c r="R57" s="47">
        <f>DSPD!M57</f>
        <v>23</v>
      </c>
      <c r="S57" s="218">
        <v>4.0</v>
      </c>
      <c r="T57" s="221">
        <f t="shared" si="4"/>
        <v>27</v>
      </c>
      <c r="U57" s="47">
        <f>MAD!M59</f>
        <v>12.6</v>
      </c>
      <c r="V57" s="47">
        <f>RPROGRAMMING!M59</f>
        <v>0</v>
      </c>
      <c r="W57" s="218">
        <v>4.0</v>
      </c>
      <c r="X57" s="221">
        <f t="shared" si="5"/>
        <v>16.6</v>
      </c>
      <c r="Y57" s="45"/>
      <c r="Z57" s="47">
        <f>'OE-BEM EE'!N59</f>
        <v>0</v>
      </c>
      <c r="AA57" s="47">
        <f>'OE-Autotronics ME'!M60</f>
        <v>27.8</v>
      </c>
      <c r="AB57" s="218">
        <v>4.0</v>
      </c>
      <c r="AC57" s="221">
        <f t="shared" si="6"/>
        <v>31.8</v>
      </c>
      <c r="AD57" s="47">
        <f>FM!M57</f>
        <v>10.2</v>
      </c>
      <c r="AE57" s="20">
        <v>3.0</v>
      </c>
      <c r="AF57" s="221">
        <f t="shared" si="7"/>
        <v>13.2</v>
      </c>
      <c r="AG57" s="47">
        <f>UHV!M57</f>
        <v>12.6</v>
      </c>
      <c r="AH57" s="20">
        <v>3.0</v>
      </c>
      <c r="AI57" s="221">
        <f t="shared" si="8"/>
        <v>15.6</v>
      </c>
      <c r="AJ57" s="223">
        <f t="shared" si="9"/>
        <v>26</v>
      </c>
      <c r="AK57" s="223">
        <f t="shared" si="10"/>
        <v>0</v>
      </c>
    </row>
    <row r="58" ht="15.75" customHeight="1">
      <c r="A58" s="20">
        <v>44.0</v>
      </c>
      <c r="B58" s="31" t="s">
        <v>156</v>
      </c>
      <c r="C58" s="22" t="s">
        <v>157</v>
      </c>
      <c r="D58" s="23" t="s">
        <v>158</v>
      </c>
      <c r="E58" s="242" t="s">
        <v>669</v>
      </c>
      <c r="F58" s="218">
        <v>10.0</v>
      </c>
      <c r="G58" s="20">
        <v>0.0</v>
      </c>
      <c r="H58" s="219">
        <v>6.0</v>
      </c>
      <c r="I58" s="20">
        <v>0.0</v>
      </c>
      <c r="J58" s="48"/>
      <c r="K58" s="220">
        <f t="shared" si="1"/>
        <v>16</v>
      </c>
      <c r="L58" s="47">
        <f>CADS!M58</f>
        <v>15.4</v>
      </c>
      <c r="M58" s="20">
        <v>4.0</v>
      </c>
      <c r="N58" s="221">
        <f t="shared" si="2"/>
        <v>19.4</v>
      </c>
      <c r="O58" s="222">
        <f>OS!M58</f>
        <v>13.6</v>
      </c>
      <c r="P58" s="20">
        <v>4.0</v>
      </c>
      <c r="Q58" s="221">
        <f t="shared" si="3"/>
        <v>17.6</v>
      </c>
      <c r="R58" s="47">
        <f>DSPD!M58</f>
        <v>28</v>
      </c>
      <c r="S58" s="45"/>
      <c r="T58" s="221">
        <f t="shared" si="4"/>
        <v>28</v>
      </c>
      <c r="U58" s="47">
        <f>MAD!M60</f>
        <v>11.4</v>
      </c>
      <c r="V58" s="47">
        <f>RPROGRAMMING!M60</f>
        <v>0</v>
      </c>
      <c r="W58" s="218">
        <v>4.0</v>
      </c>
      <c r="X58" s="221">
        <f t="shared" si="5"/>
        <v>15.4</v>
      </c>
      <c r="Y58" s="45"/>
      <c r="Z58" s="47">
        <f>'OE-BEM EE'!N60</f>
        <v>0</v>
      </c>
      <c r="AA58" s="47">
        <f>'OE-Autotronics ME'!M61</f>
        <v>25.3</v>
      </c>
      <c r="AB58" s="45"/>
      <c r="AC58" s="221">
        <f t="shared" si="6"/>
        <v>25.3</v>
      </c>
      <c r="AD58" s="47">
        <f>FM!M58</f>
        <v>10.4</v>
      </c>
      <c r="AE58" s="20">
        <v>2.0</v>
      </c>
      <c r="AF58" s="221">
        <f t="shared" si="7"/>
        <v>12.4</v>
      </c>
      <c r="AG58" s="47">
        <f>UHV!M58</f>
        <v>11</v>
      </c>
      <c r="AH58" s="20">
        <v>2.0</v>
      </c>
      <c r="AI58" s="221">
        <f t="shared" si="8"/>
        <v>13</v>
      </c>
      <c r="AJ58" s="223">
        <f t="shared" si="9"/>
        <v>16</v>
      </c>
      <c r="AK58" s="223">
        <f t="shared" si="10"/>
        <v>0</v>
      </c>
    </row>
    <row r="59" ht="15.75" customHeight="1">
      <c r="A59" s="20">
        <v>45.0</v>
      </c>
      <c r="B59" s="31" t="s">
        <v>159</v>
      </c>
      <c r="C59" s="22" t="s">
        <v>160</v>
      </c>
      <c r="D59" s="23" t="s">
        <v>161</v>
      </c>
      <c r="E59" s="48"/>
      <c r="F59" s="218">
        <v>0.0</v>
      </c>
      <c r="G59" s="20">
        <v>0.0</v>
      </c>
      <c r="H59" s="218">
        <v>0.0</v>
      </c>
      <c r="I59" s="20">
        <v>0.0</v>
      </c>
      <c r="J59" s="48"/>
      <c r="K59" s="220">
        <f t="shared" si="1"/>
        <v>0</v>
      </c>
      <c r="L59" s="47">
        <f>CADS!M59</f>
        <v>12.2</v>
      </c>
      <c r="M59" s="48"/>
      <c r="N59" s="221">
        <f t="shared" si="2"/>
        <v>12.2</v>
      </c>
      <c r="O59" s="222">
        <f>OS!M59</f>
        <v>12.2</v>
      </c>
      <c r="P59" s="48"/>
      <c r="Q59" s="221">
        <f t="shared" si="3"/>
        <v>12.2</v>
      </c>
      <c r="R59" s="47">
        <f>DSPD!M59</f>
        <v>15</v>
      </c>
      <c r="S59" s="45"/>
      <c r="T59" s="221">
        <f t="shared" si="4"/>
        <v>15</v>
      </c>
      <c r="U59" s="47">
        <f>MAD!M61</f>
        <v>0</v>
      </c>
      <c r="V59" s="47">
        <f>RPROGRAMMING!M61</f>
        <v>8</v>
      </c>
      <c r="W59" s="45"/>
      <c r="X59" s="221">
        <f t="shared" si="5"/>
        <v>8</v>
      </c>
      <c r="Y59" s="45"/>
      <c r="Z59" s="47">
        <f>'OE-BEM EE'!N61</f>
        <v>16.1</v>
      </c>
      <c r="AA59" s="47" t="str">
        <f>'OE-Autotronics ME'!M62</f>
        <v/>
      </c>
      <c r="AB59" s="45"/>
      <c r="AC59" s="221">
        <f t="shared" si="6"/>
        <v>16.1</v>
      </c>
      <c r="AD59" s="47">
        <f>FM!M59</f>
        <v>11</v>
      </c>
      <c r="AE59" s="48"/>
      <c r="AF59" s="221">
        <f t="shared" si="7"/>
        <v>11</v>
      </c>
      <c r="AG59" s="47">
        <f>UHV!M59</f>
        <v>10.6</v>
      </c>
      <c r="AH59" s="48"/>
      <c r="AI59" s="221">
        <f t="shared" si="8"/>
        <v>10.6</v>
      </c>
      <c r="AJ59" s="223">
        <f t="shared" si="9"/>
        <v>0</v>
      </c>
      <c r="AK59" s="223">
        <f t="shared" si="10"/>
        <v>0</v>
      </c>
    </row>
    <row r="60" ht="15.75" customHeight="1">
      <c r="A60" s="20">
        <v>46.0</v>
      </c>
      <c r="B60" s="31" t="s">
        <v>162</v>
      </c>
      <c r="C60" s="22" t="s">
        <v>163</v>
      </c>
      <c r="D60" s="23" t="s">
        <v>164</v>
      </c>
      <c r="E60" s="242" t="s">
        <v>670</v>
      </c>
      <c r="F60" s="218">
        <v>15.0</v>
      </c>
      <c r="G60" s="20">
        <v>0.0</v>
      </c>
      <c r="H60" s="219">
        <v>14.0</v>
      </c>
      <c r="I60" s="20">
        <v>0.0</v>
      </c>
      <c r="J60" s="48"/>
      <c r="K60" s="220">
        <f t="shared" si="1"/>
        <v>29</v>
      </c>
      <c r="L60" s="47">
        <f>CADS!M60</f>
        <v>15.2</v>
      </c>
      <c r="M60" s="20">
        <v>3.0</v>
      </c>
      <c r="N60" s="221">
        <f t="shared" si="2"/>
        <v>18.2</v>
      </c>
      <c r="O60" s="222">
        <f>OS!M60</f>
        <v>13.8</v>
      </c>
      <c r="P60" s="20">
        <v>4.0</v>
      </c>
      <c r="Q60" s="221">
        <f t="shared" si="3"/>
        <v>17.8</v>
      </c>
      <c r="R60" s="47">
        <f>DSPD!M60</f>
        <v>22</v>
      </c>
      <c r="S60" s="218">
        <v>5.0</v>
      </c>
      <c r="T60" s="221">
        <f t="shared" si="4"/>
        <v>27</v>
      </c>
      <c r="U60" s="47">
        <f>MAD!M62</f>
        <v>10</v>
      </c>
      <c r="V60" s="47">
        <f>RPROGRAMMING!M62</f>
        <v>0</v>
      </c>
      <c r="W60" s="218">
        <v>5.0</v>
      </c>
      <c r="X60" s="221">
        <f t="shared" si="5"/>
        <v>15</v>
      </c>
      <c r="Y60" s="45"/>
      <c r="Z60" s="47">
        <f>'OE-BEM EE'!N62</f>
        <v>0</v>
      </c>
      <c r="AA60" s="47">
        <f>'OE-Autotronics ME'!M63</f>
        <v>20.1</v>
      </c>
      <c r="AB60" s="218">
        <v>4.0</v>
      </c>
      <c r="AC60" s="221">
        <f t="shared" si="6"/>
        <v>24.1</v>
      </c>
      <c r="AD60" s="47">
        <f>FM!M60</f>
        <v>11.2</v>
      </c>
      <c r="AE60" s="20">
        <v>4.0</v>
      </c>
      <c r="AF60" s="221">
        <f t="shared" si="7"/>
        <v>15.2</v>
      </c>
      <c r="AG60" s="47">
        <f>UHV!M60</f>
        <v>10.4</v>
      </c>
      <c r="AH60" s="20">
        <v>4.0</v>
      </c>
      <c r="AI60" s="221">
        <f t="shared" si="8"/>
        <v>14.4</v>
      </c>
      <c r="AJ60" s="223">
        <f t="shared" si="9"/>
        <v>29</v>
      </c>
      <c r="AK60" s="223">
        <f t="shared" si="10"/>
        <v>0</v>
      </c>
    </row>
    <row r="61" ht="15.75" customHeight="1">
      <c r="A61" s="20">
        <v>47.0</v>
      </c>
      <c r="B61" s="31" t="s">
        <v>165</v>
      </c>
      <c r="C61" s="22" t="s">
        <v>166</v>
      </c>
      <c r="D61" s="23" t="s">
        <v>167</v>
      </c>
      <c r="E61" s="48"/>
      <c r="F61" s="218">
        <v>0.0</v>
      </c>
      <c r="G61" s="20">
        <v>0.0</v>
      </c>
      <c r="H61" s="218">
        <v>0.0</v>
      </c>
      <c r="I61" s="20">
        <v>0.0</v>
      </c>
      <c r="J61" s="48"/>
      <c r="K61" s="220">
        <f t="shared" si="1"/>
        <v>0</v>
      </c>
      <c r="L61" s="47">
        <f>CADS!M61</f>
        <v>9.8</v>
      </c>
      <c r="M61" s="48"/>
      <c r="N61" s="221">
        <f t="shared" si="2"/>
        <v>9.8</v>
      </c>
      <c r="O61" s="222">
        <f>OS!M61</f>
        <v>12.2</v>
      </c>
      <c r="P61" s="48"/>
      <c r="Q61" s="221">
        <f t="shared" si="3"/>
        <v>12.2</v>
      </c>
      <c r="R61" s="47">
        <f>DSPD!M61</f>
        <v>9.5</v>
      </c>
      <c r="S61" s="45"/>
      <c r="T61" s="221">
        <f t="shared" si="4"/>
        <v>9.5</v>
      </c>
      <c r="U61" s="47">
        <f>MAD!M63</f>
        <v>8.4</v>
      </c>
      <c r="V61" s="47">
        <f>RPROGRAMMING!M63</f>
        <v>0</v>
      </c>
      <c r="W61" s="45"/>
      <c r="X61" s="221">
        <f t="shared" si="5"/>
        <v>8.4</v>
      </c>
      <c r="Y61" s="45"/>
      <c r="Z61" s="47">
        <f>'OE-BEM EE'!N63</f>
        <v>0</v>
      </c>
      <c r="AA61" s="47">
        <f>'OE-Autotronics ME'!M64</f>
        <v>16.1</v>
      </c>
      <c r="AB61" s="45"/>
      <c r="AC61" s="221">
        <f t="shared" si="6"/>
        <v>16.1</v>
      </c>
      <c r="AD61" s="47">
        <f>FM!M61</f>
        <v>8.2</v>
      </c>
      <c r="AE61" s="48"/>
      <c r="AF61" s="221">
        <f t="shared" si="7"/>
        <v>8.2</v>
      </c>
      <c r="AG61" s="47">
        <f>UHV!M61</f>
        <v>11.8</v>
      </c>
      <c r="AH61" s="48"/>
      <c r="AI61" s="221">
        <f t="shared" si="8"/>
        <v>11.8</v>
      </c>
      <c r="AJ61" s="223">
        <f t="shared" si="9"/>
        <v>0</v>
      </c>
      <c r="AK61" s="223">
        <f t="shared" si="10"/>
        <v>0</v>
      </c>
    </row>
    <row r="62" ht="15.75" customHeight="1">
      <c r="A62" s="20">
        <v>48.0</v>
      </c>
      <c r="B62" s="31" t="s">
        <v>168</v>
      </c>
      <c r="C62" s="22" t="s">
        <v>169</v>
      </c>
      <c r="D62" s="23" t="s">
        <v>170</v>
      </c>
      <c r="E62" s="242" t="s">
        <v>671</v>
      </c>
      <c r="F62" s="218">
        <v>10.0</v>
      </c>
      <c r="G62" s="20">
        <v>0.0</v>
      </c>
      <c r="H62" s="218">
        <v>0.0</v>
      </c>
      <c r="I62" s="20">
        <v>0.0</v>
      </c>
      <c r="J62" s="48"/>
      <c r="K62" s="220">
        <f t="shared" si="1"/>
        <v>10</v>
      </c>
      <c r="L62" s="47">
        <f>CADS!M62</f>
        <v>13.8</v>
      </c>
      <c r="M62" s="20">
        <v>4.0</v>
      </c>
      <c r="N62" s="221">
        <f t="shared" si="2"/>
        <v>17.8</v>
      </c>
      <c r="O62" s="222">
        <f>OS!M62</f>
        <v>11.8</v>
      </c>
      <c r="P62" s="20">
        <v>2.0</v>
      </c>
      <c r="Q62" s="221">
        <f t="shared" si="3"/>
        <v>13.8</v>
      </c>
      <c r="R62" s="47">
        <f>DSPD!M62</f>
        <v>22.5</v>
      </c>
      <c r="S62" s="218">
        <v>2.0</v>
      </c>
      <c r="T62" s="221">
        <f t="shared" si="4"/>
        <v>24.5</v>
      </c>
      <c r="U62" s="47">
        <f>MAD!M64</f>
        <v>11.8</v>
      </c>
      <c r="V62" s="47">
        <f>RPROGRAMMING!M64</f>
        <v>0</v>
      </c>
      <c r="W62" s="218">
        <v>2.0</v>
      </c>
      <c r="X62" s="221">
        <f t="shared" si="5"/>
        <v>13.8</v>
      </c>
      <c r="Y62" s="45"/>
      <c r="Z62" s="47">
        <f>'OE-BEM EE'!N64</f>
        <v>0</v>
      </c>
      <c r="AA62" s="47">
        <f>'OE-Autotronics ME'!M65</f>
        <v>22</v>
      </c>
      <c r="AB62" s="45"/>
      <c r="AC62" s="221">
        <f t="shared" si="6"/>
        <v>22</v>
      </c>
      <c r="AD62" s="47">
        <f>FM!M62</f>
        <v>8.6</v>
      </c>
      <c r="AE62" s="20"/>
      <c r="AF62" s="221">
        <f t="shared" si="7"/>
        <v>8.6</v>
      </c>
      <c r="AG62" s="47">
        <f>UHV!M62</f>
        <v>12.2</v>
      </c>
      <c r="AH62" s="48"/>
      <c r="AI62" s="221">
        <f t="shared" si="8"/>
        <v>12.2</v>
      </c>
      <c r="AJ62" s="223">
        <f t="shared" si="9"/>
        <v>10</v>
      </c>
      <c r="AK62" s="223">
        <f t="shared" si="10"/>
        <v>0</v>
      </c>
    </row>
    <row r="63" ht="15.75" customHeight="1">
      <c r="A63" s="20">
        <v>49.0</v>
      </c>
      <c r="B63" s="31" t="s">
        <v>171</v>
      </c>
      <c r="C63" s="22" t="s">
        <v>172</v>
      </c>
      <c r="D63" s="23" t="s">
        <v>173</v>
      </c>
      <c r="E63" s="48"/>
      <c r="F63" s="218">
        <v>0.0</v>
      </c>
      <c r="G63" s="20">
        <v>0.0</v>
      </c>
      <c r="H63" s="218">
        <v>0.0</v>
      </c>
      <c r="I63" s="20">
        <v>0.0</v>
      </c>
      <c r="J63" s="48"/>
      <c r="K63" s="220">
        <f t="shared" si="1"/>
        <v>0</v>
      </c>
      <c r="L63" s="47">
        <f>CADS!M63</f>
        <v>10.2</v>
      </c>
      <c r="M63" s="48"/>
      <c r="N63" s="221">
        <f t="shared" si="2"/>
        <v>10.2</v>
      </c>
      <c r="O63" s="222">
        <f>OS!M63</f>
        <v>10.2</v>
      </c>
      <c r="P63" s="48"/>
      <c r="Q63" s="221">
        <f t="shared" si="3"/>
        <v>10.2</v>
      </c>
      <c r="R63" s="47">
        <f>DSPD!M63</f>
        <v>16</v>
      </c>
      <c r="S63" s="45"/>
      <c r="T63" s="221">
        <f t="shared" si="4"/>
        <v>16</v>
      </c>
      <c r="U63" s="47">
        <f>MAD!M65</f>
        <v>0</v>
      </c>
      <c r="V63" s="47">
        <f>RPROGRAMMING!M65</f>
        <v>8</v>
      </c>
      <c r="W63" s="45"/>
      <c r="X63" s="221">
        <f t="shared" si="5"/>
        <v>8</v>
      </c>
      <c r="Y63" s="45"/>
      <c r="Z63" s="47">
        <f>'OE-BEM EE'!N65</f>
        <v>0</v>
      </c>
      <c r="AA63" s="47">
        <f>'OE-Autotronics ME'!M66</f>
        <v>17.4</v>
      </c>
      <c r="AB63" s="45"/>
      <c r="AC63" s="221">
        <f t="shared" si="6"/>
        <v>17.4</v>
      </c>
      <c r="AD63" s="47">
        <f>FM!M63</f>
        <v>8.6</v>
      </c>
      <c r="AE63" s="48"/>
      <c r="AF63" s="221">
        <f t="shared" si="7"/>
        <v>8.6</v>
      </c>
      <c r="AG63" s="47">
        <f>UHV!M63</f>
        <v>11.8</v>
      </c>
      <c r="AH63" s="48"/>
      <c r="AI63" s="221">
        <f t="shared" si="8"/>
        <v>11.8</v>
      </c>
      <c r="AJ63" s="223">
        <f t="shared" si="9"/>
        <v>0</v>
      </c>
      <c r="AK63" s="223">
        <f t="shared" si="10"/>
        <v>0</v>
      </c>
    </row>
    <row r="64" ht="15.75" customHeight="1">
      <c r="A64" s="20">
        <v>50.0</v>
      </c>
      <c r="B64" s="31" t="s">
        <v>174</v>
      </c>
      <c r="C64" s="22" t="s">
        <v>175</v>
      </c>
      <c r="D64" s="23" t="s">
        <v>176</v>
      </c>
      <c r="E64" s="48"/>
      <c r="F64" s="218">
        <v>0.0</v>
      </c>
      <c r="G64" s="20">
        <v>0.0</v>
      </c>
      <c r="H64" s="218">
        <v>0.0</v>
      </c>
      <c r="I64" s="20">
        <v>0.0</v>
      </c>
      <c r="J64" s="48"/>
      <c r="K64" s="220">
        <f t="shared" si="1"/>
        <v>0</v>
      </c>
      <c r="L64" s="47">
        <f>CADS!M64</f>
        <v>8.4</v>
      </c>
      <c r="M64" s="48"/>
      <c r="N64" s="221">
        <f t="shared" si="2"/>
        <v>8.4</v>
      </c>
      <c r="O64" s="222">
        <f>OS!M64</f>
        <v>8.4</v>
      </c>
      <c r="P64" s="48"/>
      <c r="Q64" s="221">
        <f t="shared" si="3"/>
        <v>8.4</v>
      </c>
      <c r="R64" s="47">
        <f>DSPD!M64</f>
        <v>8</v>
      </c>
      <c r="S64" s="45"/>
      <c r="T64" s="221">
        <f t="shared" si="4"/>
        <v>8</v>
      </c>
      <c r="U64" s="47">
        <f>MAD!M66</f>
        <v>0</v>
      </c>
      <c r="V64" s="47">
        <f>RPROGRAMMING!M66</f>
        <v>8</v>
      </c>
      <c r="W64" s="45"/>
      <c r="X64" s="221">
        <f t="shared" si="5"/>
        <v>8</v>
      </c>
      <c r="Y64" s="45"/>
      <c r="Z64" s="47">
        <f>'OE-BEM EE'!N66</f>
        <v>8</v>
      </c>
      <c r="AA64" s="47" t="str">
        <f>'OE-Autotronics ME'!M67</f>
        <v/>
      </c>
      <c r="AB64" s="45"/>
      <c r="AC64" s="221">
        <f t="shared" si="6"/>
        <v>8</v>
      </c>
      <c r="AD64" s="47">
        <f>FM!M64</f>
        <v>9</v>
      </c>
      <c r="AE64" s="48"/>
      <c r="AF64" s="221">
        <f t="shared" si="7"/>
        <v>9</v>
      </c>
      <c r="AG64" s="47">
        <f>UHV!M64</f>
        <v>9.4</v>
      </c>
      <c r="AH64" s="48"/>
      <c r="AI64" s="221">
        <f t="shared" si="8"/>
        <v>9.4</v>
      </c>
      <c r="AJ64" s="223">
        <f t="shared" si="9"/>
        <v>0</v>
      </c>
      <c r="AK64" s="223">
        <f t="shared" si="10"/>
        <v>0</v>
      </c>
    </row>
    <row r="65" ht="15.75" customHeight="1">
      <c r="A65" s="20">
        <v>51.0</v>
      </c>
      <c r="B65" s="31" t="s">
        <v>177</v>
      </c>
      <c r="C65" s="22" t="s">
        <v>178</v>
      </c>
      <c r="D65" s="23" t="s">
        <v>179</v>
      </c>
      <c r="E65" s="48"/>
      <c r="F65" s="218">
        <v>0.0</v>
      </c>
      <c r="G65" s="20">
        <v>0.0</v>
      </c>
      <c r="H65" s="218">
        <v>0.0</v>
      </c>
      <c r="I65" s="20">
        <v>5.0</v>
      </c>
      <c r="J65" s="48"/>
      <c r="K65" s="220">
        <f t="shared" si="1"/>
        <v>5</v>
      </c>
      <c r="L65" s="47">
        <f>CADS!M65</f>
        <v>6.8</v>
      </c>
      <c r="M65" s="20">
        <v>1.0</v>
      </c>
      <c r="N65" s="221">
        <f t="shared" si="2"/>
        <v>7.8</v>
      </c>
      <c r="O65" s="222">
        <f>OS!M65</f>
        <v>7</v>
      </c>
      <c r="P65" s="20">
        <v>1.0</v>
      </c>
      <c r="Q65" s="221">
        <f t="shared" si="3"/>
        <v>8</v>
      </c>
      <c r="R65" s="47">
        <f>DSPD!M65</f>
        <v>7</v>
      </c>
      <c r="S65" s="218">
        <v>1.0</v>
      </c>
      <c r="T65" s="221">
        <f t="shared" si="4"/>
        <v>8</v>
      </c>
      <c r="U65" s="47">
        <f>MAD!M67</f>
        <v>0</v>
      </c>
      <c r="V65" s="47">
        <f>RPROGRAMMING!M67</f>
        <v>6.8</v>
      </c>
      <c r="W65" s="218">
        <v>1.0</v>
      </c>
      <c r="X65" s="221">
        <f t="shared" si="5"/>
        <v>7.8</v>
      </c>
      <c r="Y65" s="45"/>
      <c r="Z65" s="218">
        <v>0.0</v>
      </c>
      <c r="AA65" s="47" t="str">
        <f>'OE-Autotronics ME'!M68</f>
        <v/>
      </c>
      <c r="AB65" s="218">
        <v>1.0</v>
      </c>
      <c r="AC65" s="221">
        <f t="shared" si="6"/>
        <v>1</v>
      </c>
      <c r="AD65" s="47">
        <f>FM!M65</f>
        <v>9.4</v>
      </c>
      <c r="AE65" s="20"/>
      <c r="AF65" s="221">
        <f t="shared" si="7"/>
        <v>9.4</v>
      </c>
      <c r="AG65" s="47">
        <f>UHV!M65</f>
        <v>8.6</v>
      </c>
      <c r="AH65" s="48"/>
      <c r="AI65" s="221">
        <f t="shared" si="8"/>
        <v>8.6</v>
      </c>
      <c r="AJ65" s="223">
        <f t="shared" si="9"/>
        <v>5</v>
      </c>
      <c r="AK65" s="223">
        <f t="shared" si="10"/>
        <v>0</v>
      </c>
    </row>
    <row r="66" ht="15.75" customHeight="1">
      <c r="A66" s="20">
        <v>52.0</v>
      </c>
      <c r="B66" s="31" t="s">
        <v>180</v>
      </c>
      <c r="C66" s="22" t="s">
        <v>181</v>
      </c>
      <c r="D66" s="23" t="s">
        <v>182</v>
      </c>
      <c r="E66" s="242" t="s">
        <v>672</v>
      </c>
      <c r="F66" s="218">
        <v>10.0</v>
      </c>
      <c r="G66" s="20">
        <v>0.0</v>
      </c>
      <c r="H66" s="218">
        <v>6.0</v>
      </c>
      <c r="I66" s="20">
        <v>0.0</v>
      </c>
      <c r="J66" s="48"/>
      <c r="K66" s="220">
        <f t="shared" si="1"/>
        <v>16</v>
      </c>
      <c r="L66" s="47">
        <f>CADS!M66</f>
        <v>7.8</v>
      </c>
      <c r="M66" s="20">
        <v>5.0</v>
      </c>
      <c r="N66" s="221">
        <f t="shared" si="2"/>
        <v>12.8</v>
      </c>
      <c r="O66" s="222">
        <f>OS!M66</f>
        <v>9.8</v>
      </c>
      <c r="P66" s="20">
        <v>5.0</v>
      </c>
      <c r="Q66" s="221">
        <f t="shared" si="3"/>
        <v>14.8</v>
      </c>
      <c r="R66" s="47">
        <f>DSPD!M66</f>
        <v>11</v>
      </c>
      <c r="S66" s="218">
        <v>5.0</v>
      </c>
      <c r="T66" s="221">
        <f t="shared" si="4"/>
        <v>16</v>
      </c>
      <c r="U66" s="47">
        <f>MAD!M68</f>
        <v>0</v>
      </c>
      <c r="V66" s="47">
        <f>RPROGRAMMING!M68</f>
        <v>7.2</v>
      </c>
      <c r="W66" s="218">
        <v>1.0</v>
      </c>
      <c r="X66" s="221">
        <f t="shared" si="5"/>
        <v>8.2</v>
      </c>
      <c r="Y66" s="45"/>
      <c r="Z66" s="47">
        <f>'OE-BEM EE'!N68</f>
        <v>0</v>
      </c>
      <c r="AA66" s="47">
        <f>'OE-Autotronics ME'!M69</f>
        <v>13.5</v>
      </c>
      <c r="AB66" s="45"/>
      <c r="AC66" s="221">
        <f t="shared" si="6"/>
        <v>13.5</v>
      </c>
      <c r="AD66" s="47">
        <f>FM!M66</f>
        <v>9.8</v>
      </c>
      <c r="AE66" s="48"/>
      <c r="AF66" s="221">
        <f t="shared" si="7"/>
        <v>9.8</v>
      </c>
      <c r="AG66" s="47">
        <f>UHV!M66</f>
        <v>12.2</v>
      </c>
      <c r="AH66" s="48"/>
      <c r="AI66" s="221">
        <f t="shared" si="8"/>
        <v>12.2</v>
      </c>
      <c r="AJ66" s="223">
        <f t="shared" si="9"/>
        <v>16</v>
      </c>
      <c r="AK66" s="223">
        <f t="shared" si="10"/>
        <v>0</v>
      </c>
    </row>
    <row r="67" ht="15.75" customHeight="1">
      <c r="A67" s="20">
        <v>53.0</v>
      </c>
      <c r="B67" s="31" t="s">
        <v>183</v>
      </c>
      <c r="C67" s="22" t="s">
        <v>184</v>
      </c>
      <c r="D67" s="23" t="s">
        <v>185</v>
      </c>
      <c r="E67" s="242" t="s">
        <v>673</v>
      </c>
      <c r="F67" s="218">
        <v>10.0</v>
      </c>
      <c r="G67" s="20">
        <v>0.0</v>
      </c>
      <c r="H67" s="219">
        <v>6.0</v>
      </c>
      <c r="I67" s="20">
        <v>0.0</v>
      </c>
      <c r="J67" s="48"/>
      <c r="K67" s="220">
        <f t="shared" si="1"/>
        <v>16</v>
      </c>
      <c r="L67" s="47">
        <f>CADS!M67</f>
        <v>11.4</v>
      </c>
      <c r="M67" s="20">
        <v>5.0</v>
      </c>
      <c r="N67" s="221">
        <f t="shared" si="2"/>
        <v>16.4</v>
      </c>
      <c r="O67" s="222">
        <f>OS!M67</f>
        <v>16.2</v>
      </c>
      <c r="P67" s="20">
        <v>1.0</v>
      </c>
      <c r="Q67" s="221">
        <f t="shared" si="3"/>
        <v>17.2</v>
      </c>
      <c r="R67" s="47">
        <f>DSPD!M67</f>
        <v>12</v>
      </c>
      <c r="S67" s="218">
        <v>3.0</v>
      </c>
      <c r="T67" s="221">
        <f t="shared" si="4"/>
        <v>15</v>
      </c>
      <c r="U67" s="47">
        <f>MAD!M69</f>
        <v>0</v>
      </c>
      <c r="V67" s="47">
        <f>RPROGRAMMING!M69</f>
        <v>10.4</v>
      </c>
      <c r="W67" s="218">
        <v>2.0</v>
      </c>
      <c r="X67" s="221">
        <f t="shared" si="5"/>
        <v>12.4</v>
      </c>
      <c r="Y67" s="45"/>
      <c r="Z67" s="47">
        <f>'OE-BEM EE'!N69</f>
        <v>22.2</v>
      </c>
      <c r="AA67" s="47" t="str">
        <f>'OE-Autotronics ME'!M70</f>
        <v/>
      </c>
      <c r="AB67" s="218">
        <v>5.0</v>
      </c>
      <c r="AC67" s="221">
        <f t="shared" si="6"/>
        <v>27.2</v>
      </c>
      <c r="AD67" s="47">
        <f>FM!M67</f>
        <v>11.4</v>
      </c>
      <c r="AE67" s="48"/>
      <c r="AF67" s="221">
        <f t="shared" si="7"/>
        <v>11.4</v>
      </c>
      <c r="AG67" s="47">
        <f>UHV!M67</f>
        <v>12.6</v>
      </c>
      <c r="AH67" s="48"/>
      <c r="AI67" s="221">
        <f t="shared" si="8"/>
        <v>12.6</v>
      </c>
      <c r="AJ67" s="223">
        <f t="shared" si="9"/>
        <v>16</v>
      </c>
      <c r="AK67" s="223">
        <f t="shared" si="10"/>
        <v>0</v>
      </c>
    </row>
    <row r="68" ht="15.75" customHeight="1">
      <c r="A68" s="20">
        <v>54.0</v>
      </c>
      <c r="B68" s="31" t="s">
        <v>186</v>
      </c>
      <c r="C68" s="22" t="s">
        <v>187</v>
      </c>
      <c r="D68" s="23" t="s">
        <v>188</v>
      </c>
      <c r="E68" s="242" t="s">
        <v>674</v>
      </c>
      <c r="F68" s="218">
        <v>15.0</v>
      </c>
      <c r="G68" s="20">
        <v>0.0</v>
      </c>
      <c r="H68" s="218">
        <v>0.0</v>
      </c>
      <c r="I68" s="20">
        <v>0.0</v>
      </c>
      <c r="J68" s="48"/>
      <c r="K68" s="220">
        <f t="shared" si="1"/>
        <v>15</v>
      </c>
      <c r="L68" s="47">
        <f>CADS!M68</f>
        <v>12</v>
      </c>
      <c r="M68" s="20">
        <v>5.0</v>
      </c>
      <c r="N68" s="221">
        <f t="shared" si="2"/>
        <v>17</v>
      </c>
      <c r="O68" s="222">
        <f>OS!M68</f>
        <v>14.6</v>
      </c>
      <c r="P68" s="20">
        <v>3.0</v>
      </c>
      <c r="Q68" s="221">
        <f t="shared" si="3"/>
        <v>17.6</v>
      </c>
      <c r="R68" s="47">
        <f>DSPD!M68</f>
        <v>22</v>
      </c>
      <c r="S68" s="218">
        <v>2.0</v>
      </c>
      <c r="T68" s="221">
        <f t="shared" si="4"/>
        <v>24</v>
      </c>
      <c r="U68" s="47">
        <f>MAD!M70</f>
        <v>0</v>
      </c>
      <c r="V68" s="47">
        <f>RPROGRAMMING!M70</f>
        <v>9.6</v>
      </c>
      <c r="W68" s="218">
        <v>5.0</v>
      </c>
      <c r="X68" s="221">
        <f t="shared" si="5"/>
        <v>14.6</v>
      </c>
      <c r="Y68" s="45"/>
      <c r="Z68" s="47">
        <f>'OE-BEM EE'!N70</f>
        <v>29.9</v>
      </c>
      <c r="AA68" s="47" t="str">
        <f>'OE-Autotronics ME'!M71</f>
        <v/>
      </c>
      <c r="AB68" s="45"/>
      <c r="AC68" s="221">
        <f t="shared" si="6"/>
        <v>29.9</v>
      </c>
      <c r="AD68" s="47">
        <f>FM!M68</f>
        <v>10.6</v>
      </c>
      <c r="AE68" s="48"/>
      <c r="AF68" s="221">
        <f t="shared" si="7"/>
        <v>10.6</v>
      </c>
      <c r="AG68" s="47">
        <f>UHV!M68</f>
        <v>13.4</v>
      </c>
      <c r="AH68" s="48"/>
      <c r="AI68" s="221">
        <f t="shared" si="8"/>
        <v>13.4</v>
      </c>
      <c r="AJ68" s="223">
        <f t="shared" si="9"/>
        <v>15</v>
      </c>
      <c r="AK68" s="223">
        <f t="shared" si="10"/>
        <v>0</v>
      </c>
    </row>
    <row r="69" ht="15.75" customHeight="1">
      <c r="A69" s="20">
        <v>55.0</v>
      </c>
      <c r="B69" s="31" t="s">
        <v>189</v>
      </c>
      <c r="C69" s="22" t="s">
        <v>190</v>
      </c>
      <c r="D69" s="23" t="s">
        <v>191</v>
      </c>
      <c r="E69" s="48"/>
      <c r="F69" s="218">
        <v>0.0</v>
      </c>
      <c r="G69" s="20">
        <v>0.0</v>
      </c>
      <c r="H69" s="219">
        <v>0.0</v>
      </c>
      <c r="I69" s="20">
        <v>5.0</v>
      </c>
      <c r="J69" s="48"/>
      <c r="K69" s="220">
        <f t="shared" si="1"/>
        <v>5</v>
      </c>
      <c r="L69" s="47">
        <f>CADS!M69</f>
        <v>9</v>
      </c>
      <c r="M69" s="20">
        <v>2.0</v>
      </c>
      <c r="N69" s="221">
        <f t="shared" si="2"/>
        <v>11</v>
      </c>
      <c r="O69" s="222">
        <f>OS!M69</f>
        <v>15</v>
      </c>
      <c r="P69" s="48"/>
      <c r="Q69" s="221">
        <f t="shared" si="3"/>
        <v>15</v>
      </c>
      <c r="R69" s="47">
        <f>DSPD!M69</f>
        <v>16</v>
      </c>
      <c r="S69" s="218">
        <v>3.0</v>
      </c>
      <c r="T69" s="221">
        <f t="shared" si="4"/>
        <v>19</v>
      </c>
      <c r="U69" s="47">
        <f>MAD!M71</f>
        <v>0</v>
      </c>
      <c r="V69" s="47">
        <f>RPROGRAMMING!M71</f>
        <v>11.2</v>
      </c>
      <c r="W69" s="218"/>
      <c r="X69" s="221">
        <f t="shared" si="5"/>
        <v>11.2</v>
      </c>
      <c r="Y69" s="45"/>
      <c r="Z69" s="47">
        <f>'OE-BEM EE'!N71</f>
        <v>19</v>
      </c>
      <c r="AA69" s="47" t="str">
        <f>'OE-Autotronics ME'!M72</f>
        <v/>
      </c>
      <c r="AB69" s="45"/>
      <c r="AC69" s="221">
        <f t="shared" si="6"/>
        <v>19</v>
      </c>
      <c r="AD69" s="47">
        <f>FM!M69</f>
        <v>10.6</v>
      </c>
      <c r="AE69" s="48"/>
      <c r="AF69" s="221">
        <f t="shared" si="7"/>
        <v>10.6</v>
      </c>
      <c r="AG69" s="47">
        <f>UHV!M69</f>
        <v>15.8</v>
      </c>
      <c r="AH69" s="48"/>
      <c r="AI69" s="221">
        <f t="shared" si="8"/>
        <v>15.8</v>
      </c>
      <c r="AJ69" s="223">
        <f t="shared" si="9"/>
        <v>5</v>
      </c>
      <c r="AK69" s="223">
        <f t="shared" si="10"/>
        <v>0</v>
      </c>
    </row>
    <row r="70" ht="15.75" customHeight="1">
      <c r="A70" s="20">
        <v>56.0</v>
      </c>
      <c r="B70" s="31" t="s">
        <v>192</v>
      </c>
      <c r="C70" s="22" t="s">
        <v>193</v>
      </c>
      <c r="D70" s="23" t="s">
        <v>194</v>
      </c>
      <c r="E70" s="242" t="s">
        <v>675</v>
      </c>
      <c r="F70" s="218">
        <v>15.0</v>
      </c>
      <c r="G70" s="20">
        <v>5.0</v>
      </c>
      <c r="H70" s="219">
        <v>14.0</v>
      </c>
      <c r="I70" s="20">
        <v>0.0</v>
      </c>
      <c r="J70" s="48"/>
      <c r="K70" s="220">
        <f t="shared" si="1"/>
        <v>34</v>
      </c>
      <c r="L70" s="47">
        <f>CADS!M70</f>
        <v>12.2</v>
      </c>
      <c r="M70" s="20">
        <v>5.0</v>
      </c>
      <c r="N70" s="221">
        <f t="shared" si="2"/>
        <v>17.2</v>
      </c>
      <c r="O70" s="222">
        <f>OS!M70</f>
        <v>15.4</v>
      </c>
      <c r="P70" s="20">
        <v>4.0</v>
      </c>
      <c r="Q70" s="221">
        <f t="shared" si="3"/>
        <v>19.4</v>
      </c>
      <c r="R70" s="47">
        <f>DSPD!M70</f>
        <v>24</v>
      </c>
      <c r="S70" s="218">
        <v>5.0</v>
      </c>
      <c r="T70" s="221">
        <f t="shared" si="4"/>
        <v>29</v>
      </c>
      <c r="U70" s="47">
        <f>MAD!M72</f>
        <v>11</v>
      </c>
      <c r="V70" s="47">
        <f>RPROGRAMMING!M72</f>
        <v>0</v>
      </c>
      <c r="W70" s="218">
        <v>5.0</v>
      </c>
      <c r="X70" s="221">
        <f t="shared" si="5"/>
        <v>16</v>
      </c>
      <c r="Y70" s="45"/>
      <c r="Z70" s="47">
        <f>'OE-BEM EE'!N72</f>
        <v>0</v>
      </c>
      <c r="AA70" s="47">
        <f>'OE-Autotronics ME'!M73</f>
        <v>25.4</v>
      </c>
      <c r="AB70" s="218">
        <v>5.0</v>
      </c>
      <c r="AC70" s="221">
        <f t="shared" si="6"/>
        <v>30.4</v>
      </c>
      <c r="AD70" s="47">
        <f>FM!M70</f>
        <v>10.2</v>
      </c>
      <c r="AE70" s="20">
        <v>5.0</v>
      </c>
      <c r="AF70" s="221">
        <f t="shared" si="7"/>
        <v>15.2</v>
      </c>
      <c r="AG70" s="47">
        <f>UHV!M70</f>
        <v>9.8</v>
      </c>
      <c r="AH70" s="20">
        <v>5.0</v>
      </c>
      <c r="AI70" s="221">
        <f t="shared" si="8"/>
        <v>14.8</v>
      </c>
      <c r="AJ70" s="223">
        <f t="shared" si="9"/>
        <v>34</v>
      </c>
      <c r="AK70" s="223">
        <f t="shared" si="10"/>
        <v>0</v>
      </c>
    </row>
    <row r="71" ht="15.75" customHeight="1">
      <c r="A71" s="235">
        <v>57.0</v>
      </c>
      <c r="B71" s="31" t="s">
        <v>195</v>
      </c>
      <c r="C71" s="22" t="s">
        <v>196</v>
      </c>
      <c r="D71" s="23" t="s">
        <v>197</v>
      </c>
      <c r="E71" s="244"/>
      <c r="F71" s="237">
        <v>0.0</v>
      </c>
      <c r="G71" s="235"/>
      <c r="H71" s="237">
        <v>0.0</v>
      </c>
      <c r="I71" s="235">
        <v>0.0</v>
      </c>
      <c r="J71" s="244"/>
      <c r="K71" s="238">
        <f t="shared" si="1"/>
        <v>0</v>
      </c>
      <c r="L71" s="239">
        <f>CADS!M71</f>
        <v>12.6</v>
      </c>
      <c r="M71" s="235"/>
      <c r="N71" s="239">
        <f t="shared" si="2"/>
        <v>12.6</v>
      </c>
      <c r="O71" s="240">
        <f>OS!M71</f>
        <v>11.4</v>
      </c>
      <c r="P71" s="244"/>
      <c r="Q71" s="239">
        <f t="shared" si="3"/>
        <v>11.4</v>
      </c>
      <c r="R71" s="239">
        <f>DSPD!M71</f>
        <v>15</v>
      </c>
      <c r="S71" s="238"/>
      <c r="T71" s="239">
        <f t="shared" si="4"/>
        <v>15</v>
      </c>
      <c r="U71" s="239">
        <f>MAD!M73</f>
        <v>12.6</v>
      </c>
      <c r="V71" s="239">
        <f>RPROGRAMMING!M73</f>
        <v>0</v>
      </c>
      <c r="W71" s="237"/>
      <c r="X71" s="239">
        <f t="shared" si="5"/>
        <v>12.6</v>
      </c>
      <c r="Y71" s="238"/>
      <c r="Z71" s="239">
        <f>'OE-BEM EE'!N73</f>
        <v>0</v>
      </c>
      <c r="AA71" s="239">
        <f>'OE-Autotronics ME'!M74</f>
        <v>31.5</v>
      </c>
      <c r="AB71" s="238"/>
      <c r="AC71" s="239">
        <f t="shared" si="6"/>
        <v>31.5</v>
      </c>
      <c r="AD71" s="239">
        <f>FM!M71</f>
        <v>11.8</v>
      </c>
      <c r="AE71" s="235"/>
      <c r="AF71" s="239">
        <f t="shared" si="7"/>
        <v>11.8</v>
      </c>
      <c r="AG71" s="239">
        <f>UHV!M71</f>
        <v>12.6</v>
      </c>
      <c r="AH71" s="244"/>
      <c r="AI71" s="239">
        <f t="shared" si="8"/>
        <v>12.6</v>
      </c>
      <c r="AJ71" s="241">
        <f t="shared" si="9"/>
        <v>0</v>
      </c>
      <c r="AK71" s="241">
        <f t="shared" si="10"/>
        <v>0</v>
      </c>
    </row>
    <row r="72" ht="15.75" customHeight="1">
      <c r="A72" s="20">
        <v>58.0</v>
      </c>
      <c r="B72" s="31" t="s">
        <v>198</v>
      </c>
      <c r="C72" s="22" t="s">
        <v>199</v>
      </c>
      <c r="D72" s="23" t="s">
        <v>200</v>
      </c>
      <c r="E72" s="242" t="s">
        <v>676</v>
      </c>
      <c r="F72" s="218">
        <v>10.0</v>
      </c>
      <c r="G72" s="20">
        <v>0.0</v>
      </c>
      <c r="H72" s="218">
        <v>0.0</v>
      </c>
      <c r="I72" s="20">
        <v>0.0</v>
      </c>
      <c r="J72" s="48"/>
      <c r="K72" s="220">
        <f t="shared" si="1"/>
        <v>10</v>
      </c>
      <c r="L72" s="47">
        <f>CADS!M72</f>
        <v>12.6</v>
      </c>
      <c r="M72" s="20">
        <v>2.0</v>
      </c>
      <c r="N72" s="221">
        <f t="shared" si="2"/>
        <v>14.6</v>
      </c>
      <c r="O72" s="222">
        <f>OS!M72</f>
        <v>12.2</v>
      </c>
      <c r="P72" s="20">
        <v>2.0</v>
      </c>
      <c r="Q72" s="221">
        <f t="shared" si="3"/>
        <v>14.2</v>
      </c>
      <c r="R72" s="47">
        <f>DSPD!M72</f>
        <v>21</v>
      </c>
      <c r="S72" s="45"/>
      <c r="T72" s="221">
        <f t="shared" si="4"/>
        <v>21</v>
      </c>
      <c r="U72" s="47">
        <f>MAD!M74</f>
        <v>13</v>
      </c>
      <c r="V72" s="47">
        <f>RPROGRAMMING!M74</f>
        <v>0</v>
      </c>
      <c r="W72" s="45"/>
      <c r="X72" s="221">
        <f t="shared" si="5"/>
        <v>13</v>
      </c>
      <c r="Y72" s="45"/>
      <c r="Z72" s="47">
        <f>'OE-BEM EE'!N74</f>
        <v>21.4</v>
      </c>
      <c r="AA72" s="47" t="str">
        <f>'OE-Autotronics ME'!M75</f>
        <v/>
      </c>
      <c r="AB72" s="218">
        <v>1.0</v>
      </c>
      <c r="AC72" s="221">
        <f t="shared" si="6"/>
        <v>22.4</v>
      </c>
      <c r="AD72" s="47">
        <f>FM!M72</f>
        <v>10.2</v>
      </c>
      <c r="AE72" s="20">
        <v>5.0</v>
      </c>
      <c r="AF72" s="221">
        <f t="shared" si="7"/>
        <v>15.2</v>
      </c>
      <c r="AG72" s="47">
        <f>UHV!M72</f>
        <v>13.8</v>
      </c>
      <c r="AH72" s="48"/>
      <c r="AI72" s="221">
        <f t="shared" si="8"/>
        <v>13.8</v>
      </c>
      <c r="AJ72" s="223">
        <f t="shared" si="9"/>
        <v>10</v>
      </c>
      <c r="AK72" s="223">
        <f t="shared" si="10"/>
        <v>0</v>
      </c>
    </row>
    <row r="73" ht="15.75" customHeight="1">
      <c r="A73" s="20">
        <v>59.0</v>
      </c>
      <c r="B73" s="31" t="s">
        <v>201</v>
      </c>
      <c r="C73" s="22" t="s">
        <v>202</v>
      </c>
      <c r="D73" s="23" t="s">
        <v>203</v>
      </c>
      <c r="E73" s="242" t="s">
        <v>677</v>
      </c>
      <c r="F73" s="218">
        <v>0.0</v>
      </c>
      <c r="G73" s="20">
        <v>0.0</v>
      </c>
      <c r="H73" s="218">
        <v>8.0</v>
      </c>
      <c r="I73" s="20">
        <v>0.0</v>
      </c>
      <c r="J73" s="48"/>
      <c r="K73" s="220">
        <f t="shared" si="1"/>
        <v>8</v>
      </c>
      <c r="L73" s="47">
        <f>CADS!M73</f>
        <v>9.4</v>
      </c>
      <c r="M73" s="20">
        <v>2.0</v>
      </c>
      <c r="N73" s="221">
        <f t="shared" si="2"/>
        <v>11.4</v>
      </c>
      <c r="O73" s="222">
        <f>OS!M73</f>
        <v>8.6</v>
      </c>
      <c r="P73" s="20">
        <v>2.0</v>
      </c>
      <c r="Q73" s="221">
        <f t="shared" si="3"/>
        <v>10.6</v>
      </c>
      <c r="R73" s="47">
        <f>DSPD!M73</f>
        <v>15</v>
      </c>
      <c r="S73" s="45"/>
      <c r="T73" s="221">
        <f t="shared" si="4"/>
        <v>15</v>
      </c>
      <c r="U73" s="47">
        <f>MAD!M75</f>
        <v>0</v>
      </c>
      <c r="V73" s="47">
        <f>RPROGRAMMING!M75</f>
        <v>4.4</v>
      </c>
      <c r="W73" s="218">
        <v>4.0</v>
      </c>
      <c r="X73" s="221">
        <f t="shared" si="5"/>
        <v>8.4</v>
      </c>
      <c r="Y73" s="218"/>
      <c r="Z73" s="47">
        <f>'OE-BEM EE'!N75</f>
        <v>10.7</v>
      </c>
      <c r="AA73" s="47" t="str">
        <f>'OE-Autotronics ME'!M76</f>
        <v/>
      </c>
      <c r="AB73" s="45"/>
      <c r="AC73" s="221">
        <f t="shared" si="6"/>
        <v>10.7</v>
      </c>
      <c r="AD73" s="47">
        <f>FM!M73</f>
        <v>7.8</v>
      </c>
      <c r="AE73" s="48"/>
      <c r="AF73" s="221">
        <f t="shared" si="7"/>
        <v>7.8</v>
      </c>
      <c r="AG73" s="47">
        <f>UHV!M73</f>
        <v>8.2</v>
      </c>
      <c r="AH73" s="48"/>
      <c r="AI73" s="221">
        <f t="shared" si="8"/>
        <v>8.2</v>
      </c>
      <c r="AJ73" s="223">
        <f t="shared" si="9"/>
        <v>8</v>
      </c>
      <c r="AK73" s="223">
        <f t="shared" si="10"/>
        <v>0</v>
      </c>
    </row>
    <row r="74" ht="15.75" customHeight="1">
      <c r="A74" s="20">
        <v>60.0</v>
      </c>
      <c r="B74" s="31" t="s">
        <v>204</v>
      </c>
      <c r="C74" s="22" t="s">
        <v>205</v>
      </c>
      <c r="D74" s="23" t="s">
        <v>206</v>
      </c>
      <c r="E74" s="245" t="s">
        <v>678</v>
      </c>
      <c r="F74" s="218">
        <v>10.0</v>
      </c>
      <c r="G74" s="246">
        <v>5.0</v>
      </c>
      <c r="H74" s="219">
        <v>14.0</v>
      </c>
      <c r="I74" s="20">
        <v>0.0</v>
      </c>
      <c r="J74" s="247"/>
      <c r="K74" s="220">
        <f t="shared" si="1"/>
        <v>29</v>
      </c>
      <c r="L74" s="47">
        <f>CADS!M74</f>
        <v>15.8</v>
      </c>
      <c r="M74" s="246">
        <v>4.0</v>
      </c>
      <c r="N74" s="221">
        <f t="shared" si="2"/>
        <v>19.8</v>
      </c>
      <c r="O74" s="222">
        <f>OS!M74</f>
        <v>15.2</v>
      </c>
      <c r="P74" s="248">
        <v>4.0</v>
      </c>
      <c r="Q74" s="221">
        <f t="shared" si="3"/>
        <v>19.2</v>
      </c>
      <c r="R74" s="47">
        <f>DSPD!M74</f>
        <v>26</v>
      </c>
      <c r="S74" s="248">
        <v>5.0</v>
      </c>
      <c r="T74" s="221">
        <f t="shared" si="4"/>
        <v>31</v>
      </c>
      <c r="U74" s="47">
        <f>MAD!M76</f>
        <v>14.6</v>
      </c>
      <c r="V74" s="47">
        <f>RPROGRAMMING!M76</f>
        <v>0</v>
      </c>
      <c r="W74" s="248">
        <v>4.0</v>
      </c>
      <c r="X74" s="221">
        <f t="shared" si="5"/>
        <v>18.6</v>
      </c>
      <c r="Y74" s="249"/>
      <c r="Z74" s="47">
        <f>'OE-BEM EE'!N76</f>
        <v>0</v>
      </c>
      <c r="AA74" s="47">
        <f>'OE-Autotronics ME'!M77</f>
        <v>27.7</v>
      </c>
      <c r="AB74" s="248">
        <v>4.0</v>
      </c>
      <c r="AC74" s="221">
        <f t="shared" si="6"/>
        <v>31.7</v>
      </c>
      <c r="AD74" s="47">
        <f>FM!M74</f>
        <v>14.8</v>
      </c>
      <c r="AE74" s="248">
        <v>4.0</v>
      </c>
      <c r="AF74" s="221">
        <f t="shared" si="7"/>
        <v>18.8</v>
      </c>
      <c r="AG74" s="47">
        <f>UHV!M74</f>
        <v>13</v>
      </c>
      <c r="AH74" s="248">
        <v>4.0</v>
      </c>
      <c r="AI74" s="221">
        <f t="shared" si="8"/>
        <v>17</v>
      </c>
      <c r="AJ74" s="223">
        <f t="shared" si="9"/>
        <v>29</v>
      </c>
      <c r="AK74" s="223">
        <f t="shared" si="10"/>
        <v>0</v>
      </c>
    </row>
    <row r="75" ht="15.75" customHeight="1">
      <c r="A75" s="20">
        <v>61.0</v>
      </c>
      <c r="B75" s="31" t="s">
        <v>207</v>
      </c>
      <c r="C75" s="22" t="s">
        <v>208</v>
      </c>
      <c r="D75" s="23" t="s">
        <v>209</v>
      </c>
      <c r="E75" s="250"/>
      <c r="F75" s="218">
        <v>0.0</v>
      </c>
      <c r="G75" s="251">
        <v>0.0</v>
      </c>
      <c r="H75" s="218">
        <v>0.0</v>
      </c>
      <c r="I75" s="20">
        <v>0.0</v>
      </c>
      <c r="J75" s="252"/>
      <c r="K75" s="220">
        <f t="shared" si="1"/>
        <v>0</v>
      </c>
      <c r="L75" s="47">
        <f>CADS!M75</f>
        <v>11.8</v>
      </c>
      <c r="M75" s="252"/>
      <c r="N75" s="221">
        <f t="shared" si="2"/>
        <v>11.8</v>
      </c>
      <c r="O75" s="222">
        <f>OS!M75</f>
        <v>11.4</v>
      </c>
      <c r="P75" s="250"/>
      <c r="Q75" s="221">
        <f t="shared" si="3"/>
        <v>11.4</v>
      </c>
      <c r="R75" s="47">
        <f>DSPD!M75</f>
        <v>14.5</v>
      </c>
      <c r="S75" s="249"/>
      <c r="T75" s="221">
        <f t="shared" si="4"/>
        <v>14.5</v>
      </c>
      <c r="U75" s="47">
        <f>MAD!M77</f>
        <v>0</v>
      </c>
      <c r="V75" s="47">
        <f>RPROGRAMMING!M77</f>
        <v>8</v>
      </c>
      <c r="W75" s="249"/>
      <c r="X75" s="221">
        <f t="shared" si="5"/>
        <v>8</v>
      </c>
      <c r="Y75" s="249"/>
      <c r="Z75" s="47">
        <f>'OE-BEM EE'!N77</f>
        <v>14</v>
      </c>
      <c r="AA75" s="47" t="str">
        <f>'OE-Autotronics ME'!M78</f>
        <v/>
      </c>
      <c r="AB75" s="249"/>
      <c r="AC75" s="221">
        <f t="shared" si="6"/>
        <v>14</v>
      </c>
      <c r="AD75" s="47">
        <f>FM!M75</f>
        <v>10.2</v>
      </c>
      <c r="AE75" s="250"/>
      <c r="AF75" s="221">
        <f t="shared" si="7"/>
        <v>10.2</v>
      </c>
      <c r="AG75" s="47">
        <f>UHV!M75</f>
        <v>9.8</v>
      </c>
      <c r="AH75" s="250"/>
      <c r="AI75" s="221">
        <f t="shared" si="8"/>
        <v>9.8</v>
      </c>
      <c r="AJ75" s="223">
        <f t="shared" si="9"/>
        <v>0</v>
      </c>
      <c r="AK75" s="223">
        <f t="shared" si="10"/>
        <v>0</v>
      </c>
    </row>
    <row r="76" ht="15.75" customHeight="1">
      <c r="A76" s="20">
        <v>62.0</v>
      </c>
      <c r="B76" s="31" t="s">
        <v>210</v>
      </c>
      <c r="C76" s="22" t="s">
        <v>211</v>
      </c>
      <c r="D76" s="23" t="s">
        <v>212</v>
      </c>
      <c r="E76" s="253" t="s">
        <v>679</v>
      </c>
      <c r="F76" s="218">
        <v>15.0</v>
      </c>
      <c r="G76" s="251">
        <v>0.0</v>
      </c>
      <c r="H76" s="219">
        <v>14.0</v>
      </c>
      <c r="I76" s="20">
        <v>0.0</v>
      </c>
      <c r="J76" s="252"/>
      <c r="K76" s="220">
        <f t="shared" si="1"/>
        <v>29</v>
      </c>
      <c r="L76" s="47">
        <f>CADS!M76</f>
        <v>16.2</v>
      </c>
      <c r="M76" s="251">
        <v>4.0</v>
      </c>
      <c r="N76" s="221">
        <f t="shared" si="2"/>
        <v>20.2</v>
      </c>
      <c r="O76" s="222">
        <f>OS!M76</f>
        <v>17</v>
      </c>
      <c r="P76" s="254">
        <v>3.0</v>
      </c>
      <c r="Q76" s="221">
        <f t="shared" si="3"/>
        <v>20</v>
      </c>
      <c r="R76" s="47">
        <f>DSPD!M76</f>
        <v>26.5</v>
      </c>
      <c r="S76" s="248">
        <v>5.0</v>
      </c>
      <c r="T76" s="221">
        <f t="shared" si="4"/>
        <v>31.5</v>
      </c>
      <c r="U76" s="47">
        <f>MAD!M78</f>
        <v>15</v>
      </c>
      <c r="V76" s="47">
        <f>RPROGRAMMING!M78</f>
        <v>0</v>
      </c>
      <c r="W76" s="248">
        <v>4.0</v>
      </c>
      <c r="X76" s="221">
        <f t="shared" si="5"/>
        <v>19</v>
      </c>
      <c r="Y76" s="249"/>
      <c r="Z76" s="47">
        <f>'OE-BEM EE'!N78</f>
        <v>0</v>
      </c>
      <c r="AA76" s="47">
        <f>'OE-Autotronics ME'!M79</f>
        <v>31</v>
      </c>
      <c r="AB76" s="248">
        <v>5.0</v>
      </c>
      <c r="AC76" s="221">
        <f t="shared" si="6"/>
        <v>36</v>
      </c>
      <c r="AD76" s="47">
        <f>FM!M76</f>
        <v>13.2</v>
      </c>
      <c r="AE76" s="254">
        <v>4.0</v>
      </c>
      <c r="AF76" s="221">
        <f t="shared" si="7"/>
        <v>17.2</v>
      </c>
      <c r="AG76" s="47">
        <f>UHV!M76</f>
        <v>12.6</v>
      </c>
      <c r="AH76" s="254">
        <v>4.0</v>
      </c>
      <c r="AI76" s="221">
        <f t="shared" si="8"/>
        <v>16.6</v>
      </c>
      <c r="AJ76" s="223">
        <f t="shared" si="9"/>
        <v>29</v>
      </c>
      <c r="AK76" s="223">
        <f t="shared" si="10"/>
        <v>0</v>
      </c>
    </row>
    <row r="77" ht="15.75" customHeight="1">
      <c r="A77" s="20">
        <v>63.0</v>
      </c>
      <c r="B77" s="31" t="s">
        <v>213</v>
      </c>
      <c r="C77" s="22" t="s">
        <v>214</v>
      </c>
      <c r="D77" s="23" t="s">
        <v>215</v>
      </c>
      <c r="E77" s="253" t="s">
        <v>680</v>
      </c>
      <c r="F77" s="218">
        <v>10.0</v>
      </c>
      <c r="G77" s="251">
        <v>0.0</v>
      </c>
      <c r="H77" s="219">
        <v>6.0</v>
      </c>
      <c r="I77" s="20">
        <v>0.0</v>
      </c>
      <c r="J77" s="252"/>
      <c r="K77" s="220">
        <f t="shared" si="1"/>
        <v>16</v>
      </c>
      <c r="L77" s="47">
        <f>CADS!M77</f>
        <v>10.2</v>
      </c>
      <c r="M77" s="251">
        <v>4.0</v>
      </c>
      <c r="N77" s="221">
        <f t="shared" si="2"/>
        <v>14.2</v>
      </c>
      <c r="O77" s="222">
        <f>OS!M77</f>
        <v>11.8</v>
      </c>
      <c r="P77" s="254">
        <v>2.0</v>
      </c>
      <c r="Q77" s="221">
        <f t="shared" si="3"/>
        <v>13.8</v>
      </c>
      <c r="R77" s="47">
        <f>DSPD!M77</f>
        <v>21</v>
      </c>
      <c r="S77" s="248">
        <v>2.0</v>
      </c>
      <c r="T77" s="221">
        <f t="shared" si="4"/>
        <v>23</v>
      </c>
      <c r="U77" s="47">
        <f>MAD!M79</f>
        <v>11.8</v>
      </c>
      <c r="V77" s="47">
        <f>RPROGRAMMING!M79</f>
        <v>0</v>
      </c>
      <c r="W77" s="248">
        <v>2.0</v>
      </c>
      <c r="X77" s="221">
        <f t="shared" si="5"/>
        <v>13.8</v>
      </c>
      <c r="Y77" s="249"/>
      <c r="Z77" s="47">
        <f>'OE-BEM EE'!N79</f>
        <v>0</v>
      </c>
      <c r="AA77" s="47">
        <f>'OE-Autotronics ME'!M80</f>
        <v>20.4</v>
      </c>
      <c r="AB77" s="248">
        <v>2.0</v>
      </c>
      <c r="AC77" s="221">
        <f t="shared" si="6"/>
        <v>22.4</v>
      </c>
      <c r="AD77" s="47">
        <f>FM!M77</f>
        <v>11</v>
      </c>
      <c r="AE77" s="254">
        <v>2.0</v>
      </c>
      <c r="AF77" s="221">
        <f t="shared" si="7"/>
        <v>13</v>
      </c>
      <c r="AG77" s="47">
        <f>UHV!M77</f>
        <v>12.2</v>
      </c>
      <c r="AH77" s="254">
        <v>2.0</v>
      </c>
      <c r="AI77" s="221">
        <f t="shared" si="8"/>
        <v>14.2</v>
      </c>
      <c r="AJ77" s="223">
        <f t="shared" si="9"/>
        <v>16</v>
      </c>
      <c r="AK77" s="223">
        <f t="shared" si="10"/>
        <v>0</v>
      </c>
    </row>
    <row r="78" ht="15.75" customHeight="1">
      <c r="A78" s="20">
        <v>64.0</v>
      </c>
      <c r="B78" s="31" t="s">
        <v>216</v>
      </c>
      <c r="C78" s="22" t="s">
        <v>217</v>
      </c>
      <c r="D78" s="23" t="s">
        <v>218</v>
      </c>
      <c r="E78" s="253" t="s">
        <v>681</v>
      </c>
      <c r="F78" s="218">
        <v>15.0</v>
      </c>
      <c r="G78" s="251">
        <v>0.0</v>
      </c>
      <c r="H78" s="218">
        <v>0.0</v>
      </c>
      <c r="I78" s="20">
        <v>0.0</v>
      </c>
      <c r="J78" s="252"/>
      <c r="K78" s="220">
        <f t="shared" si="1"/>
        <v>15</v>
      </c>
      <c r="L78" s="47">
        <f>CADS!M78</f>
        <v>13.4</v>
      </c>
      <c r="M78" s="251">
        <v>3.0</v>
      </c>
      <c r="N78" s="221">
        <f t="shared" si="2"/>
        <v>16.4</v>
      </c>
      <c r="O78" s="222">
        <f>OS!M78</f>
        <v>11.8</v>
      </c>
      <c r="P78" s="254">
        <v>4.0</v>
      </c>
      <c r="Q78" s="221">
        <f t="shared" si="3"/>
        <v>15.8</v>
      </c>
      <c r="R78" s="47">
        <f>DSPD!M78</f>
        <v>19.5</v>
      </c>
      <c r="S78" s="248">
        <v>2.0</v>
      </c>
      <c r="T78" s="221">
        <f t="shared" si="4"/>
        <v>21.5</v>
      </c>
      <c r="U78" s="47">
        <f>MAD!M80</f>
        <v>0</v>
      </c>
      <c r="V78" s="47">
        <f>RPROGRAMMING!M80</f>
        <v>9.2</v>
      </c>
      <c r="W78" s="248">
        <v>2.0</v>
      </c>
      <c r="X78" s="221">
        <f t="shared" si="5"/>
        <v>11.2</v>
      </c>
      <c r="Y78" s="249"/>
      <c r="Z78" s="47">
        <f>'OE-BEM EE'!N80</f>
        <v>22</v>
      </c>
      <c r="AA78" s="47" t="str">
        <f>'OE-Autotronics ME'!M81</f>
        <v/>
      </c>
      <c r="AB78" s="249"/>
      <c r="AC78" s="221">
        <f t="shared" si="6"/>
        <v>22</v>
      </c>
      <c r="AD78" s="47">
        <f>FM!M78</f>
        <v>11</v>
      </c>
      <c r="AE78" s="254">
        <v>2.0</v>
      </c>
      <c r="AF78" s="221">
        <f t="shared" si="7"/>
        <v>13</v>
      </c>
      <c r="AG78" s="47">
        <f>UHV!M78</f>
        <v>13.4</v>
      </c>
      <c r="AH78" s="254">
        <v>2.0</v>
      </c>
      <c r="AI78" s="221">
        <f t="shared" si="8"/>
        <v>15.4</v>
      </c>
      <c r="AJ78" s="223">
        <f t="shared" si="9"/>
        <v>15</v>
      </c>
      <c r="AK78" s="223">
        <f t="shared" si="10"/>
        <v>0</v>
      </c>
    </row>
    <row r="79" ht="15.75" customHeight="1">
      <c r="A79" s="20">
        <v>65.0</v>
      </c>
      <c r="B79" s="31" t="s">
        <v>219</v>
      </c>
      <c r="C79" s="22" t="s">
        <v>220</v>
      </c>
      <c r="D79" s="23" t="s">
        <v>221</v>
      </c>
      <c r="E79" s="255" t="s">
        <v>682</v>
      </c>
      <c r="F79" s="218">
        <v>15.0</v>
      </c>
      <c r="G79" s="256">
        <v>0.0</v>
      </c>
      <c r="H79" s="218">
        <v>0.0</v>
      </c>
      <c r="I79" s="20">
        <v>0.0</v>
      </c>
      <c r="J79" s="257"/>
      <c r="K79" s="220">
        <f t="shared" si="1"/>
        <v>15</v>
      </c>
      <c r="L79" s="47">
        <f>CADS!M79</f>
        <v>7.6</v>
      </c>
      <c r="M79" s="257"/>
      <c r="N79" s="221">
        <f t="shared" si="2"/>
        <v>7.6</v>
      </c>
      <c r="O79" s="222">
        <f>OS!M79</f>
        <v>9</v>
      </c>
      <c r="P79" s="256">
        <v>3.0</v>
      </c>
      <c r="Q79" s="221">
        <f t="shared" si="3"/>
        <v>12</v>
      </c>
      <c r="R79" s="47">
        <f>DSPD!M79</f>
        <v>12.5</v>
      </c>
      <c r="S79" s="258">
        <v>3.0</v>
      </c>
      <c r="T79" s="221">
        <f t="shared" si="4"/>
        <v>15.5</v>
      </c>
      <c r="U79" s="47">
        <f>MAD!M81</f>
        <v>0</v>
      </c>
      <c r="V79" s="47">
        <f>RPROGRAMMING!M81</f>
        <v>6.4</v>
      </c>
      <c r="W79" s="258">
        <v>5.0</v>
      </c>
      <c r="X79" s="221">
        <f t="shared" si="5"/>
        <v>11.4</v>
      </c>
      <c r="Y79" s="259"/>
      <c r="Z79" s="47">
        <f>'OE-BEM EE'!N81</f>
        <v>12.6</v>
      </c>
      <c r="AA79" s="47" t="str">
        <f>'OE-Autotronics ME'!M82</f>
        <v/>
      </c>
      <c r="AB79" s="258">
        <v>3.0</v>
      </c>
      <c r="AC79" s="221">
        <f t="shared" si="6"/>
        <v>15.6</v>
      </c>
      <c r="AD79" s="47">
        <f>FM!M79</f>
        <v>8.2</v>
      </c>
      <c r="AE79" s="260">
        <v>1.0</v>
      </c>
      <c r="AF79" s="221">
        <f t="shared" si="7"/>
        <v>9.2</v>
      </c>
      <c r="AG79" s="47">
        <f>UHV!M79</f>
        <v>8.6</v>
      </c>
      <c r="AH79" s="257"/>
      <c r="AI79" s="221">
        <f t="shared" si="8"/>
        <v>8.6</v>
      </c>
      <c r="AJ79" s="223">
        <f t="shared" si="9"/>
        <v>15</v>
      </c>
      <c r="AK79" s="223">
        <f t="shared" si="10"/>
        <v>0</v>
      </c>
    </row>
    <row r="80" ht="15.75" customHeight="1">
      <c r="A80" s="20">
        <v>66.0</v>
      </c>
      <c r="B80" s="31" t="s">
        <v>222</v>
      </c>
      <c r="C80" s="22" t="s">
        <v>223</v>
      </c>
      <c r="D80" s="23" t="s">
        <v>224</v>
      </c>
      <c r="E80" s="253" t="s">
        <v>683</v>
      </c>
      <c r="F80" s="218">
        <v>0.0</v>
      </c>
      <c r="G80" s="251">
        <v>0.0</v>
      </c>
      <c r="H80" s="219">
        <v>6.0</v>
      </c>
      <c r="I80" s="20">
        <v>0.0</v>
      </c>
      <c r="J80" s="252"/>
      <c r="K80" s="220">
        <f t="shared" si="1"/>
        <v>6</v>
      </c>
      <c r="L80" s="47">
        <f>CADS!M80</f>
        <v>13.4</v>
      </c>
      <c r="M80" s="251">
        <v>1.0</v>
      </c>
      <c r="N80" s="221">
        <f t="shared" si="2"/>
        <v>14.4</v>
      </c>
      <c r="O80" s="222">
        <f>OS!M80</f>
        <v>12.6</v>
      </c>
      <c r="P80" s="250"/>
      <c r="Q80" s="221">
        <f t="shared" si="3"/>
        <v>12.6</v>
      </c>
      <c r="R80" s="47">
        <f>DSPD!M80</f>
        <v>17.5</v>
      </c>
      <c r="S80" s="248">
        <v>2.0</v>
      </c>
      <c r="T80" s="221">
        <f t="shared" si="4"/>
        <v>19.5</v>
      </c>
      <c r="U80" s="47">
        <f>MAD!M82</f>
        <v>0</v>
      </c>
      <c r="V80" s="47">
        <f>RPROGRAMMING!M82</f>
        <v>10.4</v>
      </c>
      <c r="W80" s="249"/>
      <c r="X80" s="221">
        <f t="shared" si="5"/>
        <v>10.4</v>
      </c>
      <c r="Y80" s="249"/>
      <c r="Z80" s="47">
        <f>'OE-BEM EE'!N82</f>
        <v>20.5</v>
      </c>
      <c r="AA80" s="47" t="str">
        <f>'OE-Autotronics ME'!M83</f>
        <v/>
      </c>
      <c r="AB80" s="249"/>
      <c r="AC80" s="221">
        <f t="shared" si="6"/>
        <v>20.5</v>
      </c>
      <c r="AD80" s="47">
        <f>FM!M80</f>
        <v>9.8</v>
      </c>
      <c r="AE80" s="250"/>
      <c r="AF80" s="221">
        <f t="shared" si="7"/>
        <v>9.8</v>
      </c>
      <c r="AG80" s="47">
        <f>UHV!M80</f>
        <v>10.2</v>
      </c>
      <c r="AH80" s="254">
        <v>3.0</v>
      </c>
      <c r="AI80" s="221">
        <f t="shared" si="8"/>
        <v>13.2</v>
      </c>
      <c r="AJ80" s="223">
        <f t="shared" si="9"/>
        <v>6</v>
      </c>
      <c r="AK80" s="223">
        <f t="shared" si="10"/>
        <v>0</v>
      </c>
    </row>
    <row r="81" ht="15.75" customHeight="1">
      <c r="A81" s="20">
        <v>67.0</v>
      </c>
      <c r="B81" s="31" t="s">
        <v>225</v>
      </c>
      <c r="C81" s="22" t="s">
        <v>226</v>
      </c>
      <c r="D81" s="23" t="s">
        <v>227</v>
      </c>
      <c r="E81" s="253" t="s">
        <v>684</v>
      </c>
      <c r="F81" s="218">
        <v>15.0</v>
      </c>
      <c r="G81" s="251">
        <v>0.0</v>
      </c>
      <c r="H81" s="219">
        <v>6.0</v>
      </c>
      <c r="I81" s="20">
        <v>0.0</v>
      </c>
      <c r="J81" s="252"/>
      <c r="K81" s="220">
        <f t="shared" si="1"/>
        <v>21</v>
      </c>
      <c r="L81" s="47">
        <f>CADS!M81</f>
        <v>11</v>
      </c>
      <c r="M81" s="251">
        <v>3.0</v>
      </c>
      <c r="N81" s="221">
        <f t="shared" si="2"/>
        <v>14</v>
      </c>
      <c r="O81" s="222">
        <f>OS!M81</f>
        <v>13</v>
      </c>
      <c r="P81" s="254">
        <v>2.0</v>
      </c>
      <c r="Q81" s="221">
        <f t="shared" si="3"/>
        <v>15</v>
      </c>
      <c r="R81" s="47">
        <f>DSPD!M81</f>
        <v>12</v>
      </c>
      <c r="S81" s="248">
        <v>4.0</v>
      </c>
      <c r="T81" s="221">
        <f t="shared" si="4"/>
        <v>16</v>
      </c>
      <c r="U81" s="47">
        <f>MAD!M83</f>
        <v>0</v>
      </c>
      <c r="V81" s="47">
        <f>RPROGRAMMING!M83</f>
        <v>8</v>
      </c>
      <c r="W81" s="248">
        <v>3.0</v>
      </c>
      <c r="X81" s="221">
        <f t="shared" si="5"/>
        <v>11</v>
      </c>
      <c r="Y81" s="249"/>
      <c r="Z81" s="47">
        <f>'OE-BEM EE'!N83</f>
        <v>21.3</v>
      </c>
      <c r="AA81" s="47" t="str">
        <f>'OE-Autotronics ME'!M84</f>
        <v/>
      </c>
      <c r="AB81" s="248">
        <v>3.0</v>
      </c>
      <c r="AC81" s="221">
        <f t="shared" si="6"/>
        <v>24.3</v>
      </c>
      <c r="AD81" s="47">
        <f>FM!M81</f>
        <v>9.8</v>
      </c>
      <c r="AE81" s="254">
        <v>3.0</v>
      </c>
      <c r="AF81" s="221">
        <f t="shared" si="7"/>
        <v>12.8</v>
      </c>
      <c r="AG81" s="47">
        <f>UHV!M81</f>
        <v>11</v>
      </c>
      <c r="AH81" s="254">
        <v>3.0</v>
      </c>
      <c r="AI81" s="221">
        <f t="shared" si="8"/>
        <v>14</v>
      </c>
      <c r="AJ81" s="223">
        <f t="shared" si="9"/>
        <v>21</v>
      </c>
      <c r="AK81" s="223">
        <f t="shared" si="10"/>
        <v>0</v>
      </c>
    </row>
    <row r="82" ht="15.75" customHeight="1">
      <c r="A82" s="20">
        <v>68.0</v>
      </c>
      <c r="B82" s="31" t="s">
        <v>228</v>
      </c>
      <c r="C82" s="22" t="s">
        <v>229</v>
      </c>
      <c r="D82" s="23" t="s">
        <v>230</v>
      </c>
      <c r="E82" s="253" t="s">
        <v>685</v>
      </c>
      <c r="F82" s="218">
        <v>15.0</v>
      </c>
      <c r="G82" s="251">
        <v>0.0</v>
      </c>
      <c r="H82" s="218">
        <v>0.0</v>
      </c>
      <c r="I82" s="20">
        <v>0.0</v>
      </c>
      <c r="J82" s="252"/>
      <c r="K82" s="220">
        <f t="shared" si="1"/>
        <v>15</v>
      </c>
      <c r="L82" s="47">
        <f>CADS!M82</f>
        <v>11.4</v>
      </c>
      <c r="M82" s="251">
        <v>3.0</v>
      </c>
      <c r="N82" s="221">
        <f t="shared" si="2"/>
        <v>14.4</v>
      </c>
      <c r="O82" s="222">
        <f>OS!M82</f>
        <v>9.4</v>
      </c>
      <c r="P82" s="254">
        <v>3.0</v>
      </c>
      <c r="Q82" s="221">
        <f t="shared" si="3"/>
        <v>12.4</v>
      </c>
      <c r="R82" s="47">
        <f>DSPD!M82</f>
        <v>10.5</v>
      </c>
      <c r="S82" s="248">
        <v>3.0</v>
      </c>
      <c r="T82" s="221">
        <f t="shared" si="4"/>
        <v>13.5</v>
      </c>
      <c r="U82" s="47">
        <f>MAD!M84</f>
        <v>5.4</v>
      </c>
      <c r="V82" s="47">
        <f>RPROGRAMMING!M84</f>
        <v>6</v>
      </c>
      <c r="W82" s="248">
        <v>2.0</v>
      </c>
      <c r="X82" s="221">
        <f t="shared" si="5"/>
        <v>13.4</v>
      </c>
      <c r="Y82" s="249"/>
      <c r="Z82" s="47">
        <f>'OE-BEM EE'!N84</f>
        <v>0</v>
      </c>
      <c r="AA82" s="47">
        <f>'OE-Autotronics ME'!M85</f>
        <v>19.6</v>
      </c>
      <c r="AB82" s="248"/>
      <c r="AC82" s="221">
        <f t="shared" si="6"/>
        <v>19.6</v>
      </c>
      <c r="AD82" s="47">
        <f>FM!M82</f>
        <v>10.6</v>
      </c>
      <c r="AE82" s="254">
        <v>2.0</v>
      </c>
      <c r="AF82" s="221">
        <f t="shared" si="7"/>
        <v>12.6</v>
      </c>
      <c r="AG82" s="47">
        <f>UHV!M82</f>
        <v>11</v>
      </c>
      <c r="AH82" s="254">
        <v>2.0</v>
      </c>
      <c r="AI82" s="221">
        <f t="shared" si="8"/>
        <v>13</v>
      </c>
      <c r="AJ82" s="223">
        <f t="shared" si="9"/>
        <v>15</v>
      </c>
      <c r="AK82" s="223">
        <f t="shared" si="10"/>
        <v>0</v>
      </c>
    </row>
    <row r="83" ht="15.75" customHeight="1">
      <c r="A83" s="20">
        <v>69.0</v>
      </c>
      <c r="B83" s="31" t="s">
        <v>231</v>
      </c>
      <c r="C83" s="22" t="s">
        <v>232</v>
      </c>
      <c r="D83" s="23" t="s">
        <v>233</v>
      </c>
      <c r="E83" s="253" t="s">
        <v>686</v>
      </c>
      <c r="F83" s="218">
        <v>0.0</v>
      </c>
      <c r="G83" s="251">
        <v>0.0</v>
      </c>
      <c r="H83" s="219">
        <v>6.0</v>
      </c>
      <c r="I83" s="20">
        <v>0.0</v>
      </c>
      <c r="J83" s="252"/>
      <c r="K83" s="220">
        <f t="shared" si="1"/>
        <v>6</v>
      </c>
      <c r="L83" s="47">
        <f>CADS!M83</f>
        <v>14.2</v>
      </c>
      <c r="M83" s="251">
        <v>1.0</v>
      </c>
      <c r="N83" s="221">
        <f t="shared" si="2"/>
        <v>15.2</v>
      </c>
      <c r="O83" s="222">
        <f>OS!M83</f>
        <v>9</v>
      </c>
      <c r="P83" s="254">
        <v>1.0</v>
      </c>
      <c r="Q83" s="221">
        <f t="shared" si="3"/>
        <v>10</v>
      </c>
      <c r="R83" s="47">
        <f>DSPD!M83</f>
        <v>27</v>
      </c>
      <c r="S83" s="248">
        <v>1.0</v>
      </c>
      <c r="T83" s="221">
        <f t="shared" si="4"/>
        <v>28</v>
      </c>
      <c r="U83" s="47">
        <f>MAD!M85</f>
        <v>0</v>
      </c>
      <c r="V83" s="47">
        <f>RPROGRAMMING!M85</f>
        <v>10.8</v>
      </c>
      <c r="W83" s="248">
        <v>1.0</v>
      </c>
      <c r="X83" s="221">
        <f t="shared" si="5"/>
        <v>11.8</v>
      </c>
      <c r="Y83" s="249"/>
      <c r="Z83" s="47">
        <f>'OE-BEM EE'!N85</f>
        <v>33.5</v>
      </c>
      <c r="AA83" s="47" t="str">
        <f>'OE-Autotronics ME'!M86</f>
        <v/>
      </c>
      <c r="AB83" s="248">
        <v>1.0</v>
      </c>
      <c r="AC83" s="221">
        <f t="shared" si="6"/>
        <v>34.5</v>
      </c>
      <c r="AD83" s="47">
        <f>FM!M83</f>
        <v>10.6</v>
      </c>
      <c r="AE83" s="254">
        <v>1.0</v>
      </c>
      <c r="AF83" s="221">
        <f t="shared" si="7"/>
        <v>11.6</v>
      </c>
      <c r="AG83" s="47">
        <f>UHV!M83</f>
        <v>12.2</v>
      </c>
      <c r="AH83" s="250"/>
      <c r="AI83" s="221">
        <f t="shared" si="8"/>
        <v>12.2</v>
      </c>
      <c r="AJ83" s="223">
        <f t="shared" si="9"/>
        <v>6</v>
      </c>
      <c r="AK83" s="223">
        <f t="shared" si="10"/>
        <v>0</v>
      </c>
    </row>
    <row r="84" ht="15.75" customHeight="1">
      <c r="A84" s="20">
        <v>70.0</v>
      </c>
      <c r="B84" s="31" t="s">
        <v>234</v>
      </c>
      <c r="C84" s="22" t="s">
        <v>235</v>
      </c>
      <c r="D84" s="23" t="s">
        <v>236</v>
      </c>
      <c r="E84" s="253" t="s">
        <v>687</v>
      </c>
      <c r="F84" s="218">
        <v>15.0</v>
      </c>
      <c r="G84" s="251">
        <v>0.0</v>
      </c>
      <c r="H84" s="218">
        <v>0.0</v>
      </c>
      <c r="I84" s="20">
        <v>0.0</v>
      </c>
      <c r="J84" s="252"/>
      <c r="K84" s="220">
        <f t="shared" si="1"/>
        <v>15</v>
      </c>
      <c r="L84" s="47">
        <f>CADS!M84</f>
        <v>7</v>
      </c>
      <c r="M84" s="251">
        <v>3.0</v>
      </c>
      <c r="N84" s="221">
        <f t="shared" si="2"/>
        <v>10</v>
      </c>
      <c r="O84" s="222">
        <f>OS!M84</f>
        <v>9.4</v>
      </c>
      <c r="P84" s="254">
        <v>3.0</v>
      </c>
      <c r="Q84" s="221">
        <f t="shared" si="3"/>
        <v>12.4</v>
      </c>
      <c r="R84" s="47">
        <f>DSPD!M84</f>
        <v>7</v>
      </c>
      <c r="S84" s="248">
        <v>5.0</v>
      </c>
      <c r="T84" s="221">
        <f t="shared" si="4"/>
        <v>12</v>
      </c>
      <c r="U84" s="47">
        <f>MAD!M86</f>
        <v>0</v>
      </c>
      <c r="V84" s="47">
        <f>RPROGRAMMING!M86</f>
        <v>8</v>
      </c>
      <c r="W84" s="248">
        <v>2.0</v>
      </c>
      <c r="X84" s="221">
        <f t="shared" si="5"/>
        <v>10</v>
      </c>
      <c r="Y84" s="249"/>
      <c r="Z84" s="47">
        <f>'OE-BEM EE'!N86</f>
        <v>15</v>
      </c>
      <c r="AA84" s="47" t="str">
        <f>'OE-Autotronics ME'!M87</f>
        <v/>
      </c>
      <c r="AB84" s="249"/>
      <c r="AC84" s="221">
        <f t="shared" si="6"/>
        <v>15</v>
      </c>
      <c r="AD84" s="47">
        <f>FM!M84</f>
        <v>10.2</v>
      </c>
      <c r="AE84" s="254">
        <v>2.0</v>
      </c>
      <c r="AF84" s="221">
        <f t="shared" si="7"/>
        <v>12.2</v>
      </c>
      <c r="AG84" s="47">
        <f>UHV!M84</f>
        <v>12.2</v>
      </c>
      <c r="AH84" s="250"/>
      <c r="AI84" s="221">
        <f t="shared" si="8"/>
        <v>12.2</v>
      </c>
      <c r="AJ84" s="223">
        <f t="shared" si="9"/>
        <v>15</v>
      </c>
      <c r="AK84" s="223">
        <f t="shared" si="10"/>
        <v>0</v>
      </c>
    </row>
    <row r="85" ht="15.75" customHeight="1">
      <c r="A85" s="20">
        <v>71.0</v>
      </c>
      <c r="B85" s="31" t="s">
        <v>237</v>
      </c>
      <c r="C85" s="22" t="s">
        <v>238</v>
      </c>
      <c r="D85" s="23" t="s">
        <v>239</v>
      </c>
      <c r="E85" s="253" t="s">
        <v>688</v>
      </c>
      <c r="F85" s="218">
        <v>15.0</v>
      </c>
      <c r="G85" s="251">
        <v>0.0</v>
      </c>
      <c r="H85" s="219">
        <v>6.0</v>
      </c>
      <c r="I85" s="20">
        <v>0.0</v>
      </c>
      <c r="J85" s="252"/>
      <c r="K85" s="220">
        <f t="shared" si="1"/>
        <v>21</v>
      </c>
      <c r="L85" s="47">
        <f>CADS!M85</f>
        <v>11.8</v>
      </c>
      <c r="M85" s="251">
        <v>4.0</v>
      </c>
      <c r="N85" s="221">
        <f t="shared" si="2"/>
        <v>15.8</v>
      </c>
      <c r="O85" s="222">
        <f>OS!M85</f>
        <v>11.6</v>
      </c>
      <c r="P85" s="254">
        <v>4.0</v>
      </c>
      <c r="Q85" s="221">
        <f t="shared" si="3"/>
        <v>15.6</v>
      </c>
      <c r="R85" s="47">
        <f>DSPD!M85</f>
        <v>18.5</v>
      </c>
      <c r="S85" s="248">
        <v>4.0</v>
      </c>
      <c r="T85" s="221">
        <f t="shared" si="4"/>
        <v>22.5</v>
      </c>
      <c r="U85" s="47">
        <f>MAD!M87</f>
        <v>0</v>
      </c>
      <c r="V85" s="47">
        <f>RPROGRAMMING!M87</f>
        <v>9.2</v>
      </c>
      <c r="W85" s="248">
        <v>4.0</v>
      </c>
      <c r="X85" s="221">
        <f t="shared" si="5"/>
        <v>13.2</v>
      </c>
      <c r="Y85" s="249"/>
      <c r="Z85" s="47">
        <f>'OE-BEM EE'!N87</f>
        <v>30.1</v>
      </c>
      <c r="AA85" s="47" t="str">
        <f>'OE-Autotronics ME'!M88</f>
        <v/>
      </c>
      <c r="AB85" s="248">
        <v>4.0</v>
      </c>
      <c r="AC85" s="221">
        <f t="shared" si="6"/>
        <v>34.1</v>
      </c>
      <c r="AD85" s="47">
        <f>FM!M85</f>
        <v>10.6</v>
      </c>
      <c r="AE85" s="254">
        <v>1.0</v>
      </c>
      <c r="AF85" s="221">
        <f t="shared" si="7"/>
        <v>11.6</v>
      </c>
      <c r="AG85" s="47">
        <f>UHV!M85</f>
        <v>12.6</v>
      </c>
      <c r="AH85" s="250"/>
      <c r="AI85" s="221">
        <f t="shared" si="8"/>
        <v>12.6</v>
      </c>
      <c r="AJ85" s="223">
        <f t="shared" si="9"/>
        <v>21</v>
      </c>
      <c r="AK85" s="223">
        <f t="shared" si="10"/>
        <v>0</v>
      </c>
    </row>
    <row r="86" ht="15.75" customHeight="1">
      <c r="A86" s="20">
        <v>72.0</v>
      </c>
      <c r="B86" s="31" t="s">
        <v>240</v>
      </c>
      <c r="C86" s="33" t="s">
        <v>241</v>
      </c>
      <c r="D86" s="23" t="s">
        <v>242</v>
      </c>
      <c r="E86" s="253" t="s">
        <v>689</v>
      </c>
      <c r="F86" s="218">
        <v>15.0</v>
      </c>
      <c r="G86" s="251">
        <v>0.0</v>
      </c>
      <c r="H86" s="219">
        <v>6.0</v>
      </c>
      <c r="I86" s="20">
        <v>0.0</v>
      </c>
      <c r="J86" s="252"/>
      <c r="K86" s="220">
        <f t="shared" si="1"/>
        <v>21</v>
      </c>
      <c r="L86" s="47">
        <f>CADS!M86</f>
        <v>12.2</v>
      </c>
      <c r="M86" s="251">
        <v>4.0</v>
      </c>
      <c r="N86" s="221">
        <f t="shared" si="2"/>
        <v>16.2</v>
      </c>
      <c r="O86" s="222">
        <f>OS!M86</f>
        <v>12.6</v>
      </c>
      <c r="P86" s="254">
        <v>2.0</v>
      </c>
      <c r="Q86" s="221">
        <f t="shared" si="3"/>
        <v>14.6</v>
      </c>
      <c r="R86" s="47">
        <f>DSPD!M86</f>
        <v>17</v>
      </c>
      <c r="S86" s="248">
        <v>2.0</v>
      </c>
      <c r="T86" s="221">
        <f t="shared" si="4"/>
        <v>19</v>
      </c>
      <c r="U86" s="47">
        <f>MAD!M88</f>
        <v>0</v>
      </c>
      <c r="V86" s="47">
        <f>RPROGRAMMING!M88</f>
        <v>9.2</v>
      </c>
      <c r="W86" s="248">
        <v>3.0</v>
      </c>
      <c r="X86" s="221">
        <f t="shared" si="5"/>
        <v>12.2</v>
      </c>
      <c r="Y86" s="249"/>
      <c r="Z86" s="47">
        <f>'OE-BEM EE'!N88</f>
        <v>22.9</v>
      </c>
      <c r="AA86" s="47" t="str">
        <f>'OE-Autotronics ME'!M89</f>
        <v/>
      </c>
      <c r="AB86" s="248">
        <v>5.0</v>
      </c>
      <c r="AC86" s="221">
        <f t="shared" si="6"/>
        <v>27.9</v>
      </c>
      <c r="AD86" s="47">
        <f>FM!M86</f>
        <v>12.2</v>
      </c>
      <c r="AE86" s="254">
        <v>1.0</v>
      </c>
      <c r="AF86" s="221">
        <f t="shared" si="7"/>
        <v>13.2</v>
      </c>
      <c r="AG86" s="47">
        <f>UHV!M86</f>
        <v>13.8</v>
      </c>
      <c r="AH86" s="254">
        <v>4.0</v>
      </c>
      <c r="AI86" s="221">
        <f t="shared" si="8"/>
        <v>17.8</v>
      </c>
      <c r="AJ86" s="223">
        <f t="shared" si="9"/>
        <v>21</v>
      </c>
      <c r="AK86" s="223">
        <f t="shared" si="10"/>
        <v>0</v>
      </c>
    </row>
    <row r="87" ht="15.75" customHeight="1">
      <c r="A87" s="20">
        <v>73.0</v>
      </c>
      <c r="B87" s="31" t="s">
        <v>243</v>
      </c>
      <c r="C87" s="33" t="s">
        <v>244</v>
      </c>
      <c r="D87" s="23" t="s">
        <v>245</v>
      </c>
      <c r="E87" s="253" t="s">
        <v>690</v>
      </c>
      <c r="F87" s="218">
        <v>15.0</v>
      </c>
      <c r="G87" s="251">
        <v>0.0</v>
      </c>
      <c r="H87" s="219">
        <v>14.0</v>
      </c>
      <c r="I87" s="20">
        <v>0.0</v>
      </c>
      <c r="J87" s="252"/>
      <c r="K87" s="220">
        <f t="shared" si="1"/>
        <v>29</v>
      </c>
      <c r="L87" s="47">
        <f>CADS!M87</f>
        <v>16.8</v>
      </c>
      <c r="M87" s="251">
        <v>3.0</v>
      </c>
      <c r="N87" s="221">
        <f t="shared" si="2"/>
        <v>19.8</v>
      </c>
      <c r="O87" s="222">
        <f>OS!M87</f>
        <v>16.2</v>
      </c>
      <c r="P87" s="254">
        <v>3.0</v>
      </c>
      <c r="Q87" s="221">
        <f t="shared" si="3"/>
        <v>19.2</v>
      </c>
      <c r="R87" s="47">
        <f>DSPD!M87</f>
        <v>34.5</v>
      </c>
      <c r="S87" s="248">
        <v>5.0</v>
      </c>
      <c r="T87" s="221">
        <f t="shared" si="4"/>
        <v>39.5</v>
      </c>
      <c r="U87" s="47">
        <f>MAD!M89</f>
        <v>17</v>
      </c>
      <c r="V87" s="45" t="str">
        <f>RPROGRAMMING!M89</f>
        <v/>
      </c>
      <c r="W87" s="248">
        <v>3.0</v>
      </c>
      <c r="X87" s="221">
        <f t="shared" si="5"/>
        <v>20</v>
      </c>
      <c r="Y87" s="249"/>
      <c r="Z87" s="47">
        <f>'OE-BEM EE'!N89</f>
        <v>0</v>
      </c>
      <c r="AA87" s="47">
        <f>'OE-Autotronics ME'!M90</f>
        <v>27.6</v>
      </c>
      <c r="AB87" s="248">
        <v>5.0</v>
      </c>
      <c r="AC87" s="221">
        <f t="shared" si="6"/>
        <v>32.6</v>
      </c>
      <c r="AD87" s="47">
        <f>FM!M87</f>
        <v>11</v>
      </c>
      <c r="AE87" s="254">
        <v>5.0</v>
      </c>
      <c r="AF87" s="221">
        <f t="shared" si="7"/>
        <v>16</v>
      </c>
      <c r="AG87" s="47">
        <f>UHV!M87</f>
        <v>13.6</v>
      </c>
      <c r="AH87" s="254">
        <v>5.0</v>
      </c>
      <c r="AI87" s="221">
        <f t="shared" si="8"/>
        <v>18.6</v>
      </c>
      <c r="AJ87" s="223">
        <f t="shared" si="9"/>
        <v>29</v>
      </c>
      <c r="AK87" s="223">
        <f t="shared" si="10"/>
        <v>0</v>
      </c>
    </row>
    <row r="88" ht="15.75" customHeight="1">
      <c r="A88" s="20">
        <v>74.0</v>
      </c>
      <c r="B88" s="31" t="s">
        <v>246</v>
      </c>
      <c r="C88" s="33" t="s">
        <v>247</v>
      </c>
      <c r="D88" s="23" t="s">
        <v>248</v>
      </c>
      <c r="E88" s="253" t="s">
        <v>691</v>
      </c>
      <c r="F88" s="218">
        <v>15.0</v>
      </c>
      <c r="G88" s="251">
        <v>0.0</v>
      </c>
      <c r="H88" s="219">
        <v>14.0</v>
      </c>
      <c r="I88" s="20">
        <v>0.0</v>
      </c>
      <c r="J88" s="252"/>
      <c r="K88" s="220">
        <f t="shared" si="1"/>
        <v>29</v>
      </c>
      <c r="L88" s="47">
        <f>CADS!M88</f>
        <v>11</v>
      </c>
      <c r="M88" s="251">
        <v>5.0</v>
      </c>
      <c r="N88" s="221">
        <f t="shared" si="2"/>
        <v>16</v>
      </c>
      <c r="O88" s="222">
        <f>OS!M88</f>
        <v>10.6</v>
      </c>
      <c r="P88" s="254">
        <v>5.0</v>
      </c>
      <c r="Q88" s="221">
        <f t="shared" si="3"/>
        <v>15.6</v>
      </c>
      <c r="R88" s="47">
        <f>DSPD!M88</f>
        <v>18</v>
      </c>
      <c r="S88" s="248">
        <v>4.0</v>
      </c>
      <c r="T88" s="221">
        <f t="shared" si="4"/>
        <v>22</v>
      </c>
      <c r="U88" s="47">
        <f>MAD!M90</f>
        <v>12.6</v>
      </c>
      <c r="V88" s="45" t="str">
        <f>RPROGRAMMING!M90</f>
        <v/>
      </c>
      <c r="W88" s="248">
        <v>4.0</v>
      </c>
      <c r="X88" s="221">
        <f t="shared" si="5"/>
        <v>16.6</v>
      </c>
      <c r="Y88" s="249"/>
      <c r="Z88" s="47">
        <f>'OE-BEM EE'!N90</f>
        <v>0</v>
      </c>
      <c r="AA88" s="47">
        <f>'OE-Autotronics ME'!M91</f>
        <v>25.3</v>
      </c>
      <c r="AB88" s="248">
        <v>2.0</v>
      </c>
      <c r="AC88" s="221">
        <f t="shared" si="6"/>
        <v>27.3</v>
      </c>
      <c r="AD88" s="47">
        <f>FM!M88</f>
        <v>10.6</v>
      </c>
      <c r="AE88" s="254">
        <v>5.0</v>
      </c>
      <c r="AF88" s="221">
        <f t="shared" si="7"/>
        <v>15.6</v>
      </c>
      <c r="AG88" s="47">
        <f>UHV!M88</f>
        <v>11.4</v>
      </c>
      <c r="AH88" s="254">
        <v>4.0</v>
      </c>
      <c r="AI88" s="221">
        <f t="shared" si="8"/>
        <v>15.4</v>
      </c>
      <c r="AJ88" s="223">
        <f t="shared" si="9"/>
        <v>29</v>
      </c>
      <c r="AK88" s="223">
        <f t="shared" si="10"/>
        <v>0</v>
      </c>
    </row>
    <row r="89" ht="15.75" customHeight="1">
      <c r="A89" s="20">
        <v>75.0</v>
      </c>
      <c r="B89" s="31" t="s">
        <v>249</v>
      </c>
      <c r="C89" s="34" t="s">
        <v>250</v>
      </c>
      <c r="D89" s="23" t="s">
        <v>251</v>
      </c>
      <c r="E89" s="253" t="s">
        <v>692</v>
      </c>
      <c r="F89" s="218">
        <v>15.0</v>
      </c>
      <c r="G89" s="251">
        <v>0.0</v>
      </c>
      <c r="H89" s="218">
        <v>0.0</v>
      </c>
      <c r="I89" s="20">
        <v>0.0</v>
      </c>
      <c r="J89" s="252"/>
      <c r="K89" s="220">
        <f t="shared" ref="K89:K104" si="11">F89+G89+H89+$I$89+J89</f>
        <v>15</v>
      </c>
      <c r="L89" s="47">
        <f>CADS!M89</f>
        <v>10.8</v>
      </c>
      <c r="M89" s="251">
        <v>4.0</v>
      </c>
      <c r="N89" s="221">
        <f t="shared" si="2"/>
        <v>14.8</v>
      </c>
      <c r="O89" s="222">
        <f>OS!M89</f>
        <v>11.4</v>
      </c>
      <c r="P89" s="254">
        <v>2.0</v>
      </c>
      <c r="Q89" s="221">
        <f t="shared" si="3"/>
        <v>13.4</v>
      </c>
      <c r="R89" s="47">
        <f>DSPD!M89</f>
        <v>12.5</v>
      </c>
      <c r="S89" s="248">
        <v>2.0</v>
      </c>
      <c r="T89" s="221">
        <f t="shared" si="4"/>
        <v>14.5</v>
      </c>
      <c r="U89" s="47">
        <f>MAD!M91</f>
        <v>0</v>
      </c>
      <c r="V89" s="47">
        <f>RPROGRAMMING!M91</f>
        <v>8.8</v>
      </c>
      <c r="W89" s="248">
        <v>2.0</v>
      </c>
      <c r="X89" s="221">
        <f t="shared" si="5"/>
        <v>10.8</v>
      </c>
      <c r="Y89" s="249"/>
      <c r="Z89" s="47">
        <f>'OE-BEM EE'!N91</f>
        <v>20.7</v>
      </c>
      <c r="AA89" s="47">
        <f>'OE-Autotronics ME'!M92</f>
        <v>0</v>
      </c>
      <c r="AB89" s="248">
        <v>2.0</v>
      </c>
      <c r="AC89" s="221">
        <f t="shared" si="6"/>
        <v>22.7</v>
      </c>
      <c r="AD89" s="47">
        <f>FM!M89</f>
        <v>9.8</v>
      </c>
      <c r="AE89" s="254">
        <v>2.0</v>
      </c>
      <c r="AF89" s="221">
        <f t="shared" si="7"/>
        <v>11.8</v>
      </c>
      <c r="AG89" s="47">
        <f>UHV!M89</f>
        <v>11</v>
      </c>
      <c r="AH89" s="254">
        <v>1.0</v>
      </c>
      <c r="AI89" s="221">
        <f t="shared" si="8"/>
        <v>12</v>
      </c>
      <c r="AJ89" s="223">
        <f t="shared" si="9"/>
        <v>15</v>
      </c>
      <c r="AK89" s="223">
        <f t="shared" si="10"/>
        <v>0</v>
      </c>
    </row>
    <row r="90" ht="15.75" customHeight="1">
      <c r="A90" s="20">
        <v>76.0</v>
      </c>
      <c r="B90" s="31" t="s">
        <v>252</v>
      </c>
      <c r="C90" s="35" t="s">
        <v>253</v>
      </c>
      <c r="D90" s="36" t="s">
        <v>254</v>
      </c>
      <c r="E90" s="261" t="s">
        <v>693</v>
      </c>
      <c r="F90" s="262">
        <v>10.0</v>
      </c>
      <c r="G90" s="251">
        <v>0.0</v>
      </c>
      <c r="H90" s="218">
        <v>0.0</v>
      </c>
      <c r="I90" s="263"/>
      <c r="J90" s="37"/>
      <c r="K90" s="220">
        <f t="shared" si="11"/>
        <v>10</v>
      </c>
      <c r="L90" s="47">
        <f>CADS!M90</f>
        <v>12</v>
      </c>
      <c r="M90" s="262">
        <v>2.0</v>
      </c>
      <c r="N90" s="221">
        <f t="shared" si="2"/>
        <v>14</v>
      </c>
      <c r="O90" s="222">
        <f>OS!M90</f>
        <v>13</v>
      </c>
      <c r="P90" s="264">
        <v>2.0</v>
      </c>
      <c r="Q90" s="221">
        <f t="shared" si="3"/>
        <v>15</v>
      </c>
      <c r="R90" s="47">
        <f>DSPD!M90</f>
        <v>19</v>
      </c>
      <c r="S90" s="264">
        <v>5.0</v>
      </c>
      <c r="T90" s="221">
        <f t="shared" si="4"/>
        <v>24</v>
      </c>
      <c r="U90" s="47">
        <f>MAD!M92</f>
        <v>0</v>
      </c>
      <c r="V90" s="47">
        <f>RPROGRAMMING!M92</f>
        <v>7</v>
      </c>
      <c r="W90" s="264">
        <v>1.0</v>
      </c>
      <c r="X90" s="221">
        <f t="shared" si="5"/>
        <v>8</v>
      </c>
      <c r="Y90" s="37"/>
      <c r="Z90" s="47">
        <f>'OE-BEM EE'!N92</f>
        <v>0</v>
      </c>
      <c r="AA90" s="47">
        <f>'OE-Autotronics ME'!M93</f>
        <v>8</v>
      </c>
      <c r="AB90" s="37"/>
      <c r="AC90" s="221">
        <f t="shared" si="6"/>
        <v>8</v>
      </c>
      <c r="AD90" s="47">
        <f>FM!M90</f>
        <v>15.6</v>
      </c>
      <c r="AE90" s="37"/>
      <c r="AF90" s="221">
        <f t="shared" si="7"/>
        <v>15.6</v>
      </c>
      <c r="AG90" s="47">
        <f>UHV!M90</f>
        <v>8</v>
      </c>
      <c r="AH90" s="37"/>
      <c r="AI90" s="221">
        <f t="shared" si="8"/>
        <v>8</v>
      </c>
      <c r="AJ90" s="223">
        <f t="shared" si="9"/>
        <v>10</v>
      </c>
      <c r="AK90" s="223">
        <f t="shared" si="10"/>
        <v>0</v>
      </c>
    </row>
    <row r="91" ht="15.75" customHeight="1">
      <c r="A91" s="20">
        <v>77.0</v>
      </c>
      <c r="B91" s="31" t="s">
        <v>255</v>
      </c>
      <c r="C91" s="39" t="s">
        <v>256</v>
      </c>
      <c r="D91" s="36" t="s">
        <v>257</v>
      </c>
      <c r="E91" s="261" t="s">
        <v>694</v>
      </c>
      <c r="F91" s="262">
        <v>10.0</v>
      </c>
      <c r="G91" s="251">
        <v>0.0</v>
      </c>
      <c r="H91" s="218">
        <v>0.0</v>
      </c>
      <c r="I91" s="263"/>
      <c r="J91" s="37"/>
      <c r="K91" s="220">
        <f t="shared" si="11"/>
        <v>10</v>
      </c>
      <c r="L91" s="47">
        <f>CADS!M91</f>
        <v>16</v>
      </c>
      <c r="M91" s="263"/>
      <c r="N91" s="221">
        <f t="shared" si="2"/>
        <v>16</v>
      </c>
      <c r="O91" s="222">
        <f>OS!M91</f>
        <v>16.4</v>
      </c>
      <c r="P91" s="37"/>
      <c r="Q91" s="221">
        <f t="shared" si="3"/>
        <v>16.4</v>
      </c>
      <c r="R91" s="47">
        <f>DSPD!M91</f>
        <v>20.5</v>
      </c>
      <c r="S91" s="264">
        <v>5.0</v>
      </c>
      <c r="T91" s="221">
        <f t="shared" si="4"/>
        <v>25.5</v>
      </c>
      <c r="U91" s="47">
        <f>MAD!M93</f>
        <v>0</v>
      </c>
      <c r="V91" s="47">
        <f>RPROGRAMMING!M93</f>
        <v>12</v>
      </c>
      <c r="W91" s="264">
        <v>2.0</v>
      </c>
      <c r="X91" s="221">
        <f t="shared" si="5"/>
        <v>14</v>
      </c>
      <c r="Y91" s="37"/>
      <c r="Z91" s="47">
        <f>'OE-BEM EE'!N93</f>
        <v>22</v>
      </c>
      <c r="AA91" s="47">
        <f>'OE-Autotronics ME'!M94</f>
        <v>0</v>
      </c>
      <c r="AB91" s="264">
        <v>3.0</v>
      </c>
      <c r="AC91" s="221">
        <f t="shared" si="6"/>
        <v>25</v>
      </c>
      <c r="AD91" s="47">
        <f>FM!M91</f>
        <v>14.8</v>
      </c>
      <c r="AE91" s="37"/>
      <c r="AF91" s="221">
        <f t="shared" si="7"/>
        <v>14.8</v>
      </c>
      <c r="AG91" s="47">
        <f>UHV!M91</f>
        <v>14.8</v>
      </c>
      <c r="AH91" s="37"/>
      <c r="AI91" s="221">
        <f t="shared" si="8"/>
        <v>14.8</v>
      </c>
      <c r="AJ91" s="223">
        <f t="shared" si="9"/>
        <v>10</v>
      </c>
      <c r="AK91" s="223">
        <f t="shared" si="10"/>
        <v>0</v>
      </c>
    </row>
    <row r="92" ht="15.75" customHeight="1">
      <c r="A92" s="20">
        <v>78.0</v>
      </c>
      <c r="B92" s="31" t="s">
        <v>258</v>
      </c>
      <c r="C92" s="40" t="s">
        <v>259</v>
      </c>
      <c r="D92" s="36" t="s">
        <v>260</v>
      </c>
      <c r="E92" s="261" t="s">
        <v>695</v>
      </c>
      <c r="F92" s="262">
        <v>15.0</v>
      </c>
      <c r="G92" s="251">
        <v>0.0</v>
      </c>
      <c r="H92" s="218">
        <v>0.0</v>
      </c>
      <c r="I92" s="263"/>
      <c r="J92" s="37"/>
      <c r="K92" s="220">
        <f t="shared" si="11"/>
        <v>15</v>
      </c>
      <c r="L92" s="47">
        <f>CADS!M92</f>
        <v>13.6</v>
      </c>
      <c r="M92" s="263"/>
      <c r="N92" s="221">
        <f t="shared" si="2"/>
        <v>13.6</v>
      </c>
      <c r="O92" s="222">
        <f>OS!M92</f>
        <v>12.8</v>
      </c>
      <c r="P92" s="264">
        <v>3.0</v>
      </c>
      <c r="Q92" s="221">
        <f t="shared" si="3"/>
        <v>15.8</v>
      </c>
      <c r="R92" s="47">
        <f>DSPD!M92</f>
        <v>17</v>
      </c>
      <c r="S92" s="264">
        <v>5.0</v>
      </c>
      <c r="T92" s="221">
        <f t="shared" si="4"/>
        <v>22</v>
      </c>
      <c r="U92" s="47">
        <f>MAD!M94</f>
        <v>0</v>
      </c>
      <c r="V92" s="47">
        <f>RPROGRAMMING!M94</f>
        <v>9.2</v>
      </c>
      <c r="W92" s="264">
        <v>2.0</v>
      </c>
      <c r="X92" s="221">
        <f t="shared" si="5"/>
        <v>11.2</v>
      </c>
      <c r="Y92" s="37"/>
      <c r="Z92" s="47">
        <f>'OE-BEM EE'!N94</f>
        <v>27</v>
      </c>
      <c r="AA92" s="47">
        <f>'OE-Autotronics ME'!M95</f>
        <v>0</v>
      </c>
      <c r="AB92" s="264">
        <v>5.0</v>
      </c>
      <c r="AC92" s="221">
        <f t="shared" si="6"/>
        <v>32</v>
      </c>
      <c r="AD92" s="47">
        <f>FM!M92</f>
        <v>14.8</v>
      </c>
      <c r="AE92" s="37"/>
      <c r="AF92" s="221">
        <f t="shared" si="7"/>
        <v>14.8</v>
      </c>
      <c r="AG92" s="47">
        <f>UHV!M92</f>
        <v>15.6</v>
      </c>
      <c r="AH92" s="37"/>
      <c r="AI92" s="221">
        <f t="shared" si="8"/>
        <v>15.6</v>
      </c>
      <c r="AJ92" s="223">
        <f t="shared" si="9"/>
        <v>15</v>
      </c>
      <c r="AK92" s="223">
        <f t="shared" si="10"/>
        <v>0</v>
      </c>
    </row>
    <row r="93" ht="15.75" customHeight="1">
      <c r="A93" s="20">
        <v>79.0</v>
      </c>
      <c r="B93" s="21" t="s">
        <v>261</v>
      </c>
      <c r="C93" s="35" t="s">
        <v>262</v>
      </c>
      <c r="D93" s="36" t="s">
        <v>263</v>
      </c>
      <c r="E93" s="261" t="s">
        <v>696</v>
      </c>
      <c r="F93" s="262">
        <v>10.0</v>
      </c>
      <c r="G93" s="251">
        <v>0.0</v>
      </c>
      <c r="H93" s="218">
        <v>0.0</v>
      </c>
      <c r="I93" s="263"/>
      <c r="J93" s="37"/>
      <c r="K93" s="220">
        <f t="shared" si="11"/>
        <v>10</v>
      </c>
      <c r="L93" s="47">
        <f>CADS!M93</f>
        <v>13.6</v>
      </c>
      <c r="M93" s="262">
        <v>2.0</v>
      </c>
      <c r="N93" s="221">
        <f t="shared" si="2"/>
        <v>15.6</v>
      </c>
      <c r="O93" s="222">
        <f>OS!M93</f>
        <v>16</v>
      </c>
      <c r="P93" s="37"/>
      <c r="Q93" s="221">
        <f t="shared" si="3"/>
        <v>16</v>
      </c>
      <c r="R93" s="47">
        <f>DSPD!M93</f>
        <v>21</v>
      </c>
      <c r="S93" s="264">
        <v>3.0</v>
      </c>
      <c r="T93" s="221">
        <f t="shared" si="4"/>
        <v>24</v>
      </c>
      <c r="U93" s="47">
        <f>MAD!M95</f>
        <v>0</v>
      </c>
      <c r="V93" s="47">
        <f>RPROGRAMMING!M95</f>
        <v>11.2</v>
      </c>
      <c r="W93" s="264">
        <v>2.0</v>
      </c>
      <c r="X93" s="221">
        <f t="shared" si="5"/>
        <v>13.2</v>
      </c>
      <c r="Y93" s="37"/>
      <c r="Z93" s="47">
        <f>'OE-BEM EE'!N95</f>
        <v>0</v>
      </c>
      <c r="AA93" s="47">
        <f>'OE-Autotronics ME'!M96</f>
        <v>22.5</v>
      </c>
      <c r="AB93" s="264">
        <v>3.0</v>
      </c>
      <c r="AC93" s="221">
        <f t="shared" si="6"/>
        <v>25.5</v>
      </c>
      <c r="AD93" s="47">
        <f>FM!M93</f>
        <v>15.2</v>
      </c>
      <c r="AE93" s="37"/>
      <c r="AF93" s="221">
        <f t="shared" si="7"/>
        <v>15.2</v>
      </c>
      <c r="AG93" s="47">
        <f>UHV!M93</f>
        <v>18</v>
      </c>
      <c r="AH93" s="37"/>
      <c r="AI93" s="221">
        <f t="shared" si="8"/>
        <v>18</v>
      </c>
      <c r="AJ93" s="223">
        <f t="shared" si="9"/>
        <v>10</v>
      </c>
      <c r="AK93" s="223">
        <f t="shared" si="10"/>
        <v>0</v>
      </c>
    </row>
    <row r="94" ht="15.75" customHeight="1">
      <c r="A94" s="20">
        <v>80.0</v>
      </c>
      <c r="B94" s="21" t="s">
        <v>264</v>
      </c>
      <c r="C94" s="35" t="s">
        <v>265</v>
      </c>
      <c r="D94" s="36" t="s">
        <v>266</v>
      </c>
      <c r="E94" s="261" t="s">
        <v>697</v>
      </c>
      <c r="F94" s="262">
        <v>10.0</v>
      </c>
      <c r="G94" s="251">
        <v>0.0</v>
      </c>
      <c r="H94" s="218">
        <v>0.0</v>
      </c>
      <c r="I94" s="263"/>
      <c r="J94" s="37"/>
      <c r="K94" s="220">
        <f t="shared" si="11"/>
        <v>10</v>
      </c>
      <c r="L94" s="47">
        <f>CADS!M94</f>
        <v>16</v>
      </c>
      <c r="M94" s="263"/>
      <c r="N94" s="221">
        <f t="shared" si="2"/>
        <v>16</v>
      </c>
      <c r="O94" s="222">
        <f>OS!M94</f>
        <v>14.8</v>
      </c>
      <c r="P94" s="264">
        <v>2.0</v>
      </c>
      <c r="Q94" s="221">
        <f t="shared" si="3"/>
        <v>16.8</v>
      </c>
      <c r="R94" s="47">
        <f>DSPD!M94</f>
        <v>16</v>
      </c>
      <c r="S94" s="264">
        <v>3.0</v>
      </c>
      <c r="T94" s="221">
        <f t="shared" si="4"/>
        <v>19</v>
      </c>
      <c r="U94" s="47">
        <f>MAD!M96</f>
        <v>14</v>
      </c>
      <c r="V94" s="45" t="str">
        <f>RPROGRAMMING!M96</f>
        <v/>
      </c>
      <c r="W94" s="264">
        <v>2.0</v>
      </c>
      <c r="X94" s="221">
        <f t="shared" si="5"/>
        <v>16</v>
      </c>
      <c r="Y94" s="37"/>
      <c r="Z94" s="47">
        <f>'OE-BEM EE'!N96</f>
        <v>0</v>
      </c>
      <c r="AA94" s="47">
        <f>'OE-Autotronics ME'!M97</f>
        <v>21</v>
      </c>
      <c r="AB94" s="264">
        <v>3.0</v>
      </c>
      <c r="AC94" s="221">
        <f t="shared" si="6"/>
        <v>24</v>
      </c>
      <c r="AD94" s="47">
        <f>FM!M94</f>
        <v>15.6</v>
      </c>
      <c r="AE94" s="37"/>
      <c r="AF94" s="221">
        <f t="shared" si="7"/>
        <v>15.6</v>
      </c>
      <c r="AG94" s="47">
        <f>UHV!M94</f>
        <v>16</v>
      </c>
      <c r="AH94" s="37"/>
      <c r="AI94" s="221">
        <f t="shared" si="8"/>
        <v>16</v>
      </c>
      <c r="AJ94" s="223">
        <f t="shared" si="9"/>
        <v>10</v>
      </c>
      <c r="AK94" s="223">
        <f t="shared" si="10"/>
        <v>0</v>
      </c>
    </row>
    <row r="95" ht="15.75" customHeight="1">
      <c r="A95" s="20">
        <v>81.0</v>
      </c>
      <c r="B95" s="21" t="s">
        <v>267</v>
      </c>
      <c r="C95" s="35" t="s">
        <v>268</v>
      </c>
      <c r="D95" s="36" t="s">
        <v>269</v>
      </c>
      <c r="E95" s="261" t="s">
        <v>698</v>
      </c>
      <c r="F95" s="262">
        <v>15.0</v>
      </c>
      <c r="G95" s="251">
        <v>0.0</v>
      </c>
      <c r="H95" s="218">
        <v>0.0</v>
      </c>
      <c r="I95" s="263"/>
      <c r="J95" s="37"/>
      <c r="K95" s="220">
        <f t="shared" si="11"/>
        <v>15</v>
      </c>
      <c r="L95" s="47">
        <f>CADS!M95</f>
        <v>14.4</v>
      </c>
      <c r="M95" s="262">
        <v>2.0</v>
      </c>
      <c r="N95" s="221">
        <f t="shared" si="2"/>
        <v>16.4</v>
      </c>
      <c r="O95" s="222">
        <f>OS!M95</f>
        <v>12.4</v>
      </c>
      <c r="P95" s="264">
        <v>3.0</v>
      </c>
      <c r="Q95" s="221">
        <f t="shared" si="3"/>
        <v>15.4</v>
      </c>
      <c r="R95" s="47">
        <f>DSPD!M95</f>
        <v>19.5</v>
      </c>
      <c r="S95" s="264">
        <v>5.0</v>
      </c>
      <c r="T95" s="221">
        <f t="shared" si="4"/>
        <v>24.5</v>
      </c>
      <c r="U95" s="47">
        <f>MAD!M97</f>
        <v>0</v>
      </c>
      <c r="V95" s="47">
        <f>RPROGRAMMING!M97</f>
        <v>11.6</v>
      </c>
      <c r="W95" s="264">
        <v>3.0</v>
      </c>
      <c r="X95" s="221">
        <f t="shared" si="5"/>
        <v>14.6</v>
      </c>
      <c r="Y95" s="37"/>
      <c r="Z95" s="47">
        <f>'OE-BEM EE'!N97</f>
        <v>0</v>
      </c>
      <c r="AA95" s="47">
        <f>'OE-Autotronics ME'!M98</f>
        <v>25.5</v>
      </c>
      <c r="AB95" s="37"/>
      <c r="AC95" s="221">
        <f t="shared" si="6"/>
        <v>25.5</v>
      </c>
      <c r="AD95" s="47">
        <f>FM!M95</f>
        <v>15.6</v>
      </c>
      <c r="AE95" s="264">
        <v>2.0</v>
      </c>
      <c r="AF95" s="221">
        <f t="shared" si="7"/>
        <v>17.6</v>
      </c>
      <c r="AG95" s="47">
        <f>UHV!M95</f>
        <v>15.6</v>
      </c>
      <c r="AH95" s="37"/>
      <c r="AI95" s="221">
        <f t="shared" si="8"/>
        <v>15.6</v>
      </c>
      <c r="AJ95" s="223">
        <f t="shared" si="9"/>
        <v>15</v>
      </c>
      <c r="AK95" s="223">
        <f t="shared" si="10"/>
        <v>0</v>
      </c>
    </row>
    <row r="96" ht="15.75" customHeight="1">
      <c r="A96" s="20">
        <v>82.0</v>
      </c>
      <c r="B96" s="21" t="s">
        <v>270</v>
      </c>
      <c r="C96" s="35" t="s">
        <v>271</v>
      </c>
      <c r="D96" s="36" t="s">
        <v>272</v>
      </c>
      <c r="E96" s="261" t="s">
        <v>699</v>
      </c>
      <c r="F96" s="262">
        <v>15.0</v>
      </c>
      <c r="G96" s="251">
        <v>0.0</v>
      </c>
      <c r="H96" s="218">
        <v>0.0</v>
      </c>
      <c r="I96" s="263"/>
      <c r="J96" s="37"/>
      <c r="K96" s="220">
        <f t="shared" si="11"/>
        <v>15</v>
      </c>
      <c r="L96" s="47">
        <f>CADS!M96</f>
        <v>14.4</v>
      </c>
      <c r="M96" s="262">
        <v>2.0</v>
      </c>
      <c r="N96" s="221">
        <f t="shared" si="2"/>
        <v>16.4</v>
      </c>
      <c r="O96" s="222">
        <f>OS!M96</f>
        <v>14.4</v>
      </c>
      <c r="P96" s="264">
        <v>2.0</v>
      </c>
      <c r="Q96" s="221">
        <f t="shared" si="3"/>
        <v>16.4</v>
      </c>
      <c r="R96" s="47">
        <f>DSPD!M96</f>
        <v>17</v>
      </c>
      <c r="S96" s="264">
        <v>5.0</v>
      </c>
      <c r="T96" s="221">
        <f t="shared" si="4"/>
        <v>22</v>
      </c>
      <c r="U96" s="47">
        <f>MAD!M98</f>
        <v>0</v>
      </c>
      <c r="V96" s="47">
        <f>RPROGRAMMING!M98</f>
        <v>11.6</v>
      </c>
      <c r="W96" s="264">
        <v>2.0</v>
      </c>
      <c r="X96" s="221">
        <f t="shared" si="5"/>
        <v>13.6</v>
      </c>
      <c r="Y96" s="37"/>
      <c r="Z96" s="47">
        <f>'OE-BEM EE'!N98</f>
        <v>0</v>
      </c>
      <c r="AA96" s="47">
        <f>'OE-Autotronics ME'!M99</f>
        <v>20.5</v>
      </c>
      <c r="AB96" s="264">
        <v>2.0</v>
      </c>
      <c r="AC96" s="221">
        <f t="shared" si="6"/>
        <v>22.5</v>
      </c>
      <c r="AD96" s="47">
        <f>FM!M96</f>
        <v>12.8</v>
      </c>
      <c r="AE96" s="264">
        <v>2.0</v>
      </c>
      <c r="AF96" s="221">
        <f t="shared" si="7"/>
        <v>14.8</v>
      </c>
      <c r="AG96" s="47">
        <f>UHV!M96</f>
        <v>15.2</v>
      </c>
      <c r="AH96" s="37"/>
      <c r="AI96" s="221">
        <f t="shared" si="8"/>
        <v>15.2</v>
      </c>
      <c r="AJ96" s="223">
        <f t="shared" si="9"/>
        <v>15</v>
      </c>
      <c r="AK96" s="223">
        <f t="shared" si="10"/>
        <v>0</v>
      </c>
    </row>
    <row r="97" ht="15.75" customHeight="1">
      <c r="A97" s="20">
        <v>83.0</v>
      </c>
      <c r="B97" s="31" t="s">
        <v>273</v>
      </c>
      <c r="C97" s="35" t="s">
        <v>274</v>
      </c>
      <c r="D97" s="36" t="s">
        <v>275</v>
      </c>
      <c r="E97" s="261" t="s">
        <v>700</v>
      </c>
      <c r="F97" s="262">
        <v>10.0</v>
      </c>
      <c r="G97" s="251">
        <v>0.0</v>
      </c>
      <c r="H97" s="218">
        <v>0.0</v>
      </c>
      <c r="I97" s="263"/>
      <c r="J97" s="37"/>
      <c r="K97" s="220">
        <f t="shared" si="11"/>
        <v>10</v>
      </c>
      <c r="L97" s="47">
        <f>CADS!M97</f>
        <v>13.6</v>
      </c>
      <c r="M97" s="262">
        <v>1.0</v>
      </c>
      <c r="N97" s="221">
        <f t="shared" si="2"/>
        <v>14.6</v>
      </c>
      <c r="O97" s="222">
        <f>OS!M97</f>
        <v>15.6</v>
      </c>
      <c r="P97" s="264">
        <v>1.0</v>
      </c>
      <c r="Q97" s="221">
        <f t="shared" si="3"/>
        <v>16.6</v>
      </c>
      <c r="R97" s="47">
        <f>DSPD!M97</f>
        <v>14</v>
      </c>
      <c r="S97" s="264">
        <v>3.0</v>
      </c>
      <c r="T97" s="221">
        <f t="shared" si="4"/>
        <v>17</v>
      </c>
      <c r="U97" s="47">
        <f>MAD!M99</f>
        <v>12.8</v>
      </c>
      <c r="V97" s="45" t="str">
        <f>RPROGRAMMING!M99</f>
        <v/>
      </c>
      <c r="W97" s="264">
        <v>1.0</v>
      </c>
      <c r="X97" s="221">
        <f t="shared" si="5"/>
        <v>13.8</v>
      </c>
      <c r="Y97" s="37"/>
      <c r="Z97" s="47">
        <f>'OE-BEM EE'!N99</f>
        <v>21</v>
      </c>
      <c r="AA97" s="47">
        <f>'OE-Autotronics ME'!M100</f>
        <v>0</v>
      </c>
      <c r="AB97" s="264">
        <v>3.0</v>
      </c>
      <c r="AC97" s="221">
        <f t="shared" si="6"/>
        <v>24</v>
      </c>
      <c r="AD97" s="47">
        <f>FM!M97</f>
        <v>11.2</v>
      </c>
      <c r="AE97" s="37"/>
      <c r="AF97" s="221">
        <f t="shared" si="7"/>
        <v>11.2</v>
      </c>
      <c r="AG97" s="47">
        <f>UHV!M97</f>
        <v>12.8</v>
      </c>
      <c r="AH97" s="37"/>
      <c r="AI97" s="221">
        <f t="shared" si="8"/>
        <v>12.8</v>
      </c>
      <c r="AJ97" s="223">
        <f t="shared" si="9"/>
        <v>9</v>
      </c>
      <c r="AK97" s="223">
        <f t="shared" si="10"/>
        <v>1</v>
      </c>
    </row>
    <row r="98" ht="15.75" customHeight="1">
      <c r="A98" s="20">
        <v>84.0</v>
      </c>
      <c r="B98" s="31" t="s">
        <v>276</v>
      </c>
      <c r="C98" s="35" t="s">
        <v>277</v>
      </c>
      <c r="D98" s="36" t="s">
        <v>278</v>
      </c>
      <c r="E98" s="37"/>
      <c r="F98" s="262">
        <v>0.0</v>
      </c>
      <c r="G98" s="251">
        <v>0.0</v>
      </c>
      <c r="H98" s="218">
        <v>0.0</v>
      </c>
      <c r="I98" s="263"/>
      <c r="J98" s="37"/>
      <c r="K98" s="220">
        <f t="shared" si="11"/>
        <v>0</v>
      </c>
      <c r="L98" s="47">
        <f>CADS!M98</f>
        <v>11.2</v>
      </c>
      <c r="M98" s="263"/>
      <c r="N98" s="221">
        <f t="shared" si="2"/>
        <v>11.2</v>
      </c>
      <c r="O98" s="222">
        <f>OS!M98</f>
        <v>9.2</v>
      </c>
      <c r="P98" s="37"/>
      <c r="Q98" s="221">
        <f t="shared" si="3"/>
        <v>9.2</v>
      </c>
      <c r="R98" s="47">
        <f>DSPD!M98</f>
        <v>21</v>
      </c>
      <c r="S98" s="37"/>
      <c r="T98" s="221">
        <f t="shared" si="4"/>
        <v>21</v>
      </c>
      <c r="U98" s="47">
        <f>MAD!M100</f>
        <v>0</v>
      </c>
      <c r="V98" s="47">
        <f>RPROGRAMMING!M100</f>
        <v>8.8</v>
      </c>
      <c r="W98" s="37"/>
      <c r="X98" s="221">
        <f t="shared" si="5"/>
        <v>8.8</v>
      </c>
      <c r="Y98" s="37"/>
      <c r="Z98" s="47">
        <f>'OE-BEM EE'!N100</f>
        <v>0</v>
      </c>
      <c r="AA98" s="47">
        <f>'OE-Autotronics ME'!M101</f>
        <v>14</v>
      </c>
      <c r="AB98" s="37"/>
      <c r="AC98" s="221">
        <f t="shared" si="6"/>
        <v>14</v>
      </c>
      <c r="AD98" s="47">
        <f>FM!M98</f>
        <v>11.2</v>
      </c>
      <c r="AE98" s="37"/>
      <c r="AF98" s="221">
        <f t="shared" si="7"/>
        <v>11.2</v>
      </c>
      <c r="AG98" s="47">
        <f>UHV!M98</f>
        <v>15.2</v>
      </c>
      <c r="AH98" s="37"/>
      <c r="AI98" s="221">
        <f t="shared" si="8"/>
        <v>15.2</v>
      </c>
      <c r="AJ98" s="223">
        <f t="shared" si="9"/>
        <v>0</v>
      </c>
      <c r="AK98" s="223">
        <f t="shared" si="10"/>
        <v>0</v>
      </c>
    </row>
    <row r="99" ht="15.75" customHeight="1">
      <c r="A99" s="20">
        <v>85.0</v>
      </c>
      <c r="B99" s="31" t="s">
        <v>279</v>
      </c>
      <c r="C99" s="35" t="s">
        <v>280</v>
      </c>
      <c r="D99" s="36" t="s">
        <v>281</v>
      </c>
      <c r="E99" s="261" t="s">
        <v>701</v>
      </c>
      <c r="F99" s="262">
        <v>15.0</v>
      </c>
      <c r="G99" s="251">
        <v>0.0</v>
      </c>
      <c r="H99" s="218">
        <v>0.0</v>
      </c>
      <c r="I99" s="263"/>
      <c r="J99" s="37"/>
      <c r="K99" s="220">
        <f t="shared" si="11"/>
        <v>15</v>
      </c>
      <c r="L99" s="47">
        <f>CADS!M99</f>
        <v>11.6</v>
      </c>
      <c r="M99" s="262">
        <v>1.0</v>
      </c>
      <c r="N99" s="221">
        <f t="shared" si="2"/>
        <v>12.6</v>
      </c>
      <c r="O99" s="222">
        <f>OS!M99</f>
        <v>12</v>
      </c>
      <c r="P99" s="264">
        <v>1.0</v>
      </c>
      <c r="Q99" s="221">
        <f t="shared" si="3"/>
        <v>13</v>
      </c>
      <c r="R99" s="47">
        <f>DSPD!M99</f>
        <v>20</v>
      </c>
      <c r="S99" s="264">
        <v>5.0</v>
      </c>
      <c r="T99" s="221">
        <f t="shared" si="4"/>
        <v>25</v>
      </c>
      <c r="U99" s="47">
        <f>MAD!M101</f>
        <v>0</v>
      </c>
      <c r="V99" s="47">
        <f>RPROGRAMMING!M101</f>
        <v>7.6</v>
      </c>
      <c r="W99" s="264">
        <v>1.0</v>
      </c>
      <c r="X99" s="221">
        <f t="shared" si="5"/>
        <v>8.6</v>
      </c>
      <c r="Y99" s="37"/>
      <c r="Z99" s="47">
        <f>'OE-BEM EE'!N101</f>
        <v>0</v>
      </c>
      <c r="AA99" s="47">
        <f>'OE-Autotronics ME'!M102</f>
        <v>5</v>
      </c>
      <c r="AB99" s="264">
        <v>5.0</v>
      </c>
      <c r="AC99" s="221">
        <f t="shared" si="6"/>
        <v>10</v>
      </c>
      <c r="AD99" s="47">
        <f>FM!M99</f>
        <v>11.6</v>
      </c>
      <c r="AE99" s="264">
        <v>1.0</v>
      </c>
      <c r="AF99" s="221">
        <f t="shared" si="7"/>
        <v>12.6</v>
      </c>
      <c r="AG99" s="47">
        <f>UHV!M99</f>
        <v>13.2</v>
      </c>
      <c r="AH99" s="264">
        <v>1.0</v>
      </c>
      <c r="AI99" s="221">
        <f t="shared" si="8"/>
        <v>14.2</v>
      </c>
      <c r="AJ99" s="223">
        <f t="shared" si="9"/>
        <v>15</v>
      </c>
      <c r="AK99" s="223">
        <f t="shared" si="10"/>
        <v>0</v>
      </c>
    </row>
    <row r="100" ht="15.75" customHeight="1">
      <c r="A100" s="20">
        <v>86.0</v>
      </c>
      <c r="B100" s="31" t="s">
        <v>282</v>
      </c>
      <c r="C100" s="35" t="s">
        <v>283</v>
      </c>
      <c r="D100" s="36" t="s">
        <v>284</v>
      </c>
      <c r="E100" s="261" t="s">
        <v>702</v>
      </c>
      <c r="F100" s="262">
        <v>15.0</v>
      </c>
      <c r="G100" s="251">
        <v>0.0</v>
      </c>
      <c r="H100" s="218">
        <v>0.0</v>
      </c>
      <c r="I100" s="263"/>
      <c r="J100" s="37"/>
      <c r="K100" s="220">
        <f t="shared" si="11"/>
        <v>15</v>
      </c>
      <c r="L100" s="47">
        <f>CADS!M100</f>
        <v>12.8</v>
      </c>
      <c r="M100" s="262">
        <v>1.0</v>
      </c>
      <c r="N100" s="221">
        <f t="shared" si="2"/>
        <v>13.8</v>
      </c>
      <c r="O100" s="222">
        <f>OS!M100</f>
        <v>10.8</v>
      </c>
      <c r="P100" s="264">
        <v>1.0</v>
      </c>
      <c r="Q100" s="221">
        <f t="shared" si="3"/>
        <v>11.8</v>
      </c>
      <c r="R100" s="47">
        <f>DSPD!M100</f>
        <v>19.5</v>
      </c>
      <c r="S100" s="264">
        <v>5.0</v>
      </c>
      <c r="T100" s="221">
        <f t="shared" si="4"/>
        <v>24.5</v>
      </c>
      <c r="U100" s="47">
        <f>MAD!M102</f>
        <v>0</v>
      </c>
      <c r="V100" s="47">
        <f>RPROGRAMMING!M102</f>
        <v>9.2</v>
      </c>
      <c r="W100" s="264">
        <v>1.0</v>
      </c>
      <c r="X100" s="221">
        <f t="shared" si="5"/>
        <v>10.2</v>
      </c>
      <c r="Y100" s="37"/>
      <c r="Z100" s="47">
        <f>'OE-BEM EE'!N102</f>
        <v>21</v>
      </c>
      <c r="AA100" s="47">
        <f>'OE-Autotronics ME'!M103</f>
        <v>0</v>
      </c>
      <c r="AB100" s="264">
        <v>5.0</v>
      </c>
      <c r="AC100" s="221">
        <f t="shared" si="6"/>
        <v>26</v>
      </c>
      <c r="AD100" s="47">
        <f>FM!M100</f>
        <v>13.2</v>
      </c>
      <c r="AE100" s="264">
        <v>1.0</v>
      </c>
      <c r="AF100" s="221">
        <f t="shared" si="7"/>
        <v>14.2</v>
      </c>
      <c r="AG100" s="47">
        <f>UHV!M100</f>
        <v>14</v>
      </c>
      <c r="AH100" s="264">
        <v>1.0</v>
      </c>
      <c r="AI100" s="221">
        <f t="shared" si="8"/>
        <v>15</v>
      </c>
      <c r="AJ100" s="223">
        <f t="shared" si="9"/>
        <v>15</v>
      </c>
      <c r="AK100" s="223">
        <f t="shared" si="10"/>
        <v>0</v>
      </c>
    </row>
    <row r="101" ht="15.75" customHeight="1">
      <c r="A101" s="20">
        <v>87.0</v>
      </c>
      <c r="B101" s="31" t="s">
        <v>285</v>
      </c>
      <c r="C101" s="35" t="s">
        <v>286</v>
      </c>
      <c r="D101" s="36" t="s">
        <v>287</v>
      </c>
      <c r="E101" s="261" t="s">
        <v>703</v>
      </c>
      <c r="F101" s="262">
        <v>10.0</v>
      </c>
      <c r="G101" s="251">
        <v>0.0</v>
      </c>
      <c r="H101" s="218">
        <v>0.0</v>
      </c>
      <c r="I101" s="263"/>
      <c r="J101" s="37"/>
      <c r="K101" s="220">
        <f t="shared" si="11"/>
        <v>10</v>
      </c>
      <c r="L101" s="47">
        <f>CADS!M101</f>
        <v>10.4</v>
      </c>
      <c r="M101" s="262">
        <v>1.0</v>
      </c>
      <c r="N101" s="221">
        <f t="shared" si="2"/>
        <v>11.4</v>
      </c>
      <c r="O101" s="222">
        <f>OS!M101</f>
        <v>8</v>
      </c>
      <c r="P101" s="264">
        <v>1.0</v>
      </c>
      <c r="Q101" s="221">
        <f t="shared" si="3"/>
        <v>9</v>
      </c>
      <c r="R101" s="47">
        <f>DSPD!M101</f>
        <v>16</v>
      </c>
      <c r="S101" s="264">
        <v>3.0</v>
      </c>
      <c r="T101" s="221">
        <f t="shared" si="4"/>
        <v>19</v>
      </c>
      <c r="U101" s="47">
        <f>MAD!M103</f>
        <v>8.4</v>
      </c>
      <c r="V101" s="45" t="str">
        <f>RPROGRAMMING!M103</f>
        <v/>
      </c>
      <c r="W101" s="264">
        <v>1.0</v>
      </c>
      <c r="X101" s="221">
        <f t="shared" si="5"/>
        <v>9.4</v>
      </c>
      <c r="Y101" s="37"/>
      <c r="Z101" s="47">
        <f>'OE-BEM EE'!N103</f>
        <v>0</v>
      </c>
      <c r="AA101" s="47">
        <f>'OE-Autotronics ME'!M104</f>
        <v>17.5</v>
      </c>
      <c r="AB101" s="264">
        <v>2.0</v>
      </c>
      <c r="AC101" s="221">
        <f t="shared" si="6"/>
        <v>19.5</v>
      </c>
      <c r="AD101" s="47">
        <f>FM!M101</f>
        <v>10.4</v>
      </c>
      <c r="AE101" s="264">
        <v>1.0</v>
      </c>
      <c r="AF101" s="221">
        <f t="shared" si="7"/>
        <v>11.4</v>
      </c>
      <c r="AG101" s="47">
        <f>UHV!M101</f>
        <v>15.6</v>
      </c>
      <c r="AH101" s="264">
        <v>1.0</v>
      </c>
      <c r="AI101" s="221">
        <f t="shared" si="8"/>
        <v>16.6</v>
      </c>
      <c r="AJ101" s="223">
        <f t="shared" si="9"/>
        <v>10</v>
      </c>
      <c r="AK101" s="223">
        <f t="shared" si="10"/>
        <v>0</v>
      </c>
    </row>
    <row r="102" ht="15.75" customHeight="1">
      <c r="A102" s="20">
        <v>88.0</v>
      </c>
      <c r="B102" s="31" t="s">
        <v>288</v>
      </c>
      <c r="C102" s="35" t="s">
        <v>289</v>
      </c>
      <c r="D102" s="36" t="s">
        <v>290</v>
      </c>
      <c r="E102" s="261" t="s">
        <v>704</v>
      </c>
      <c r="F102" s="262">
        <v>15.0</v>
      </c>
      <c r="G102" s="251">
        <v>0.0</v>
      </c>
      <c r="H102" s="218">
        <v>0.0</v>
      </c>
      <c r="I102" s="263"/>
      <c r="J102" s="37"/>
      <c r="K102" s="220">
        <f t="shared" si="11"/>
        <v>15</v>
      </c>
      <c r="L102" s="47">
        <f>CADS!M102</f>
        <v>14.8</v>
      </c>
      <c r="M102" s="262">
        <v>2.0</v>
      </c>
      <c r="N102" s="221">
        <f t="shared" si="2"/>
        <v>16.8</v>
      </c>
      <c r="O102" s="222">
        <f>OS!M102</f>
        <v>12.4</v>
      </c>
      <c r="P102" s="264">
        <v>2.0</v>
      </c>
      <c r="Q102" s="221">
        <f t="shared" si="3"/>
        <v>14.4</v>
      </c>
      <c r="R102" s="47">
        <f>DSPD!M102</f>
        <v>18.5</v>
      </c>
      <c r="S102" s="264">
        <v>5.0</v>
      </c>
      <c r="T102" s="221">
        <f t="shared" si="4"/>
        <v>23.5</v>
      </c>
      <c r="U102" s="47">
        <f>MAD!M104</f>
        <v>0</v>
      </c>
      <c r="V102" s="47">
        <f>RPROGRAMMING!M104</f>
        <v>8.8</v>
      </c>
      <c r="W102" s="264">
        <v>2.0</v>
      </c>
      <c r="X102" s="221">
        <f t="shared" si="5"/>
        <v>10.8</v>
      </c>
      <c r="Y102" s="37"/>
      <c r="Z102" s="47">
        <f>'OE-BEM EE'!N104</f>
        <v>21</v>
      </c>
      <c r="AA102" s="47">
        <f>'OE-Autotronics ME'!M105</f>
        <v>0</v>
      </c>
      <c r="AB102" s="264">
        <v>2.0</v>
      </c>
      <c r="AC102" s="221">
        <f t="shared" si="6"/>
        <v>23</v>
      </c>
      <c r="AD102" s="47">
        <f>FM!M102</f>
        <v>11.6</v>
      </c>
      <c r="AE102" s="264">
        <v>2.0</v>
      </c>
      <c r="AF102" s="221">
        <f t="shared" si="7"/>
        <v>13.6</v>
      </c>
      <c r="AG102" s="47">
        <f>UHV!M102</f>
        <v>14</v>
      </c>
      <c r="AH102" s="37"/>
      <c r="AI102" s="221">
        <f t="shared" si="8"/>
        <v>14</v>
      </c>
      <c r="AJ102" s="223">
        <f t="shared" si="9"/>
        <v>15</v>
      </c>
      <c r="AK102" s="223">
        <f t="shared" si="10"/>
        <v>0</v>
      </c>
    </row>
    <row r="103" ht="15.75" customHeight="1">
      <c r="A103" s="20">
        <v>89.0</v>
      </c>
      <c r="B103" s="31" t="s">
        <v>291</v>
      </c>
      <c r="C103" s="35" t="s">
        <v>292</v>
      </c>
      <c r="D103" s="36" t="s">
        <v>293</v>
      </c>
      <c r="E103" s="37"/>
      <c r="F103" s="262">
        <v>0.0</v>
      </c>
      <c r="G103" s="251">
        <v>0.0</v>
      </c>
      <c r="H103" s="218">
        <v>0.0</v>
      </c>
      <c r="I103" s="263"/>
      <c r="J103" s="37"/>
      <c r="K103" s="220">
        <f t="shared" si="11"/>
        <v>0</v>
      </c>
      <c r="L103" s="47">
        <f>CADS!M103</f>
        <v>8</v>
      </c>
      <c r="M103" s="263"/>
      <c r="N103" s="221">
        <f t="shared" si="2"/>
        <v>8</v>
      </c>
      <c r="O103" s="222">
        <f>OS!M103</f>
        <v>8</v>
      </c>
      <c r="P103" s="37"/>
      <c r="Q103" s="221">
        <f t="shared" si="3"/>
        <v>8</v>
      </c>
      <c r="R103" s="47">
        <f>DSPD!M103</f>
        <v>8</v>
      </c>
      <c r="S103" s="37"/>
      <c r="T103" s="221">
        <f t="shared" si="4"/>
        <v>8</v>
      </c>
      <c r="U103" s="47">
        <f>MAD!M105</f>
        <v>0</v>
      </c>
      <c r="V103" s="47">
        <f>RPROGRAMMING!M105</f>
        <v>8</v>
      </c>
      <c r="W103" s="37"/>
      <c r="X103" s="221">
        <f t="shared" si="5"/>
        <v>8</v>
      </c>
      <c r="Y103" s="37"/>
      <c r="Z103" s="47">
        <f>'OE-BEM EE'!N105</f>
        <v>8</v>
      </c>
      <c r="AA103" s="47">
        <f>'OE-Autotronics ME'!M106</f>
        <v>0</v>
      </c>
      <c r="AB103" s="37"/>
      <c r="AC103" s="221">
        <f t="shared" si="6"/>
        <v>8</v>
      </c>
      <c r="AD103" s="47">
        <f>FM!M103</f>
        <v>8</v>
      </c>
      <c r="AE103" s="37"/>
      <c r="AF103" s="221">
        <f t="shared" si="7"/>
        <v>8</v>
      </c>
      <c r="AG103" s="47">
        <f>UHV!M103</f>
        <v>8</v>
      </c>
      <c r="AH103" s="37"/>
      <c r="AI103" s="221">
        <f t="shared" si="8"/>
        <v>8</v>
      </c>
      <c r="AJ103" s="223">
        <f t="shared" si="9"/>
        <v>0</v>
      </c>
      <c r="AK103" s="223">
        <f t="shared" si="10"/>
        <v>0</v>
      </c>
    </row>
    <row r="104" ht="15.75" customHeight="1">
      <c r="A104" s="20">
        <v>90.0</v>
      </c>
      <c r="B104" s="31" t="s">
        <v>294</v>
      </c>
      <c r="C104" s="35" t="s">
        <v>295</v>
      </c>
      <c r="D104" s="36" t="s">
        <v>296</v>
      </c>
      <c r="E104" s="261" t="s">
        <v>705</v>
      </c>
      <c r="F104" s="262">
        <v>10.0</v>
      </c>
      <c r="G104" s="251">
        <v>0.0</v>
      </c>
      <c r="H104" s="218">
        <v>0.0</v>
      </c>
      <c r="I104" s="263"/>
      <c r="J104" s="37"/>
      <c r="K104" s="220">
        <f t="shared" si="11"/>
        <v>10</v>
      </c>
      <c r="L104" s="47">
        <f>CADS!M104</f>
        <v>13.2</v>
      </c>
      <c r="M104" s="262">
        <v>1.0</v>
      </c>
      <c r="N104" s="221">
        <f t="shared" si="2"/>
        <v>14.2</v>
      </c>
      <c r="O104" s="222">
        <f>OS!M104</f>
        <v>12</v>
      </c>
      <c r="P104" s="264">
        <v>1.0</v>
      </c>
      <c r="Q104" s="221">
        <f t="shared" si="3"/>
        <v>13</v>
      </c>
      <c r="R104" s="47">
        <f>DSPD!M104</f>
        <v>20</v>
      </c>
      <c r="S104" s="264">
        <v>3.0</v>
      </c>
      <c r="T104" s="221">
        <f t="shared" si="4"/>
        <v>23</v>
      </c>
      <c r="U104" s="47">
        <f>MAD!M106</f>
        <v>10</v>
      </c>
      <c r="V104" s="45" t="str">
        <f>RPROGRAMMING!M106</f>
        <v/>
      </c>
      <c r="W104" s="264">
        <v>1.0</v>
      </c>
      <c r="X104" s="221">
        <f t="shared" si="5"/>
        <v>11</v>
      </c>
      <c r="Y104" s="37"/>
      <c r="Z104" s="47">
        <f>'OE-BEM EE'!N106</f>
        <v>24</v>
      </c>
      <c r="AA104" s="47">
        <f>'OE-Autotronics ME'!M107</f>
        <v>0</v>
      </c>
      <c r="AB104" s="264">
        <v>2.0</v>
      </c>
      <c r="AC104" s="221">
        <f t="shared" si="6"/>
        <v>26</v>
      </c>
      <c r="AD104" s="47">
        <f>FM!M104</f>
        <v>12.8</v>
      </c>
      <c r="AE104" s="264">
        <v>1.0</v>
      </c>
      <c r="AF104" s="221">
        <f t="shared" si="7"/>
        <v>13.8</v>
      </c>
      <c r="AG104" s="47">
        <f>UHV!M104</f>
        <v>15.2</v>
      </c>
      <c r="AH104" s="264">
        <v>1.0</v>
      </c>
      <c r="AI104" s="221">
        <f t="shared" si="8"/>
        <v>16.2</v>
      </c>
      <c r="AJ104" s="223">
        <f t="shared" si="9"/>
        <v>10</v>
      </c>
      <c r="AK104" s="223">
        <f t="shared" si="10"/>
        <v>0</v>
      </c>
    </row>
    <row r="105" ht="15.75" customHeight="1">
      <c r="A105" s="20">
        <v>91.0</v>
      </c>
      <c r="B105" s="41" t="s">
        <v>297</v>
      </c>
      <c r="C105" s="42" t="s">
        <v>298</v>
      </c>
      <c r="D105" s="43" t="s">
        <v>299</v>
      </c>
      <c r="E105" s="253" t="s">
        <v>706</v>
      </c>
      <c r="F105" s="218">
        <v>15.0</v>
      </c>
      <c r="G105" s="251">
        <v>0.0</v>
      </c>
      <c r="H105" s="265">
        <v>8.0</v>
      </c>
      <c r="I105" s="20">
        <v>0.0</v>
      </c>
      <c r="J105" s="252"/>
      <c r="K105" s="220">
        <f t="shared" ref="K105:K172" si="12">F105+G105+H105+I105+J105</f>
        <v>23</v>
      </c>
      <c r="L105" s="47">
        <f>CADS!M105</f>
        <v>11.4</v>
      </c>
      <c r="M105" s="251">
        <v>3.0</v>
      </c>
      <c r="N105" s="221">
        <f t="shared" si="2"/>
        <v>14.4</v>
      </c>
      <c r="O105" s="222">
        <f>OS!M105</f>
        <v>13.4</v>
      </c>
      <c r="P105" s="254">
        <v>2.0</v>
      </c>
      <c r="Q105" s="221">
        <f t="shared" si="3"/>
        <v>15.4</v>
      </c>
      <c r="R105" s="47">
        <f>DSPD!M105</f>
        <v>22</v>
      </c>
      <c r="S105" s="248">
        <v>5.0</v>
      </c>
      <c r="T105" s="221">
        <f t="shared" si="4"/>
        <v>27</v>
      </c>
      <c r="U105" s="47">
        <f>MAD!M107</f>
        <v>12.8</v>
      </c>
      <c r="V105" s="47">
        <f>RPROGRAMMING!M107</f>
        <v>0</v>
      </c>
      <c r="W105" s="248">
        <v>2.0</v>
      </c>
      <c r="X105" s="221">
        <f t="shared" si="5"/>
        <v>14.8</v>
      </c>
      <c r="Y105" s="266">
        <f>'OE-ST ETC'!M107</f>
        <v>23</v>
      </c>
      <c r="Z105" s="45" t="str">
        <f>'OE-BEM EE'!N107</f>
        <v/>
      </c>
      <c r="AA105" s="47">
        <f>'OE-Autotronics ME'!M108</f>
        <v>0</v>
      </c>
      <c r="AB105" s="248">
        <v>4.0</v>
      </c>
      <c r="AC105" s="267">
        <f t="shared" si="6"/>
        <v>27</v>
      </c>
      <c r="AD105" s="47">
        <f>FM!M105</f>
        <v>10.6</v>
      </c>
      <c r="AE105" s="254">
        <v>5.0</v>
      </c>
      <c r="AF105" s="221">
        <f t="shared" si="7"/>
        <v>15.6</v>
      </c>
      <c r="AG105" s="47">
        <f>UHV!M105</f>
        <v>15</v>
      </c>
      <c r="AH105" s="254">
        <v>2.0</v>
      </c>
      <c r="AI105" s="221">
        <f t="shared" si="8"/>
        <v>17</v>
      </c>
      <c r="AJ105" s="223">
        <f t="shared" si="9"/>
        <v>23</v>
      </c>
      <c r="AK105" s="223">
        <f t="shared" si="10"/>
        <v>0</v>
      </c>
    </row>
    <row r="106" ht="15.75" customHeight="1">
      <c r="A106" s="20">
        <v>92.0</v>
      </c>
      <c r="B106" s="41" t="s">
        <v>300</v>
      </c>
      <c r="C106" s="42" t="s">
        <v>301</v>
      </c>
      <c r="D106" s="43" t="s">
        <v>302</v>
      </c>
      <c r="E106" s="253" t="s">
        <v>707</v>
      </c>
      <c r="F106" s="218">
        <v>15.0</v>
      </c>
      <c r="G106" s="251">
        <v>0.0</v>
      </c>
      <c r="H106" s="265">
        <v>6.0</v>
      </c>
      <c r="I106" s="20">
        <v>0.0</v>
      </c>
      <c r="J106" s="252"/>
      <c r="K106" s="220">
        <f t="shared" si="12"/>
        <v>21</v>
      </c>
      <c r="L106" s="47">
        <f>CADS!M106</f>
        <v>15.8</v>
      </c>
      <c r="M106" s="251">
        <v>1.0</v>
      </c>
      <c r="N106" s="221">
        <f t="shared" si="2"/>
        <v>16.8</v>
      </c>
      <c r="O106" s="222">
        <f>OS!M106</f>
        <v>13.4</v>
      </c>
      <c r="P106" s="254">
        <v>3.0</v>
      </c>
      <c r="Q106" s="221">
        <f t="shared" si="3"/>
        <v>16.4</v>
      </c>
      <c r="R106" s="47">
        <f>DSPD!M106</f>
        <v>26</v>
      </c>
      <c r="S106" s="248">
        <v>5.0</v>
      </c>
      <c r="T106" s="221">
        <f t="shared" si="4"/>
        <v>31</v>
      </c>
      <c r="U106" s="47">
        <f>MAD!M108</f>
        <v>16.2</v>
      </c>
      <c r="V106" s="47">
        <f>RPROGRAMMING!M108</f>
        <v>0</v>
      </c>
      <c r="W106" s="248">
        <v>2.0</v>
      </c>
      <c r="X106" s="221">
        <f t="shared" si="5"/>
        <v>18.2</v>
      </c>
      <c r="Y106" s="266">
        <f>'OE-ST ETC'!M108</f>
        <v>30.5</v>
      </c>
      <c r="Z106" s="45" t="str">
        <f>'OE-BEM EE'!N108</f>
        <v/>
      </c>
      <c r="AA106" s="47" t="str">
        <f>'OE-Autotronics ME'!M109</f>
        <v/>
      </c>
      <c r="AB106" s="248">
        <v>5.0</v>
      </c>
      <c r="AC106" s="267">
        <f t="shared" si="6"/>
        <v>35.5</v>
      </c>
      <c r="AD106" s="47">
        <f>FM!M106</f>
        <v>14.8</v>
      </c>
      <c r="AE106" s="254">
        <v>2.0</v>
      </c>
      <c r="AF106" s="221">
        <f t="shared" si="7"/>
        <v>16.8</v>
      </c>
      <c r="AG106" s="47">
        <f>UHV!M106</f>
        <v>15</v>
      </c>
      <c r="AH106" s="254">
        <v>3.0</v>
      </c>
      <c r="AI106" s="221">
        <f t="shared" si="8"/>
        <v>18</v>
      </c>
      <c r="AJ106" s="223">
        <f t="shared" si="9"/>
        <v>21</v>
      </c>
      <c r="AK106" s="223">
        <f t="shared" si="10"/>
        <v>0</v>
      </c>
    </row>
    <row r="107" ht="15.75" customHeight="1">
      <c r="A107" s="20">
        <v>93.0</v>
      </c>
      <c r="B107" s="41" t="s">
        <v>303</v>
      </c>
      <c r="C107" s="42" t="s">
        <v>304</v>
      </c>
      <c r="D107" s="43" t="s">
        <v>305</v>
      </c>
      <c r="E107" s="253" t="s">
        <v>708</v>
      </c>
      <c r="F107" s="218">
        <v>15.0</v>
      </c>
      <c r="G107" s="251">
        <v>5.0</v>
      </c>
      <c r="H107" s="265">
        <v>6.0</v>
      </c>
      <c r="I107" s="251">
        <v>5.0</v>
      </c>
      <c r="J107" s="252"/>
      <c r="K107" s="220">
        <f t="shared" si="12"/>
        <v>31</v>
      </c>
      <c r="L107" s="47">
        <f>CADS!M107</f>
        <v>13</v>
      </c>
      <c r="M107" s="251">
        <v>5.0</v>
      </c>
      <c r="N107" s="221">
        <f t="shared" si="2"/>
        <v>18</v>
      </c>
      <c r="O107" s="222">
        <f>OS!M107</f>
        <v>13.8</v>
      </c>
      <c r="P107" s="254">
        <v>5.0</v>
      </c>
      <c r="Q107" s="221">
        <f t="shared" si="3"/>
        <v>18.8</v>
      </c>
      <c r="R107" s="47">
        <f>DSPD!M107</f>
        <v>28</v>
      </c>
      <c r="S107" s="248">
        <v>5.0</v>
      </c>
      <c r="T107" s="221">
        <f t="shared" si="4"/>
        <v>33</v>
      </c>
      <c r="U107" s="47">
        <f>MAD!M109</f>
        <v>0</v>
      </c>
      <c r="V107" s="47">
        <f>RPROGRAMMING!M109</f>
        <v>12.8</v>
      </c>
      <c r="W107" s="248">
        <v>5.0</v>
      </c>
      <c r="X107" s="221">
        <f t="shared" si="5"/>
        <v>17.8</v>
      </c>
      <c r="Y107" s="266">
        <f>'OE-ST ETC'!M109</f>
        <v>19</v>
      </c>
      <c r="Z107" s="45" t="str">
        <f>'OE-BEM EE'!N109</f>
        <v/>
      </c>
      <c r="AA107" s="47" t="str">
        <f>'OE-Autotronics ME'!M110</f>
        <v/>
      </c>
      <c r="AB107" s="248">
        <v>5.0</v>
      </c>
      <c r="AC107" s="267">
        <f t="shared" si="6"/>
        <v>24</v>
      </c>
      <c r="AD107" s="47">
        <f>FM!M107</f>
        <v>11</v>
      </c>
      <c r="AE107" s="254">
        <v>5.0</v>
      </c>
      <c r="AF107" s="221">
        <f t="shared" si="7"/>
        <v>16</v>
      </c>
      <c r="AG107" s="47">
        <f>UHV!M107</f>
        <v>15</v>
      </c>
      <c r="AH107" s="254">
        <v>1.0</v>
      </c>
      <c r="AI107" s="221">
        <f t="shared" si="8"/>
        <v>16</v>
      </c>
      <c r="AJ107" s="223">
        <f t="shared" si="9"/>
        <v>31</v>
      </c>
      <c r="AK107" s="223">
        <f t="shared" si="10"/>
        <v>0</v>
      </c>
    </row>
    <row r="108" ht="15.75" customHeight="1">
      <c r="A108" s="20">
        <v>94.0</v>
      </c>
      <c r="B108" s="41" t="s">
        <v>306</v>
      </c>
      <c r="C108" s="42" t="s">
        <v>307</v>
      </c>
      <c r="D108" s="43" t="s">
        <v>308</v>
      </c>
      <c r="E108" s="253" t="s">
        <v>709</v>
      </c>
      <c r="F108" s="218">
        <v>15.0</v>
      </c>
      <c r="G108" s="251">
        <v>5.0</v>
      </c>
      <c r="H108" s="265">
        <v>6.0</v>
      </c>
      <c r="I108" s="251">
        <v>0.0</v>
      </c>
      <c r="J108" s="252"/>
      <c r="K108" s="220">
        <f t="shared" si="12"/>
        <v>26</v>
      </c>
      <c r="L108" s="47">
        <f>CADS!M108</f>
        <v>13.4</v>
      </c>
      <c r="M108" s="251">
        <v>5.0</v>
      </c>
      <c r="N108" s="221">
        <f t="shared" si="2"/>
        <v>18.4</v>
      </c>
      <c r="O108" s="222">
        <f>OS!M108</f>
        <v>19</v>
      </c>
      <c r="P108" s="254">
        <v>1.0</v>
      </c>
      <c r="Q108" s="221">
        <f t="shared" si="3"/>
        <v>20</v>
      </c>
      <c r="R108" s="47">
        <f>DSPD!M108</f>
        <v>28.5</v>
      </c>
      <c r="S108" s="248">
        <v>5.0</v>
      </c>
      <c r="T108" s="221">
        <f t="shared" si="4"/>
        <v>33.5</v>
      </c>
      <c r="U108" s="47">
        <f>MAD!M110</f>
        <v>0</v>
      </c>
      <c r="V108" s="47">
        <f>RPROGRAMMING!M110</f>
        <v>14.8</v>
      </c>
      <c r="W108" s="248">
        <v>5.0</v>
      </c>
      <c r="X108" s="221">
        <f t="shared" si="5"/>
        <v>19.8</v>
      </c>
      <c r="Y108" s="266">
        <f>'OE-ST ETC'!M110</f>
        <v>32.5</v>
      </c>
      <c r="Z108" s="45" t="str">
        <f>'OE-BEM EE'!N110</f>
        <v/>
      </c>
      <c r="AA108" s="47" t="str">
        <f>'OE-Autotronics ME'!M111</f>
        <v/>
      </c>
      <c r="AB108" s="249"/>
      <c r="AC108" s="267">
        <f t="shared" si="6"/>
        <v>32.5</v>
      </c>
      <c r="AD108" s="47">
        <f>FM!M108</f>
        <v>11.8</v>
      </c>
      <c r="AE108" s="254">
        <v>5.0</v>
      </c>
      <c r="AF108" s="221">
        <f t="shared" si="7"/>
        <v>16.8</v>
      </c>
      <c r="AG108" s="47">
        <f>UHV!M108</f>
        <v>18.8</v>
      </c>
      <c r="AH108" s="254">
        <v>5.0</v>
      </c>
      <c r="AI108" s="221">
        <f t="shared" si="8"/>
        <v>23.8</v>
      </c>
      <c r="AJ108" s="223">
        <f t="shared" si="9"/>
        <v>26</v>
      </c>
      <c r="AK108" s="223">
        <f t="shared" si="10"/>
        <v>0</v>
      </c>
    </row>
    <row r="109" ht="15.75" customHeight="1">
      <c r="A109" s="20">
        <v>95.0</v>
      </c>
      <c r="B109" s="41" t="s">
        <v>309</v>
      </c>
      <c r="C109" s="42" t="s">
        <v>310</v>
      </c>
      <c r="D109" s="43" t="s">
        <v>311</v>
      </c>
      <c r="E109" s="253" t="s">
        <v>710</v>
      </c>
      <c r="F109" s="218">
        <v>0.0</v>
      </c>
      <c r="G109" s="251">
        <v>0.0</v>
      </c>
      <c r="H109" s="265">
        <v>6.0</v>
      </c>
      <c r="I109" s="251">
        <v>0.0</v>
      </c>
      <c r="J109" s="251"/>
      <c r="K109" s="220">
        <f t="shared" si="12"/>
        <v>6</v>
      </c>
      <c r="L109" s="47">
        <f>CADS!M109</f>
        <v>11</v>
      </c>
      <c r="M109" s="251">
        <v>1.0</v>
      </c>
      <c r="N109" s="221">
        <f t="shared" si="2"/>
        <v>12</v>
      </c>
      <c r="O109" s="222">
        <f>OS!M109</f>
        <v>12.2</v>
      </c>
      <c r="P109" s="254">
        <v>1.0</v>
      </c>
      <c r="Q109" s="221">
        <f t="shared" si="3"/>
        <v>13.2</v>
      </c>
      <c r="R109" s="47">
        <f>DSPD!M109</f>
        <v>17.5</v>
      </c>
      <c r="S109" s="248">
        <v>2.0</v>
      </c>
      <c r="T109" s="221">
        <f t="shared" si="4"/>
        <v>19.5</v>
      </c>
      <c r="U109" s="47">
        <f>MAD!M111</f>
        <v>11.8</v>
      </c>
      <c r="V109" s="47">
        <f>RPROGRAMMING!M111</f>
        <v>0</v>
      </c>
      <c r="W109" s="248">
        <v>1.0</v>
      </c>
      <c r="X109" s="221">
        <f t="shared" si="5"/>
        <v>12.8</v>
      </c>
      <c r="Y109" s="266">
        <f>'OE-ST ETC'!M111</f>
        <v>20.5</v>
      </c>
      <c r="Z109" s="45" t="str">
        <f>'OE-BEM EE'!N111</f>
        <v/>
      </c>
      <c r="AA109" s="47" t="str">
        <f>'OE-Autotronics ME'!M112</f>
        <v/>
      </c>
      <c r="AB109" s="248">
        <v>1.0</v>
      </c>
      <c r="AC109" s="267">
        <f t="shared" si="6"/>
        <v>21.5</v>
      </c>
      <c r="AD109" s="47">
        <f>FM!M109</f>
        <v>11.4</v>
      </c>
      <c r="AE109" s="254"/>
      <c r="AF109" s="221">
        <f t="shared" si="7"/>
        <v>11.4</v>
      </c>
      <c r="AG109" s="47">
        <f>UHV!M109</f>
        <v>15</v>
      </c>
      <c r="AH109" s="250"/>
      <c r="AI109" s="221">
        <f t="shared" si="8"/>
        <v>15</v>
      </c>
      <c r="AJ109" s="223">
        <f t="shared" si="9"/>
        <v>6</v>
      </c>
      <c r="AK109" s="223">
        <f t="shared" si="10"/>
        <v>0</v>
      </c>
    </row>
    <row r="110" ht="15.75" customHeight="1">
      <c r="A110" s="20">
        <v>96.0</v>
      </c>
      <c r="B110" s="41" t="s">
        <v>312</v>
      </c>
      <c r="C110" s="42" t="s">
        <v>313</v>
      </c>
      <c r="D110" s="43" t="s">
        <v>314</v>
      </c>
      <c r="E110" s="253" t="s">
        <v>711</v>
      </c>
      <c r="F110" s="218">
        <v>15.0</v>
      </c>
      <c r="G110" s="251">
        <v>0.0</v>
      </c>
      <c r="H110" s="265">
        <v>6.0</v>
      </c>
      <c r="I110" s="251">
        <v>0.0</v>
      </c>
      <c r="J110" s="252"/>
      <c r="K110" s="220">
        <f t="shared" si="12"/>
        <v>21</v>
      </c>
      <c r="L110" s="47">
        <f>CADS!M110</f>
        <v>15</v>
      </c>
      <c r="M110" s="251">
        <v>3.0</v>
      </c>
      <c r="N110" s="221">
        <f t="shared" si="2"/>
        <v>18</v>
      </c>
      <c r="O110" s="222">
        <f>OS!M110</f>
        <v>14.8</v>
      </c>
      <c r="P110" s="254">
        <v>3.0</v>
      </c>
      <c r="Q110" s="221">
        <f t="shared" si="3"/>
        <v>17.8</v>
      </c>
      <c r="R110" s="47">
        <f>DSPD!M110</f>
        <v>29.5</v>
      </c>
      <c r="S110" s="248">
        <v>5.0</v>
      </c>
      <c r="T110" s="221">
        <f t="shared" si="4"/>
        <v>34.5</v>
      </c>
      <c r="U110" s="47">
        <f>MAD!M112</f>
        <v>14.6</v>
      </c>
      <c r="V110" s="47">
        <f>RPROGRAMMING!M112</f>
        <v>0</v>
      </c>
      <c r="W110" s="248">
        <v>2.0</v>
      </c>
      <c r="X110" s="221">
        <f t="shared" si="5"/>
        <v>16.6</v>
      </c>
      <c r="Y110" s="266">
        <f>'OE-ST ETC'!M112</f>
        <v>31.5</v>
      </c>
      <c r="Z110" s="45" t="str">
        <f>'OE-BEM EE'!N112</f>
        <v/>
      </c>
      <c r="AA110" s="47" t="str">
        <f>'OE-Autotronics ME'!M113</f>
        <v/>
      </c>
      <c r="AB110" s="248">
        <v>2.0</v>
      </c>
      <c r="AC110" s="267">
        <f t="shared" si="6"/>
        <v>33.5</v>
      </c>
      <c r="AD110" s="47">
        <f>FM!M110</f>
        <v>11.8</v>
      </c>
      <c r="AE110" s="254">
        <v>4.0</v>
      </c>
      <c r="AF110" s="221">
        <f t="shared" si="7"/>
        <v>15.8</v>
      </c>
      <c r="AG110" s="47">
        <f>UHV!M110</f>
        <v>18.8</v>
      </c>
      <c r="AH110" s="254">
        <v>2.0</v>
      </c>
      <c r="AI110" s="221">
        <f t="shared" si="8"/>
        <v>20.8</v>
      </c>
      <c r="AJ110" s="223">
        <f t="shared" si="9"/>
        <v>21</v>
      </c>
      <c r="AK110" s="223">
        <f t="shared" si="10"/>
        <v>0</v>
      </c>
    </row>
    <row r="111" ht="15.75" customHeight="1">
      <c r="A111" s="20">
        <v>97.0</v>
      </c>
      <c r="B111" s="41" t="s">
        <v>315</v>
      </c>
      <c r="C111" s="42" t="s">
        <v>316</v>
      </c>
      <c r="D111" s="43" t="s">
        <v>317</v>
      </c>
      <c r="E111" s="253" t="s">
        <v>712</v>
      </c>
      <c r="F111" s="218">
        <v>15.0</v>
      </c>
      <c r="G111" s="251">
        <v>0.0</v>
      </c>
      <c r="H111" s="218">
        <v>0.0</v>
      </c>
      <c r="I111" s="251">
        <v>5.0</v>
      </c>
      <c r="J111" s="252"/>
      <c r="K111" s="220">
        <f t="shared" si="12"/>
        <v>20</v>
      </c>
      <c r="L111" s="47">
        <f>CADS!M111</f>
        <v>11.4</v>
      </c>
      <c r="M111" s="251">
        <v>3.0</v>
      </c>
      <c r="N111" s="221">
        <f t="shared" si="2"/>
        <v>14.4</v>
      </c>
      <c r="O111" s="222">
        <f>OS!M111</f>
        <v>11.2</v>
      </c>
      <c r="P111" s="254">
        <v>3.0</v>
      </c>
      <c r="Q111" s="221">
        <f t="shared" si="3"/>
        <v>14.2</v>
      </c>
      <c r="R111" s="47">
        <f>DSPD!M111</f>
        <v>17.5</v>
      </c>
      <c r="S111" s="248">
        <v>5.0</v>
      </c>
      <c r="T111" s="221">
        <f t="shared" si="4"/>
        <v>22.5</v>
      </c>
      <c r="U111" s="47">
        <f>MAD!M113</f>
        <v>0</v>
      </c>
      <c r="V111" s="47">
        <f>RPROGRAMMING!M113</f>
        <v>13.6</v>
      </c>
      <c r="W111" s="248">
        <v>1.0</v>
      </c>
      <c r="X111" s="221">
        <f t="shared" si="5"/>
        <v>14.6</v>
      </c>
      <c r="Y111" s="266">
        <f>'OE-ST ETC'!M113</f>
        <v>12.5</v>
      </c>
      <c r="Z111" s="45" t="str">
        <f>'OE-BEM EE'!N113</f>
        <v/>
      </c>
      <c r="AA111" s="47" t="str">
        <f>'OE-Autotronics ME'!M114</f>
        <v/>
      </c>
      <c r="AB111" s="248">
        <v>5.0</v>
      </c>
      <c r="AC111" s="267">
        <f t="shared" si="6"/>
        <v>17.5</v>
      </c>
      <c r="AD111" s="47">
        <f>FM!M111</f>
        <v>8.6</v>
      </c>
      <c r="AE111" s="254">
        <v>3.0</v>
      </c>
      <c r="AF111" s="221">
        <f t="shared" si="7"/>
        <v>11.6</v>
      </c>
      <c r="AG111" s="47">
        <f>UHV!M111</f>
        <v>14.6</v>
      </c>
      <c r="AH111" s="254"/>
      <c r="AI111" s="221">
        <f t="shared" si="8"/>
        <v>14.6</v>
      </c>
      <c r="AJ111" s="223">
        <f t="shared" si="9"/>
        <v>20</v>
      </c>
      <c r="AK111" s="223">
        <f t="shared" si="10"/>
        <v>0</v>
      </c>
    </row>
    <row r="112" ht="15.75" customHeight="1">
      <c r="A112" s="20">
        <v>98.0</v>
      </c>
      <c r="B112" s="41" t="s">
        <v>318</v>
      </c>
      <c r="C112" s="42" t="s">
        <v>319</v>
      </c>
      <c r="D112" s="43" t="s">
        <v>320</v>
      </c>
      <c r="E112" s="253" t="s">
        <v>713</v>
      </c>
      <c r="F112" s="218">
        <v>15.0</v>
      </c>
      <c r="G112" s="251">
        <v>0.0</v>
      </c>
      <c r="H112" s="265">
        <v>14.0</v>
      </c>
      <c r="I112" s="251">
        <v>0.0</v>
      </c>
      <c r="J112" s="252"/>
      <c r="K112" s="220">
        <f t="shared" si="12"/>
        <v>29</v>
      </c>
      <c r="L112" s="47">
        <f>CADS!M112</f>
        <v>12.6</v>
      </c>
      <c r="M112" s="251">
        <v>5.0</v>
      </c>
      <c r="N112" s="221">
        <f t="shared" si="2"/>
        <v>17.6</v>
      </c>
      <c r="O112" s="222">
        <f>OS!M112</f>
        <v>15.4</v>
      </c>
      <c r="P112" s="254">
        <v>5.0</v>
      </c>
      <c r="Q112" s="221">
        <f t="shared" si="3"/>
        <v>20.4</v>
      </c>
      <c r="R112" s="47">
        <f>DSPD!M112</f>
        <v>20.5</v>
      </c>
      <c r="S112" s="248">
        <v>5.0</v>
      </c>
      <c r="T112" s="221">
        <f t="shared" si="4"/>
        <v>25.5</v>
      </c>
      <c r="U112" s="47">
        <f>MAD!M114</f>
        <v>13.8</v>
      </c>
      <c r="V112" s="47">
        <f>RPROGRAMMING!M114</f>
        <v>0</v>
      </c>
      <c r="W112" s="248">
        <v>4.0</v>
      </c>
      <c r="X112" s="221">
        <f t="shared" si="5"/>
        <v>17.8</v>
      </c>
      <c r="Y112" s="266">
        <f>'OE-ST ETC'!M114</f>
        <v>31.5</v>
      </c>
      <c r="Z112" s="45" t="str">
        <f>'OE-BEM EE'!N114</f>
        <v/>
      </c>
      <c r="AA112" s="47" t="str">
        <f>'OE-Autotronics ME'!M115</f>
        <v/>
      </c>
      <c r="AB112" s="248">
        <v>3.0</v>
      </c>
      <c r="AC112" s="267">
        <f t="shared" si="6"/>
        <v>34.5</v>
      </c>
      <c r="AD112" s="47">
        <f>FM!M112</f>
        <v>14.4</v>
      </c>
      <c r="AE112" s="254">
        <v>3.0</v>
      </c>
      <c r="AF112" s="221">
        <f t="shared" si="7"/>
        <v>17.4</v>
      </c>
      <c r="AG112" s="47">
        <f>UHV!M112</f>
        <v>13.8</v>
      </c>
      <c r="AH112" s="254">
        <v>4.0</v>
      </c>
      <c r="AI112" s="221">
        <f t="shared" si="8"/>
        <v>17.8</v>
      </c>
      <c r="AJ112" s="223">
        <f t="shared" si="9"/>
        <v>29</v>
      </c>
      <c r="AK112" s="223">
        <f t="shared" si="10"/>
        <v>0</v>
      </c>
    </row>
    <row r="113" ht="15.75" customHeight="1">
      <c r="A113" s="20">
        <v>99.0</v>
      </c>
      <c r="B113" s="41" t="s">
        <v>321</v>
      </c>
      <c r="C113" s="42" t="s">
        <v>322</v>
      </c>
      <c r="D113" s="43" t="s">
        <v>323</v>
      </c>
      <c r="E113" s="250"/>
      <c r="F113" s="218">
        <v>0.0</v>
      </c>
      <c r="G113" s="251">
        <v>0.0</v>
      </c>
      <c r="H113" s="218">
        <v>0.0</v>
      </c>
      <c r="I113" s="251">
        <v>0.0</v>
      </c>
      <c r="J113" s="252"/>
      <c r="K113" s="220">
        <f t="shared" si="12"/>
        <v>0</v>
      </c>
      <c r="L113" s="47">
        <f>CADS!M113</f>
        <v>5</v>
      </c>
      <c r="M113" s="252"/>
      <c r="N113" s="221">
        <f t="shared" si="2"/>
        <v>5</v>
      </c>
      <c r="O113" s="222" t="str">
        <f>OS!M113</f>
        <v/>
      </c>
      <c r="P113" s="250"/>
      <c r="Q113" s="221">
        <f t="shared" si="3"/>
        <v>0</v>
      </c>
      <c r="R113" s="45" t="str">
        <f>DSPD!M113</f>
        <v/>
      </c>
      <c r="S113" s="249"/>
      <c r="T113" s="220">
        <f t="shared" si="4"/>
        <v>0</v>
      </c>
      <c r="U113" s="47">
        <f>MAD!M115</f>
        <v>0</v>
      </c>
      <c r="V113" s="47">
        <f>RPROGRAMMING!M115</f>
        <v>4</v>
      </c>
      <c r="W113" s="249"/>
      <c r="X113" s="221">
        <f t="shared" si="5"/>
        <v>4</v>
      </c>
      <c r="Y113" s="266">
        <f>'OE-ST ETC'!M115</f>
        <v>7</v>
      </c>
      <c r="Z113" s="45" t="str">
        <f>'OE-BEM EE'!N115</f>
        <v/>
      </c>
      <c r="AA113" s="47" t="str">
        <f>'OE-Autotronics ME'!M116</f>
        <v/>
      </c>
      <c r="AB113" s="249"/>
      <c r="AC113" s="267">
        <f t="shared" si="6"/>
        <v>7</v>
      </c>
      <c r="AD113" s="47">
        <f>FM!M113</f>
        <v>0</v>
      </c>
      <c r="AE113" s="250"/>
      <c r="AF113" s="221">
        <f t="shared" si="7"/>
        <v>0</v>
      </c>
      <c r="AG113" s="47">
        <f>UHV!M113</f>
        <v>0</v>
      </c>
      <c r="AH113" s="250"/>
      <c r="AI113" s="221">
        <f t="shared" si="8"/>
        <v>0</v>
      </c>
      <c r="AJ113" s="223">
        <f t="shared" si="9"/>
        <v>0</v>
      </c>
      <c r="AK113" s="223">
        <f t="shared" si="10"/>
        <v>0</v>
      </c>
    </row>
    <row r="114" ht="15.75" customHeight="1">
      <c r="A114" s="20">
        <v>100.0</v>
      </c>
      <c r="B114" s="41" t="s">
        <v>324</v>
      </c>
      <c r="C114" s="42" t="s">
        <v>325</v>
      </c>
      <c r="D114" s="43" t="s">
        <v>326</v>
      </c>
      <c r="E114" s="253" t="s">
        <v>714</v>
      </c>
      <c r="F114" s="218">
        <v>15.0</v>
      </c>
      <c r="G114" s="251">
        <v>5.0</v>
      </c>
      <c r="H114" s="265">
        <v>6.0</v>
      </c>
      <c r="I114" s="251">
        <v>5.0</v>
      </c>
      <c r="J114" s="252"/>
      <c r="K114" s="220">
        <f t="shared" si="12"/>
        <v>31</v>
      </c>
      <c r="L114" s="47">
        <f>CADS!M114</f>
        <v>15</v>
      </c>
      <c r="M114" s="251">
        <v>5.0</v>
      </c>
      <c r="N114" s="221">
        <f t="shared" si="2"/>
        <v>20</v>
      </c>
      <c r="O114" s="222">
        <f>OS!M114</f>
        <v>15.4</v>
      </c>
      <c r="P114" s="254">
        <v>5.0</v>
      </c>
      <c r="Q114" s="221">
        <f t="shared" si="3"/>
        <v>20.4</v>
      </c>
      <c r="R114" s="47">
        <f>DSPD!M114</f>
        <v>31</v>
      </c>
      <c r="S114" s="248">
        <v>5.0</v>
      </c>
      <c r="T114" s="221">
        <f t="shared" si="4"/>
        <v>36</v>
      </c>
      <c r="U114" s="47">
        <f>MAD!M116</f>
        <v>0</v>
      </c>
      <c r="V114" s="47">
        <f>RPROGRAMMING!M116</f>
        <v>14.4</v>
      </c>
      <c r="W114" s="248">
        <v>5.0</v>
      </c>
      <c r="X114" s="221">
        <f t="shared" si="5"/>
        <v>19.4</v>
      </c>
      <c r="Y114" s="266">
        <f>'OE-ST ETC'!M116</f>
        <v>26</v>
      </c>
      <c r="Z114" s="45" t="str">
        <f>'OE-BEM EE'!N116</f>
        <v/>
      </c>
      <c r="AA114" s="47" t="str">
        <f>'OE-Autotronics ME'!M117</f>
        <v/>
      </c>
      <c r="AB114" s="248">
        <v>5.0</v>
      </c>
      <c r="AC114" s="267">
        <f t="shared" si="6"/>
        <v>31</v>
      </c>
      <c r="AD114" s="47">
        <f>FM!M114</f>
        <v>13</v>
      </c>
      <c r="AE114" s="254">
        <v>3.0</v>
      </c>
      <c r="AF114" s="221">
        <f t="shared" si="7"/>
        <v>16</v>
      </c>
      <c r="AG114" s="47">
        <f>UHV!M114</f>
        <v>15.8</v>
      </c>
      <c r="AH114" s="254">
        <v>3.0</v>
      </c>
      <c r="AI114" s="221">
        <f t="shared" si="8"/>
        <v>18.8</v>
      </c>
      <c r="AJ114" s="223">
        <f t="shared" si="9"/>
        <v>31</v>
      </c>
      <c r="AK114" s="223">
        <f t="shared" si="10"/>
        <v>0</v>
      </c>
    </row>
    <row r="115" ht="15.75" customHeight="1">
      <c r="A115" s="20">
        <v>101.0</v>
      </c>
      <c r="B115" s="41" t="s">
        <v>327</v>
      </c>
      <c r="C115" s="42" t="s">
        <v>328</v>
      </c>
      <c r="D115" s="43" t="s">
        <v>329</v>
      </c>
      <c r="E115" s="253" t="s">
        <v>715</v>
      </c>
      <c r="F115" s="218">
        <v>15.0</v>
      </c>
      <c r="G115" s="251">
        <v>5.0</v>
      </c>
      <c r="H115" s="265">
        <v>6.0</v>
      </c>
      <c r="I115" s="251">
        <v>5.0</v>
      </c>
      <c r="J115" s="252"/>
      <c r="K115" s="220">
        <f t="shared" si="12"/>
        <v>31</v>
      </c>
      <c r="L115" s="47">
        <f>CADS!M115</f>
        <v>13.8</v>
      </c>
      <c r="M115" s="251">
        <v>5.0</v>
      </c>
      <c r="N115" s="221">
        <f t="shared" si="2"/>
        <v>18.8</v>
      </c>
      <c r="O115" s="222">
        <f>OS!M115</f>
        <v>13.4</v>
      </c>
      <c r="P115" s="254">
        <v>5.0</v>
      </c>
      <c r="Q115" s="221">
        <f t="shared" si="3"/>
        <v>18.4</v>
      </c>
      <c r="R115" s="47">
        <f>DSPD!M115</f>
        <v>23.5</v>
      </c>
      <c r="S115" s="248">
        <v>5.0</v>
      </c>
      <c r="T115" s="221">
        <f t="shared" si="4"/>
        <v>28.5</v>
      </c>
      <c r="U115" s="47">
        <f>MAD!M117</f>
        <v>0</v>
      </c>
      <c r="V115" s="47">
        <f>RPROGRAMMING!M117</f>
        <v>10.8</v>
      </c>
      <c r="W115" s="248">
        <v>5.0</v>
      </c>
      <c r="X115" s="221">
        <f t="shared" si="5"/>
        <v>15.8</v>
      </c>
      <c r="Y115" s="266">
        <f>'OE-ST ETC'!M117</f>
        <v>28.5</v>
      </c>
      <c r="Z115" s="45" t="str">
        <f>'OE-BEM EE'!N117</f>
        <v/>
      </c>
      <c r="AA115" s="47" t="str">
        <f>'OE-Autotronics ME'!M118</f>
        <v/>
      </c>
      <c r="AB115" s="248">
        <v>3.0</v>
      </c>
      <c r="AC115" s="267">
        <f t="shared" si="6"/>
        <v>31.5</v>
      </c>
      <c r="AD115" s="47">
        <f>FM!M115</f>
        <v>10.6</v>
      </c>
      <c r="AE115" s="254">
        <v>5.0</v>
      </c>
      <c r="AF115" s="221">
        <f t="shared" si="7"/>
        <v>15.6</v>
      </c>
      <c r="AG115" s="47">
        <f>UHV!M115</f>
        <v>16.8</v>
      </c>
      <c r="AH115" s="254">
        <v>3.0</v>
      </c>
      <c r="AI115" s="221">
        <f t="shared" si="8"/>
        <v>19.8</v>
      </c>
      <c r="AJ115" s="223">
        <f t="shared" si="9"/>
        <v>31</v>
      </c>
      <c r="AK115" s="223">
        <f t="shared" si="10"/>
        <v>0</v>
      </c>
    </row>
    <row r="116" ht="15.75" customHeight="1">
      <c r="A116" s="20">
        <v>102.0</v>
      </c>
      <c r="B116" s="41" t="s">
        <v>330</v>
      </c>
      <c r="C116" s="42" t="s">
        <v>331</v>
      </c>
      <c r="D116" s="43" t="s">
        <v>332</v>
      </c>
      <c r="E116" s="253" t="s">
        <v>716</v>
      </c>
      <c r="F116" s="218">
        <v>10.0</v>
      </c>
      <c r="G116" s="251">
        <v>0.0</v>
      </c>
      <c r="H116" s="265">
        <v>8.0</v>
      </c>
      <c r="I116" s="251">
        <v>0.0</v>
      </c>
      <c r="J116" s="252"/>
      <c r="K116" s="220">
        <f t="shared" si="12"/>
        <v>18</v>
      </c>
      <c r="L116" s="47">
        <f>CADS!M116</f>
        <v>12.6</v>
      </c>
      <c r="M116" s="251">
        <v>2.0</v>
      </c>
      <c r="N116" s="221">
        <f t="shared" si="2"/>
        <v>14.6</v>
      </c>
      <c r="O116" s="222">
        <f>OS!M116</f>
        <v>12.6</v>
      </c>
      <c r="P116" s="254">
        <v>1.0</v>
      </c>
      <c r="Q116" s="221">
        <f t="shared" si="3"/>
        <v>13.6</v>
      </c>
      <c r="R116" s="47">
        <f>DSPD!M116</f>
        <v>20</v>
      </c>
      <c r="S116" s="248">
        <v>5.0</v>
      </c>
      <c r="T116" s="221">
        <f t="shared" si="4"/>
        <v>25</v>
      </c>
      <c r="U116" s="47">
        <f>MAD!M118</f>
        <v>13.8</v>
      </c>
      <c r="V116" s="47">
        <f>RPROGRAMMING!M118</f>
        <v>0</v>
      </c>
      <c r="W116" s="248">
        <v>1.0</v>
      </c>
      <c r="X116" s="221">
        <f t="shared" si="5"/>
        <v>14.8</v>
      </c>
      <c r="Y116" s="266">
        <f>'OE-ST ETC'!M118</f>
        <v>19</v>
      </c>
      <c r="Z116" s="45" t="str">
        <f>'OE-BEM EE'!N118</f>
        <v/>
      </c>
      <c r="AA116" s="47" t="str">
        <f>'OE-Autotronics ME'!M119</f>
        <v/>
      </c>
      <c r="AB116" s="248">
        <v>4.0</v>
      </c>
      <c r="AC116" s="267">
        <f t="shared" si="6"/>
        <v>23</v>
      </c>
      <c r="AD116" s="47">
        <f>FM!M116</f>
        <v>10.2</v>
      </c>
      <c r="AE116" s="254">
        <v>4.0</v>
      </c>
      <c r="AF116" s="221">
        <f t="shared" si="7"/>
        <v>14.2</v>
      </c>
      <c r="AG116" s="47">
        <f>UHV!M116</f>
        <v>12.2</v>
      </c>
      <c r="AH116" s="254">
        <v>1.0</v>
      </c>
      <c r="AI116" s="221">
        <f t="shared" si="8"/>
        <v>13.2</v>
      </c>
      <c r="AJ116" s="223">
        <f t="shared" si="9"/>
        <v>18</v>
      </c>
      <c r="AK116" s="223">
        <f t="shared" si="10"/>
        <v>0</v>
      </c>
    </row>
    <row r="117" ht="15.75" customHeight="1">
      <c r="A117" s="20">
        <v>103.0</v>
      </c>
      <c r="B117" s="41" t="s">
        <v>333</v>
      </c>
      <c r="C117" s="42" t="s">
        <v>334</v>
      </c>
      <c r="D117" s="43" t="s">
        <v>335</v>
      </c>
      <c r="E117" s="253" t="s">
        <v>717</v>
      </c>
      <c r="F117" s="218">
        <v>0.0</v>
      </c>
      <c r="G117" s="251">
        <v>5.0</v>
      </c>
      <c r="H117" s="218">
        <v>6.0</v>
      </c>
      <c r="I117" s="251">
        <v>0.0</v>
      </c>
      <c r="J117" s="252"/>
      <c r="K117" s="220">
        <f t="shared" si="12"/>
        <v>11</v>
      </c>
      <c r="L117" s="47">
        <f>CADS!M117</f>
        <v>14.6</v>
      </c>
      <c r="M117" s="251">
        <v>2.0</v>
      </c>
      <c r="N117" s="221">
        <f t="shared" si="2"/>
        <v>16.6</v>
      </c>
      <c r="O117" s="222">
        <f>OS!M117</f>
        <v>16.2</v>
      </c>
      <c r="P117" s="254">
        <v>1.0</v>
      </c>
      <c r="Q117" s="221">
        <f t="shared" si="3"/>
        <v>17.2</v>
      </c>
      <c r="R117" s="47">
        <f>DSPD!M117</f>
        <v>19</v>
      </c>
      <c r="S117" s="248">
        <v>4.0</v>
      </c>
      <c r="T117" s="221">
        <f t="shared" si="4"/>
        <v>23</v>
      </c>
      <c r="U117" s="47">
        <f>MAD!M119</f>
        <v>15</v>
      </c>
      <c r="V117" s="47">
        <f>RPROGRAMMING!M119</f>
        <v>0</v>
      </c>
      <c r="W117" s="248">
        <v>1.0</v>
      </c>
      <c r="X117" s="221">
        <f t="shared" si="5"/>
        <v>16</v>
      </c>
      <c r="Y117" s="266">
        <f>'OE-ST ETC'!M119</f>
        <v>30.5</v>
      </c>
      <c r="Z117" s="45" t="str">
        <f>'OE-BEM EE'!N119</f>
        <v/>
      </c>
      <c r="AA117" s="47" t="str">
        <f>'OE-Autotronics ME'!M120</f>
        <v/>
      </c>
      <c r="AB117" s="248">
        <v>1.0</v>
      </c>
      <c r="AC117" s="267">
        <f t="shared" si="6"/>
        <v>31.5</v>
      </c>
      <c r="AD117" s="47">
        <f>FM!M117</f>
        <v>12.2</v>
      </c>
      <c r="AE117" s="254">
        <v>1.0</v>
      </c>
      <c r="AF117" s="221">
        <f t="shared" si="7"/>
        <v>13.2</v>
      </c>
      <c r="AG117" s="47">
        <f>UHV!M117</f>
        <v>14.2</v>
      </c>
      <c r="AH117" s="254">
        <v>1.0</v>
      </c>
      <c r="AI117" s="221">
        <f t="shared" si="8"/>
        <v>15.2</v>
      </c>
      <c r="AJ117" s="223">
        <f t="shared" si="9"/>
        <v>11</v>
      </c>
      <c r="AK117" s="223">
        <f t="shared" si="10"/>
        <v>0</v>
      </c>
    </row>
    <row r="118" ht="15.75" customHeight="1">
      <c r="A118" s="20">
        <v>104.0</v>
      </c>
      <c r="B118" s="41" t="s">
        <v>336</v>
      </c>
      <c r="C118" s="42" t="s">
        <v>337</v>
      </c>
      <c r="D118" s="43" t="s">
        <v>338</v>
      </c>
      <c r="E118" s="253" t="s">
        <v>718</v>
      </c>
      <c r="F118" s="218">
        <v>15.0</v>
      </c>
      <c r="G118" s="251">
        <v>0.0</v>
      </c>
      <c r="H118" s="265">
        <v>6.0</v>
      </c>
      <c r="I118" s="251">
        <v>0.0</v>
      </c>
      <c r="J118" s="252"/>
      <c r="K118" s="220">
        <f t="shared" si="12"/>
        <v>21</v>
      </c>
      <c r="L118" s="47">
        <f>CADS!M118</f>
        <v>11.8</v>
      </c>
      <c r="M118" s="251">
        <v>4.0</v>
      </c>
      <c r="N118" s="221">
        <f t="shared" si="2"/>
        <v>15.8</v>
      </c>
      <c r="O118" s="222">
        <f>OS!M118</f>
        <v>12.2</v>
      </c>
      <c r="P118" s="254">
        <v>3.0</v>
      </c>
      <c r="Q118" s="221">
        <f t="shared" si="3"/>
        <v>15.2</v>
      </c>
      <c r="R118" s="47">
        <f>DSPD!M118</f>
        <v>19.5</v>
      </c>
      <c r="S118" s="248">
        <v>5.0</v>
      </c>
      <c r="T118" s="221">
        <f t="shared" si="4"/>
        <v>24.5</v>
      </c>
      <c r="U118" s="47">
        <f>MAD!M120</f>
        <v>15.4</v>
      </c>
      <c r="V118" s="47">
        <f>RPROGRAMMING!M120</f>
        <v>0</v>
      </c>
      <c r="W118" s="248">
        <v>1.0</v>
      </c>
      <c r="X118" s="221">
        <f t="shared" si="5"/>
        <v>16.4</v>
      </c>
      <c r="Y118" s="266">
        <f>'OE-ST ETC'!M120</f>
        <v>20</v>
      </c>
      <c r="Z118" s="45" t="str">
        <f>'OE-BEM EE'!N120</f>
        <v/>
      </c>
      <c r="AA118" s="47" t="str">
        <f>'OE-Autotronics ME'!M121</f>
        <v/>
      </c>
      <c r="AB118" s="248">
        <v>4.0</v>
      </c>
      <c r="AC118" s="267">
        <f t="shared" si="6"/>
        <v>24</v>
      </c>
      <c r="AD118" s="47">
        <f>FM!M118</f>
        <v>10.6</v>
      </c>
      <c r="AE118" s="254">
        <v>2.0</v>
      </c>
      <c r="AF118" s="221">
        <f t="shared" si="7"/>
        <v>12.6</v>
      </c>
      <c r="AG118" s="47">
        <f>UHV!M118</f>
        <v>13.8</v>
      </c>
      <c r="AH118" s="254">
        <v>2.0</v>
      </c>
      <c r="AI118" s="221">
        <f t="shared" si="8"/>
        <v>15.8</v>
      </c>
      <c r="AJ118" s="223">
        <f t="shared" si="9"/>
        <v>21</v>
      </c>
      <c r="AK118" s="223">
        <f t="shared" si="10"/>
        <v>0</v>
      </c>
    </row>
    <row r="119" ht="15.75" customHeight="1">
      <c r="A119" s="20">
        <v>105.0</v>
      </c>
      <c r="B119" s="41" t="s">
        <v>339</v>
      </c>
      <c r="C119" s="42" t="s">
        <v>340</v>
      </c>
      <c r="D119" s="43" t="s">
        <v>341</v>
      </c>
      <c r="E119" s="253" t="s">
        <v>719</v>
      </c>
      <c r="F119" s="218">
        <v>15.0</v>
      </c>
      <c r="G119" s="251">
        <v>0.0</v>
      </c>
      <c r="H119" s="265">
        <v>6.0</v>
      </c>
      <c r="I119" s="251">
        <v>0.0</v>
      </c>
      <c r="J119" s="252"/>
      <c r="K119" s="220">
        <f t="shared" si="12"/>
        <v>21</v>
      </c>
      <c r="L119" s="47">
        <f>CADS!M119</f>
        <v>12.6</v>
      </c>
      <c r="M119" s="251">
        <v>2.0</v>
      </c>
      <c r="N119" s="221">
        <f t="shared" si="2"/>
        <v>14.6</v>
      </c>
      <c r="O119" s="222">
        <f>OS!M119</f>
        <v>15</v>
      </c>
      <c r="P119" s="250"/>
      <c r="Q119" s="221">
        <f t="shared" si="3"/>
        <v>15</v>
      </c>
      <c r="R119" s="47">
        <f>DSPD!M119</f>
        <v>23.5</v>
      </c>
      <c r="S119" s="248">
        <v>5.0</v>
      </c>
      <c r="T119" s="221">
        <f t="shared" si="4"/>
        <v>28.5</v>
      </c>
      <c r="U119" s="47">
        <f>MAD!M121</f>
        <v>0</v>
      </c>
      <c r="V119" s="47">
        <f>RPROGRAMMING!M121</f>
        <v>12.4</v>
      </c>
      <c r="W119" s="248">
        <v>2.0</v>
      </c>
      <c r="X119" s="221">
        <f t="shared" si="5"/>
        <v>14.4</v>
      </c>
      <c r="Y119" s="266">
        <f>'OE-ST ETC'!M121</f>
        <v>28</v>
      </c>
      <c r="Z119" s="45" t="str">
        <f>'OE-BEM EE'!N121</f>
        <v/>
      </c>
      <c r="AA119" s="47" t="str">
        <f>'OE-Autotronics ME'!M122</f>
        <v/>
      </c>
      <c r="AB119" s="248">
        <v>4.0</v>
      </c>
      <c r="AC119" s="267">
        <f t="shared" si="6"/>
        <v>32</v>
      </c>
      <c r="AD119" s="47">
        <f>FM!M119</f>
        <v>11</v>
      </c>
      <c r="AE119" s="254">
        <v>4.0</v>
      </c>
      <c r="AF119" s="221">
        <f t="shared" si="7"/>
        <v>15</v>
      </c>
      <c r="AG119" s="47">
        <f>UHV!M119</f>
        <v>12.2</v>
      </c>
      <c r="AH119" s="254">
        <v>4.0</v>
      </c>
      <c r="AI119" s="221">
        <f t="shared" si="8"/>
        <v>16.2</v>
      </c>
      <c r="AJ119" s="223">
        <f t="shared" si="9"/>
        <v>21</v>
      </c>
      <c r="AK119" s="223">
        <f t="shared" si="10"/>
        <v>0</v>
      </c>
    </row>
    <row r="120" ht="15.75" customHeight="1">
      <c r="A120" s="20">
        <v>106.0</v>
      </c>
      <c r="B120" s="41" t="s">
        <v>342</v>
      </c>
      <c r="C120" s="42" t="s">
        <v>343</v>
      </c>
      <c r="D120" s="43" t="s">
        <v>344</v>
      </c>
      <c r="E120" s="253" t="s">
        <v>720</v>
      </c>
      <c r="F120" s="218">
        <v>15.0</v>
      </c>
      <c r="G120" s="251">
        <v>5.0</v>
      </c>
      <c r="H120" s="265">
        <v>16.0</v>
      </c>
      <c r="I120" s="251">
        <v>0.0</v>
      </c>
      <c r="J120" s="252"/>
      <c r="K120" s="220">
        <f t="shared" si="12"/>
        <v>36</v>
      </c>
      <c r="L120" s="47">
        <f>CADS!M120</f>
        <v>13</v>
      </c>
      <c r="M120" s="251">
        <v>5.0</v>
      </c>
      <c r="N120" s="221">
        <f t="shared" si="2"/>
        <v>18</v>
      </c>
      <c r="O120" s="222">
        <f>OS!M120</f>
        <v>14</v>
      </c>
      <c r="P120" s="254">
        <v>5.0</v>
      </c>
      <c r="Q120" s="221">
        <f t="shared" si="3"/>
        <v>19</v>
      </c>
      <c r="R120" s="47">
        <f>DSPD!M120</f>
        <v>16.5</v>
      </c>
      <c r="S120" s="248">
        <v>5.0</v>
      </c>
      <c r="T120" s="221">
        <f t="shared" si="4"/>
        <v>21.5</v>
      </c>
      <c r="U120" s="47">
        <f>MAD!M122</f>
        <v>13.8</v>
      </c>
      <c r="V120" s="47">
        <f>RPROGRAMMING!M122</f>
        <v>0</v>
      </c>
      <c r="W120" s="248">
        <v>5.0</v>
      </c>
      <c r="X120" s="221">
        <f t="shared" si="5"/>
        <v>18.8</v>
      </c>
      <c r="Y120" s="266">
        <f>'OE-ST ETC'!M122</f>
        <v>25.5</v>
      </c>
      <c r="Z120" s="45" t="str">
        <f>'OE-BEM EE'!N122</f>
        <v/>
      </c>
      <c r="AA120" s="47" t="str">
        <f>'OE-Autotronics ME'!M123</f>
        <v/>
      </c>
      <c r="AB120" s="248">
        <v>5.0</v>
      </c>
      <c r="AC120" s="267">
        <f t="shared" si="6"/>
        <v>30.5</v>
      </c>
      <c r="AD120" s="47">
        <f>FM!M120</f>
        <v>14.4</v>
      </c>
      <c r="AE120" s="254">
        <v>5.0</v>
      </c>
      <c r="AF120" s="221">
        <f t="shared" si="7"/>
        <v>19.4</v>
      </c>
      <c r="AG120" s="47">
        <f>UHV!M120</f>
        <v>10.6</v>
      </c>
      <c r="AH120" s="254">
        <v>5.0</v>
      </c>
      <c r="AI120" s="221">
        <f t="shared" si="8"/>
        <v>15.6</v>
      </c>
      <c r="AJ120" s="223">
        <f t="shared" si="9"/>
        <v>35</v>
      </c>
      <c r="AK120" s="223">
        <f t="shared" si="10"/>
        <v>1</v>
      </c>
    </row>
    <row r="121" ht="15.75" customHeight="1">
      <c r="A121" s="20">
        <v>107.0</v>
      </c>
      <c r="B121" s="41" t="s">
        <v>345</v>
      </c>
      <c r="C121" s="42" t="s">
        <v>346</v>
      </c>
      <c r="D121" s="43" t="s">
        <v>347</v>
      </c>
      <c r="E121" s="253" t="s">
        <v>721</v>
      </c>
      <c r="F121" s="218">
        <v>15.0</v>
      </c>
      <c r="G121" s="251">
        <v>0.0</v>
      </c>
      <c r="H121" s="218">
        <v>6.0</v>
      </c>
      <c r="I121" s="251">
        <v>5.0</v>
      </c>
      <c r="J121" s="252"/>
      <c r="K121" s="220">
        <f t="shared" si="12"/>
        <v>26</v>
      </c>
      <c r="L121" s="47">
        <f>CADS!M121</f>
        <v>14.6</v>
      </c>
      <c r="M121" s="251">
        <v>3.0</v>
      </c>
      <c r="N121" s="221">
        <f t="shared" si="2"/>
        <v>17.6</v>
      </c>
      <c r="O121" s="222">
        <f>OS!M121</f>
        <v>16.4</v>
      </c>
      <c r="P121" s="254">
        <v>3.0</v>
      </c>
      <c r="Q121" s="221">
        <f t="shared" si="3"/>
        <v>19.4</v>
      </c>
      <c r="R121" s="47">
        <f>DSPD!M121</f>
        <v>24.5</v>
      </c>
      <c r="S121" s="248">
        <v>5.0</v>
      </c>
      <c r="T121" s="221">
        <f t="shared" si="4"/>
        <v>29.5</v>
      </c>
      <c r="U121" s="47">
        <f>MAD!M123</f>
        <v>0</v>
      </c>
      <c r="V121" s="47">
        <f>RPROGRAMMING!M123</f>
        <v>13.2</v>
      </c>
      <c r="W121" s="248">
        <v>3.0</v>
      </c>
      <c r="X121" s="221">
        <f t="shared" si="5"/>
        <v>16.2</v>
      </c>
      <c r="Y121" s="266">
        <f>'OE-ST ETC'!M123</f>
        <v>27.5</v>
      </c>
      <c r="Z121" s="45" t="str">
        <f>'OE-BEM EE'!N123</f>
        <v/>
      </c>
      <c r="AA121" s="47" t="str">
        <f>'OE-Autotronics ME'!M124</f>
        <v/>
      </c>
      <c r="AB121" s="248">
        <v>3.0</v>
      </c>
      <c r="AC121" s="267">
        <f t="shared" si="6"/>
        <v>30.5</v>
      </c>
      <c r="AD121" s="47">
        <f>FM!M121</f>
        <v>11.8</v>
      </c>
      <c r="AE121" s="254">
        <v>5.0</v>
      </c>
      <c r="AF121" s="221">
        <f t="shared" si="7"/>
        <v>16.8</v>
      </c>
      <c r="AG121" s="47">
        <f>UHV!M121</f>
        <v>16.2</v>
      </c>
      <c r="AH121" s="254">
        <v>4.0</v>
      </c>
      <c r="AI121" s="221">
        <f t="shared" si="8"/>
        <v>20.2</v>
      </c>
      <c r="AJ121" s="223">
        <f t="shared" si="9"/>
        <v>26</v>
      </c>
      <c r="AK121" s="223">
        <f t="shared" si="10"/>
        <v>0</v>
      </c>
    </row>
    <row r="122" ht="15.75" customHeight="1">
      <c r="A122" s="20">
        <v>108.0</v>
      </c>
      <c r="B122" s="41" t="s">
        <v>348</v>
      </c>
      <c r="C122" s="42" t="s">
        <v>349</v>
      </c>
      <c r="D122" s="43" t="s">
        <v>350</v>
      </c>
      <c r="E122" s="253" t="s">
        <v>722</v>
      </c>
      <c r="F122" s="218">
        <v>15.0</v>
      </c>
      <c r="G122" s="251">
        <v>0.0</v>
      </c>
      <c r="H122" s="265">
        <v>8.0</v>
      </c>
      <c r="I122" s="251">
        <v>0.0</v>
      </c>
      <c r="J122" s="252"/>
      <c r="K122" s="220">
        <f t="shared" si="12"/>
        <v>23</v>
      </c>
      <c r="L122" s="47">
        <f>CADS!M122</f>
        <v>13.4</v>
      </c>
      <c r="M122" s="251">
        <v>2.0</v>
      </c>
      <c r="N122" s="221">
        <f t="shared" si="2"/>
        <v>15.4</v>
      </c>
      <c r="O122" s="222">
        <f>OS!M122</f>
        <v>11.8</v>
      </c>
      <c r="P122" s="254">
        <v>3.0</v>
      </c>
      <c r="Q122" s="221">
        <f t="shared" si="3"/>
        <v>14.8</v>
      </c>
      <c r="R122" s="47">
        <f>DSPD!M122</f>
        <v>21</v>
      </c>
      <c r="S122" s="248">
        <v>5.0</v>
      </c>
      <c r="T122" s="221">
        <f t="shared" si="4"/>
        <v>26</v>
      </c>
      <c r="U122" s="47">
        <f>MAD!M124</f>
        <v>14.6</v>
      </c>
      <c r="V122" s="47">
        <f>RPROGRAMMING!M124</f>
        <v>0</v>
      </c>
      <c r="W122" s="248">
        <v>1.0</v>
      </c>
      <c r="X122" s="221">
        <f t="shared" si="5"/>
        <v>15.6</v>
      </c>
      <c r="Y122" s="266">
        <f>'OE-ST ETC'!M124</f>
        <v>16</v>
      </c>
      <c r="Z122" s="45" t="str">
        <f>'OE-BEM EE'!N124</f>
        <v/>
      </c>
      <c r="AA122" s="47" t="str">
        <f>'OE-Autotronics ME'!M125</f>
        <v/>
      </c>
      <c r="AB122" s="248">
        <v>5.0</v>
      </c>
      <c r="AC122" s="267">
        <f t="shared" si="6"/>
        <v>21</v>
      </c>
      <c r="AD122" s="47">
        <f>FM!M122</f>
        <v>9</v>
      </c>
      <c r="AE122" s="254">
        <v>5.0</v>
      </c>
      <c r="AF122" s="221">
        <f t="shared" si="7"/>
        <v>14</v>
      </c>
      <c r="AG122" s="47">
        <f>UHV!M122</f>
        <v>15</v>
      </c>
      <c r="AH122" s="254">
        <v>2.0</v>
      </c>
      <c r="AI122" s="221">
        <f t="shared" si="8"/>
        <v>17</v>
      </c>
      <c r="AJ122" s="223">
        <f t="shared" si="9"/>
        <v>23</v>
      </c>
      <c r="AK122" s="223">
        <f t="shared" si="10"/>
        <v>0</v>
      </c>
    </row>
    <row r="123" ht="15.75" customHeight="1">
      <c r="A123" s="20">
        <v>109.0</v>
      </c>
      <c r="B123" s="41" t="s">
        <v>351</v>
      </c>
      <c r="C123" s="42" t="s">
        <v>352</v>
      </c>
      <c r="D123" s="43" t="s">
        <v>353</v>
      </c>
      <c r="E123" s="253" t="s">
        <v>723</v>
      </c>
      <c r="F123" s="218">
        <v>15.0</v>
      </c>
      <c r="G123" s="251">
        <v>0.0</v>
      </c>
      <c r="H123" s="265">
        <v>6.0</v>
      </c>
      <c r="I123" s="251">
        <v>0.0</v>
      </c>
      <c r="J123" s="252"/>
      <c r="K123" s="220">
        <f t="shared" si="12"/>
        <v>21</v>
      </c>
      <c r="L123" s="47">
        <f>CADS!M123</f>
        <v>13.4</v>
      </c>
      <c r="M123" s="251">
        <v>3.0</v>
      </c>
      <c r="N123" s="221">
        <f t="shared" si="2"/>
        <v>16.4</v>
      </c>
      <c r="O123" s="222">
        <f>OS!M123</f>
        <v>13.4</v>
      </c>
      <c r="P123" s="254">
        <v>3.0</v>
      </c>
      <c r="Q123" s="221">
        <f t="shared" si="3"/>
        <v>16.4</v>
      </c>
      <c r="R123" s="47">
        <f>DSPD!M123</f>
        <v>21</v>
      </c>
      <c r="S123" s="248">
        <v>4.0</v>
      </c>
      <c r="T123" s="221">
        <f t="shared" si="4"/>
        <v>25</v>
      </c>
      <c r="U123" s="47">
        <f>MAD!M125</f>
        <v>0</v>
      </c>
      <c r="V123" s="47">
        <f>RPROGRAMMING!M125</f>
        <v>11.2</v>
      </c>
      <c r="W123" s="248">
        <v>3.0</v>
      </c>
      <c r="X123" s="221">
        <f t="shared" si="5"/>
        <v>14.2</v>
      </c>
      <c r="Y123" s="266">
        <f>'OE-ST ETC'!M125</f>
        <v>23.5</v>
      </c>
      <c r="Z123" s="45" t="str">
        <f>'OE-BEM EE'!N125</f>
        <v/>
      </c>
      <c r="AA123" s="47" t="str">
        <f>'OE-Autotronics ME'!M126</f>
        <v/>
      </c>
      <c r="AB123" s="248">
        <v>3.0</v>
      </c>
      <c r="AC123" s="267">
        <f t="shared" si="6"/>
        <v>26.5</v>
      </c>
      <c r="AD123" s="47">
        <f>FM!M123</f>
        <v>11</v>
      </c>
      <c r="AE123" s="254">
        <v>3.0</v>
      </c>
      <c r="AF123" s="221">
        <f t="shared" si="7"/>
        <v>14</v>
      </c>
      <c r="AG123" s="47">
        <f>UHV!M123</f>
        <v>14.2</v>
      </c>
      <c r="AH123" s="254">
        <v>2.0</v>
      </c>
      <c r="AI123" s="221">
        <f t="shared" si="8"/>
        <v>16.2</v>
      </c>
      <c r="AJ123" s="223">
        <f t="shared" si="9"/>
        <v>21</v>
      </c>
      <c r="AK123" s="223">
        <f t="shared" si="10"/>
        <v>0</v>
      </c>
    </row>
    <row r="124" ht="15.75" customHeight="1">
      <c r="A124" s="20">
        <v>110.0</v>
      </c>
      <c r="B124" s="41" t="s">
        <v>354</v>
      </c>
      <c r="C124" s="42" t="s">
        <v>355</v>
      </c>
      <c r="D124" s="43" t="s">
        <v>356</v>
      </c>
      <c r="E124" s="253" t="s">
        <v>724</v>
      </c>
      <c r="F124" s="218">
        <v>15.0</v>
      </c>
      <c r="G124" s="251">
        <v>0.0</v>
      </c>
      <c r="H124" s="265">
        <v>6.0</v>
      </c>
      <c r="I124" s="251">
        <v>0.0</v>
      </c>
      <c r="J124" s="252"/>
      <c r="K124" s="220">
        <f t="shared" si="12"/>
        <v>21</v>
      </c>
      <c r="L124" s="47">
        <f>CADS!M124</f>
        <v>13.4</v>
      </c>
      <c r="M124" s="251">
        <v>3.0</v>
      </c>
      <c r="N124" s="221">
        <f t="shared" si="2"/>
        <v>16.4</v>
      </c>
      <c r="O124" s="222">
        <f>OS!M124</f>
        <v>15.8</v>
      </c>
      <c r="P124" s="254">
        <v>1.0</v>
      </c>
      <c r="Q124" s="221">
        <f t="shared" si="3"/>
        <v>16.8</v>
      </c>
      <c r="R124" s="47">
        <f>DSPD!M124</f>
        <v>28</v>
      </c>
      <c r="S124" s="248">
        <v>4.0</v>
      </c>
      <c r="T124" s="221">
        <f t="shared" si="4"/>
        <v>32</v>
      </c>
      <c r="U124" s="47">
        <f>MAD!M126</f>
        <v>0</v>
      </c>
      <c r="V124" s="47">
        <f>RPROGRAMMING!M126</f>
        <v>12.8</v>
      </c>
      <c r="W124" s="248">
        <v>3.0</v>
      </c>
      <c r="X124" s="221">
        <f t="shared" si="5"/>
        <v>15.8</v>
      </c>
      <c r="Y124" s="266">
        <f>'OE-ST ETC'!M126</f>
        <v>30</v>
      </c>
      <c r="Z124" s="45" t="str">
        <f>'OE-BEM EE'!N126</f>
        <v/>
      </c>
      <c r="AA124" s="47" t="str">
        <f>'OE-Autotronics ME'!M127</f>
        <v/>
      </c>
      <c r="AB124" s="248">
        <v>3.0</v>
      </c>
      <c r="AC124" s="267">
        <f t="shared" si="6"/>
        <v>33</v>
      </c>
      <c r="AD124" s="47">
        <f>FM!M124</f>
        <v>11</v>
      </c>
      <c r="AE124" s="254">
        <v>4.0</v>
      </c>
      <c r="AF124" s="221">
        <f t="shared" si="7"/>
        <v>15</v>
      </c>
      <c r="AG124" s="47">
        <f>UHV!M124</f>
        <v>12.6</v>
      </c>
      <c r="AH124" s="254">
        <v>3.0</v>
      </c>
      <c r="AI124" s="221">
        <f t="shared" si="8"/>
        <v>15.6</v>
      </c>
      <c r="AJ124" s="223">
        <f t="shared" si="9"/>
        <v>21</v>
      </c>
      <c r="AK124" s="223">
        <f t="shared" si="10"/>
        <v>0</v>
      </c>
    </row>
    <row r="125" ht="15.75" customHeight="1">
      <c r="A125" s="20">
        <v>111.0</v>
      </c>
      <c r="B125" s="41" t="s">
        <v>357</v>
      </c>
      <c r="C125" s="42" t="s">
        <v>358</v>
      </c>
      <c r="D125" s="43" t="s">
        <v>359</v>
      </c>
      <c r="E125" s="253" t="s">
        <v>725</v>
      </c>
      <c r="F125" s="218">
        <v>15.0</v>
      </c>
      <c r="G125" s="251">
        <v>0.0</v>
      </c>
      <c r="H125" s="265">
        <v>8.0</v>
      </c>
      <c r="I125" s="251">
        <v>0.0</v>
      </c>
      <c r="J125" s="252"/>
      <c r="K125" s="220">
        <f t="shared" si="12"/>
        <v>23</v>
      </c>
      <c r="L125" s="47">
        <f>CADS!M125</f>
        <v>14.2</v>
      </c>
      <c r="M125" s="251">
        <v>3.0</v>
      </c>
      <c r="N125" s="221">
        <f t="shared" si="2"/>
        <v>17.2</v>
      </c>
      <c r="O125" s="222">
        <f>OS!M125</f>
        <v>14</v>
      </c>
      <c r="P125" s="254">
        <v>2.0</v>
      </c>
      <c r="Q125" s="221">
        <f t="shared" si="3"/>
        <v>16</v>
      </c>
      <c r="R125" s="47">
        <f>DSPD!M125</f>
        <v>26.5</v>
      </c>
      <c r="S125" s="248">
        <v>5.0</v>
      </c>
      <c r="T125" s="221">
        <f t="shared" si="4"/>
        <v>31.5</v>
      </c>
      <c r="U125" s="47">
        <f>MAD!M127</f>
        <v>14</v>
      </c>
      <c r="V125" s="47">
        <f>RPROGRAMMING!M127</f>
        <v>0</v>
      </c>
      <c r="W125" s="248">
        <v>2.0</v>
      </c>
      <c r="X125" s="221">
        <f t="shared" si="5"/>
        <v>16</v>
      </c>
      <c r="Y125" s="266">
        <f>'OE-ST ETC'!M127</f>
        <v>25</v>
      </c>
      <c r="Z125" s="45" t="str">
        <f>'OE-BEM EE'!N127</f>
        <v/>
      </c>
      <c r="AA125" s="47" t="str">
        <f>'OE-Autotronics ME'!M128</f>
        <v/>
      </c>
      <c r="AB125" s="248">
        <v>4.0</v>
      </c>
      <c r="AC125" s="267">
        <f t="shared" si="6"/>
        <v>29</v>
      </c>
      <c r="AD125" s="47">
        <f>FM!M125</f>
        <v>11.8</v>
      </c>
      <c r="AE125" s="254">
        <v>4.0</v>
      </c>
      <c r="AF125" s="221">
        <f t="shared" si="7"/>
        <v>15.8</v>
      </c>
      <c r="AG125" s="47">
        <f>UHV!M125</f>
        <v>13.8</v>
      </c>
      <c r="AH125" s="254">
        <v>3.0</v>
      </c>
      <c r="AI125" s="221">
        <f t="shared" si="8"/>
        <v>16.8</v>
      </c>
      <c r="AJ125" s="223">
        <f t="shared" si="9"/>
        <v>23</v>
      </c>
      <c r="AK125" s="223">
        <f t="shared" si="10"/>
        <v>0</v>
      </c>
    </row>
    <row r="126" ht="15.75" customHeight="1">
      <c r="A126" s="20">
        <v>112.0</v>
      </c>
      <c r="B126" s="41" t="s">
        <v>360</v>
      </c>
      <c r="C126" s="42" t="s">
        <v>361</v>
      </c>
      <c r="D126" s="43" t="s">
        <v>362</v>
      </c>
      <c r="E126" s="253" t="s">
        <v>726</v>
      </c>
      <c r="F126" s="218">
        <v>0.0</v>
      </c>
      <c r="G126" s="251">
        <v>5.0</v>
      </c>
      <c r="H126" s="265">
        <v>14.0</v>
      </c>
      <c r="I126" s="251">
        <v>0.0</v>
      </c>
      <c r="J126" s="252"/>
      <c r="K126" s="220">
        <f t="shared" si="12"/>
        <v>19</v>
      </c>
      <c r="L126" s="47">
        <f>CADS!M126</f>
        <v>11.4</v>
      </c>
      <c r="M126" s="251">
        <v>4.0</v>
      </c>
      <c r="N126" s="221">
        <f t="shared" si="2"/>
        <v>15.4</v>
      </c>
      <c r="O126" s="222">
        <f>OS!M126</f>
        <v>13</v>
      </c>
      <c r="P126" s="254">
        <v>3.0</v>
      </c>
      <c r="Q126" s="221">
        <f t="shared" si="3"/>
        <v>16</v>
      </c>
      <c r="R126" s="47">
        <f>DSPD!M126</f>
        <v>17</v>
      </c>
      <c r="S126" s="248">
        <v>3.0</v>
      </c>
      <c r="T126" s="221">
        <f t="shared" si="4"/>
        <v>20</v>
      </c>
      <c r="U126" s="47">
        <f>MAD!M128</f>
        <v>13.8</v>
      </c>
      <c r="V126" s="47">
        <f>RPROGRAMMING!M128</f>
        <v>0</v>
      </c>
      <c r="W126" s="248">
        <v>3.0</v>
      </c>
      <c r="X126" s="221">
        <f t="shared" si="5"/>
        <v>16.8</v>
      </c>
      <c r="Y126" s="266">
        <f>'OE-ST ETC'!M128</f>
        <v>31</v>
      </c>
      <c r="Z126" s="45" t="str">
        <f>'OE-BEM EE'!N128</f>
        <v/>
      </c>
      <c r="AA126" s="47" t="str">
        <f>'OE-Autotronics ME'!M129</f>
        <v/>
      </c>
      <c r="AB126" s="248">
        <v>3.0</v>
      </c>
      <c r="AC126" s="267">
        <f t="shared" si="6"/>
        <v>34</v>
      </c>
      <c r="AD126" s="47">
        <f>FM!M126</f>
        <v>11.8</v>
      </c>
      <c r="AE126" s="254">
        <v>2.0</v>
      </c>
      <c r="AF126" s="221">
        <f t="shared" si="7"/>
        <v>13.8</v>
      </c>
      <c r="AG126" s="47">
        <f>UHV!M126</f>
        <v>14.2</v>
      </c>
      <c r="AH126" s="254">
        <v>1.0</v>
      </c>
      <c r="AI126" s="221">
        <f t="shared" si="8"/>
        <v>15.2</v>
      </c>
      <c r="AJ126" s="223">
        <f t="shared" si="9"/>
        <v>19</v>
      </c>
      <c r="AK126" s="223">
        <f t="shared" si="10"/>
        <v>0</v>
      </c>
    </row>
    <row r="127" ht="15.75" customHeight="1">
      <c r="A127" s="20">
        <v>113.0</v>
      </c>
      <c r="B127" s="41" t="s">
        <v>363</v>
      </c>
      <c r="C127" s="42" t="s">
        <v>364</v>
      </c>
      <c r="D127" s="43" t="s">
        <v>365</v>
      </c>
      <c r="E127" s="253" t="s">
        <v>727</v>
      </c>
      <c r="F127" s="218">
        <v>15.0</v>
      </c>
      <c r="G127" s="251">
        <v>0.0</v>
      </c>
      <c r="H127" s="265">
        <v>14.0</v>
      </c>
      <c r="I127" s="251">
        <v>0.0</v>
      </c>
      <c r="J127" s="252"/>
      <c r="K127" s="220">
        <f t="shared" si="12"/>
        <v>29</v>
      </c>
      <c r="L127" s="47">
        <f>CADS!M127</f>
        <v>15</v>
      </c>
      <c r="M127" s="251">
        <v>4.0</v>
      </c>
      <c r="N127" s="221">
        <f t="shared" si="2"/>
        <v>19</v>
      </c>
      <c r="O127" s="222">
        <f>OS!M127</f>
        <v>13.8</v>
      </c>
      <c r="P127" s="254">
        <v>4.0</v>
      </c>
      <c r="Q127" s="221">
        <f t="shared" si="3"/>
        <v>17.8</v>
      </c>
      <c r="R127" s="47">
        <f>DSPD!M127</f>
        <v>24</v>
      </c>
      <c r="S127" s="248">
        <v>4.0</v>
      </c>
      <c r="T127" s="221">
        <f t="shared" si="4"/>
        <v>28</v>
      </c>
      <c r="U127" s="47">
        <f>MAD!M129</f>
        <v>14.6</v>
      </c>
      <c r="V127" s="47">
        <f>RPROGRAMMING!M129</f>
        <v>0</v>
      </c>
      <c r="W127" s="248">
        <v>4.0</v>
      </c>
      <c r="X127" s="221">
        <f t="shared" si="5"/>
        <v>18.6</v>
      </c>
      <c r="Y127" s="266">
        <f>'OE-ST ETC'!M129</f>
        <v>27.5</v>
      </c>
      <c r="Z127" s="45" t="str">
        <f>'OE-BEM EE'!N129</f>
        <v/>
      </c>
      <c r="AA127" s="47" t="str">
        <f>'OE-Autotronics ME'!M130</f>
        <v/>
      </c>
      <c r="AB127" s="248">
        <v>4.0</v>
      </c>
      <c r="AC127" s="267">
        <f t="shared" si="6"/>
        <v>31.5</v>
      </c>
      <c r="AD127" s="47">
        <f>FM!M127</f>
        <v>10.6</v>
      </c>
      <c r="AE127" s="254">
        <v>5.0</v>
      </c>
      <c r="AF127" s="221">
        <f t="shared" si="7"/>
        <v>15.6</v>
      </c>
      <c r="AG127" s="47">
        <f>UHV!M127</f>
        <v>14.6</v>
      </c>
      <c r="AH127" s="254">
        <v>4.0</v>
      </c>
      <c r="AI127" s="221">
        <f t="shared" si="8"/>
        <v>18.6</v>
      </c>
      <c r="AJ127" s="223">
        <f t="shared" si="9"/>
        <v>29</v>
      </c>
      <c r="AK127" s="223">
        <f t="shared" si="10"/>
        <v>0</v>
      </c>
    </row>
    <row r="128" ht="15.75" customHeight="1">
      <c r="A128" s="20">
        <v>114.0</v>
      </c>
      <c r="B128" s="41" t="s">
        <v>366</v>
      </c>
      <c r="C128" s="42" t="s">
        <v>367</v>
      </c>
      <c r="D128" s="43" t="s">
        <v>368</v>
      </c>
      <c r="E128" s="253" t="s">
        <v>728</v>
      </c>
      <c r="F128" s="218">
        <v>15.0</v>
      </c>
      <c r="G128" s="251">
        <v>0.0</v>
      </c>
      <c r="H128" s="265">
        <v>6.0</v>
      </c>
      <c r="I128" s="251">
        <v>0.0</v>
      </c>
      <c r="J128" s="252"/>
      <c r="K128" s="220">
        <f t="shared" si="12"/>
        <v>21</v>
      </c>
      <c r="L128" s="47">
        <f>CADS!M128</f>
        <v>12.6</v>
      </c>
      <c r="M128" s="251">
        <v>3.0</v>
      </c>
      <c r="N128" s="221">
        <f t="shared" si="2"/>
        <v>15.6</v>
      </c>
      <c r="O128" s="222">
        <f>OS!M128</f>
        <v>12.2</v>
      </c>
      <c r="P128" s="254">
        <v>3.0</v>
      </c>
      <c r="Q128" s="221">
        <f t="shared" si="3"/>
        <v>15.2</v>
      </c>
      <c r="R128" s="47">
        <f>DSPD!M128</f>
        <v>24.5</v>
      </c>
      <c r="S128" s="248">
        <v>3.0</v>
      </c>
      <c r="T128" s="221">
        <f t="shared" si="4"/>
        <v>27.5</v>
      </c>
      <c r="U128" s="47">
        <f>MAD!M130</f>
        <v>14.2</v>
      </c>
      <c r="V128" s="47">
        <f>RPROGRAMMING!M130</f>
        <v>0</v>
      </c>
      <c r="W128" s="248">
        <v>3.0</v>
      </c>
      <c r="X128" s="221">
        <f t="shared" si="5"/>
        <v>17.2</v>
      </c>
      <c r="Y128" s="266">
        <f>'OE-ST ETC'!M130</f>
        <v>26.5</v>
      </c>
      <c r="Z128" s="45" t="str">
        <f>'OE-BEM EE'!N130</f>
        <v/>
      </c>
      <c r="AA128" s="47" t="str">
        <f>'OE-Autotronics ME'!M131</f>
        <v/>
      </c>
      <c r="AB128" s="248">
        <v>3.0</v>
      </c>
      <c r="AC128" s="267">
        <f t="shared" si="6"/>
        <v>29.5</v>
      </c>
      <c r="AD128" s="47">
        <f>FM!M128</f>
        <v>11</v>
      </c>
      <c r="AE128" s="254">
        <v>3.0</v>
      </c>
      <c r="AF128" s="221">
        <f t="shared" si="7"/>
        <v>14</v>
      </c>
      <c r="AG128" s="47">
        <f>UHV!M128</f>
        <v>16.4</v>
      </c>
      <c r="AH128" s="254">
        <v>3.0</v>
      </c>
      <c r="AI128" s="221">
        <f t="shared" si="8"/>
        <v>19.4</v>
      </c>
      <c r="AJ128" s="223">
        <f t="shared" si="9"/>
        <v>21</v>
      </c>
      <c r="AK128" s="223">
        <f t="shared" si="10"/>
        <v>0</v>
      </c>
    </row>
    <row r="129" ht="15.75" customHeight="1">
      <c r="A129" s="20">
        <v>115.0</v>
      </c>
      <c r="B129" s="41" t="s">
        <v>369</v>
      </c>
      <c r="C129" s="42" t="s">
        <v>370</v>
      </c>
      <c r="D129" s="43" t="s">
        <v>371</v>
      </c>
      <c r="E129" s="253" t="s">
        <v>729</v>
      </c>
      <c r="F129" s="218">
        <v>15.0</v>
      </c>
      <c r="G129" s="251">
        <v>0.0</v>
      </c>
      <c r="H129" s="265">
        <v>6.0</v>
      </c>
      <c r="I129" s="251">
        <v>0.0</v>
      </c>
      <c r="J129" s="252"/>
      <c r="K129" s="220">
        <f t="shared" si="12"/>
        <v>21</v>
      </c>
      <c r="L129" s="47">
        <f>CADS!M129</f>
        <v>13</v>
      </c>
      <c r="M129" s="251">
        <v>3.0</v>
      </c>
      <c r="N129" s="221">
        <f t="shared" si="2"/>
        <v>16</v>
      </c>
      <c r="O129" s="222">
        <f>OS!M129</f>
        <v>11.4</v>
      </c>
      <c r="P129" s="254">
        <v>3.0</v>
      </c>
      <c r="Q129" s="221">
        <f t="shared" si="3"/>
        <v>14.4</v>
      </c>
      <c r="R129" s="47">
        <f>DSPD!M129</f>
        <v>21</v>
      </c>
      <c r="S129" s="248">
        <v>3.0</v>
      </c>
      <c r="T129" s="221">
        <f t="shared" si="4"/>
        <v>24</v>
      </c>
      <c r="U129" s="47">
        <f>MAD!M131</f>
        <v>15.8</v>
      </c>
      <c r="V129" s="47">
        <f>RPROGRAMMING!M131</f>
        <v>0</v>
      </c>
      <c r="W129" s="248">
        <v>3.0</v>
      </c>
      <c r="X129" s="221">
        <f t="shared" si="5"/>
        <v>18.8</v>
      </c>
      <c r="Y129" s="266">
        <f>'OE-ST ETC'!M131</f>
        <v>25.5</v>
      </c>
      <c r="Z129" s="45" t="str">
        <f>'OE-BEM EE'!N131</f>
        <v/>
      </c>
      <c r="AA129" s="47" t="str">
        <f>'OE-Autotronics ME'!M132</f>
        <v/>
      </c>
      <c r="AB129" s="248">
        <v>3.0</v>
      </c>
      <c r="AC129" s="267">
        <f t="shared" si="6"/>
        <v>28.5</v>
      </c>
      <c r="AD129" s="47">
        <f>FM!M129</f>
        <v>11.4</v>
      </c>
      <c r="AE129" s="254">
        <v>3.0</v>
      </c>
      <c r="AF129" s="221">
        <f t="shared" si="7"/>
        <v>14.4</v>
      </c>
      <c r="AG129" s="47">
        <f>UHV!M129</f>
        <v>13.4</v>
      </c>
      <c r="AH129" s="254">
        <v>3.0</v>
      </c>
      <c r="AI129" s="221">
        <f t="shared" si="8"/>
        <v>16.4</v>
      </c>
      <c r="AJ129" s="223">
        <f t="shared" si="9"/>
        <v>21</v>
      </c>
      <c r="AK129" s="223">
        <f t="shared" si="10"/>
        <v>0</v>
      </c>
    </row>
    <row r="130" ht="15.75" customHeight="1">
      <c r="A130" s="20">
        <v>116.0</v>
      </c>
      <c r="B130" s="41" t="s">
        <v>372</v>
      </c>
      <c r="C130" s="42" t="s">
        <v>373</v>
      </c>
      <c r="D130" s="43" t="s">
        <v>374</v>
      </c>
      <c r="E130" s="253" t="s">
        <v>730</v>
      </c>
      <c r="F130" s="218">
        <v>15.0</v>
      </c>
      <c r="G130" s="251">
        <v>5.0</v>
      </c>
      <c r="H130" s="265">
        <v>6.0</v>
      </c>
      <c r="I130" s="251">
        <v>0.0</v>
      </c>
      <c r="J130" s="252"/>
      <c r="K130" s="220">
        <f t="shared" si="12"/>
        <v>26</v>
      </c>
      <c r="L130" s="47">
        <f>CADS!M130</f>
        <v>13</v>
      </c>
      <c r="M130" s="251">
        <v>4.0</v>
      </c>
      <c r="N130" s="221">
        <f t="shared" si="2"/>
        <v>17</v>
      </c>
      <c r="O130" s="222">
        <f>OS!M130</f>
        <v>12.8</v>
      </c>
      <c r="P130" s="254">
        <v>4.0</v>
      </c>
      <c r="Q130" s="221">
        <f t="shared" si="3"/>
        <v>16.8</v>
      </c>
      <c r="R130" s="47">
        <f>DSPD!M130</f>
        <v>21</v>
      </c>
      <c r="S130" s="248">
        <v>4.0</v>
      </c>
      <c r="T130" s="221">
        <f t="shared" si="4"/>
        <v>25</v>
      </c>
      <c r="U130" s="47">
        <f>MAD!M132</f>
        <v>15</v>
      </c>
      <c r="V130" s="47">
        <f>RPROGRAMMING!M132</f>
        <v>0</v>
      </c>
      <c r="W130" s="248">
        <v>4.0</v>
      </c>
      <c r="X130" s="221">
        <f t="shared" si="5"/>
        <v>19</v>
      </c>
      <c r="Y130" s="266">
        <f>'OE-ST ETC'!M132</f>
        <v>29.5</v>
      </c>
      <c r="Z130" s="45" t="str">
        <f>'OE-BEM EE'!N132</f>
        <v/>
      </c>
      <c r="AA130" s="47" t="str">
        <f>'OE-Autotronics ME'!M133</f>
        <v/>
      </c>
      <c r="AB130" s="248">
        <v>4.0</v>
      </c>
      <c r="AC130" s="267">
        <f t="shared" si="6"/>
        <v>33.5</v>
      </c>
      <c r="AD130" s="47">
        <f>FM!M130</f>
        <v>10.6</v>
      </c>
      <c r="AE130" s="254">
        <v>4.0</v>
      </c>
      <c r="AF130" s="221">
        <f t="shared" si="7"/>
        <v>14.6</v>
      </c>
      <c r="AG130" s="47">
        <f>UHV!M130</f>
        <v>15.2</v>
      </c>
      <c r="AH130" s="254">
        <v>2.0</v>
      </c>
      <c r="AI130" s="221">
        <f t="shared" si="8"/>
        <v>17.2</v>
      </c>
      <c r="AJ130" s="223">
        <f t="shared" si="9"/>
        <v>26</v>
      </c>
      <c r="AK130" s="223">
        <f t="shared" si="10"/>
        <v>0</v>
      </c>
    </row>
    <row r="131" ht="15.75" customHeight="1">
      <c r="A131" s="20">
        <v>117.0</v>
      </c>
      <c r="B131" s="41" t="s">
        <v>375</v>
      </c>
      <c r="C131" s="42" t="s">
        <v>376</v>
      </c>
      <c r="D131" s="43" t="s">
        <v>377</v>
      </c>
      <c r="E131" s="253" t="s">
        <v>731</v>
      </c>
      <c r="F131" s="218">
        <v>10.0</v>
      </c>
      <c r="G131" s="251">
        <v>0.0</v>
      </c>
      <c r="H131" s="265">
        <v>6.0</v>
      </c>
      <c r="I131" s="251">
        <v>0.0</v>
      </c>
      <c r="J131" s="252"/>
      <c r="K131" s="220">
        <f t="shared" si="12"/>
        <v>16</v>
      </c>
      <c r="L131" s="47">
        <f>CADS!M131</f>
        <v>13</v>
      </c>
      <c r="M131" s="251">
        <v>3.0</v>
      </c>
      <c r="N131" s="221">
        <f t="shared" si="2"/>
        <v>16</v>
      </c>
      <c r="O131" s="222">
        <f>OS!M131</f>
        <v>10.2</v>
      </c>
      <c r="P131" s="254">
        <v>3.0</v>
      </c>
      <c r="Q131" s="221">
        <f t="shared" si="3"/>
        <v>13.2</v>
      </c>
      <c r="R131" s="47">
        <f>DSPD!M131</f>
        <v>14.5</v>
      </c>
      <c r="S131" s="248">
        <v>3.0</v>
      </c>
      <c r="T131" s="221">
        <f t="shared" si="4"/>
        <v>17.5</v>
      </c>
      <c r="U131" s="47">
        <f>MAD!M133</f>
        <v>13.4</v>
      </c>
      <c r="V131" s="47">
        <f>RPROGRAMMING!M133</f>
        <v>0</v>
      </c>
      <c r="W131" s="248">
        <v>3.0</v>
      </c>
      <c r="X131" s="221">
        <f t="shared" si="5"/>
        <v>16.4</v>
      </c>
      <c r="Y131" s="266">
        <f>'OE-ST ETC'!M133</f>
        <v>26</v>
      </c>
      <c r="Z131" s="45" t="str">
        <f>'OE-BEM EE'!N133</f>
        <v/>
      </c>
      <c r="AA131" s="47" t="str">
        <f>'OE-Autotronics ME'!M134</f>
        <v/>
      </c>
      <c r="AB131" s="248">
        <v>3.0</v>
      </c>
      <c r="AC131" s="267">
        <f t="shared" si="6"/>
        <v>29</v>
      </c>
      <c r="AD131" s="47">
        <f>FM!M131</f>
        <v>11.4</v>
      </c>
      <c r="AE131" s="254">
        <v>1.0</v>
      </c>
      <c r="AF131" s="221">
        <f t="shared" si="7"/>
        <v>12.4</v>
      </c>
      <c r="AG131" s="47">
        <f>UHV!M131</f>
        <v>15</v>
      </c>
      <c r="AH131" s="250"/>
      <c r="AI131" s="221">
        <f t="shared" si="8"/>
        <v>15</v>
      </c>
      <c r="AJ131" s="223">
        <f t="shared" si="9"/>
        <v>16</v>
      </c>
      <c r="AK131" s="223">
        <f t="shared" si="10"/>
        <v>0</v>
      </c>
    </row>
    <row r="132" ht="15.75" customHeight="1">
      <c r="A132" s="20">
        <v>118.0</v>
      </c>
      <c r="B132" s="41" t="s">
        <v>378</v>
      </c>
      <c r="C132" s="42" t="s">
        <v>379</v>
      </c>
      <c r="D132" s="43" t="s">
        <v>380</v>
      </c>
      <c r="E132" s="268" t="s">
        <v>732</v>
      </c>
      <c r="F132" s="218">
        <v>10.0</v>
      </c>
      <c r="G132" s="251">
        <v>0.0</v>
      </c>
      <c r="H132" s="218">
        <v>0.0</v>
      </c>
      <c r="I132" s="251">
        <v>0.0</v>
      </c>
      <c r="J132" s="252"/>
      <c r="K132" s="220">
        <f t="shared" si="12"/>
        <v>10</v>
      </c>
      <c r="L132" s="47">
        <f>CADS!M132</f>
        <v>12.6</v>
      </c>
      <c r="M132" s="251">
        <v>3.0</v>
      </c>
      <c r="N132" s="221">
        <f t="shared" si="2"/>
        <v>15.6</v>
      </c>
      <c r="O132" s="222">
        <f>OS!M132</f>
        <v>13.8</v>
      </c>
      <c r="P132" s="254">
        <v>3.0</v>
      </c>
      <c r="Q132" s="221">
        <f t="shared" si="3"/>
        <v>16.8</v>
      </c>
      <c r="R132" s="47">
        <f>DSPD!M132</f>
        <v>18.5</v>
      </c>
      <c r="S132" s="248">
        <v>1.0</v>
      </c>
      <c r="T132" s="221">
        <f t="shared" si="4"/>
        <v>19.5</v>
      </c>
      <c r="U132" s="47">
        <f>MAD!M134</f>
        <v>14.6</v>
      </c>
      <c r="V132" s="47">
        <f>RPROGRAMMING!M134</f>
        <v>0</v>
      </c>
      <c r="W132" s="249"/>
      <c r="X132" s="221">
        <f t="shared" si="5"/>
        <v>14.6</v>
      </c>
      <c r="Y132" s="266">
        <f>'OE-ST ETC'!M134</f>
        <v>24.5</v>
      </c>
      <c r="Z132" s="45" t="str">
        <f>'OE-BEM EE'!N134</f>
        <v/>
      </c>
      <c r="AA132" s="47" t="str">
        <f>'OE-Autotronics ME'!M135</f>
        <v/>
      </c>
      <c r="AB132" s="249"/>
      <c r="AC132" s="267">
        <f t="shared" si="6"/>
        <v>24.5</v>
      </c>
      <c r="AD132" s="47">
        <f>FM!M132</f>
        <v>11.4</v>
      </c>
      <c r="AE132" s="254">
        <v>2.0</v>
      </c>
      <c r="AF132" s="221">
        <f t="shared" si="7"/>
        <v>13.4</v>
      </c>
      <c r="AG132" s="47">
        <f>UHV!M132</f>
        <v>12.2</v>
      </c>
      <c r="AH132" s="254">
        <v>1.0</v>
      </c>
      <c r="AI132" s="221">
        <f t="shared" si="8"/>
        <v>13.2</v>
      </c>
      <c r="AJ132" s="223">
        <f t="shared" si="9"/>
        <v>10</v>
      </c>
      <c r="AK132" s="223">
        <f t="shared" si="10"/>
        <v>0</v>
      </c>
    </row>
    <row r="133" ht="15.75" customHeight="1">
      <c r="A133" s="20">
        <v>119.0</v>
      </c>
      <c r="B133" s="41" t="s">
        <v>381</v>
      </c>
      <c r="C133" s="42" t="s">
        <v>382</v>
      </c>
      <c r="D133" s="43" t="s">
        <v>383</v>
      </c>
      <c r="E133" s="253" t="s">
        <v>733</v>
      </c>
      <c r="F133" s="218">
        <v>0.0</v>
      </c>
      <c r="G133" s="251">
        <v>5.0</v>
      </c>
      <c r="H133" s="218">
        <v>6.0</v>
      </c>
      <c r="I133" s="251">
        <v>0.0</v>
      </c>
      <c r="J133" s="252"/>
      <c r="K133" s="220">
        <f t="shared" si="12"/>
        <v>11</v>
      </c>
      <c r="L133" s="47">
        <f>CADS!M133</f>
        <v>11.8</v>
      </c>
      <c r="M133" s="251">
        <v>3.0</v>
      </c>
      <c r="N133" s="221">
        <f t="shared" si="2"/>
        <v>14.8</v>
      </c>
      <c r="O133" s="222">
        <f>OS!M133</f>
        <v>13.4</v>
      </c>
      <c r="P133" s="254">
        <v>3.0</v>
      </c>
      <c r="Q133" s="221">
        <f t="shared" si="3"/>
        <v>16.4</v>
      </c>
      <c r="R133" s="47">
        <f>DSPD!M133</f>
        <v>24.5</v>
      </c>
      <c r="S133" s="249"/>
      <c r="T133" s="221">
        <f t="shared" si="4"/>
        <v>24.5</v>
      </c>
      <c r="U133" s="47">
        <f>MAD!M135</f>
        <v>14.6</v>
      </c>
      <c r="V133" s="47">
        <f>RPROGRAMMING!M135</f>
        <v>0</v>
      </c>
      <c r="W133" s="249"/>
      <c r="X133" s="221">
        <f t="shared" si="5"/>
        <v>14.6</v>
      </c>
      <c r="Y133" s="266">
        <f>'OE-ST ETC'!M135</f>
        <v>27</v>
      </c>
      <c r="Z133" s="45" t="str">
        <f>'OE-BEM EE'!N135</f>
        <v/>
      </c>
      <c r="AA133" s="47" t="str">
        <f>'OE-Autotronics ME'!M136</f>
        <v/>
      </c>
      <c r="AB133" s="249"/>
      <c r="AC133" s="267">
        <f t="shared" si="6"/>
        <v>27</v>
      </c>
      <c r="AD133" s="47">
        <f>FM!M133</f>
        <v>11.4</v>
      </c>
      <c r="AE133" s="254">
        <v>1.0</v>
      </c>
      <c r="AF133" s="221">
        <f t="shared" si="7"/>
        <v>12.4</v>
      </c>
      <c r="AG133" s="47">
        <f>UHV!M133</f>
        <v>11.8</v>
      </c>
      <c r="AH133" s="254">
        <v>4.0</v>
      </c>
      <c r="AI133" s="221">
        <f t="shared" si="8"/>
        <v>15.8</v>
      </c>
      <c r="AJ133" s="223">
        <f t="shared" si="9"/>
        <v>11</v>
      </c>
      <c r="AK133" s="223">
        <f t="shared" si="10"/>
        <v>0</v>
      </c>
    </row>
    <row r="134" ht="15.75" customHeight="1">
      <c r="A134" s="20">
        <v>120.0</v>
      </c>
      <c r="B134" s="41" t="s">
        <v>384</v>
      </c>
      <c r="C134" s="42" t="s">
        <v>385</v>
      </c>
      <c r="D134" s="43" t="s">
        <v>386</v>
      </c>
      <c r="E134" s="253" t="s">
        <v>734</v>
      </c>
      <c r="F134" s="218">
        <v>0.0</v>
      </c>
      <c r="G134" s="251">
        <v>0.0</v>
      </c>
      <c r="H134" s="265">
        <v>6.0</v>
      </c>
      <c r="I134" s="251">
        <v>0.0</v>
      </c>
      <c r="J134" s="252"/>
      <c r="K134" s="220">
        <f t="shared" si="12"/>
        <v>6</v>
      </c>
      <c r="L134" s="47">
        <f>CADS!M134</f>
        <v>11.4</v>
      </c>
      <c r="M134" s="251">
        <v>2.0</v>
      </c>
      <c r="N134" s="221">
        <f t="shared" si="2"/>
        <v>13.4</v>
      </c>
      <c r="O134" s="222">
        <f>OS!M134</f>
        <v>11.8</v>
      </c>
      <c r="P134" s="250"/>
      <c r="Q134" s="221">
        <f t="shared" si="3"/>
        <v>11.8</v>
      </c>
      <c r="R134" s="47">
        <f>DSPD!M134</f>
        <v>12.5</v>
      </c>
      <c r="S134" s="249"/>
      <c r="T134" s="221">
        <f t="shared" si="4"/>
        <v>12.5</v>
      </c>
      <c r="U134" s="47">
        <f>MAD!M136</f>
        <v>0</v>
      </c>
      <c r="V134" s="47">
        <f>RPROGRAMMING!M136</f>
        <v>6.4</v>
      </c>
      <c r="W134" s="248">
        <v>2.0</v>
      </c>
      <c r="X134" s="221">
        <f t="shared" si="5"/>
        <v>8.4</v>
      </c>
      <c r="Y134" s="266">
        <f>'OE-ST ETC'!M136</f>
        <v>12</v>
      </c>
      <c r="Z134" s="45" t="str">
        <f>'OE-BEM EE'!N136</f>
        <v/>
      </c>
      <c r="AA134" s="47" t="str">
        <f>'OE-Autotronics ME'!M137</f>
        <v/>
      </c>
      <c r="AB134" s="248">
        <v>2.0</v>
      </c>
      <c r="AC134" s="267">
        <f t="shared" si="6"/>
        <v>14</v>
      </c>
      <c r="AD134" s="47">
        <f>FM!M134</f>
        <v>10.6</v>
      </c>
      <c r="AE134" s="250"/>
      <c r="AF134" s="221">
        <f t="shared" si="7"/>
        <v>10.6</v>
      </c>
      <c r="AG134" s="47">
        <f>UHV!M134</f>
        <v>11.8</v>
      </c>
      <c r="AH134" s="254"/>
      <c r="AI134" s="221">
        <f t="shared" si="8"/>
        <v>11.8</v>
      </c>
      <c r="AJ134" s="223">
        <f t="shared" si="9"/>
        <v>6</v>
      </c>
      <c r="AK134" s="223">
        <f t="shared" si="10"/>
        <v>0</v>
      </c>
    </row>
    <row r="135" ht="15.75" customHeight="1">
      <c r="A135" s="20">
        <v>121.0</v>
      </c>
      <c r="B135" s="41" t="s">
        <v>387</v>
      </c>
      <c r="C135" s="42" t="s">
        <v>388</v>
      </c>
      <c r="D135" s="43" t="s">
        <v>389</v>
      </c>
      <c r="E135" s="253" t="s">
        <v>735</v>
      </c>
      <c r="F135" s="218">
        <v>15.0</v>
      </c>
      <c r="G135" s="251">
        <v>0.0</v>
      </c>
      <c r="H135" s="218">
        <v>0.0</v>
      </c>
      <c r="I135" s="251">
        <v>0.0</v>
      </c>
      <c r="J135" s="252"/>
      <c r="K135" s="220">
        <f t="shared" si="12"/>
        <v>15</v>
      </c>
      <c r="L135" s="47">
        <f>CADS!M135</f>
        <v>12.2</v>
      </c>
      <c r="M135" s="251">
        <v>3.0</v>
      </c>
      <c r="N135" s="221">
        <f t="shared" si="2"/>
        <v>15.2</v>
      </c>
      <c r="O135" s="222">
        <f>OS!M135</f>
        <v>12</v>
      </c>
      <c r="P135" s="254">
        <v>3.0</v>
      </c>
      <c r="Q135" s="221">
        <f t="shared" si="3"/>
        <v>15</v>
      </c>
      <c r="R135" s="47">
        <f>DSPD!M135</f>
        <v>17.5</v>
      </c>
      <c r="S135" s="248">
        <v>3.0</v>
      </c>
      <c r="T135" s="221">
        <f t="shared" si="4"/>
        <v>20.5</v>
      </c>
      <c r="U135" s="47">
        <f>MAD!M137</f>
        <v>12.6</v>
      </c>
      <c r="V135" s="47">
        <f>RPROGRAMMING!M137</f>
        <v>0</v>
      </c>
      <c r="W135" s="249"/>
      <c r="X135" s="221">
        <f t="shared" si="5"/>
        <v>12.6</v>
      </c>
      <c r="Y135" s="266">
        <f>'OE-ST ETC'!M137</f>
        <v>19</v>
      </c>
      <c r="Z135" s="45" t="str">
        <f>'OE-BEM EE'!N137</f>
        <v/>
      </c>
      <c r="AA135" s="47" t="str">
        <f>'OE-Autotronics ME'!M138</f>
        <v/>
      </c>
      <c r="AB135" s="249"/>
      <c r="AC135" s="267">
        <f t="shared" si="6"/>
        <v>19</v>
      </c>
      <c r="AD135" s="47">
        <f>FM!M135</f>
        <v>11</v>
      </c>
      <c r="AE135" s="254">
        <v>3.0</v>
      </c>
      <c r="AF135" s="221">
        <f t="shared" si="7"/>
        <v>14</v>
      </c>
      <c r="AG135" s="47">
        <f>UHV!M135</f>
        <v>14.2</v>
      </c>
      <c r="AH135" s="254">
        <v>3.0</v>
      </c>
      <c r="AI135" s="221">
        <f t="shared" si="8"/>
        <v>17.2</v>
      </c>
      <c r="AJ135" s="223">
        <f t="shared" si="9"/>
        <v>15</v>
      </c>
      <c r="AK135" s="223">
        <f t="shared" si="10"/>
        <v>0</v>
      </c>
    </row>
    <row r="136" ht="15.75" customHeight="1">
      <c r="A136" s="20">
        <v>122.0</v>
      </c>
      <c r="B136" s="41" t="s">
        <v>390</v>
      </c>
      <c r="C136" s="42" t="s">
        <v>391</v>
      </c>
      <c r="D136" s="43" t="s">
        <v>392</v>
      </c>
      <c r="E136" s="253" t="s">
        <v>736</v>
      </c>
      <c r="F136" s="218">
        <v>0.0</v>
      </c>
      <c r="G136" s="251">
        <v>0.0</v>
      </c>
      <c r="H136" s="265">
        <v>6.0</v>
      </c>
      <c r="I136" s="251">
        <v>0.0</v>
      </c>
      <c r="J136" s="252"/>
      <c r="K136" s="220">
        <f t="shared" si="12"/>
        <v>6</v>
      </c>
      <c r="L136" s="47">
        <f>CADS!M136</f>
        <v>13</v>
      </c>
      <c r="M136" s="251">
        <v>1.0</v>
      </c>
      <c r="N136" s="221">
        <f t="shared" si="2"/>
        <v>14</v>
      </c>
      <c r="O136" s="222">
        <f>OS!M136</f>
        <v>13.4</v>
      </c>
      <c r="P136" s="254">
        <v>1.0</v>
      </c>
      <c r="Q136" s="221">
        <f t="shared" si="3"/>
        <v>14.4</v>
      </c>
      <c r="R136" s="47">
        <f>DSPD!M136</f>
        <v>20.5</v>
      </c>
      <c r="S136" s="248">
        <v>1.0</v>
      </c>
      <c r="T136" s="221">
        <f t="shared" si="4"/>
        <v>21.5</v>
      </c>
      <c r="U136" s="47">
        <f>MAD!M138</f>
        <v>0</v>
      </c>
      <c r="V136" s="47">
        <f>RPROGRAMMING!M138</f>
        <v>10.8</v>
      </c>
      <c r="W136" s="248">
        <v>1.0</v>
      </c>
      <c r="X136" s="221">
        <f t="shared" si="5"/>
        <v>11.8</v>
      </c>
      <c r="Y136" s="266">
        <f>'OE-ST ETC'!M138</f>
        <v>29</v>
      </c>
      <c r="Z136" s="45" t="str">
        <f>'OE-BEM EE'!N138</f>
        <v/>
      </c>
      <c r="AA136" s="47" t="str">
        <f>'OE-Autotronics ME'!M139</f>
        <v/>
      </c>
      <c r="AB136" s="248">
        <v>1.0</v>
      </c>
      <c r="AC136" s="267">
        <f t="shared" si="6"/>
        <v>30</v>
      </c>
      <c r="AD136" s="47">
        <f>FM!M136</f>
        <v>11</v>
      </c>
      <c r="AE136" s="254">
        <v>1.0</v>
      </c>
      <c r="AF136" s="221">
        <f t="shared" si="7"/>
        <v>12</v>
      </c>
      <c r="AG136" s="47">
        <f>UHV!M136</f>
        <v>14.6</v>
      </c>
      <c r="AH136" s="250"/>
      <c r="AI136" s="221">
        <f t="shared" si="8"/>
        <v>14.6</v>
      </c>
      <c r="AJ136" s="223">
        <f t="shared" si="9"/>
        <v>6</v>
      </c>
      <c r="AK136" s="223">
        <f t="shared" si="10"/>
        <v>0</v>
      </c>
    </row>
    <row r="137" ht="15.75" customHeight="1">
      <c r="A137" s="20">
        <v>123.0</v>
      </c>
      <c r="B137" s="41" t="s">
        <v>393</v>
      </c>
      <c r="C137" s="42" t="s">
        <v>394</v>
      </c>
      <c r="D137" s="43" t="s">
        <v>395</v>
      </c>
      <c r="E137" s="253" t="s">
        <v>737</v>
      </c>
      <c r="F137" s="218">
        <v>15.0</v>
      </c>
      <c r="G137" s="251">
        <v>0.0</v>
      </c>
      <c r="H137" s="218">
        <v>0.0</v>
      </c>
      <c r="I137" s="251">
        <v>0.0</v>
      </c>
      <c r="J137" s="252"/>
      <c r="K137" s="220">
        <f t="shared" si="12"/>
        <v>15</v>
      </c>
      <c r="L137" s="47">
        <f>CADS!M137</f>
        <v>10.2</v>
      </c>
      <c r="M137" s="251">
        <v>3.0</v>
      </c>
      <c r="N137" s="221">
        <f t="shared" si="2"/>
        <v>13.2</v>
      </c>
      <c r="O137" s="222">
        <f>OS!M137</f>
        <v>12.6</v>
      </c>
      <c r="P137" s="254">
        <v>3.0</v>
      </c>
      <c r="Q137" s="221">
        <f t="shared" si="3"/>
        <v>15.6</v>
      </c>
      <c r="R137" s="47">
        <f>DSPD!M137</f>
        <v>20.5</v>
      </c>
      <c r="S137" s="249"/>
      <c r="T137" s="221">
        <f t="shared" si="4"/>
        <v>20.5</v>
      </c>
      <c r="U137" s="47">
        <f>MAD!M139</f>
        <v>10.2</v>
      </c>
      <c r="V137" s="47">
        <f>RPROGRAMMING!M139</f>
        <v>0</v>
      </c>
      <c r="W137" s="249"/>
      <c r="X137" s="221">
        <f t="shared" si="5"/>
        <v>10.2</v>
      </c>
      <c r="Y137" s="266">
        <f>'OE-ST ETC'!M139</f>
        <v>19.5</v>
      </c>
      <c r="Z137" s="45" t="str">
        <f>'OE-BEM EE'!N139</f>
        <v/>
      </c>
      <c r="AA137" s="47" t="str">
        <f>'OE-Autotronics ME'!M140</f>
        <v/>
      </c>
      <c r="AB137" s="248">
        <v>3.0</v>
      </c>
      <c r="AC137" s="267">
        <f t="shared" si="6"/>
        <v>22.5</v>
      </c>
      <c r="AD137" s="47">
        <f>FM!M137</f>
        <v>12.4</v>
      </c>
      <c r="AE137" s="254">
        <v>3.0</v>
      </c>
      <c r="AF137" s="221">
        <f t="shared" si="7"/>
        <v>15.4</v>
      </c>
      <c r="AG137" s="47">
        <f>UHV!M137</f>
        <v>10.2</v>
      </c>
      <c r="AH137" s="254">
        <v>3.0</v>
      </c>
      <c r="AI137" s="221">
        <f t="shared" si="8"/>
        <v>13.2</v>
      </c>
      <c r="AJ137" s="223">
        <f t="shared" si="9"/>
        <v>15</v>
      </c>
      <c r="AK137" s="223">
        <f t="shared" si="10"/>
        <v>0</v>
      </c>
    </row>
    <row r="138" ht="15.75" customHeight="1">
      <c r="A138" s="20">
        <v>124.0</v>
      </c>
      <c r="B138" s="41" t="s">
        <v>396</v>
      </c>
      <c r="C138" s="42" t="s">
        <v>397</v>
      </c>
      <c r="D138" s="43" t="s">
        <v>398</v>
      </c>
      <c r="E138" s="253" t="s">
        <v>738</v>
      </c>
      <c r="F138" s="218">
        <v>10.0</v>
      </c>
      <c r="G138" s="251">
        <v>0.0</v>
      </c>
      <c r="H138" s="265">
        <v>6.0</v>
      </c>
      <c r="I138" s="251">
        <v>0.0</v>
      </c>
      <c r="J138" s="252"/>
      <c r="K138" s="220">
        <f t="shared" si="12"/>
        <v>16</v>
      </c>
      <c r="L138" s="47">
        <f>CADS!M138</f>
        <v>11</v>
      </c>
      <c r="M138" s="251">
        <v>3.0</v>
      </c>
      <c r="N138" s="221">
        <f t="shared" si="2"/>
        <v>14</v>
      </c>
      <c r="O138" s="222">
        <f>OS!M138</f>
        <v>11.8</v>
      </c>
      <c r="P138" s="254">
        <v>3.0</v>
      </c>
      <c r="Q138" s="221">
        <f t="shared" si="3"/>
        <v>14.8</v>
      </c>
      <c r="R138" s="47">
        <f>DSPD!M138</f>
        <v>19</v>
      </c>
      <c r="S138" s="248">
        <v>3.0</v>
      </c>
      <c r="T138" s="221">
        <f t="shared" si="4"/>
        <v>22</v>
      </c>
      <c r="U138" s="47">
        <f>MAD!M140</f>
        <v>13.8</v>
      </c>
      <c r="V138" s="47">
        <f>RPROGRAMMING!M140</f>
        <v>0</v>
      </c>
      <c r="W138" s="248">
        <v>3.0</v>
      </c>
      <c r="X138" s="221">
        <f t="shared" si="5"/>
        <v>16.8</v>
      </c>
      <c r="Y138" s="266">
        <f>'OE-ST ETC'!M140</f>
        <v>19</v>
      </c>
      <c r="Z138" s="45" t="str">
        <f>'OE-BEM EE'!N140</f>
        <v/>
      </c>
      <c r="AA138" s="47" t="str">
        <f>'OE-Autotronics ME'!M141</f>
        <v/>
      </c>
      <c r="AB138" s="248">
        <v>3.0</v>
      </c>
      <c r="AC138" s="267">
        <f t="shared" si="6"/>
        <v>22</v>
      </c>
      <c r="AD138" s="47">
        <f>FM!M138</f>
        <v>9.8</v>
      </c>
      <c r="AE138" s="254">
        <v>1.0</v>
      </c>
      <c r="AF138" s="221">
        <f t="shared" si="7"/>
        <v>10.8</v>
      </c>
      <c r="AG138" s="47">
        <f>UHV!M138</f>
        <v>13.4</v>
      </c>
      <c r="AH138" s="250"/>
      <c r="AI138" s="221">
        <f t="shared" si="8"/>
        <v>13.4</v>
      </c>
      <c r="AJ138" s="223">
        <f t="shared" si="9"/>
        <v>16</v>
      </c>
      <c r="AK138" s="223">
        <f t="shared" si="10"/>
        <v>0</v>
      </c>
    </row>
    <row r="139" ht="15.75" customHeight="1">
      <c r="A139" s="20">
        <v>125.0</v>
      </c>
      <c r="B139" s="41" t="s">
        <v>399</v>
      </c>
      <c r="C139" s="42" t="s">
        <v>400</v>
      </c>
      <c r="D139" s="43" t="s">
        <v>401</v>
      </c>
      <c r="E139" s="253" t="s">
        <v>739</v>
      </c>
      <c r="F139" s="218">
        <v>15.0</v>
      </c>
      <c r="G139" s="251">
        <v>5.0</v>
      </c>
      <c r="H139" s="265">
        <v>14.0</v>
      </c>
      <c r="I139" s="251">
        <v>5.0</v>
      </c>
      <c r="J139" s="252"/>
      <c r="K139" s="220">
        <f t="shared" si="12"/>
        <v>39</v>
      </c>
      <c r="L139" s="47">
        <f>CADS!M139</f>
        <v>13.8</v>
      </c>
      <c r="M139" s="251">
        <v>5.0</v>
      </c>
      <c r="N139" s="221">
        <f t="shared" si="2"/>
        <v>18.8</v>
      </c>
      <c r="O139" s="222">
        <f>OS!M139</f>
        <v>15.4</v>
      </c>
      <c r="P139" s="254">
        <v>5.0</v>
      </c>
      <c r="Q139" s="221">
        <f t="shared" si="3"/>
        <v>20.4</v>
      </c>
      <c r="R139" s="47">
        <f>DSPD!M139</f>
        <v>22</v>
      </c>
      <c r="S139" s="248">
        <v>5.0</v>
      </c>
      <c r="T139" s="221">
        <f t="shared" si="4"/>
        <v>27</v>
      </c>
      <c r="U139" s="47">
        <f>MAD!M141</f>
        <v>0</v>
      </c>
      <c r="V139" s="47">
        <f>RPROGRAMMING!M141</f>
        <v>12.4</v>
      </c>
      <c r="W139" s="248">
        <v>5.0</v>
      </c>
      <c r="X139" s="221">
        <f t="shared" si="5"/>
        <v>17.4</v>
      </c>
      <c r="Y139" s="266">
        <f>'OE-ST ETC'!M141</f>
        <v>25.5</v>
      </c>
      <c r="Z139" s="45" t="str">
        <f>'OE-BEM EE'!N141</f>
        <v/>
      </c>
      <c r="AA139" s="47" t="str">
        <f>'OE-Autotronics ME'!M142</f>
        <v/>
      </c>
      <c r="AB139" s="248">
        <v>5.0</v>
      </c>
      <c r="AC139" s="267">
        <f t="shared" si="6"/>
        <v>30.5</v>
      </c>
      <c r="AD139" s="47">
        <f>FM!M139</f>
        <v>10.6</v>
      </c>
      <c r="AE139" s="254">
        <v>5.0</v>
      </c>
      <c r="AF139" s="221">
        <f t="shared" si="7"/>
        <v>15.6</v>
      </c>
      <c r="AG139" s="47">
        <f>UHV!M139</f>
        <v>13.8</v>
      </c>
      <c r="AH139" s="254">
        <v>5.0</v>
      </c>
      <c r="AI139" s="221">
        <f t="shared" si="8"/>
        <v>18.8</v>
      </c>
      <c r="AJ139" s="223">
        <f t="shared" si="9"/>
        <v>35</v>
      </c>
      <c r="AK139" s="223">
        <f t="shared" si="10"/>
        <v>4</v>
      </c>
    </row>
    <row r="140" ht="15.75" customHeight="1">
      <c r="A140" s="20">
        <v>126.0</v>
      </c>
      <c r="B140" s="41" t="s">
        <v>402</v>
      </c>
      <c r="C140" s="42" t="s">
        <v>403</v>
      </c>
      <c r="D140" s="43" t="s">
        <v>404</v>
      </c>
      <c r="E140" s="253" t="s">
        <v>740</v>
      </c>
      <c r="F140" s="218">
        <v>0.0</v>
      </c>
      <c r="G140" s="251">
        <v>0.0</v>
      </c>
      <c r="H140" s="218">
        <v>6.0</v>
      </c>
      <c r="I140" s="251">
        <v>0.0</v>
      </c>
      <c r="J140" s="252"/>
      <c r="K140" s="220">
        <f t="shared" si="12"/>
        <v>6</v>
      </c>
      <c r="L140" s="47">
        <f>CADS!M140</f>
        <v>14.6</v>
      </c>
      <c r="M140" s="251">
        <v>2.0</v>
      </c>
      <c r="N140" s="221">
        <f t="shared" si="2"/>
        <v>16.6</v>
      </c>
      <c r="O140" s="222">
        <f>OS!M140</f>
        <v>15.8</v>
      </c>
      <c r="P140" s="250"/>
      <c r="Q140" s="221">
        <f t="shared" si="3"/>
        <v>15.8</v>
      </c>
      <c r="R140" s="47">
        <f>DSPD!M140</f>
        <v>26.5</v>
      </c>
      <c r="S140" s="248">
        <v>2.0</v>
      </c>
      <c r="T140" s="221">
        <f t="shared" si="4"/>
        <v>28.5</v>
      </c>
      <c r="U140" s="47">
        <f>MAD!M142</f>
        <v>0</v>
      </c>
      <c r="V140" s="47">
        <f>RPROGRAMMING!M142</f>
        <v>13.2</v>
      </c>
      <c r="W140" s="248"/>
      <c r="X140" s="221">
        <f t="shared" si="5"/>
        <v>13.2</v>
      </c>
      <c r="Y140" s="266">
        <f>'OE-ST ETC'!M142</f>
        <v>30.5</v>
      </c>
      <c r="Z140" s="45" t="str">
        <f>'OE-BEM EE'!N142</f>
        <v/>
      </c>
      <c r="AA140" s="47" t="str">
        <f>'OE-Autotronics ME'!M143</f>
        <v/>
      </c>
      <c r="AB140" s="249"/>
      <c r="AC140" s="267">
        <f t="shared" si="6"/>
        <v>30.5</v>
      </c>
      <c r="AD140" s="47">
        <f>FM!M140</f>
        <v>11.8</v>
      </c>
      <c r="AE140" s="254">
        <v>1.0</v>
      </c>
      <c r="AF140" s="221">
        <f t="shared" si="7"/>
        <v>12.8</v>
      </c>
      <c r="AG140" s="47">
        <f>UHV!M140</f>
        <v>11.8</v>
      </c>
      <c r="AH140" s="254">
        <v>1.0</v>
      </c>
      <c r="AI140" s="221">
        <f t="shared" si="8"/>
        <v>12.8</v>
      </c>
      <c r="AJ140" s="223">
        <f t="shared" si="9"/>
        <v>6</v>
      </c>
      <c r="AK140" s="223">
        <f t="shared" si="10"/>
        <v>0</v>
      </c>
    </row>
    <row r="141" ht="15.75" customHeight="1">
      <c r="A141" s="20">
        <v>127.0</v>
      </c>
      <c r="B141" s="41" t="s">
        <v>405</v>
      </c>
      <c r="C141" s="42" t="s">
        <v>406</v>
      </c>
      <c r="D141" s="43" t="s">
        <v>407</v>
      </c>
      <c r="E141" s="253" t="s">
        <v>741</v>
      </c>
      <c r="F141" s="218">
        <v>15.0</v>
      </c>
      <c r="G141" s="251">
        <v>0.0</v>
      </c>
      <c r="H141" s="265">
        <v>14.0</v>
      </c>
      <c r="I141" s="251">
        <v>0.0</v>
      </c>
      <c r="J141" s="252"/>
      <c r="K141" s="220">
        <f t="shared" si="12"/>
        <v>29</v>
      </c>
      <c r="L141" s="47">
        <f>CADS!M141</f>
        <v>13.8</v>
      </c>
      <c r="M141" s="251">
        <v>5.0</v>
      </c>
      <c r="N141" s="221">
        <f t="shared" si="2"/>
        <v>18.8</v>
      </c>
      <c r="O141" s="222">
        <f>OS!M141</f>
        <v>13.4</v>
      </c>
      <c r="P141" s="254">
        <v>4.0</v>
      </c>
      <c r="Q141" s="221">
        <f t="shared" si="3"/>
        <v>17.4</v>
      </c>
      <c r="R141" s="47">
        <f>DSPD!M141</f>
        <v>16.5</v>
      </c>
      <c r="S141" s="248">
        <v>4.0</v>
      </c>
      <c r="T141" s="221">
        <f t="shared" si="4"/>
        <v>20.5</v>
      </c>
      <c r="U141" s="47">
        <f>MAD!M143</f>
        <v>0</v>
      </c>
      <c r="V141" s="47">
        <f>RPROGRAMMING!M143</f>
        <v>11.2</v>
      </c>
      <c r="W141" s="248">
        <v>4.0</v>
      </c>
      <c r="X141" s="221">
        <f t="shared" si="5"/>
        <v>15.2</v>
      </c>
      <c r="Y141" s="266">
        <f>'OE-ST ETC'!M143</f>
        <v>18</v>
      </c>
      <c r="Z141" s="45" t="str">
        <f>'OE-BEM EE'!N143</f>
        <v/>
      </c>
      <c r="AA141" s="47" t="str">
        <f>'OE-Autotronics ME'!M144</f>
        <v/>
      </c>
      <c r="AB141" s="248">
        <v>4.0</v>
      </c>
      <c r="AC141" s="267">
        <f t="shared" si="6"/>
        <v>22</v>
      </c>
      <c r="AD141" s="47">
        <f>FM!M141</f>
        <v>9.4</v>
      </c>
      <c r="AE141" s="254">
        <v>4.0</v>
      </c>
      <c r="AF141" s="221">
        <f t="shared" si="7"/>
        <v>13.4</v>
      </c>
      <c r="AG141" s="47">
        <f>UHV!M141</f>
        <v>12.6</v>
      </c>
      <c r="AH141" s="254">
        <v>4.0</v>
      </c>
      <c r="AI141" s="221">
        <f t="shared" si="8"/>
        <v>16.6</v>
      </c>
      <c r="AJ141" s="223">
        <f t="shared" si="9"/>
        <v>29</v>
      </c>
      <c r="AK141" s="223">
        <f t="shared" si="10"/>
        <v>0</v>
      </c>
    </row>
    <row r="142" ht="15.75" customHeight="1">
      <c r="A142" s="20">
        <v>128.0</v>
      </c>
      <c r="B142" s="41" t="s">
        <v>408</v>
      </c>
      <c r="C142" s="42" t="s">
        <v>409</v>
      </c>
      <c r="D142" s="43" t="s">
        <v>410</v>
      </c>
      <c r="E142" s="253" t="s">
        <v>742</v>
      </c>
      <c r="F142" s="218">
        <v>10.0</v>
      </c>
      <c r="G142" s="251">
        <v>0.0</v>
      </c>
      <c r="H142" s="265">
        <v>0.0</v>
      </c>
      <c r="I142" s="251">
        <v>0.0</v>
      </c>
      <c r="J142" s="252"/>
      <c r="K142" s="220">
        <f t="shared" si="12"/>
        <v>10</v>
      </c>
      <c r="L142" s="47">
        <f>CADS!M142</f>
        <v>10.6</v>
      </c>
      <c r="M142" s="251">
        <v>2.0</v>
      </c>
      <c r="N142" s="221">
        <f t="shared" si="2"/>
        <v>12.6</v>
      </c>
      <c r="O142" s="222">
        <f>OS!M142</f>
        <v>16.6</v>
      </c>
      <c r="P142" s="254">
        <v>2.0</v>
      </c>
      <c r="Q142" s="221">
        <f t="shared" si="3"/>
        <v>18.6</v>
      </c>
      <c r="R142" s="47">
        <f>DSPD!M142</f>
        <v>19.5</v>
      </c>
      <c r="S142" s="248">
        <v>2.0</v>
      </c>
      <c r="T142" s="221">
        <f t="shared" si="4"/>
        <v>21.5</v>
      </c>
      <c r="U142" s="47">
        <f>MAD!M144</f>
        <v>0</v>
      </c>
      <c r="V142" s="47">
        <f>RPROGRAMMING!M144</f>
        <v>9.1</v>
      </c>
      <c r="W142" s="248">
        <v>3.0</v>
      </c>
      <c r="X142" s="221">
        <f t="shared" si="5"/>
        <v>12.1</v>
      </c>
      <c r="Y142" s="266">
        <f>'OE-ST ETC'!M144</f>
        <v>19.5</v>
      </c>
      <c r="Z142" s="45" t="str">
        <f>'OE-BEM EE'!N144</f>
        <v/>
      </c>
      <c r="AA142" s="47" t="str">
        <f>'OE-Autotronics ME'!M145</f>
        <v/>
      </c>
      <c r="AB142" s="249"/>
      <c r="AC142" s="267">
        <f t="shared" si="6"/>
        <v>19.5</v>
      </c>
      <c r="AD142" s="47">
        <f>FM!M142</f>
        <v>12.6</v>
      </c>
      <c r="AE142" s="254">
        <v>1.0</v>
      </c>
      <c r="AF142" s="221">
        <f t="shared" si="7"/>
        <v>13.6</v>
      </c>
      <c r="AG142" s="47">
        <f>UHV!M142</f>
        <v>16</v>
      </c>
      <c r="AH142" s="250"/>
      <c r="AI142" s="221">
        <f t="shared" si="8"/>
        <v>16</v>
      </c>
      <c r="AJ142" s="223">
        <f t="shared" si="9"/>
        <v>10</v>
      </c>
      <c r="AK142" s="223">
        <f t="shared" si="10"/>
        <v>0</v>
      </c>
    </row>
    <row r="143" ht="15.75" customHeight="1">
      <c r="A143" s="20">
        <v>129.0</v>
      </c>
      <c r="B143" s="41" t="s">
        <v>411</v>
      </c>
      <c r="C143" s="42" t="s">
        <v>412</v>
      </c>
      <c r="D143" s="43" t="s">
        <v>413</v>
      </c>
      <c r="E143" s="253" t="s">
        <v>743</v>
      </c>
      <c r="F143" s="218">
        <v>0.0</v>
      </c>
      <c r="G143" s="251">
        <v>0.0</v>
      </c>
      <c r="H143" s="265">
        <v>6.0</v>
      </c>
      <c r="I143" s="251">
        <v>0.0</v>
      </c>
      <c r="J143" s="252"/>
      <c r="K143" s="220">
        <f t="shared" si="12"/>
        <v>6</v>
      </c>
      <c r="L143" s="47">
        <f>CADS!M143</f>
        <v>15</v>
      </c>
      <c r="M143" s="252"/>
      <c r="N143" s="221">
        <f t="shared" si="2"/>
        <v>15</v>
      </c>
      <c r="O143" s="222">
        <f>OS!M143</f>
        <v>12.6</v>
      </c>
      <c r="P143" s="250"/>
      <c r="Q143" s="221">
        <f t="shared" si="3"/>
        <v>12.6</v>
      </c>
      <c r="R143" s="47">
        <f>DSPD!M143</f>
        <v>25.5</v>
      </c>
      <c r="S143" s="249"/>
      <c r="T143" s="221">
        <f t="shared" si="4"/>
        <v>25.5</v>
      </c>
      <c r="U143" s="47">
        <f>MAD!M145</f>
        <v>0</v>
      </c>
      <c r="V143" s="47">
        <f>RPROGRAMMING!M145</f>
        <v>14</v>
      </c>
      <c r="W143" s="248">
        <v>2.0</v>
      </c>
      <c r="X143" s="221">
        <f t="shared" si="5"/>
        <v>16</v>
      </c>
      <c r="Y143" s="266">
        <f>'OE-ST ETC'!M145</f>
        <v>27.5</v>
      </c>
      <c r="Z143" s="45" t="str">
        <f>'OE-BEM EE'!N145</f>
        <v/>
      </c>
      <c r="AA143" s="47" t="str">
        <f>'OE-Autotronics ME'!M146</f>
        <v/>
      </c>
      <c r="AB143" s="249"/>
      <c r="AC143" s="267">
        <f t="shared" si="6"/>
        <v>27.5</v>
      </c>
      <c r="AD143" s="47">
        <f>FM!M143</f>
        <v>12.6</v>
      </c>
      <c r="AE143" s="254">
        <v>2.0</v>
      </c>
      <c r="AF143" s="221">
        <f t="shared" si="7"/>
        <v>14.6</v>
      </c>
      <c r="AG143" s="47">
        <f>UHV!M143</f>
        <v>12.6</v>
      </c>
      <c r="AH143" s="254">
        <v>2.0</v>
      </c>
      <c r="AI143" s="221">
        <f t="shared" si="8"/>
        <v>14.6</v>
      </c>
      <c r="AJ143" s="223">
        <f t="shared" si="9"/>
        <v>6</v>
      </c>
      <c r="AK143" s="223">
        <f t="shared" si="10"/>
        <v>0</v>
      </c>
    </row>
    <row r="144" ht="15.75" customHeight="1">
      <c r="A144" s="20">
        <v>130.0</v>
      </c>
      <c r="B144" s="41" t="s">
        <v>414</v>
      </c>
      <c r="C144" s="42" t="s">
        <v>415</v>
      </c>
      <c r="D144" s="43" t="s">
        <v>416</v>
      </c>
      <c r="E144" s="253" t="s">
        <v>744</v>
      </c>
      <c r="F144" s="218">
        <v>15.0</v>
      </c>
      <c r="G144" s="251">
        <v>0.0</v>
      </c>
      <c r="H144" s="265">
        <v>0.0</v>
      </c>
      <c r="I144" s="251">
        <v>0.0</v>
      </c>
      <c r="J144" s="252"/>
      <c r="K144" s="220">
        <f t="shared" si="12"/>
        <v>15</v>
      </c>
      <c r="L144" s="47">
        <f>CADS!M144</f>
        <v>11</v>
      </c>
      <c r="M144" s="251">
        <v>4.0</v>
      </c>
      <c r="N144" s="221">
        <f t="shared" si="2"/>
        <v>15</v>
      </c>
      <c r="O144" s="222">
        <f>OS!M144</f>
        <v>13.4</v>
      </c>
      <c r="P144" s="254">
        <v>4.0</v>
      </c>
      <c r="Q144" s="221">
        <f t="shared" si="3"/>
        <v>17.4</v>
      </c>
      <c r="R144" s="47">
        <f>DSPD!M144</f>
        <v>15</v>
      </c>
      <c r="S144" s="249"/>
      <c r="T144" s="221">
        <f t="shared" si="4"/>
        <v>15</v>
      </c>
      <c r="U144" s="47">
        <f>MAD!M146</f>
        <v>0</v>
      </c>
      <c r="V144" s="47">
        <f>RPROGRAMMING!M146</f>
        <v>9.6</v>
      </c>
      <c r="W144" s="248">
        <v>4.0</v>
      </c>
      <c r="X144" s="221">
        <f t="shared" si="5"/>
        <v>13.6</v>
      </c>
      <c r="Y144" s="266">
        <f>'OE-ST ETC'!M146</f>
        <v>17.5</v>
      </c>
      <c r="Z144" s="45" t="str">
        <f>'OE-BEM EE'!N146</f>
        <v/>
      </c>
      <c r="AA144" s="47" t="str">
        <f>'OE-Autotronics ME'!M147</f>
        <v/>
      </c>
      <c r="AB144" s="249"/>
      <c r="AC144" s="267">
        <f t="shared" si="6"/>
        <v>17.5</v>
      </c>
      <c r="AD144" s="47">
        <f>FM!M144</f>
        <v>9.4</v>
      </c>
      <c r="AE144" s="254">
        <v>2.0</v>
      </c>
      <c r="AF144" s="221">
        <f t="shared" si="7"/>
        <v>11.4</v>
      </c>
      <c r="AG144" s="47">
        <f>UHV!M144</f>
        <v>12.2</v>
      </c>
      <c r="AH144" s="254">
        <v>1.0</v>
      </c>
      <c r="AI144" s="221">
        <f t="shared" si="8"/>
        <v>13.2</v>
      </c>
      <c r="AJ144" s="223">
        <f t="shared" si="9"/>
        <v>15</v>
      </c>
      <c r="AK144" s="223">
        <f t="shared" si="10"/>
        <v>0</v>
      </c>
    </row>
    <row r="145" ht="15.75" customHeight="1">
      <c r="A145" s="20">
        <v>131.0</v>
      </c>
      <c r="B145" s="41" t="s">
        <v>417</v>
      </c>
      <c r="C145" s="42" t="s">
        <v>418</v>
      </c>
      <c r="D145" s="43" t="s">
        <v>419</v>
      </c>
      <c r="E145" s="253" t="s">
        <v>745</v>
      </c>
      <c r="F145" s="218">
        <v>15.0</v>
      </c>
      <c r="G145" s="251">
        <v>5.0</v>
      </c>
      <c r="H145" s="265">
        <v>6.0</v>
      </c>
      <c r="I145" s="251">
        <v>5.0</v>
      </c>
      <c r="J145" s="252"/>
      <c r="K145" s="220">
        <f t="shared" si="12"/>
        <v>31</v>
      </c>
      <c r="L145" s="47">
        <f>CADS!M145</f>
        <v>11</v>
      </c>
      <c r="M145" s="251">
        <v>5.0</v>
      </c>
      <c r="N145" s="221">
        <f t="shared" si="2"/>
        <v>16</v>
      </c>
      <c r="O145" s="222">
        <f>OS!M145</f>
        <v>10</v>
      </c>
      <c r="P145" s="254">
        <v>5.0</v>
      </c>
      <c r="Q145" s="221">
        <f t="shared" si="3"/>
        <v>15</v>
      </c>
      <c r="R145" s="47">
        <f>DSPD!M145</f>
        <v>14</v>
      </c>
      <c r="S145" s="248">
        <v>5.0</v>
      </c>
      <c r="T145" s="221">
        <f t="shared" si="4"/>
        <v>19</v>
      </c>
      <c r="U145" s="47">
        <f>MAD!M147</f>
        <v>0</v>
      </c>
      <c r="V145" s="47">
        <f>RPROGRAMMING!M147</f>
        <v>10.4</v>
      </c>
      <c r="W145" s="248">
        <v>5.0</v>
      </c>
      <c r="X145" s="221">
        <f t="shared" si="5"/>
        <v>15.4</v>
      </c>
      <c r="Y145" s="266">
        <f>'OE-ST ETC'!M147</f>
        <v>24.5</v>
      </c>
      <c r="Z145" s="45" t="str">
        <f>'OE-BEM EE'!N147</f>
        <v/>
      </c>
      <c r="AA145" s="47" t="str">
        <f>'OE-Autotronics ME'!M148</f>
        <v/>
      </c>
      <c r="AB145" s="248">
        <v>5.0</v>
      </c>
      <c r="AC145" s="267">
        <f t="shared" si="6"/>
        <v>29.5</v>
      </c>
      <c r="AD145" s="47">
        <f>FM!M145</f>
        <v>11</v>
      </c>
      <c r="AE145" s="254">
        <v>5.0</v>
      </c>
      <c r="AF145" s="221">
        <f t="shared" si="7"/>
        <v>16</v>
      </c>
      <c r="AG145" s="47">
        <f>UHV!M145</f>
        <v>11.4</v>
      </c>
      <c r="AH145" s="254">
        <v>1.0</v>
      </c>
      <c r="AI145" s="221">
        <f t="shared" si="8"/>
        <v>12.4</v>
      </c>
      <c r="AJ145" s="223">
        <f t="shared" si="9"/>
        <v>31</v>
      </c>
      <c r="AK145" s="223">
        <f t="shared" si="10"/>
        <v>0</v>
      </c>
    </row>
    <row r="146" ht="15.75" customHeight="1">
      <c r="A146" s="20">
        <v>132.0</v>
      </c>
      <c r="B146" s="41" t="s">
        <v>420</v>
      </c>
      <c r="C146" s="42" t="s">
        <v>421</v>
      </c>
      <c r="D146" s="43" t="s">
        <v>422</v>
      </c>
      <c r="E146" s="253" t="s">
        <v>746</v>
      </c>
      <c r="F146" s="218">
        <v>15.0</v>
      </c>
      <c r="G146" s="251">
        <v>5.0</v>
      </c>
      <c r="H146" s="265">
        <v>14.0</v>
      </c>
      <c r="I146" s="251">
        <v>0.0</v>
      </c>
      <c r="J146" s="252"/>
      <c r="K146" s="220">
        <f t="shared" si="12"/>
        <v>34</v>
      </c>
      <c r="L146" s="47">
        <f>CADS!M146</f>
        <v>11.4</v>
      </c>
      <c r="M146" s="251">
        <v>5.0</v>
      </c>
      <c r="N146" s="221">
        <f t="shared" si="2"/>
        <v>16.4</v>
      </c>
      <c r="O146" s="222">
        <f>OS!M146</f>
        <v>13.4</v>
      </c>
      <c r="P146" s="254">
        <v>5.0</v>
      </c>
      <c r="Q146" s="221">
        <f t="shared" si="3"/>
        <v>18.4</v>
      </c>
      <c r="R146" s="47">
        <f>DSPD!M146</f>
        <v>15</v>
      </c>
      <c r="S146" s="248">
        <v>5.0</v>
      </c>
      <c r="T146" s="221">
        <f t="shared" si="4"/>
        <v>20</v>
      </c>
      <c r="U146" s="47">
        <f>MAD!M148</f>
        <v>11.4</v>
      </c>
      <c r="V146" s="47">
        <f>RPROGRAMMING!M148</f>
        <v>0</v>
      </c>
      <c r="W146" s="248">
        <v>5.0</v>
      </c>
      <c r="X146" s="221">
        <f t="shared" si="5"/>
        <v>16.4</v>
      </c>
      <c r="Y146" s="266">
        <f>'OE-ST ETC'!M148</f>
        <v>17.5</v>
      </c>
      <c r="Z146" s="45" t="str">
        <f>'OE-BEM EE'!N148</f>
        <v/>
      </c>
      <c r="AA146" s="47" t="str">
        <f>'OE-Autotronics ME'!M149</f>
        <v/>
      </c>
      <c r="AB146" s="248">
        <v>5.0</v>
      </c>
      <c r="AC146" s="267">
        <f t="shared" si="6"/>
        <v>22.5</v>
      </c>
      <c r="AD146" s="47">
        <f>FM!M146</f>
        <v>10.2</v>
      </c>
      <c r="AE146" s="254">
        <v>5.0</v>
      </c>
      <c r="AF146" s="221">
        <f t="shared" si="7"/>
        <v>15.2</v>
      </c>
      <c r="AG146" s="47">
        <f>UHV!M146</f>
        <v>9</v>
      </c>
      <c r="AH146" s="254">
        <v>4.0</v>
      </c>
      <c r="AI146" s="221">
        <f t="shared" si="8"/>
        <v>13</v>
      </c>
      <c r="AJ146" s="223">
        <f t="shared" si="9"/>
        <v>34</v>
      </c>
      <c r="AK146" s="223">
        <f t="shared" si="10"/>
        <v>0</v>
      </c>
    </row>
    <row r="147" ht="15.75" customHeight="1">
      <c r="A147" s="20">
        <v>133.0</v>
      </c>
      <c r="B147" s="41" t="s">
        <v>423</v>
      </c>
      <c r="C147" s="42" t="s">
        <v>424</v>
      </c>
      <c r="D147" s="43" t="s">
        <v>425</v>
      </c>
      <c r="E147" s="253" t="s">
        <v>747</v>
      </c>
      <c r="F147" s="218">
        <v>15.0</v>
      </c>
      <c r="G147" s="251">
        <v>0.0</v>
      </c>
      <c r="H147" s="265">
        <v>6.0</v>
      </c>
      <c r="I147" s="251">
        <v>0.0</v>
      </c>
      <c r="J147" s="252"/>
      <c r="K147" s="220">
        <f t="shared" si="12"/>
        <v>21</v>
      </c>
      <c r="L147" s="47">
        <f>CADS!M147</f>
        <v>9</v>
      </c>
      <c r="M147" s="251">
        <v>4.0</v>
      </c>
      <c r="N147" s="221">
        <f t="shared" si="2"/>
        <v>13</v>
      </c>
      <c r="O147" s="222">
        <f>OS!M147</f>
        <v>11.8</v>
      </c>
      <c r="P147" s="254">
        <v>4.0</v>
      </c>
      <c r="Q147" s="221">
        <f t="shared" si="3"/>
        <v>15.8</v>
      </c>
      <c r="R147" s="47">
        <f>DSPD!M147</f>
        <v>14</v>
      </c>
      <c r="S147" s="248">
        <v>4.0</v>
      </c>
      <c r="T147" s="221">
        <f t="shared" si="4"/>
        <v>18</v>
      </c>
      <c r="U147" s="47">
        <f>MAD!M149</f>
        <v>5.8</v>
      </c>
      <c r="V147" s="47">
        <f>RPROGRAMMING!M149</f>
        <v>0</v>
      </c>
      <c r="W147" s="248">
        <v>4.0</v>
      </c>
      <c r="X147" s="221">
        <f t="shared" si="5"/>
        <v>9.8</v>
      </c>
      <c r="Y147" s="266">
        <f>'OE-ST ETC'!M149</f>
        <v>11</v>
      </c>
      <c r="Z147" s="45" t="str">
        <f>'OE-BEM EE'!N149</f>
        <v/>
      </c>
      <c r="AA147" s="47" t="str">
        <f>'OE-Autotronics ME'!M150</f>
        <v/>
      </c>
      <c r="AB147" s="248">
        <v>4.0</v>
      </c>
      <c r="AC147" s="267">
        <f t="shared" si="6"/>
        <v>15</v>
      </c>
      <c r="AD147" s="47">
        <f>FM!M147</f>
        <v>9.4</v>
      </c>
      <c r="AE147" s="254">
        <v>1.0</v>
      </c>
      <c r="AF147" s="221">
        <f t="shared" si="7"/>
        <v>10.4</v>
      </c>
      <c r="AG147" s="47">
        <f>UHV!M147</f>
        <v>12.2</v>
      </c>
      <c r="AH147" s="250"/>
      <c r="AI147" s="221">
        <f t="shared" si="8"/>
        <v>12.2</v>
      </c>
      <c r="AJ147" s="223">
        <f t="shared" si="9"/>
        <v>21</v>
      </c>
      <c r="AK147" s="223">
        <f t="shared" si="10"/>
        <v>0</v>
      </c>
    </row>
    <row r="148" ht="15.75" customHeight="1">
      <c r="A148" s="20">
        <v>134.0</v>
      </c>
      <c r="B148" s="41" t="s">
        <v>426</v>
      </c>
      <c r="C148" s="42" t="s">
        <v>427</v>
      </c>
      <c r="D148" s="43" t="s">
        <v>428</v>
      </c>
      <c r="E148" s="253" t="s">
        <v>748</v>
      </c>
      <c r="F148" s="218">
        <v>15.0</v>
      </c>
      <c r="G148" s="251">
        <v>0.0</v>
      </c>
      <c r="H148" s="218">
        <v>0.0</v>
      </c>
      <c r="I148" s="251">
        <v>0.0</v>
      </c>
      <c r="J148" s="252"/>
      <c r="K148" s="220">
        <f t="shared" si="12"/>
        <v>15</v>
      </c>
      <c r="L148" s="47">
        <f>CADS!M148</f>
        <v>14.2</v>
      </c>
      <c r="M148" s="251">
        <v>3.0</v>
      </c>
      <c r="N148" s="221">
        <f t="shared" si="2"/>
        <v>17.2</v>
      </c>
      <c r="O148" s="222">
        <f>OS!M148</f>
        <v>16.4</v>
      </c>
      <c r="P148" s="254">
        <v>3.0</v>
      </c>
      <c r="Q148" s="221">
        <f t="shared" si="3"/>
        <v>19.4</v>
      </c>
      <c r="R148" s="47">
        <f>DSPD!M148</f>
        <v>30.5</v>
      </c>
      <c r="S148" s="248">
        <v>3.0</v>
      </c>
      <c r="T148" s="221">
        <f t="shared" si="4"/>
        <v>33.5</v>
      </c>
      <c r="U148" s="47">
        <f>MAD!M150</f>
        <v>17.2</v>
      </c>
      <c r="V148" s="47">
        <f>RPROGRAMMING!M150</f>
        <v>0</v>
      </c>
      <c r="W148" s="248">
        <v>3.0</v>
      </c>
      <c r="X148" s="221">
        <f t="shared" si="5"/>
        <v>20.2</v>
      </c>
      <c r="Y148" s="266">
        <f>'OE-ST ETC'!M150</f>
        <v>36.5</v>
      </c>
      <c r="Z148" s="45" t="str">
        <f>'OE-BEM EE'!N150</f>
        <v/>
      </c>
      <c r="AA148" s="47" t="str">
        <f>'OE-Autotronics ME'!M151</f>
        <v/>
      </c>
      <c r="AB148" s="248"/>
      <c r="AC148" s="267">
        <f t="shared" si="6"/>
        <v>36.5</v>
      </c>
      <c r="AD148" s="47">
        <f>FM!M148</f>
        <v>13.4</v>
      </c>
      <c r="AE148" s="254">
        <v>3.0</v>
      </c>
      <c r="AF148" s="221">
        <f t="shared" si="7"/>
        <v>16.4</v>
      </c>
      <c r="AG148" s="47">
        <f>UHV!M148</f>
        <v>18</v>
      </c>
      <c r="AH148" s="250"/>
      <c r="AI148" s="221">
        <f t="shared" si="8"/>
        <v>18</v>
      </c>
      <c r="AJ148" s="223">
        <f t="shared" si="9"/>
        <v>15</v>
      </c>
      <c r="AK148" s="223">
        <f t="shared" si="10"/>
        <v>0</v>
      </c>
    </row>
    <row r="149" ht="15.75" customHeight="1">
      <c r="A149" s="20">
        <v>135.0</v>
      </c>
      <c r="B149" s="41" t="s">
        <v>429</v>
      </c>
      <c r="C149" s="42" t="s">
        <v>430</v>
      </c>
      <c r="D149" s="43" t="s">
        <v>431</v>
      </c>
      <c r="E149" s="253" t="s">
        <v>749</v>
      </c>
      <c r="F149" s="218">
        <v>0.0</v>
      </c>
      <c r="G149" s="251">
        <v>5.0</v>
      </c>
      <c r="H149" s="265">
        <v>14.0</v>
      </c>
      <c r="I149" s="251">
        <v>0.0</v>
      </c>
      <c r="J149" s="252"/>
      <c r="K149" s="220">
        <f t="shared" si="12"/>
        <v>19</v>
      </c>
      <c r="L149" s="47">
        <f>CADS!M149</f>
        <v>10.6</v>
      </c>
      <c r="M149" s="251">
        <v>4.0</v>
      </c>
      <c r="N149" s="221">
        <f t="shared" si="2"/>
        <v>14.6</v>
      </c>
      <c r="O149" s="222">
        <f>OS!M149</f>
        <v>14.6</v>
      </c>
      <c r="P149" s="254">
        <v>3.0</v>
      </c>
      <c r="Q149" s="221">
        <f t="shared" si="3"/>
        <v>17.6</v>
      </c>
      <c r="R149" s="47">
        <f>DSPD!M149</f>
        <v>24.5</v>
      </c>
      <c r="S149" s="248">
        <v>3.0</v>
      </c>
      <c r="T149" s="221">
        <f t="shared" si="4"/>
        <v>27.5</v>
      </c>
      <c r="U149" s="47">
        <f>MAD!M151</f>
        <v>0</v>
      </c>
      <c r="V149" s="47">
        <f>RPROGRAMMING!M151</f>
        <v>12.8</v>
      </c>
      <c r="W149" s="248">
        <v>3.0</v>
      </c>
      <c r="X149" s="221">
        <f t="shared" si="5"/>
        <v>15.8</v>
      </c>
      <c r="Y149" s="266">
        <f>'OE-ST ETC'!M151</f>
        <v>29</v>
      </c>
      <c r="Z149" s="45" t="str">
        <f>'OE-BEM EE'!N151</f>
        <v/>
      </c>
      <c r="AA149" s="47" t="str">
        <f>'OE-Autotronics ME'!M152</f>
        <v/>
      </c>
      <c r="AB149" s="248">
        <v>3.0</v>
      </c>
      <c r="AC149" s="267">
        <f t="shared" si="6"/>
        <v>32</v>
      </c>
      <c r="AD149" s="47">
        <f>FM!M149</f>
        <v>12.2</v>
      </c>
      <c r="AE149" s="254">
        <v>1.0</v>
      </c>
      <c r="AF149" s="221">
        <f t="shared" si="7"/>
        <v>13.2</v>
      </c>
      <c r="AG149" s="47">
        <f>UHV!M149</f>
        <v>12.6</v>
      </c>
      <c r="AH149" s="254">
        <v>2.0</v>
      </c>
      <c r="AI149" s="221">
        <f t="shared" si="8"/>
        <v>14.6</v>
      </c>
      <c r="AJ149" s="223">
        <f t="shared" si="9"/>
        <v>19</v>
      </c>
      <c r="AK149" s="223">
        <f t="shared" si="10"/>
        <v>0</v>
      </c>
    </row>
    <row r="150" ht="15.75" customHeight="1">
      <c r="A150" s="20">
        <v>136.0</v>
      </c>
      <c r="B150" s="41" t="s">
        <v>432</v>
      </c>
      <c r="C150" s="42" t="s">
        <v>433</v>
      </c>
      <c r="D150" s="43" t="s">
        <v>434</v>
      </c>
      <c r="E150" s="269" t="s">
        <v>750</v>
      </c>
      <c r="F150" s="218">
        <v>15.0</v>
      </c>
      <c r="G150" s="251">
        <v>0.0</v>
      </c>
      <c r="H150" s="265">
        <v>8.0</v>
      </c>
      <c r="I150" s="251">
        <v>0.0</v>
      </c>
      <c r="J150" s="252"/>
      <c r="K150" s="220">
        <f t="shared" si="12"/>
        <v>23</v>
      </c>
      <c r="L150" s="47">
        <f>CADS!M150</f>
        <v>13</v>
      </c>
      <c r="M150" s="251">
        <v>5.0</v>
      </c>
      <c r="N150" s="221">
        <f t="shared" si="2"/>
        <v>18</v>
      </c>
      <c r="O150" s="222">
        <f>OS!M150</f>
        <v>15</v>
      </c>
      <c r="P150" s="254">
        <v>3.0</v>
      </c>
      <c r="Q150" s="221">
        <f t="shared" si="3"/>
        <v>18</v>
      </c>
      <c r="R150" s="47">
        <f>DSPD!M150</f>
        <v>19.5</v>
      </c>
      <c r="S150" s="248">
        <v>3.0</v>
      </c>
      <c r="T150" s="221">
        <f t="shared" si="4"/>
        <v>22.5</v>
      </c>
      <c r="U150" s="47">
        <f>MAD!M152</f>
        <v>13.4</v>
      </c>
      <c r="V150" s="47">
        <f>RPROGRAMMING!M152</f>
        <v>0</v>
      </c>
      <c r="W150" s="248">
        <v>3.0</v>
      </c>
      <c r="X150" s="221">
        <f t="shared" si="5"/>
        <v>16.4</v>
      </c>
      <c r="Y150" s="266">
        <f>'OE-ST ETC'!M152</f>
        <v>34</v>
      </c>
      <c r="Z150" s="45" t="str">
        <f>'OE-BEM EE'!N152</f>
        <v/>
      </c>
      <c r="AA150" s="47" t="str">
        <f>'OE-Autotronics ME'!M153</f>
        <v/>
      </c>
      <c r="AB150" s="248">
        <v>3.0</v>
      </c>
      <c r="AC150" s="267">
        <f t="shared" si="6"/>
        <v>37</v>
      </c>
      <c r="AD150" s="47">
        <f>FM!M150</f>
        <v>13</v>
      </c>
      <c r="AE150" s="254">
        <v>3.0</v>
      </c>
      <c r="AF150" s="221">
        <f t="shared" si="7"/>
        <v>16</v>
      </c>
      <c r="AG150" s="47">
        <f>UHV!M150</f>
        <v>13.8</v>
      </c>
      <c r="AH150" s="254">
        <v>3.0</v>
      </c>
      <c r="AI150" s="221">
        <f t="shared" si="8"/>
        <v>16.8</v>
      </c>
      <c r="AJ150" s="223">
        <f t="shared" si="9"/>
        <v>23</v>
      </c>
      <c r="AK150" s="223">
        <f t="shared" si="10"/>
        <v>0</v>
      </c>
    </row>
    <row r="151" ht="15.75" customHeight="1">
      <c r="A151" s="20">
        <v>137.0</v>
      </c>
      <c r="B151" s="41" t="s">
        <v>435</v>
      </c>
      <c r="C151" s="42" t="s">
        <v>436</v>
      </c>
      <c r="D151" s="43" t="s">
        <v>437</v>
      </c>
      <c r="E151" s="269" t="s">
        <v>751</v>
      </c>
      <c r="F151" s="218">
        <v>0.0</v>
      </c>
      <c r="G151" s="251">
        <v>0.0</v>
      </c>
      <c r="H151" s="270">
        <v>14.0</v>
      </c>
      <c r="I151" s="251">
        <v>0.0</v>
      </c>
      <c r="J151" s="252"/>
      <c r="K151" s="220">
        <f t="shared" si="12"/>
        <v>14</v>
      </c>
      <c r="L151" s="47">
        <f>CADS!M151</f>
        <v>11.8</v>
      </c>
      <c r="M151" s="251">
        <v>3.0</v>
      </c>
      <c r="N151" s="221">
        <f t="shared" si="2"/>
        <v>14.8</v>
      </c>
      <c r="O151" s="222">
        <f>OS!M151</f>
        <v>14.6</v>
      </c>
      <c r="P151" s="250"/>
      <c r="Q151" s="221">
        <f t="shared" si="3"/>
        <v>14.6</v>
      </c>
      <c r="R151" s="47">
        <f>DSPD!M151</f>
        <v>23.5</v>
      </c>
      <c r="S151" s="248">
        <v>3.0</v>
      </c>
      <c r="T151" s="221">
        <f t="shared" si="4"/>
        <v>26.5</v>
      </c>
      <c r="U151" s="47">
        <f>MAD!M153</f>
        <v>13</v>
      </c>
      <c r="V151" s="47">
        <f>RPROGRAMMING!M153</f>
        <v>0</v>
      </c>
      <c r="W151" s="248">
        <v>3.0</v>
      </c>
      <c r="X151" s="221">
        <f t="shared" si="5"/>
        <v>16</v>
      </c>
      <c r="Y151" s="266">
        <f>'OE-ST ETC'!M153</f>
        <v>26.5</v>
      </c>
      <c r="Z151" s="45" t="str">
        <f>'OE-BEM EE'!N153</f>
        <v/>
      </c>
      <c r="AA151" s="47" t="str">
        <f>'OE-Autotronics ME'!M154</f>
        <v/>
      </c>
      <c r="AB151" s="249"/>
      <c r="AC151" s="267">
        <f t="shared" si="6"/>
        <v>26.5</v>
      </c>
      <c r="AD151" s="47">
        <f>FM!M151</f>
        <v>11.4</v>
      </c>
      <c r="AE151" s="254">
        <v>3.0</v>
      </c>
      <c r="AF151" s="221">
        <f t="shared" si="7"/>
        <v>14.4</v>
      </c>
      <c r="AG151" s="47">
        <f>UHV!M151</f>
        <v>14.2</v>
      </c>
      <c r="AH151" s="254">
        <v>2.0</v>
      </c>
      <c r="AI151" s="221">
        <f t="shared" si="8"/>
        <v>16.2</v>
      </c>
      <c r="AJ151" s="223">
        <f t="shared" si="9"/>
        <v>14</v>
      </c>
      <c r="AK151" s="223">
        <f t="shared" si="10"/>
        <v>0</v>
      </c>
    </row>
    <row r="152" ht="15.75" customHeight="1">
      <c r="A152" s="20">
        <v>138.0</v>
      </c>
      <c r="B152" s="41" t="s">
        <v>438</v>
      </c>
      <c r="C152" s="42" t="s">
        <v>439</v>
      </c>
      <c r="D152" s="43" t="s">
        <v>440</v>
      </c>
      <c r="E152" s="269" t="s">
        <v>752</v>
      </c>
      <c r="F152" s="218">
        <v>10.0</v>
      </c>
      <c r="G152" s="251">
        <v>5.0</v>
      </c>
      <c r="H152" s="270">
        <v>14.0</v>
      </c>
      <c r="I152" s="251">
        <v>0.0</v>
      </c>
      <c r="J152" s="252"/>
      <c r="K152" s="220">
        <f t="shared" si="12"/>
        <v>29</v>
      </c>
      <c r="L152" s="47">
        <f>CADS!M152</f>
        <v>8.6</v>
      </c>
      <c r="M152" s="251">
        <v>5.0</v>
      </c>
      <c r="N152" s="221">
        <f t="shared" si="2"/>
        <v>13.6</v>
      </c>
      <c r="O152" s="222">
        <f>OS!M152</f>
        <v>11</v>
      </c>
      <c r="P152" s="254">
        <v>5.0</v>
      </c>
      <c r="Q152" s="221">
        <f t="shared" si="3"/>
        <v>16</v>
      </c>
      <c r="R152" s="47">
        <f>DSPD!M152</f>
        <v>20</v>
      </c>
      <c r="S152" s="248">
        <v>1.0</v>
      </c>
      <c r="T152" s="221">
        <f t="shared" si="4"/>
        <v>21</v>
      </c>
      <c r="U152" s="47">
        <f>MAD!M154</f>
        <v>10.6</v>
      </c>
      <c r="V152" s="47">
        <f>RPROGRAMMING!M154</f>
        <v>0</v>
      </c>
      <c r="W152" s="248">
        <v>5.0</v>
      </c>
      <c r="X152" s="221">
        <f t="shared" si="5"/>
        <v>15.6</v>
      </c>
      <c r="Y152" s="266">
        <f>'OE-ST ETC'!M154</f>
        <v>20</v>
      </c>
      <c r="Z152" s="45" t="str">
        <f>'OE-BEM EE'!N154</f>
        <v/>
      </c>
      <c r="AA152" s="47" t="str">
        <f>'OE-Autotronics ME'!M155</f>
        <v/>
      </c>
      <c r="AB152" s="248">
        <v>4.0</v>
      </c>
      <c r="AC152" s="267">
        <f t="shared" si="6"/>
        <v>24</v>
      </c>
      <c r="AD152" s="47">
        <f>FM!M152</f>
        <v>14</v>
      </c>
      <c r="AE152" s="254">
        <v>4.0</v>
      </c>
      <c r="AF152" s="221">
        <f t="shared" si="7"/>
        <v>18</v>
      </c>
      <c r="AG152" s="47">
        <f>UHV!M152</f>
        <v>11.4</v>
      </c>
      <c r="AH152" s="254">
        <v>5.0</v>
      </c>
      <c r="AI152" s="221">
        <f t="shared" si="8"/>
        <v>16.4</v>
      </c>
      <c r="AJ152" s="223">
        <f t="shared" si="9"/>
        <v>29</v>
      </c>
      <c r="AK152" s="223">
        <f t="shared" si="10"/>
        <v>0</v>
      </c>
    </row>
    <row r="153" ht="15.75" customHeight="1">
      <c r="A153" s="20">
        <v>139.0</v>
      </c>
      <c r="B153" s="41" t="s">
        <v>441</v>
      </c>
      <c r="C153" s="42" t="s">
        <v>442</v>
      </c>
      <c r="D153" s="43" t="s">
        <v>443</v>
      </c>
      <c r="E153" s="253" t="s">
        <v>753</v>
      </c>
      <c r="F153" s="218">
        <v>15.0</v>
      </c>
      <c r="G153" s="251">
        <v>0.0</v>
      </c>
      <c r="H153" s="270">
        <v>6.0</v>
      </c>
      <c r="I153" s="251">
        <v>0.0</v>
      </c>
      <c r="J153" s="252"/>
      <c r="K153" s="220">
        <f t="shared" si="12"/>
        <v>21</v>
      </c>
      <c r="L153" s="47">
        <f>CADS!M153</f>
        <v>12.4</v>
      </c>
      <c r="M153" s="251">
        <v>4.0</v>
      </c>
      <c r="N153" s="221">
        <f t="shared" si="2"/>
        <v>16.4</v>
      </c>
      <c r="O153" s="222">
        <f>OS!M153</f>
        <v>13.2</v>
      </c>
      <c r="P153" s="254">
        <v>3.0</v>
      </c>
      <c r="Q153" s="221">
        <f t="shared" si="3"/>
        <v>16.2</v>
      </c>
      <c r="R153" s="47">
        <f>DSPD!M153</f>
        <v>14.5</v>
      </c>
      <c r="S153" s="248">
        <v>3.0</v>
      </c>
      <c r="T153" s="221">
        <f t="shared" si="4"/>
        <v>17.5</v>
      </c>
      <c r="U153" s="47">
        <f>MAD!M155</f>
        <v>0</v>
      </c>
      <c r="V153" s="47">
        <f>RPROGRAMMING!M155</f>
        <v>10.8</v>
      </c>
      <c r="W153" s="248">
        <v>3.0</v>
      </c>
      <c r="X153" s="221">
        <f t="shared" si="5"/>
        <v>13.8</v>
      </c>
      <c r="Y153" s="266">
        <f>'OE-ST ETC'!M155</f>
        <v>21.5</v>
      </c>
      <c r="Z153" s="45" t="str">
        <f>'OE-BEM EE'!N155</f>
        <v/>
      </c>
      <c r="AA153" s="47" t="str">
        <f>'OE-Autotronics ME'!M156</f>
        <v/>
      </c>
      <c r="AB153" s="248">
        <v>3.0</v>
      </c>
      <c r="AC153" s="267">
        <f t="shared" si="6"/>
        <v>24.5</v>
      </c>
      <c r="AD153" s="47">
        <f>FM!M153</f>
        <v>11.4</v>
      </c>
      <c r="AE153" s="250"/>
      <c r="AF153" s="221">
        <f t="shared" si="7"/>
        <v>11.4</v>
      </c>
      <c r="AG153" s="47">
        <f>UHV!M153</f>
        <v>7.8</v>
      </c>
      <c r="AH153" s="254">
        <v>5.0</v>
      </c>
      <c r="AI153" s="221">
        <f t="shared" si="8"/>
        <v>12.8</v>
      </c>
      <c r="AJ153" s="223">
        <f t="shared" si="9"/>
        <v>21</v>
      </c>
      <c r="AK153" s="223">
        <f t="shared" si="10"/>
        <v>0</v>
      </c>
    </row>
    <row r="154" ht="15.75" customHeight="1">
      <c r="A154" s="20">
        <v>140.0</v>
      </c>
      <c r="B154" s="41" t="s">
        <v>444</v>
      </c>
      <c r="C154" s="42" t="s">
        <v>445</v>
      </c>
      <c r="D154" s="43" t="s">
        <v>446</v>
      </c>
      <c r="E154" s="253" t="s">
        <v>754</v>
      </c>
      <c r="F154" s="218">
        <v>15.0</v>
      </c>
      <c r="G154" s="251">
        <v>5.0</v>
      </c>
      <c r="H154" s="270">
        <v>14.0</v>
      </c>
      <c r="I154" s="251">
        <v>0.0</v>
      </c>
      <c r="J154" s="252"/>
      <c r="K154" s="220">
        <f t="shared" si="12"/>
        <v>34</v>
      </c>
      <c r="L154" s="47">
        <f>CADS!M154</f>
        <v>11</v>
      </c>
      <c r="M154" s="251">
        <v>5.0</v>
      </c>
      <c r="N154" s="221">
        <f t="shared" si="2"/>
        <v>16</v>
      </c>
      <c r="O154" s="222">
        <f>OS!M154</f>
        <v>14.6</v>
      </c>
      <c r="P154" s="254">
        <v>5.0</v>
      </c>
      <c r="Q154" s="221">
        <f t="shared" si="3"/>
        <v>19.6</v>
      </c>
      <c r="R154" s="47">
        <f>DSPD!M154</f>
        <v>22.5</v>
      </c>
      <c r="S154" s="248">
        <v>5.0</v>
      </c>
      <c r="T154" s="221">
        <f t="shared" si="4"/>
        <v>27.5</v>
      </c>
      <c r="U154" s="47">
        <f>MAD!M156</f>
        <v>12.2</v>
      </c>
      <c r="V154" s="47">
        <f>RPROGRAMMING!M156</f>
        <v>0</v>
      </c>
      <c r="W154" s="248">
        <v>5.0</v>
      </c>
      <c r="X154" s="221">
        <f t="shared" si="5"/>
        <v>17.2</v>
      </c>
      <c r="Y154" s="266">
        <f>'OE-ST ETC'!M156</f>
        <v>30</v>
      </c>
      <c r="Z154" s="45" t="str">
        <f>'OE-BEM EE'!N156</f>
        <v/>
      </c>
      <c r="AA154" s="47" t="str">
        <f>'OE-Autotronics ME'!M157</f>
        <v/>
      </c>
      <c r="AB154" s="248">
        <v>5.0</v>
      </c>
      <c r="AC154" s="267">
        <f t="shared" si="6"/>
        <v>35</v>
      </c>
      <c r="AD154" s="47">
        <f>FM!M154</f>
        <v>11.4</v>
      </c>
      <c r="AE154" s="254">
        <v>5.0</v>
      </c>
      <c r="AF154" s="221">
        <f t="shared" si="7"/>
        <v>16.4</v>
      </c>
      <c r="AG154" s="47">
        <f>UHV!M154</f>
        <v>12.6</v>
      </c>
      <c r="AH154" s="254">
        <v>4.0</v>
      </c>
      <c r="AI154" s="221">
        <f t="shared" si="8"/>
        <v>16.6</v>
      </c>
      <c r="AJ154" s="223">
        <f t="shared" si="9"/>
        <v>34</v>
      </c>
      <c r="AK154" s="223">
        <f t="shared" si="10"/>
        <v>0</v>
      </c>
    </row>
    <row r="155" ht="15.75" customHeight="1">
      <c r="A155" s="20">
        <v>141.0</v>
      </c>
      <c r="B155" s="41" t="s">
        <v>447</v>
      </c>
      <c r="C155" s="42" t="s">
        <v>448</v>
      </c>
      <c r="D155" s="43" t="s">
        <v>449</v>
      </c>
      <c r="E155" s="253" t="s">
        <v>755</v>
      </c>
      <c r="F155" s="218">
        <v>15.0</v>
      </c>
      <c r="G155" s="251">
        <v>0.0</v>
      </c>
      <c r="H155" s="270">
        <v>6.0</v>
      </c>
      <c r="I155" s="251">
        <v>0.0</v>
      </c>
      <c r="J155" s="252"/>
      <c r="K155" s="220">
        <f t="shared" si="12"/>
        <v>21</v>
      </c>
      <c r="L155" s="47">
        <f>CADS!M155</f>
        <v>9.8</v>
      </c>
      <c r="M155" s="251">
        <v>5.0</v>
      </c>
      <c r="N155" s="221">
        <f t="shared" si="2"/>
        <v>14.8</v>
      </c>
      <c r="O155" s="222">
        <f>OS!M155</f>
        <v>14.6</v>
      </c>
      <c r="P155" s="254">
        <v>3.0</v>
      </c>
      <c r="Q155" s="221">
        <f t="shared" si="3"/>
        <v>17.6</v>
      </c>
      <c r="R155" s="47">
        <f>DSPD!M155</f>
        <v>27.5</v>
      </c>
      <c r="S155" s="248">
        <v>3.0</v>
      </c>
      <c r="T155" s="221">
        <f t="shared" si="4"/>
        <v>30.5</v>
      </c>
      <c r="U155" s="47">
        <f>MAD!M157</f>
        <v>0</v>
      </c>
      <c r="V155" s="47">
        <f>RPROGRAMMING!M157</f>
        <v>10</v>
      </c>
      <c r="W155" s="248">
        <v>3.0</v>
      </c>
      <c r="X155" s="221">
        <f t="shared" si="5"/>
        <v>13</v>
      </c>
      <c r="Y155" s="266">
        <f>'OE-ST ETC'!M157</f>
        <v>25.5</v>
      </c>
      <c r="Z155" s="45" t="str">
        <f>'OE-BEM EE'!N157</f>
        <v/>
      </c>
      <c r="AA155" s="47" t="str">
        <f>'OE-Autotronics ME'!M158</f>
        <v/>
      </c>
      <c r="AB155" s="248">
        <v>3.0</v>
      </c>
      <c r="AC155" s="267">
        <f t="shared" si="6"/>
        <v>28.5</v>
      </c>
      <c r="AD155" s="47">
        <f>FM!M155</f>
        <v>10.6</v>
      </c>
      <c r="AE155" s="254">
        <v>2.0</v>
      </c>
      <c r="AF155" s="221">
        <f t="shared" si="7"/>
        <v>12.6</v>
      </c>
      <c r="AG155" s="47">
        <f>UHV!M155</f>
        <v>12.6</v>
      </c>
      <c r="AH155" s="254">
        <v>2.0</v>
      </c>
      <c r="AI155" s="221">
        <f t="shared" si="8"/>
        <v>14.6</v>
      </c>
      <c r="AJ155" s="223">
        <f t="shared" si="9"/>
        <v>21</v>
      </c>
      <c r="AK155" s="223">
        <f t="shared" si="10"/>
        <v>0</v>
      </c>
    </row>
    <row r="156" ht="15.75" customHeight="1">
      <c r="A156" s="20">
        <v>142.0</v>
      </c>
      <c r="B156" s="41" t="s">
        <v>450</v>
      </c>
      <c r="C156" s="42" t="s">
        <v>451</v>
      </c>
      <c r="D156" s="43" t="s">
        <v>452</v>
      </c>
      <c r="E156" s="253" t="s">
        <v>756</v>
      </c>
      <c r="F156" s="218">
        <v>15.0</v>
      </c>
      <c r="G156" s="251">
        <v>0.0</v>
      </c>
      <c r="H156" s="270">
        <v>12.0</v>
      </c>
      <c r="I156" s="251">
        <v>0.0</v>
      </c>
      <c r="J156" s="252"/>
      <c r="K156" s="220">
        <f t="shared" si="12"/>
        <v>27</v>
      </c>
      <c r="L156" s="47">
        <f>CADS!M156</f>
        <v>11.8</v>
      </c>
      <c r="M156" s="251">
        <v>4.0</v>
      </c>
      <c r="N156" s="221">
        <f t="shared" si="2"/>
        <v>15.8</v>
      </c>
      <c r="O156" s="222">
        <f>OS!M156</f>
        <v>12.4</v>
      </c>
      <c r="P156" s="254">
        <v>4.0</v>
      </c>
      <c r="Q156" s="221">
        <f t="shared" si="3"/>
        <v>16.4</v>
      </c>
      <c r="R156" s="47">
        <f>DSPD!M156</f>
        <v>23.5</v>
      </c>
      <c r="S156" s="248">
        <v>3.0</v>
      </c>
      <c r="T156" s="221">
        <f t="shared" si="4"/>
        <v>26.5</v>
      </c>
      <c r="U156" s="47">
        <f>MAD!M158</f>
        <v>13</v>
      </c>
      <c r="V156" s="47">
        <f>RPROGRAMMING!M158</f>
        <v>0</v>
      </c>
      <c r="W156" s="248">
        <v>4.0</v>
      </c>
      <c r="X156" s="221">
        <f t="shared" si="5"/>
        <v>17</v>
      </c>
      <c r="Y156" s="266">
        <f>'OE-ST ETC'!M158</f>
        <v>19</v>
      </c>
      <c r="Z156" s="45" t="str">
        <f>'OE-BEM EE'!N158</f>
        <v/>
      </c>
      <c r="AA156" s="47" t="str">
        <f>'OE-Autotronics ME'!M159</f>
        <v/>
      </c>
      <c r="AB156" s="248">
        <v>4.0</v>
      </c>
      <c r="AC156" s="267">
        <f t="shared" si="6"/>
        <v>23</v>
      </c>
      <c r="AD156" s="47">
        <f>FM!M156</f>
        <v>11.8</v>
      </c>
      <c r="AE156" s="254">
        <v>4.0</v>
      </c>
      <c r="AF156" s="221">
        <f t="shared" si="7"/>
        <v>15.8</v>
      </c>
      <c r="AG156" s="47">
        <f>UHV!M156</f>
        <v>12.2</v>
      </c>
      <c r="AH156" s="254">
        <v>4.0</v>
      </c>
      <c r="AI156" s="221">
        <f t="shared" si="8"/>
        <v>16.2</v>
      </c>
      <c r="AJ156" s="223">
        <f t="shared" si="9"/>
        <v>27</v>
      </c>
      <c r="AK156" s="223">
        <f t="shared" si="10"/>
        <v>0</v>
      </c>
    </row>
    <row r="157" ht="15.75" customHeight="1">
      <c r="A157" s="20">
        <v>143.0</v>
      </c>
      <c r="B157" s="41" t="s">
        <v>453</v>
      </c>
      <c r="C157" s="42" t="s">
        <v>454</v>
      </c>
      <c r="D157" s="43" t="s">
        <v>455</v>
      </c>
      <c r="E157" s="253" t="s">
        <v>757</v>
      </c>
      <c r="F157" s="218">
        <v>15.0</v>
      </c>
      <c r="G157" s="251">
        <v>5.0</v>
      </c>
      <c r="H157" s="270">
        <v>0.0</v>
      </c>
      <c r="I157" s="251">
        <v>0.0</v>
      </c>
      <c r="J157" s="252"/>
      <c r="K157" s="220">
        <f t="shared" si="12"/>
        <v>20</v>
      </c>
      <c r="L157" s="47">
        <f>CADS!M157</f>
        <v>12.6</v>
      </c>
      <c r="M157" s="251">
        <v>4.0</v>
      </c>
      <c r="N157" s="221">
        <f t="shared" si="2"/>
        <v>16.6</v>
      </c>
      <c r="O157" s="222">
        <f>OS!M157</f>
        <v>11.6</v>
      </c>
      <c r="P157" s="254">
        <v>4.0</v>
      </c>
      <c r="Q157" s="221">
        <f t="shared" si="3"/>
        <v>15.6</v>
      </c>
      <c r="R157" s="47">
        <f>DSPD!M157</f>
        <v>27</v>
      </c>
      <c r="S157" s="249"/>
      <c r="T157" s="221">
        <f t="shared" si="4"/>
        <v>27</v>
      </c>
      <c r="U157" s="47">
        <f>MAD!M159</f>
        <v>14.4</v>
      </c>
      <c r="V157" s="47">
        <f>RPROGRAMMING!M159</f>
        <v>0</v>
      </c>
      <c r="W157" s="248">
        <v>4.0</v>
      </c>
      <c r="X157" s="221">
        <f t="shared" si="5"/>
        <v>18.4</v>
      </c>
      <c r="Y157" s="266">
        <f>'OE-ST ETC'!M159</f>
        <v>28.5</v>
      </c>
      <c r="Z157" s="45" t="str">
        <f>'OE-BEM EE'!N159</f>
        <v/>
      </c>
      <c r="AA157" s="47" t="str">
        <f>'OE-Autotronics ME'!M160</f>
        <v/>
      </c>
      <c r="AB157" s="248">
        <v>2.0</v>
      </c>
      <c r="AC157" s="267">
        <f t="shared" si="6"/>
        <v>30.5</v>
      </c>
      <c r="AD157" s="47">
        <f>FM!M157</f>
        <v>14.4</v>
      </c>
      <c r="AE157" s="254">
        <v>4.0</v>
      </c>
      <c r="AF157" s="221">
        <f t="shared" si="7"/>
        <v>18.4</v>
      </c>
      <c r="AG157" s="47">
        <f>UHV!M157</f>
        <v>13</v>
      </c>
      <c r="AH157" s="254">
        <v>2.0</v>
      </c>
      <c r="AI157" s="221">
        <f t="shared" si="8"/>
        <v>15</v>
      </c>
      <c r="AJ157" s="223">
        <f t="shared" si="9"/>
        <v>20</v>
      </c>
      <c r="AK157" s="223">
        <f t="shared" si="10"/>
        <v>0</v>
      </c>
    </row>
    <row r="158" ht="15.75" customHeight="1">
      <c r="A158" s="20">
        <v>144.0</v>
      </c>
      <c r="B158" s="41" t="s">
        <v>456</v>
      </c>
      <c r="C158" s="42" t="s">
        <v>457</v>
      </c>
      <c r="D158" s="43" t="s">
        <v>458</v>
      </c>
      <c r="E158" s="253" t="s">
        <v>758</v>
      </c>
      <c r="F158" s="218">
        <v>15.0</v>
      </c>
      <c r="G158" s="251">
        <v>5.0</v>
      </c>
      <c r="H158" s="270">
        <v>6.0</v>
      </c>
      <c r="I158" s="251">
        <v>5.0</v>
      </c>
      <c r="J158" s="252"/>
      <c r="K158" s="220">
        <f t="shared" si="12"/>
        <v>31</v>
      </c>
      <c r="L158" s="47">
        <f>CADS!M158</f>
        <v>12.2</v>
      </c>
      <c r="M158" s="251">
        <v>5.0</v>
      </c>
      <c r="N158" s="221">
        <f t="shared" si="2"/>
        <v>17.2</v>
      </c>
      <c r="O158" s="222">
        <f>OS!M158</f>
        <v>13</v>
      </c>
      <c r="P158" s="254">
        <v>5.0</v>
      </c>
      <c r="Q158" s="221">
        <f t="shared" si="3"/>
        <v>18</v>
      </c>
      <c r="R158" s="47">
        <f>DSPD!M158</f>
        <v>23.5</v>
      </c>
      <c r="S158" s="248">
        <v>5.0</v>
      </c>
      <c r="T158" s="221">
        <f t="shared" si="4"/>
        <v>28.5</v>
      </c>
      <c r="U158" s="47">
        <f>MAD!M160</f>
        <v>13.8</v>
      </c>
      <c r="V158" s="47">
        <f>RPROGRAMMING!M160</f>
        <v>0</v>
      </c>
      <c r="W158" s="248">
        <v>5.0</v>
      </c>
      <c r="X158" s="221">
        <f t="shared" si="5"/>
        <v>18.8</v>
      </c>
      <c r="Y158" s="266">
        <f>'OE-ST ETC'!M160</f>
        <v>26.5</v>
      </c>
      <c r="Z158" s="45" t="str">
        <f>'OE-BEM EE'!N160</f>
        <v/>
      </c>
      <c r="AA158" s="47" t="str">
        <f>'OE-Autotronics ME'!M161</f>
        <v/>
      </c>
      <c r="AB158" s="248">
        <v>1.0</v>
      </c>
      <c r="AC158" s="267">
        <f t="shared" si="6"/>
        <v>27.5</v>
      </c>
      <c r="AD158" s="47">
        <f>FM!M158</f>
        <v>12.2</v>
      </c>
      <c r="AE158" s="254">
        <v>5.0</v>
      </c>
      <c r="AF158" s="221">
        <f t="shared" si="7"/>
        <v>17.2</v>
      </c>
      <c r="AG158" s="47">
        <f>UHV!M158</f>
        <v>15.8</v>
      </c>
      <c r="AH158" s="254">
        <v>5.0</v>
      </c>
      <c r="AI158" s="221">
        <f t="shared" si="8"/>
        <v>20.8</v>
      </c>
      <c r="AJ158" s="223">
        <f t="shared" si="9"/>
        <v>31</v>
      </c>
      <c r="AK158" s="223">
        <f t="shared" si="10"/>
        <v>0</v>
      </c>
    </row>
    <row r="159" ht="15.75" customHeight="1">
      <c r="A159" s="20">
        <v>145.0</v>
      </c>
      <c r="B159" s="41" t="s">
        <v>459</v>
      </c>
      <c r="C159" s="42" t="s">
        <v>460</v>
      </c>
      <c r="D159" s="43" t="s">
        <v>461</v>
      </c>
      <c r="E159" s="253" t="s">
        <v>759</v>
      </c>
      <c r="F159" s="218">
        <v>10.0</v>
      </c>
      <c r="G159" s="251">
        <v>0.0</v>
      </c>
      <c r="H159" s="270">
        <v>6.0</v>
      </c>
      <c r="I159" s="251">
        <v>0.0</v>
      </c>
      <c r="J159" s="252"/>
      <c r="K159" s="220">
        <f t="shared" si="12"/>
        <v>16</v>
      </c>
      <c r="L159" s="47">
        <f>CADS!M159</f>
        <v>9.4</v>
      </c>
      <c r="M159" s="251">
        <v>4.0</v>
      </c>
      <c r="N159" s="221">
        <f t="shared" si="2"/>
        <v>13.4</v>
      </c>
      <c r="O159" s="222">
        <f>OS!M159</f>
        <v>12.6</v>
      </c>
      <c r="P159" s="250"/>
      <c r="Q159" s="221">
        <f t="shared" si="3"/>
        <v>12.6</v>
      </c>
      <c r="R159" s="47">
        <f>DSPD!M159</f>
        <v>15.5</v>
      </c>
      <c r="S159" s="249"/>
      <c r="T159" s="221">
        <f t="shared" si="4"/>
        <v>15.5</v>
      </c>
      <c r="U159" s="47">
        <f>MAD!M161</f>
        <v>9.6</v>
      </c>
      <c r="V159" s="47">
        <f>RPROGRAMMING!M161</f>
        <v>0</v>
      </c>
      <c r="W159" s="248">
        <v>3.0</v>
      </c>
      <c r="X159" s="221">
        <f t="shared" si="5"/>
        <v>12.6</v>
      </c>
      <c r="Y159" s="266">
        <f>'OE-ST ETC'!M161</f>
        <v>19</v>
      </c>
      <c r="Z159" s="45" t="str">
        <f>'OE-BEM EE'!N161</f>
        <v/>
      </c>
      <c r="AA159" s="47" t="str">
        <f>'OE-Autotronics ME'!M162</f>
        <v/>
      </c>
      <c r="AB159" s="248">
        <v>3.0</v>
      </c>
      <c r="AC159" s="267">
        <f t="shared" si="6"/>
        <v>22</v>
      </c>
      <c r="AD159" s="47">
        <f>FM!M159</f>
        <v>9.4</v>
      </c>
      <c r="AE159" s="254">
        <v>3.0</v>
      </c>
      <c r="AF159" s="221">
        <f t="shared" si="7"/>
        <v>12.4</v>
      </c>
      <c r="AG159" s="47">
        <f>UHV!M159</f>
        <v>11</v>
      </c>
      <c r="AH159" s="254">
        <v>3.0</v>
      </c>
      <c r="AI159" s="221">
        <f t="shared" si="8"/>
        <v>14</v>
      </c>
      <c r="AJ159" s="223">
        <f t="shared" si="9"/>
        <v>16</v>
      </c>
      <c r="AK159" s="223">
        <f t="shared" si="10"/>
        <v>0</v>
      </c>
    </row>
    <row r="160" ht="15.75" customHeight="1">
      <c r="A160" s="20">
        <v>146.0</v>
      </c>
      <c r="B160" s="41" t="s">
        <v>462</v>
      </c>
      <c r="C160" s="42" t="s">
        <v>463</v>
      </c>
      <c r="D160" s="43" t="s">
        <v>464</v>
      </c>
      <c r="E160" s="253" t="s">
        <v>760</v>
      </c>
      <c r="F160" s="218">
        <v>10.0</v>
      </c>
      <c r="G160" s="251">
        <v>0.0</v>
      </c>
      <c r="H160" s="270">
        <v>8.0</v>
      </c>
      <c r="I160" s="251">
        <v>0.0</v>
      </c>
      <c r="J160" s="252"/>
      <c r="K160" s="220">
        <f t="shared" si="12"/>
        <v>18</v>
      </c>
      <c r="L160" s="47">
        <f>CADS!M160</f>
        <v>12.6</v>
      </c>
      <c r="M160" s="251">
        <v>3.0</v>
      </c>
      <c r="N160" s="221">
        <f t="shared" si="2"/>
        <v>15.6</v>
      </c>
      <c r="O160" s="222">
        <f>OS!M160</f>
        <v>10</v>
      </c>
      <c r="P160" s="254">
        <v>3.0</v>
      </c>
      <c r="Q160" s="221">
        <f t="shared" si="3"/>
        <v>13</v>
      </c>
      <c r="R160" s="47">
        <f>DSPD!M160</f>
        <v>20</v>
      </c>
      <c r="S160" s="248">
        <v>3.0</v>
      </c>
      <c r="T160" s="221">
        <f t="shared" si="4"/>
        <v>23</v>
      </c>
      <c r="U160" s="47">
        <f>MAD!M162</f>
        <v>12.6</v>
      </c>
      <c r="V160" s="47">
        <f>RPROGRAMMING!M162</f>
        <v>0</v>
      </c>
      <c r="W160" s="248">
        <v>3.0</v>
      </c>
      <c r="X160" s="221">
        <f t="shared" si="5"/>
        <v>15.6</v>
      </c>
      <c r="Y160" s="266">
        <f>'OE-ST ETC'!M162</f>
        <v>28</v>
      </c>
      <c r="Z160" s="45" t="str">
        <f>'OE-BEM EE'!N162</f>
        <v/>
      </c>
      <c r="AA160" s="47" t="str">
        <f>'OE-Autotronics ME'!M163</f>
        <v/>
      </c>
      <c r="AB160" s="248">
        <v>3.0</v>
      </c>
      <c r="AC160" s="267">
        <f t="shared" si="6"/>
        <v>31</v>
      </c>
      <c r="AD160" s="47">
        <f>FM!M160</f>
        <v>12.2</v>
      </c>
      <c r="AE160" s="250"/>
      <c r="AF160" s="221">
        <f t="shared" si="7"/>
        <v>12.2</v>
      </c>
      <c r="AG160" s="47">
        <f>UHV!M160</f>
        <v>13.4</v>
      </c>
      <c r="AH160" s="254">
        <v>3.0</v>
      </c>
      <c r="AI160" s="221">
        <f t="shared" si="8"/>
        <v>16.4</v>
      </c>
      <c r="AJ160" s="223">
        <f t="shared" si="9"/>
        <v>18</v>
      </c>
      <c r="AK160" s="223">
        <f t="shared" si="10"/>
        <v>0</v>
      </c>
    </row>
    <row r="161" ht="15.75" customHeight="1">
      <c r="A161" s="20">
        <v>147.0</v>
      </c>
      <c r="B161" s="41" t="s">
        <v>465</v>
      </c>
      <c r="C161" s="42" t="s">
        <v>466</v>
      </c>
      <c r="D161" s="43" t="s">
        <v>467</v>
      </c>
      <c r="E161" s="253" t="s">
        <v>761</v>
      </c>
      <c r="F161" s="218">
        <v>15.0</v>
      </c>
      <c r="G161" s="251">
        <v>0.0</v>
      </c>
      <c r="H161" s="270">
        <v>6.0</v>
      </c>
      <c r="I161" s="251">
        <v>0.0</v>
      </c>
      <c r="J161" s="252"/>
      <c r="K161" s="220">
        <f t="shared" si="12"/>
        <v>21</v>
      </c>
      <c r="L161" s="47">
        <f>CADS!M161</f>
        <v>12.2</v>
      </c>
      <c r="M161" s="251">
        <v>4.0</v>
      </c>
      <c r="N161" s="221">
        <f t="shared" si="2"/>
        <v>16.2</v>
      </c>
      <c r="O161" s="222">
        <f>OS!M161</f>
        <v>13.2</v>
      </c>
      <c r="P161" s="254">
        <v>4.0</v>
      </c>
      <c r="Q161" s="221">
        <f t="shared" si="3"/>
        <v>17.2</v>
      </c>
      <c r="R161" s="47">
        <f>DSPD!M161</f>
        <v>18</v>
      </c>
      <c r="S161" s="248">
        <v>4.0</v>
      </c>
      <c r="T161" s="221">
        <f t="shared" si="4"/>
        <v>22</v>
      </c>
      <c r="U161" s="47">
        <f>MAD!M163</f>
        <v>15</v>
      </c>
      <c r="V161" s="47">
        <f>RPROGRAMMING!M163</f>
        <v>0</v>
      </c>
      <c r="W161" s="249"/>
      <c r="X161" s="221">
        <f t="shared" si="5"/>
        <v>15</v>
      </c>
      <c r="Y161" s="266">
        <f>'OE-ST ETC'!M163</f>
        <v>30.5</v>
      </c>
      <c r="Z161" s="45" t="str">
        <f>'OE-BEM EE'!N163</f>
        <v/>
      </c>
      <c r="AA161" s="47" t="str">
        <f>'OE-Autotronics ME'!M164</f>
        <v/>
      </c>
      <c r="AB161" s="248">
        <v>1.0</v>
      </c>
      <c r="AC161" s="267">
        <f t="shared" si="6"/>
        <v>31.5</v>
      </c>
      <c r="AD161" s="47">
        <f>FM!M161</f>
        <v>11.8</v>
      </c>
      <c r="AE161" s="254">
        <v>4.0</v>
      </c>
      <c r="AF161" s="221">
        <f t="shared" si="7"/>
        <v>15.8</v>
      </c>
      <c r="AG161" s="47">
        <f>UHV!M161</f>
        <v>12.2</v>
      </c>
      <c r="AH161" s="254">
        <v>4.0</v>
      </c>
      <c r="AI161" s="221">
        <f t="shared" si="8"/>
        <v>16.2</v>
      </c>
      <c r="AJ161" s="223">
        <f t="shared" si="9"/>
        <v>21</v>
      </c>
      <c r="AK161" s="223">
        <f t="shared" si="10"/>
        <v>0</v>
      </c>
    </row>
    <row r="162" ht="15.75" customHeight="1">
      <c r="A162" s="20">
        <v>148.0</v>
      </c>
      <c r="B162" s="41" t="s">
        <v>468</v>
      </c>
      <c r="C162" s="42" t="s">
        <v>469</v>
      </c>
      <c r="D162" s="43" t="s">
        <v>470</v>
      </c>
      <c r="E162" s="253" t="s">
        <v>762</v>
      </c>
      <c r="F162" s="218">
        <v>0.0</v>
      </c>
      <c r="G162" s="251">
        <v>0.0</v>
      </c>
      <c r="H162" s="270">
        <v>6.0</v>
      </c>
      <c r="I162" s="251">
        <v>0.0</v>
      </c>
      <c r="J162" s="252"/>
      <c r="K162" s="220">
        <f t="shared" si="12"/>
        <v>6</v>
      </c>
      <c r="L162" s="47">
        <f>CADS!M162</f>
        <v>13.8</v>
      </c>
      <c r="M162" s="251">
        <v>2.0</v>
      </c>
      <c r="N162" s="221">
        <f t="shared" si="2"/>
        <v>15.8</v>
      </c>
      <c r="O162" s="222">
        <f>OS!M162</f>
        <v>14.4</v>
      </c>
      <c r="P162" s="250"/>
      <c r="Q162" s="221">
        <f t="shared" si="3"/>
        <v>14.4</v>
      </c>
      <c r="R162" s="47">
        <f>DSPD!M162</f>
        <v>25.5</v>
      </c>
      <c r="S162" s="249"/>
      <c r="T162" s="221">
        <f t="shared" si="4"/>
        <v>25.5</v>
      </c>
      <c r="U162" s="47">
        <f>MAD!M164</f>
        <v>12.6</v>
      </c>
      <c r="V162" s="47">
        <f>RPROGRAMMING!M164</f>
        <v>0</v>
      </c>
      <c r="W162" s="248">
        <v>2.0</v>
      </c>
      <c r="X162" s="221">
        <f t="shared" si="5"/>
        <v>14.6</v>
      </c>
      <c r="Y162" s="266">
        <f>'OE-ST ETC'!M164</f>
        <v>29</v>
      </c>
      <c r="Z162" s="45" t="str">
        <f>'OE-BEM EE'!N164</f>
        <v/>
      </c>
      <c r="AA162" s="47" t="str">
        <f>'OE-Autotronics ME'!M165</f>
        <v/>
      </c>
      <c r="AB162" s="249"/>
      <c r="AC162" s="267">
        <f t="shared" si="6"/>
        <v>29</v>
      </c>
      <c r="AD162" s="47">
        <f>FM!M162</f>
        <v>11.4</v>
      </c>
      <c r="AE162" s="254">
        <v>2.0</v>
      </c>
      <c r="AF162" s="221">
        <f t="shared" si="7"/>
        <v>13.4</v>
      </c>
      <c r="AG162" s="47">
        <f>UHV!M162</f>
        <v>15.4</v>
      </c>
      <c r="AH162" s="250"/>
      <c r="AI162" s="221">
        <f t="shared" si="8"/>
        <v>15.4</v>
      </c>
      <c r="AJ162" s="223">
        <f t="shared" si="9"/>
        <v>6</v>
      </c>
      <c r="AK162" s="223">
        <f t="shared" si="10"/>
        <v>0</v>
      </c>
    </row>
    <row r="163" ht="15.75" customHeight="1">
      <c r="A163" s="20">
        <v>149.0</v>
      </c>
      <c r="B163" s="41" t="s">
        <v>471</v>
      </c>
      <c r="C163" s="42" t="s">
        <v>472</v>
      </c>
      <c r="D163" s="43" t="s">
        <v>473</v>
      </c>
      <c r="E163" s="253" t="s">
        <v>763</v>
      </c>
      <c r="F163" s="218">
        <v>15.0</v>
      </c>
      <c r="G163" s="251">
        <v>0.0</v>
      </c>
      <c r="H163" s="270">
        <v>18.0</v>
      </c>
      <c r="I163" s="251">
        <v>5.0</v>
      </c>
      <c r="J163" s="252"/>
      <c r="K163" s="220">
        <f t="shared" si="12"/>
        <v>38</v>
      </c>
      <c r="L163" s="47">
        <f>CADS!M163</f>
        <v>8.6</v>
      </c>
      <c r="M163" s="251">
        <v>5.0</v>
      </c>
      <c r="N163" s="221">
        <f t="shared" si="2"/>
        <v>13.6</v>
      </c>
      <c r="O163" s="222">
        <f>OS!M163</f>
        <v>10</v>
      </c>
      <c r="P163" s="254">
        <v>5.0</v>
      </c>
      <c r="Q163" s="221">
        <f t="shared" si="3"/>
        <v>15</v>
      </c>
      <c r="R163" s="47">
        <f>DSPD!M163</f>
        <v>22.5</v>
      </c>
      <c r="S163" s="248">
        <v>5.0</v>
      </c>
      <c r="T163" s="221">
        <f t="shared" si="4"/>
        <v>27.5</v>
      </c>
      <c r="U163" s="47">
        <f>MAD!M165</f>
        <v>11.8</v>
      </c>
      <c r="V163" s="47">
        <f>RPROGRAMMING!M165</f>
        <v>0</v>
      </c>
      <c r="W163" s="248">
        <v>5.0</v>
      </c>
      <c r="X163" s="221">
        <f t="shared" si="5"/>
        <v>16.8</v>
      </c>
      <c r="Y163" s="266">
        <f>'OE-ST ETC'!M165</f>
        <v>23.5</v>
      </c>
      <c r="Z163" s="45" t="str">
        <f>'OE-BEM EE'!N165</f>
        <v/>
      </c>
      <c r="AA163" s="47" t="str">
        <f>'OE-Autotronics ME'!M166</f>
        <v/>
      </c>
      <c r="AB163" s="248">
        <v>5.0</v>
      </c>
      <c r="AC163" s="267">
        <f t="shared" si="6"/>
        <v>28.5</v>
      </c>
      <c r="AD163" s="47">
        <f>FM!M163</f>
        <v>10.6</v>
      </c>
      <c r="AE163" s="254">
        <v>5.0</v>
      </c>
      <c r="AF163" s="221">
        <f t="shared" si="7"/>
        <v>15.6</v>
      </c>
      <c r="AG163" s="47">
        <f>UHV!M163</f>
        <v>11.8</v>
      </c>
      <c r="AH163" s="254">
        <v>5.0</v>
      </c>
      <c r="AI163" s="221">
        <f t="shared" si="8"/>
        <v>16.8</v>
      </c>
      <c r="AJ163" s="223">
        <f t="shared" si="9"/>
        <v>35</v>
      </c>
      <c r="AK163" s="223">
        <f t="shared" si="10"/>
        <v>3</v>
      </c>
    </row>
    <row r="164" ht="15.75" customHeight="1">
      <c r="A164" s="20">
        <v>150.0</v>
      </c>
      <c r="B164" s="41" t="s">
        <v>474</v>
      </c>
      <c r="C164" s="42" t="s">
        <v>475</v>
      </c>
      <c r="D164" s="43" t="s">
        <v>476</v>
      </c>
      <c r="E164" s="253" t="s">
        <v>764</v>
      </c>
      <c r="F164" s="218">
        <v>0.0</v>
      </c>
      <c r="G164" s="251">
        <v>5.0</v>
      </c>
      <c r="H164" s="270">
        <v>14.0</v>
      </c>
      <c r="I164" s="251">
        <v>0.0</v>
      </c>
      <c r="J164" s="252"/>
      <c r="K164" s="220">
        <f t="shared" si="12"/>
        <v>19</v>
      </c>
      <c r="L164" s="47">
        <f>CADS!M164</f>
        <v>12.2</v>
      </c>
      <c r="M164" s="251">
        <v>5.0</v>
      </c>
      <c r="N164" s="221">
        <f t="shared" si="2"/>
        <v>17.2</v>
      </c>
      <c r="O164" s="222">
        <f>OS!M164</f>
        <v>11.6</v>
      </c>
      <c r="P164" s="254">
        <v>3.0</v>
      </c>
      <c r="Q164" s="221">
        <f t="shared" si="3"/>
        <v>14.6</v>
      </c>
      <c r="R164" s="47">
        <f>DSPD!M164</f>
        <v>23</v>
      </c>
      <c r="S164" s="248">
        <v>3.0</v>
      </c>
      <c r="T164" s="221">
        <f t="shared" si="4"/>
        <v>26</v>
      </c>
      <c r="U164" s="47">
        <f>MAD!M166</f>
        <v>12.6</v>
      </c>
      <c r="V164" s="47">
        <f>RPROGRAMMING!M166</f>
        <v>0</v>
      </c>
      <c r="W164" s="248">
        <v>3.0</v>
      </c>
      <c r="X164" s="221">
        <f t="shared" si="5"/>
        <v>15.6</v>
      </c>
      <c r="Y164" s="266">
        <f>'OE-ST ETC'!M166</f>
        <v>25</v>
      </c>
      <c r="Z164" s="45" t="str">
        <f>'OE-BEM EE'!N166</f>
        <v/>
      </c>
      <c r="AA164" s="47" t="str">
        <f>'OE-Autotronics ME'!M167</f>
        <v/>
      </c>
      <c r="AB164" s="248">
        <v>3.0</v>
      </c>
      <c r="AC164" s="267">
        <f t="shared" si="6"/>
        <v>28</v>
      </c>
      <c r="AD164" s="47">
        <f>FM!M164</f>
        <v>11.4</v>
      </c>
      <c r="AE164" s="250"/>
      <c r="AF164" s="221">
        <f t="shared" si="7"/>
        <v>11.4</v>
      </c>
      <c r="AG164" s="47">
        <f>UHV!M164</f>
        <v>11</v>
      </c>
      <c r="AH164" s="254">
        <v>2.0</v>
      </c>
      <c r="AI164" s="221">
        <f t="shared" si="8"/>
        <v>13</v>
      </c>
      <c r="AJ164" s="223">
        <f t="shared" si="9"/>
        <v>19</v>
      </c>
      <c r="AK164" s="223">
        <f t="shared" si="10"/>
        <v>0</v>
      </c>
    </row>
    <row r="165" ht="15.75" customHeight="1">
      <c r="A165" s="20">
        <v>151.0</v>
      </c>
      <c r="B165" s="41" t="s">
        <v>477</v>
      </c>
      <c r="C165" s="42" t="s">
        <v>478</v>
      </c>
      <c r="D165" s="43" t="s">
        <v>479</v>
      </c>
      <c r="E165" s="253" t="s">
        <v>765</v>
      </c>
      <c r="F165" s="218">
        <v>15.0</v>
      </c>
      <c r="G165" s="251">
        <v>5.0</v>
      </c>
      <c r="H165" s="270">
        <v>14.0</v>
      </c>
      <c r="I165" s="251">
        <v>5.0</v>
      </c>
      <c r="J165" s="251">
        <v>10.0</v>
      </c>
      <c r="K165" s="220">
        <f t="shared" si="12"/>
        <v>49</v>
      </c>
      <c r="L165" s="47">
        <f>CADS!M165</f>
        <v>13.4</v>
      </c>
      <c r="M165" s="251">
        <v>5.0</v>
      </c>
      <c r="N165" s="221">
        <f t="shared" si="2"/>
        <v>18.4</v>
      </c>
      <c r="O165" s="222">
        <f>OS!M165</f>
        <v>14.6</v>
      </c>
      <c r="P165" s="254">
        <v>5.0</v>
      </c>
      <c r="Q165" s="221">
        <f t="shared" si="3"/>
        <v>19.6</v>
      </c>
      <c r="R165" s="47">
        <f>DSPD!M165</f>
        <v>32.5</v>
      </c>
      <c r="S165" s="248">
        <v>5.0</v>
      </c>
      <c r="T165" s="221">
        <f t="shared" si="4"/>
        <v>37.5</v>
      </c>
      <c r="U165" s="47">
        <f>MAD!M167</f>
        <v>16.8</v>
      </c>
      <c r="V165" s="47">
        <f>RPROGRAMMING!M167</f>
        <v>0</v>
      </c>
      <c r="W165" s="248">
        <v>3.0</v>
      </c>
      <c r="X165" s="221">
        <f t="shared" si="5"/>
        <v>19.8</v>
      </c>
      <c r="Y165" s="266">
        <f>'OE-ST ETC'!M167</f>
        <v>34.5</v>
      </c>
      <c r="Z165" s="45" t="str">
        <f>'OE-BEM EE'!N167</f>
        <v/>
      </c>
      <c r="AA165" s="47" t="str">
        <f>'OE-Autotronics ME'!M168</f>
        <v/>
      </c>
      <c r="AB165" s="248">
        <v>5.0</v>
      </c>
      <c r="AC165" s="267">
        <f t="shared" si="6"/>
        <v>39.5</v>
      </c>
      <c r="AD165" s="47">
        <f>FM!M165</f>
        <v>12.6</v>
      </c>
      <c r="AE165" s="254">
        <v>5.0</v>
      </c>
      <c r="AF165" s="221">
        <f t="shared" si="7"/>
        <v>17.6</v>
      </c>
      <c r="AG165" s="47">
        <f>UHV!M165</f>
        <v>12.6</v>
      </c>
      <c r="AH165" s="254">
        <v>5.0</v>
      </c>
      <c r="AI165" s="221">
        <f t="shared" si="8"/>
        <v>17.6</v>
      </c>
      <c r="AJ165" s="223">
        <f t="shared" si="9"/>
        <v>33</v>
      </c>
      <c r="AK165" s="223">
        <f t="shared" si="10"/>
        <v>16</v>
      </c>
    </row>
    <row r="166" ht="15.75" customHeight="1">
      <c r="A166" s="20">
        <v>152.0</v>
      </c>
      <c r="B166" s="41" t="s">
        <v>480</v>
      </c>
      <c r="C166" s="42" t="s">
        <v>481</v>
      </c>
      <c r="D166" s="43" t="s">
        <v>482</v>
      </c>
      <c r="E166" s="253" t="s">
        <v>766</v>
      </c>
      <c r="F166" s="218">
        <v>15.0</v>
      </c>
      <c r="G166" s="251">
        <v>0.0</v>
      </c>
      <c r="H166" s="270">
        <v>8.0</v>
      </c>
      <c r="I166" s="251">
        <v>0.0</v>
      </c>
      <c r="J166" s="252"/>
      <c r="K166" s="220">
        <f t="shared" si="12"/>
        <v>23</v>
      </c>
      <c r="L166" s="47">
        <f>CADS!M166</f>
        <v>9.4</v>
      </c>
      <c r="M166" s="251">
        <v>5.0</v>
      </c>
      <c r="N166" s="221">
        <f t="shared" si="2"/>
        <v>14.4</v>
      </c>
      <c r="O166" s="222">
        <f>OS!M166</f>
        <v>12</v>
      </c>
      <c r="P166" s="254">
        <v>5.0</v>
      </c>
      <c r="Q166" s="221">
        <f t="shared" si="3"/>
        <v>17</v>
      </c>
      <c r="R166" s="47">
        <f>DSPD!M166</f>
        <v>23</v>
      </c>
      <c r="S166" s="248">
        <v>5.0</v>
      </c>
      <c r="T166" s="221">
        <f t="shared" si="4"/>
        <v>28</v>
      </c>
      <c r="U166" s="47">
        <f>MAD!M168</f>
        <v>12.8</v>
      </c>
      <c r="V166" s="47">
        <f>RPROGRAMMING!M168</f>
        <v>0</v>
      </c>
      <c r="W166" s="248">
        <v>5.0</v>
      </c>
      <c r="X166" s="221">
        <f t="shared" si="5"/>
        <v>17.8</v>
      </c>
      <c r="Y166" s="266">
        <f>'OE-ST ETC'!M168</f>
        <v>25.5</v>
      </c>
      <c r="Z166" s="45" t="str">
        <f>'OE-BEM EE'!N168</f>
        <v/>
      </c>
      <c r="AA166" s="47" t="str">
        <f>'OE-Autotronics ME'!M169</f>
        <v/>
      </c>
      <c r="AB166" s="249"/>
      <c r="AC166" s="267">
        <f t="shared" si="6"/>
        <v>25.5</v>
      </c>
      <c r="AD166" s="47">
        <f>FM!M166</f>
        <v>11</v>
      </c>
      <c r="AE166" s="254">
        <v>1.0</v>
      </c>
      <c r="AF166" s="221">
        <f t="shared" si="7"/>
        <v>12</v>
      </c>
      <c r="AG166" s="47">
        <f>UHV!M166</f>
        <v>12.6</v>
      </c>
      <c r="AH166" s="254">
        <v>2.0</v>
      </c>
      <c r="AI166" s="221">
        <f t="shared" si="8"/>
        <v>14.6</v>
      </c>
      <c r="AJ166" s="223">
        <f t="shared" si="9"/>
        <v>23</v>
      </c>
      <c r="AK166" s="223">
        <f t="shared" si="10"/>
        <v>0</v>
      </c>
    </row>
    <row r="167" ht="15.75" customHeight="1">
      <c r="A167" s="20">
        <v>153.0</v>
      </c>
      <c r="B167" s="41" t="s">
        <v>483</v>
      </c>
      <c r="C167" s="42" t="s">
        <v>484</v>
      </c>
      <c r="D167" s="43" t="s">
        <v>485</v>
      </c>
      <c r="E167" s="253" t="s">
        <v>767</v>
      </c>
      <c r="F167" s="218">
        <v>15.0</v>
      </c>
      <c r="G167" s="251">
        <v>0.0</v>
      </c>
      <c r="H167" s="218">
        <v>0.0</v>
      </c>
      <c r="I167" s="251">
        <v>0.0</v>
      </c>
      <c r="J167" s="252"/>
      <c r="K167" s="220">
        <f t="shared" si="12"/>
        <v>15</v>
      </c>
      <c r="L167" s="47">
        <f>CADS!M167</f>
        <v>11</v>
      </c>
      <c r="M167" s="251">
        <v>3.0</v>
      </c>
      <c r="N167" s="221">
        <f t="shared" si="2"/>
        <v>14</v>
      </c>
      <c r="O167" s="222">
        <f>OS!M167</f>
        <v>10.2</v>
      </c>
      <c r="P167" s="254">
        <v>3.0</v>
      </c>
      <c r="Q167" s="221">
        <f t="shared" si="3"/>
        <v>13.2</v>
      </c>
      <c r="R167" s="47">
        <f>DSPD!M167</f>
        <v>16.5</v>
      </c>
      <c r="S167" s="249"/>
      <c r="T167" s="221">
        <f t="shared" si="4"/>
        <v>16.5</v>
      </c>
      <c r="U167" s="47">
        <f>MAD!M169</f>
        <v>10.8</v>
      </c>
      <c r="V167" s="47">
        <f>RPROGRAMMING!M169</f>
        <v>4</v>
      </c>
      <c r="W167" s="248">
        <v>5.0</v>
      </c>
      <c r="X167" s="221">
        <f t="shared" si="5"/>
        <v>19.8</v>
      </c>
      <c r="Y167" s="266">
        <f>'OE-ST ETC'!M169</f>
        <v>18</v>
      </c>
      <c r="Z167" s="45" t="str">
        <f>'OE-BEM EE'!N169</f>
        <v/>
      </c>
      <c r="AA167" s="47" t="str">
        <f>'OE-Autotronics ME'!M170</f>
        <v/>
      </c>
      <c r="AB167" s="249"/>
      <c r="AC167" s="267">
        <f t="shared" si="6"/>
        <v>18</v>
      </c>
      <c r="AD167" s="47">
        <f>FM!M167</f>
        <v>11.8</v>
      </c>
      <c r="AE167" s="250"/>
      <c r="AF167" s="221">
        <f t="shared" si="7"/>
        <v>11.8</v>
      </c>
      <c r="AG167" s="47">
        <f>UHV!M167</f>
        <v>11</v>
      </c>
      <c r="AH167" s="254">
        <v>4.0</v>
      </c>
      <c r="AI167" s="221">
        <f t="shared" si="8"/>
        <v>15</v>
      </c>
      <c r="AJ167" s="223">
        <f t="shared" si="9"/>
        <v>15</v>
      </c>
      <c r="AK167" s="223">
        <f t="shared" si="10"/>
        <v>0</v>
      </c>
    </row>
    <row r="168" ht="15.75" customHeight="1">
      <c r="A168" s="20">
        <v>154.0</v>
      </c>
      <c r="B168" s="41" t="s">
        <v>486</v>
      </c>
      <c r="C168" s="42" t="s">
        <v>487</v>
      </c>
      <c r="D168" s="43" t="s">
        <v>488</v>
      </c>
      <c r="E168" s="253" t="s">
        <v>768</v>
      </c>
      <c r="F168" s="218">
        <v>15.0</v>
      </c>
      <c r="G168" s="251">
        <v>5.0</v>
      </c>
      <c r="H168" s="270">
        <v>8.0</v>
      </c>
      <c r="I168" s="251">
        <v>0.0</v>
      </c>
      <c r="J168" s="252"/>
      <c r="K168" s="220">
        <f t="shared" si="12"/>
        <v>28</v>
      </c>
      <c r="L168" s="47">
        <f>CADS!M168</f>
        <v>10.2</v>
      </c>
      <c r="M168" s="251">
        <v>5.0</v>
      </c>
      <c r="N168" s="221">
        <f t="shared" si="2"/>
        <v>15.2</v>
      </c>
      <c r="O168" s="222">
        <f>OS!M168</f>
        <v>9.6</v>
      </c>
      <c r="P168" s="254">
        <v>5.0</v>
      </c>
      <c r="Q168" s="221">
        <f t="shared" si="3"/>
        <v>14.6</v>
      </c>
      <c r="R168" s="47">
        <f>DSPD!M168</f>
        <v>15</v>
      </c>
      <c r="S168" s="248">
        <v>5.0</v>
      </c>
      <c r="T168" s="221">
        <f t="shared" si="4"/>
        <v>20</v>
      </c>
      <c r="U168" s="47">
        <f>MAD!M170</f>
        <v>10.4</v>
      </c>
      <c r="V168" s="47">
        <f>RPROGRAMMING!M170</f>
        <v>0</v>
      </c>
      <c r="W168" s="248">
        <v>5.0</v>
      </c>
      <c r="X168" s="221">
        <f t="shared" si="5"/>
        <v>15.4</v>
      </c>
      <c r="Y168" s="266">
        <f>'OE-ST ETC'!M170</f>
        <v>14.5</v>
      </c>
      <c r="Z168" s="45" t="str">
        <f>'OE-BEM EE'!N170</f>
        <v/>
      </c>
      <c r="AA168" s="47" t="str">
        <f>'OE-Autotronics ME'!M171</f>
        <v/>
      </c>
      <c r="AB168" s="249"/>
      <c r="AC168" s="267">
        <f t="shared" si="6"/>
        <v>14.5</v>
      </c>
      <c r="AD168" s="47">
        <f>FM!M168</f>
        <v>9.8</v>
      </c>
      <c r="AE168" s="254">
        <v>5.0</v>
      </c>
      <c r="AF168" s="221">
        <f t="shared" si="7"/>
        <v>14.8</v>
      </c>
      <c r="AG168" s="47">
        <f>UHV!M168</f>
        <v>11</v>
      </c>
      <c r="AH168" s="254">
        <v>3.0</v>
      </c>
      <c r="AI168" s="221">
        <f t="shared" si="8"/>
        <v>14</v>
      </c>
      <c r="AJ168" s="223">
        <f t="shared" si="9"/>
        <v>28</v>
      </c>
      <c r="AK168" s="223">
        <f t="shared" si="10"/>
        <v>0</v>
      </c>
    </row>
    <row r="169" ht="15.75" customHeight="1">
      <c r="A169" s="20">
        <v>155.0</v>
      </c>
      <c r="B169" s="41" t="s">
        <v>489</v>
      </c>
      <c r="C169" s="42" t="s">
        <v>490</v>
      </c>
      <c r="D169" s="43" t="s">
        <v>491</v>
      </c>
      <c r="E169" s="253" t="s">
        <v>769</v>
      </c>
      <c r="F169" s="218">
        <v>0.0</v>
      </c>
      <c r="G169" s="251">
        <v>0.0</v>
      </c>
      <c r="H169" s="218">
        <v>6.0</v>
      </c>
      <c r="I169" s="251">
        <v>0.0</v>
      </c>
      <c r="J169" s="252"/>
      <c r="K169" s="220">
        <f t="shared" si="12"/>
        <v>6</v>
      </c>
      <c r="L169" s="47">
        <f>CADS!M169</f>
        <v>11.8</v>
      </c>
      <c r="M169" s="251">
        <v>1.0</v>
      </c>
      <c r="N169" s="221">
        <f t="shared" si="2"/>
        <v>12.8</v>
      </c>
      <c r="O169" s="222">
        <f>OS!M169</f>
        <v>12.4</v>
      </c>
      <c r="P169" s="254">
        <v>1.0</v>
      </c>
      <c r="Q169" s="221">
        <f t="shared" si="3"/>
        <v>13.4</v>
      </c>
      <c r="R169" s="47">
        <f>DSPD!M169</f>
        <v>24.5</v>
      </c>
      <c r="S169" s="249"/>
      <c r="T169" s="221">
        <f t="shared" si="4"/>
        <v>24.5</v>
      </c>
      <c r="U169" s="47">
        <f>MAD!M171</f>
        <v>13.8</v>
      </c>
      <c r="V169" s="47">
        <f>RPROGRAMMING!M171</f>
        <v>0</v>
      </c>
      <c r="W169" s="248">
        <v>1.0</v>
      </c>
      <c r="X169" s="221">
        <f t="shared" si="5"/>
        <v>14.8</v>
      </c>
      <c r="Y169" s="266">
        <f>'OE-ST ETC'!M171</f>
        <v>26</v>
      </c>
      <c r="Z169" s="45" t="str">
        <f>'OE-BEM EE'!N171</f>
        <v/>
      </c>
      <c r="AA169" s="47" t="str">
        <f>'OE-Autotronics ME'!M172</f>
        <v/>
      </c>
      <c r="AB169" s="249"/>
      <c r="AC169" s="267">
        <f t="shared" si="6"/>
        <v>26</v>
      </c>
      <c r="AD169" s="47">
        <f>FM!M169</f>
        <v>15.6</v>
      </c>
      <c r="AE169" s="254">
        <v>1.0</v>
      </c>
      <c r="AF169" s="221">
        <f t="shared" si="7"/>
        <v>16.6</v>
      </c>
      <c r="AG169" s="47">
        <f>UHV!M169</f>
        <v>13</v>
      </c>
      <c r="AH169" s="254">
        <v>2.0</v>
      </c>
      <c r="AI169" s="221">
        <f t="shared" si="8"/>
        <v>15</v>
      </c>
      <c r="AJ169" s="223">
        <f t="shared" si="9"/>
        <v>6</v>
      </c>
      <c r="AK169" s="223">
        <f t="shared" si="10"/>
        <v>0</v>
      </c>
    </row>
    <row r="170" ht="15.75" customHeight="1">
      <c r="A170" s="20">
        <v>156.0</v>
      </c>
      <c r="B170" s="41" t="s">
        <v>492</v>
      </c>
      <c r="C170" s="42" t="s">
        <v>493</v>
      </c>
      <c r="D170" s="43" t="s">
        <v>494</v>
      </c>
      <c r="E170" s="253" t="s">
        <v>770</v>
      </c>
      <c r="F170" s="218">
        <v>15.0</v>
      </c>
      <c r="G170" s="251">
        <v>0.0</v>
      </c>
      <c r="H170" s="270">
        <v>6.0</v>
      </c>
      <c r="I170" s="251">
        <v>0.0</v>
      </c>
      <c r="J170" s="252"/>
      <c r="K170" s="220">
        <f t="shared" si="12"/>
        <v>21</v>
      </c>
      <c r="L170" s="47">
        <f>CADS!M170</f>
        <v>13.4</v>
      </c>
      <c r="M170" s="251">
        <v>5.0</v>
      </c>
      <c r="N170" s="221">
        <f t="shared" si="2"/>
        <v>18.4</v>
      </c>
      <c r="O170" s="222">
        <f>OS!M170</f>
        <v>12</v>
      </c>
      <c r="P170" s="254">
        <v>5.0</v>
      </c>
      <c r="Q170" s="221">
        <f t="shared" si="3"/>
        <v>17</v>
      </c>
      <c r="R170" s="47">
        <f>DSPD!M170</f>
        <v>21</v>
      </c>
      <c r="S170" s="248">
        <v>2.0</v>
      </c>
      <c r="T170" s="221">
        <f t="shared" si="4"/>
        <v>23</v>
      </c>
      <c r="U170" s="47">
        <f>MAD!M172</f>
        <v>10.8</v>
      </c>
      <c r="V170" s="47">
        <f>RPROGRAMMING!M172</f>
        <v>0</v>
      </c>
      <c r="W170" s="248">
        <v>3.0</v>
      </c>
      <c r="X170" s="221">
        <f t="shared" si="5"/>
        <v>13.8</v>
      </c>
      <c r="Y170" s="266">
        <f>'OE-ST ETC'!M172</f>
        <v>17</v>
      </c>
      <c r="Z170" s="45" t="str">
        <f>'OE-BEM EE'!N172</f>
        <v/>
      </c>
      <c r="AA170" s="47" t="str">
        <f>'OE-Autotronics ME'!M173</f>
        <v/>
      </c>
      <c r="AB170" s="249"/>
      <c r="AC170" s="267">
        <f t="shared" si="6"/>
        <v>17</v>
      </c>
      <c r="AD170" s="47">
        <f>FM!M170</f>
        <v>12.6</v>
      </c>
      <c r="AE170" s="254">
        <v>3.0</v>
      </c>
      <c r="AF170" s="221">
        <f t="shared" si="7"/>
        <v>15.6</v>
      </c>
      <c r="AG170" s="47">
        <f>UHV!M170</f>
        <v>13</v>
      </c>
      <c r="AH170" s="254">
        <v>3.0</v>
      </c>
      <c r="AI170" s="221">
        <f t="shared" si="8"/>
        <v>16</v>
      </c>
      <c r="AJ170" s="223">
        <f t="shared" si="9"/>
        <v>21</v>
      </c>
      <c r="AK170" s="223">
        <f t="shared" si="10"/>
        <v>0</v>
      </c>
    </row>
    <row r="171" ht="15.75" customHeight="1">
      <c r="A171" s="20">
        <v>157.0</v>
      </c>
      <c r="B171" s="41" t="s">
        <v>495</v>
      </c>
      <c r="C171" s="42" t="s">
        <v>496</v>
      </c>
      <c r="D171" s="43" t="s">
        <v>497</v>
      </c>
      <c r="E171" s="253" t="s">
        <v>771</v>
      </c>
      <c r="F171" s="218">
        <v>15.0</v>
      </c>
      <c r="G171" s="251">
        <v>0.0</v>
      </c>
      <c r="H171" s="270">
        <v>6.0</v>
      </c>
      <c r="I171" s="251">
        <v>0.0</v>
      </c>
      <c r="J171" s="252"/>
      <c r="K171" s="220">
        <f t="shared" si="12"/>
        <v>21</v>
      </c>
      <c r="L171" s="47">
        <f>CADS!M171</f>
        <v>12.6</v>
      </c>
      <c r="M171" s="251">
        <v>4.0</v>
      </c>
      <c r="N171" s="221">
        <f t="shared" si="2"/>
        <v>16.6</v>
      </c>
      <c r="O171" s="222">
        <f>OS!M171</f>
        <v>8.8</v>
      </c>
      <c r="P171" s="254">
        <v>5.0</v>
      </c>
      <c r="Q171" s="221">
        <f t="shared" si="3"/>
        <v>13.8</v>
      </c>
      <c r="R171" s="47">
        <f>DSPD!M171</f>
        <v>18</v>
      </c>
      <c r="S171" s="248">
        <v>3.0</v>
      </c>
      <c r="T171" s="221">
        <f t="shared" si="4"/>
        <v>21</v>
      </c>
      <c r="U171" s="47">
        <f>MAD!M173</f>
        <v>0</v>
      </c>
      <c r="V171" s="47">
        <f>RPROGRAMMING!M173</f>
        <v>7.6</v>
      </c>
      <c r="W171" s="248">
        <v>3.0</v>
      </c>
      <c r="X171" s="221">
        <f t="shared" si="5"/>
        <v>10.6</v>
      </c>
      <c r="Y171" s="266">
        <f>'OE-ST ETC'!M173</f>
        <v>17.5</v>
      </c>
      <c r="Z171" s="45" t="str">
        <f>'OE-BEM EE'!N173</f>
        <v/>
      </c>
      <c r="AA171" s="47" t="str">
        <f>'OE-Autotronics ME'!M174</f>
        <v/>
      </c>
      <c r="AB171" s="249"/>
      <c r="AC171" s="267">
        <f t="shared" si="6"/>
        <v>17.5</v>
      </c>
      <c r="AD171" s="47">
        <f>FM!M171</f>
        <v>10.2</v>
      </c>
      <c r="AE171" s="254">
        <v>3.0</v>
      </c>
      <c r="AF171" s="221">
        <f t="shared" si="7"/>
        <v>13.2</v>
      </c>
      <c r="AG171" s="47">
        <f>UHV!M171</f>
        <v>10.2</v>
      </c>
      <c r="AH171" s="254">
        <v>3.0</v>
      </c>
      <c r="AI171" s="221">
        <f t="shared" si="8"/>
        <v>13.2</v>
      </c>
      <c r="AJ171" s="223">
        <f t="shared" si="9"/>
        <v>21</v>
      </c>
      <c r="AK171" s="223">
        <f t="shared" si="10"/>
        <v>0</v>
      </c>
    </row>
    <row r="172" ht="15.75" customHeight="1">
      <c r="A172" s="20">
        <v>158.0</v>
      </c>
      <c r="B172" s="41" t="s">
        <v>498</v>
      </c>
      <c r="C172" s="42" t="s">
        <v>499</v>
      </c>
      <c r="D172" s="43" t="s">
        <v>500</v>
      </c>
      <c r="E172" s="253" t="s">
        <v>772</v>
      </c>
      <c r="F172" s="218">
        <v>15.0</v>
      </c>
      <c r="G172" s="251">
        <v>0.0</v>
      </c>
      <c r="H172" s="270">
        <v>6.0</v>
      </c>
      <c r="I172" s="251">
        <v>0.0</v>
      </c>
      <c r="J172" s="252"/>
      <c r="K172" s="220">
        <f t="shared" si="12"/>
        <v>21</v>
      </c>
      <c r="L172" s="47">
        <f>CADS!M172</f>
        <v>10.6</v>
      </c>
      <c r="M172" s="251">
        <v>5.0</v>
      </c>
      <c r="N172" s="221">
        <f t="shared" si="2"/>
        <v>15.6</v>
      </c>
      <c r="O172" s="222">
        <f>OS!M172</f>
        <v>10.4</v>
      </c>
      <c r="P172" s="254">
        <v>4.0</v>
      </c>
      <c r="Q172" s="221">
        <f t="shared" si="3"/>
        <v>14.4</v>
      </c>
      <c r="R172" s="47">
        <f>DSPD!M172</f>
        <v>15</v>
      </c>
      <c r="S172" s="248">
        <v>4.0</v>
      </c>
      <c r="T172" s="221">
        <f t="shared" si="4"/>
        <v>19</v>
      </c>
      <c r="U172" s="47">
        <f>MAD!M174</f>
        <v>0</v>
      </c>
      <c r="V172" s="47">
        <f>RPROGRAMMING!M174</f>
        <v>6.8</v>
      </c>
      <c r="W172" s="248">
        <v>3.0</v>
      </c>
      <c r="X172" s="221">
        <f t="shared" si="5"/>
        <v>9.8</v>
      </c>
      <c r="Y172" s="266">
        <f>'OE-ST ETC'!M174</f>
        <v>24</v>
      </c>
      <c r="Z172" s="45" t="str">
        <f>'OE-BEM EE'!N174</f>
        <v/>
      </c>
      <c r="AA172" s="47" t="str">
        <f>'OE-Autotronics ME'!M175</f>
        <v/>
      </c>
      <c r="AB172" s="249"/>
      <c r="AC172" s="267">
        <f t="shared" si="6"/>
        <v>24</v>
      </c>
      <c r="AD172" s="47">
        <f>FM!M172</f>
        <v>10.2</v>
      </c>
      <c r="AE172" s="250"/>
      <c r="AF172" s="221">
        <f t="shared" si="7"/>
        <v>10.2</v>
      </c>
      <c r="AG172" s="47">
        <f>UHV!M172</f>
        <v>7.4</v>
      </c>
      <c r="AH172" s="254">
        <v>5.0</v>
      </c>
      <c r="AI172" s="221">
        <f t="shared" si="8"/>
        <v>12.4</v>
      </c>
      <c r="AJ172" s="223">
        <f t="shared" si="9"/>
        <v>21</v>
      </c>
      <c r="AK172" s="223">
        <f t="shared" si="10"/>
        <v>0</v>
      </c>
    </row>
    <row r="173" ht="15.75" customHeight="1">
      <c r="A173" s="20">
        <v>159.0</v>
      </c>
      <c r="B173" s="41" t="s">
        <v>501</v>
      </c>
      <c r="C173" s="42" t="s">
        <v>502</v>
      </c>
      <c r="D173" s="43" t="s">
        <v>503</v>
      </c>
      <c r="E173" s="45"/>
      <c r="F173" s="218">
        <v>0.0</v>
      </c>
      <c r="G173" s="20">
        <v>0.0</v>
      </c>
      <c r="H173" s="218">
        <v>0.0</v>
      </c>
      <c r="I173" s="251">
        <v>0.0</v>
      </c>
      <c r="J173" s="45"/>
      <c r="K173" s="220">
        <f t="shared" ref="K173:K185" si="13">F173+G173+H173+$I$173+J173</f>
        <v>0</v>
      </c>
      <c r="L173" s="47">
        <f>CADS!M173</f>
        <v>12</v>
      </c>
      <c r="M173" s="45"/>
      <c r="N173" s="221">
        <f t="shared" si="2"/>
        <v>12</v>
      </c>
      <c r="O173" s="222">
        <f>OS!M173</f>
        <v>13.2</v>
      </c>
      <c r="P173" s="45"/>
      <c r="Q173" s="221">
        <f t="shared" si="3"/>
        <v>13.2</v>
      </c>
      <c r="R173" s="47">
        <f>DSPD!M173</f>
        <v>25.5</v>
      </c>
      <c r="S173" s="45"/>
      <c r="T173" s="221">
        <f t="shared" si="4"/>
        <v>25.5</v>
      </c>
      <c r="U173" s="47">
        <f>MAD!M175</f>
        <v>13.2</v>
      </c>
      <c r="V173" s="45" t="str">
        <f>RPROGRAMMING!M175</f>
        <v/>
      </c>
      <c r="W173" s="45"/>
      <c r="X173" s="221">
        <f t="shared" si="5"/>
        <v>13.2</v>
      </c>
      <c r="Y173" s="266">
        <f>'OE-ST ETC'!M175</f>
        <v>26.5</v>
      </c>
      <c r="Z173" s="45" t="str">
        <f>'OE-BEM EE'!N175</f>
        <v/>
      </c>
      <c r="AA173" s="47" t="str">
        <f>'OE-Autotronics ME'!M176</f>
        <v/>
      </c>
      <c r="AB173" s="45"/>
      <c r="AC173" s="267">
        <f t="shared" si="6"/>
        <v>26.5</v>
      </c>
      <c r="AD173" s="47">
        <f>FM!M173</f>
        <v>10.6</v>
      </c>
      <c r="AE173" s="45"/>
      <c r="AF173" s="221">
        <f t="shared" si="7"/>
        <v>10.6</v>
      </c>
      <c r="AG173" s="47">
        <f>UHV!M173</f>
        <v>14.8</v>
      </c>
      <c r="AH173" s="45"/>
      <c r="AI173" s="221">
        <f t="shared" si="8"/>
        <v>14.8</v>
      </c>
      <c r="AJ173" s="223">
        <f t="shared" si="9"/>
        <v>0</v>
      </c>
      <c r="AK173" s="223">
        <f t="shared" si="10"/>
        <v>0</v>
      </c>
    </row>
    <row r="174" ht="15.75" customHeight="1">
      <c r="A174" s="20">
        <v>160.0</v>
      </c>
      <c r="B174" s="41" t="s">
        <v>504</v>
      </c>
      <c r="C174" s="35" t="s">
        <v>505</v>
      </c>
      <c r="D174" s="36" t="s">
        <v>506</v>
      </c>
      <c r="E174" s="271" t="s">
        <v>773</v>
      </c>
      <c r="F174" s="272">
        <v>15.0</v>
      </c>
      <c r="G174" s="20">
        <v>0.0</v>
      </c>
      <c r="H174" s="218">
        <v>0.0</v>
      </c>
      <c r="I174" s="53"/>
      <c r="J174" s="53"/>
      <c r="K174" s="220">
        <f t="shared" si="13"/>
        <v>15</v>
      </c>
      <c r="L174" s="47">
        <f>CADS!M174</f>
        <v>14</v>
      </c>
      <c r="M174" s="272">
        <v>2.0</v>
      </c>
      <c r="N174" s="221">
        <f t="shared" si="2"/>
        <v>16</v>
      </c>
      <c r="O174" s="222">
        <f>OS!M174</f>
        <v>12.8</v>
      </c>
      <c r="P174" s="272">
        <v>5.0</v>
      </c>
      <c r="Q174" s="221">
        <f t="shared" si="3"/>
        <v>17.8</v>
      </c>
      <c r="R174" s="47">
        <f>DSPD!M174</f>
        <v>20.5</v>
      </c>
      <c r="S174" s="272">
        <v>3.0</v>
      </c>
      <c r="T174" s="221">
        <f t="shared" si="4"/>
        <v>23.5</v>
      </c>
      <c r="U174" s="47">
        <f>MAD!M176</f>
        <v>0</v>
      </c>
      <c r="V174" s="47">
        <f>RPROGRAMMING!M176</f>
        <v>8.4</v>
      </c>
      <c r="W174" s="249"/>
      <c r="X174" s="221">
        <f t="shared" si="5"/>
        <v>8.4</v>
      </c>
      <c r="Y174" s="266">
        <f>'OE-ST ETC'!M176</f>
        <v>10</v>
      </c>
      <c r="Z174" s="249"/>
      <c r="AA174" s="249"/>
      <c r="AB174" s="248">
        <v>5.0</v>
      </c>
      <c r="AC174" s="267">
        <f t="shared" si="6"/>
        <v>15</v>
      </c>
      <c r="AD174" s="47">
        <f>FM!M174</f>
        <v>13.2</v>
      </c>
      <c r="AE174" s="53"/>
      <c r="AF174" s="221">
        <f t="shared" si="7"/>
        <v>13.2</v>
      </c>
      <c r="AG174" s="47">
        <f>UHV!M174</f>
        <v>12</v>
      </c>
      <c r="AH174" s="53"/>
      <c r="AI174" s="221">
        <f t="shared" si="8"/>
        <v>12</v>
      </c>
      <c r="AJ174" s="223">
        <f t="shared" si="9"/>
        <v>15</v>
      </c>
      <c r="AK174" s="223">
        <f t="shared" si="10"/>
        <v>0</v>
      </c>
    </row>
    <row r="175" ht="15.75" customHeight="1">
      <c r="A175" s="20">
        <v>161.0</v>
      </c>
      <c r="B175" s="41" t="s">
        <v>507</v>
      </c>
      <c r="C175" s="35" t="s">
        <v>508</v>
      </c>
      <c r="D175" s="36" t="s">
        <v>509</v>
      </c>
      <c r="E175" s="271" t="s">
        <v>774</v>
      </c>
      <c r="F175" s="272">
        <v>10.0</v>
      </c>
      <c r="G175" s="20">
        <v>0.0</v>
      </c>
      <c r="H175" s="218">
        <v>0.0</v>
      </c>
      <c r="I175" s="53"/>
      <c r="J175" s="53"/>
      <c r="K175" s="220">
        <f t="shared" si="13"/>
        <v>10</v>
      </c>
      <c r="L175" s="47">
        <f>CADS!M175</f>
        <v>11.6</v>
      </c>
      <c r="M175" s="272">
        <v>2.0</v>
      </c>
      <c r="N175" s="221">
        <f t="shared" si="2"/>
        <v>13.6</v>
      </c>
      <c r="O175" s="222">
        <f>OS!M175</f>
        <v>11.2</v>
      </c>
      <c r="P175" s="53"/>
      <c r="Q175" s="221">
        <f t="shared" si="3"/>
        <v>11.2</v>
      </c>
      <c r="R175" s="47">
        <f>DSPD!M175</f>
        <v>19</v>
      </c>
      <c r="S175" s="272">
        <v>5.0</v>
      </c>
      <c r="T175" s="221">
        <f t="shared" si="4"/>
        <v>24</v>
      </c>
      <c r="U175" s="47">
        <f>MAD!M177</f>
        <v>0</v>
      </c>
      <c r="V175" s="47">
        <f>RPROGRAMMING!M177</f>
        <v>10.8</v>
      </c>
      <c r="W175" s="249"/>
      <c r="X175" s="221">
        <f t="shared" si="5"/>
        <v>10.8</v>
      </c>
      <c r="Y175" s="266">
        <f>'OE-ST ETC'!M177</f>
        <v>17.5</v>
      </c>
      <c r="Z175" s="249"/>
      <c r="AA175" s="249"/>
      <c r="AB175" s="248">
        <v>3.0</v>
      </c>
      <c r="AC175" s="267">
        <f t="shared" si="6"/>
        <v>20.5</v>
      </c>
      <c r="AD175" s="47">
        <f>FM!M175</f>
        <v>11.2</v>
      </c>
      <c r="AE175" s="53"/>
      <c r="AF175" s="221">
        <f t="shared" si="7"/>
        <v>11.2</v>
      </c>
      <c r="AG175" s="47">
        <f>UHV!M175</f>
        <v>15.6</v>
      </c>
      <c r="AH175" s="53"/>
      <c r="AI175" s="221">
        <f t="shared" si="8"/>
        <v>15.6</v>
      </c>
      <c r="AJ175" s="223">
        <f t="shared" si="9"/>
        <v>10</v>
      </c>
      <c r="AK175" s="223">
        <f t="shared" si="10"/>
        <v>0</v>
      </c>
    </row>
    <row r="176" ht="15.75" customHeight="1">
      <c r="A176" s="20">
        <v>162.0</v>
      </c>
      <c r="B176" s="41" t="s">
        <v>510</v>
      </c>
      <c r="C176" s="35" t="s">
        <v>511</v>
      </c>
      <c r="D176" s="36" t="s">
        <v>512</v>
      </c>
      <c r="E176" s="271" t="s">
        <v>775</v>
      </c>
      <c r="F176" s="272">
        <v>10.0</v>
      </c>
      <c r="G176" s="20">
        <v>0.0</v>
      </c>
      <c r="H176" s="218">
        <v>0.0</v>
      </c>
      <c r="I176" s="53"/>
      <c r="J176" s="53"/>
      <c r="K176" s="220">
        <f t="shared" si="13"/>
        <v>10</v>
      </c>
      <c r="L176" s="47">
        <f>CADS!M176</f>
        <v>13.6</v>
      </c>
      <c r="M176" s="272">
        <v>2.0</v>
      </c>
      <c r="N176" s="221">
        <f t="shared" si="2"/>
        <v>15.6</v>
      </c>
      <c r="O176" s="222">
        <f>OS!M176</f>
        <v>14.4</v>
      </c>
      <c r="P176" s="53"/>
      <c r="Q176" s="221">
        <f t="shared" si="3"/>
        <v>14.4</v>
      </c>
      <c r="R176" s="47">
        <f>DSPD!M176</f>
        <v>20.5</v>
      </c>
      <c r="S176" s="272">
        <v>5.0</v>
      </c>
      <c r="T176" s="221">
        <f t="shared" si="4"/>
        <v>25.5</v>
      </c>
      <c r="U176" s="47">
        <f>MAD!M178</f>
        <v>15.6</v>
      </c>
      <c r="V176" s="45" t="str">
        <f>RPROGRAMMING!M178</f>
        <v/>
      </c>
      <c r="W176" s="249"/>
      <c r="X176" s="221">
        <f t="shared" si="5"/>
        <v>15.6</v>
      </c>
      <c r="Y176" s="266">
        <f>'OE-ST ETC'!M178</f>
        <v>15.5</v>
      </c>
      <c r="Z176" s="249"/>
      <c r="AA176" s="249"/>
      <c r="AB176" s="248">
        <v>3.0</v>
      </c>
      <c r="AC176" s="267">
        <f t="shared" si="6"/>
        <v>18.5</v>
      </c>
      <c r="AD176" s="47">
        <f>FM!M176</f>
        <v>14.8</v>
      </c>
      <c r="AE176" s="53"/>
      <c r="AF176" s="221">
        <f t="shared" si="7"/>
        <v>14.8</v>
      </c>
      <c r="AG176" s="47">
        <f>UHV!M176</f>
        <v>16.8</v>
      </c>
      <c r="AH176" s="53"/>
      <c r="AI176" s="221">
        <f t="shared" si="8"/>
        <v>16.8</v>
      </c>
      <c r="AJ176" s="223">
        <f t="shared" si="9"/>
        <v>10</v>
      </c>
      <c r="AK176" s="223">
        <f t="shared" si="10"/>
        <v>0</v>
      </c>
    </row>
    <row r="177" ht="15.75" customHeight="1">
      <c r="A177" s="20">
        <v>163.0</v>
      </c>
      <c r="B177" s="41" t="s">
        <v>513</v>
      </c>
      <c r="C177" s="35" t="s">
        <v>514</v>
      </c>
      <c r="D177" s="36" t="s">
        <v>515</v>
      </c>
      <c r="E177" s="271" t="s">
        <v>776</v>
      </c>
      <c r="F177" s="272">
        <v>10.0</v>
      </c>
      <c r="G177" s="20">
        <v>0.0</v>
      </c>
      <c r="H177" s="218">
        <v>0.0</v>
      </c>
      <c r="I177" s="53"/>
      <c r="J177" s="53"/>
      <c r="K177" s="220">
        <f t="shared" si="13"/>
        <v>10</v>
      </c>
      <c r="L177" s="47">
        <f>CADS!M177</f>
        <v>13.2</v>
      </c>
      <c r="M177" s="272">
        <v>2.0</v>
      </c>
      <c r="N177" s="221">
        <f t="shared" si="2"/>
        <v>15.2</v>
      </c>
      <c r="O177" s="222">
        <f>OS!M177</f>
        <v>12</v>
      </c>
      <c r="P177" s="53"/>
      <c r="Q177" s="221">
        <f t="shared" si="3"/>
        <v>12</v>
      </c>
      <c r="R177" s="47">
        <f>DSPD!M177</f>
        <v>14.5</v>
      </c>
      <c r="S177" s="272">
        <v>5.0</v>
      </c>
      <c r="T177" s="221">
        <f t="shared" si="4"/>
        <v>19.5</v>
      </c>
      <c r="U177" s="47">
        <f>MAD!M179</f>
        <v>12.8</v>
      </c>
      <c r="V177" s="45" t="str">
        <f>RPROGRAMMING!M179</f>
        <v/>
      </c>
      <c r="W177" s="249"/>
      <c r="X177" s="221">
        <f t="shared" si="5"/>
        <v>12.8</v>
      </c>
      <c r="Y177" s="266">
        <f>'OE-ST ETC'!M179</f>
        <v>13.5</v>
      </c>
      <c r="Z177" s="249"/>
      <c r="AA177" s="249"/>
      <c r="AB177" s="248">
        <v>3.0</v>
      </c>
      <c r="AC177" s="267">
        <f t="shared" si="6"/>
        <v>16.5</v>
      </c>
      <c r="AD177" s="47">
        <f>FM!M177</f>
        <v>13.2</v>
      </c>
      <c r="AE177" s="53"/>
      <c r="AF177" s="221">
        <f t="shared" si="7"/>
        <v>13.2</v>
      </c>
      <c r="AG177" s="47">
        <f>UHV!M177</f>
        <v>15.2</v>
      </c>
      <c r="AH177" s="53"/>
      <c r="AI177" s="221">
        <f t="shared" si="8"/>
        <v>15.2</v>
      </c>
      <c r="AJ177" s="223">
        <f t="shared" si="9"/>
        <v>10</v>
      </c>
      <c r="AK177" s="223">
        <f t="shared" si="10"/>
        <v>0</v>
      </c>
    </row>
    <row r="178" ht="15.75" customHeight="1">
      <c r="A178" s="20">
        <v>164.0</v>
      </c>
      <c r="B178" s="41" t="s">
        <v>516</v>
      </c>
      <c r="C178" s="35" t="s">
        <v>517</v>
      </c>
      <c r="D178" s="36" t="s">
        <v>518</v>
      </c>
      <c r="E178" s="271" t="s">
        <v>777</v>
      </c>
      <c r="F178" s="272">
        <v>10.0</v>
      </c>
      <c r="G178" s="20">
        <v>0.0</v>
      </c>
      <c r="H178" s="218">
        <v>0.0</v>
      </c>
      <c r="I178" s="53"/>
      <c r="J178" s="53"/>
      <c r="K178" s="220">
        <f t="shared" si="13"/>
        <v>10</v>
      </c>
      <c r="L178" s="47">
        <f>CADS!M178</f>
        <v>14.4</v>
      </c>
      <c r="M178" s="272">
        <v>2.0</v>
      </c>
      <c r="N178" s="221">
        <f t="shared" si="2"/>
        <v>16.4</v>
      </c>
      <c r="O178" s="222">
        <f>OS!M178</f>
        <v>14</v>
      </c>
      <c r="P178" s="53"/>
      <c r="Q178" s="221">
        <f t="shared" si="3"/>
        <v>14</v>
      </c>
      <c r="R178" s="47">
        <f>DSPD!M178</f>
        <v>19</v>
      </c>
      <c r="S178" s="272">
        <v>5.0</v>
      </c>
      <c r="T178" s="221">
        <f t="shared" si="4"/>
        <v>24</v>
      </c>
      <c r="U178" s="47">
        <f>MAD!M180</f>
        <v>0</v>
      </c>
      <c r="V178" s="47">
        <f>RPROGRAMMING!M180</f>
        <v>8.8</v>
      </c>
      <c r="W178" s="249"/>
      <c r="X178" s="221">
        <f t="shared" si="5"/>
        <v>8.8</v>
      </c>
      <c r="Y178" s="266">
        <f>'OE-ST ETC'!M180</f>
        <v>19.5</v>
      </c>
      <c r="Z178" s="249"/>
      <c r="AA178" s="249"/>
      <c r="AB178" s="248">
        <v>5.0</v>
      </c>
      <c r="AC178" s="267">
        <f t="shared" si="6"/>
        <v>24.5</v>
      </c>
      <c r="AD178" s="47">
        <f>FM!M178</f>
        <v>14</v>
      </c>
      <c r="AE178" s="53"/>
      <c r="AF178" s="221">
        <f t="shared" si="7"/>
        <v>14</v>
      </c>
      <c r="AG178" s="47">
        <f>UHV!M178</f>
        <v>14.8</v>
      </c>
      <c r="AH178" s="53"/>
      <c r="AI178" s="221">
        <f t="shared" si="8"/>
        <v>14.8</v>
      </c>
      <c r="AJ178" s="223">
        <f t="shared" si="9"/>
        <v>12</v>
      </c>
      <c r="AK178" s="223">
        <f t="shared" si="10"/>
        <v>-2</v>
      </c>
    </row>
    <row r="179" ht="15.75" customHeight="1">
      <c r="A179" s="20">
        <v>165.0</v>
      </c>
      <c r="B179" s="41" t="s">
        <v>519</v>
      </c>
      <c r="C179" s="35" t="s">
        <v>520</v>
      </c>
      <c r="D179" s="36" t="s">
        <v>521</v>
      </c>
      <c r="E179" s="53"/>
      <c r="F179" s="272">
        <v>0.0</v>
      </c>
      <c r="G179" s="20">
        <v>0.0</v>
      </c>
      <c r="H179" s="218">
        <v>0.0</v>
      </c>
      <c r="I179" s="53"/>
      <c r="J179" s="53"/>
      <c r="K179" s="220">
        <f t="shared" si="13"/>
        <v>0</v>
      </c>
      <c r="L179" s="47">
        <f>CADS!M179</f>
        <v>9.6</v>
      </c>
      <c r="M179" s="272"/>
      <c r="N179" s="221">
        <f t="shared" si="2"/>
        <v>9.6</v>
      </c>
      <c r="O179" s="222">
        <f>OS!M179</f>
        <v>11.6</v>
      </c>
      <c r="P179" s="53"/>
      <c r="Q179" s="221">
        <f t="shared" si="3"/>
        <v>11.6</v>
      </c>
      <c r="R179" s="47">
        <f>DSPD!M179</f>
        <v>24</v>
      </c>
      <c r="S179" s="272">
        <v>5.0</v>
      </c>
      <c r="T179" s="221">
        <f t="shared" si="4"/>
        <v>29</v>
      </c>
      <c r="U179" s="47">
        <f>MAD!M181</f>
        <v>0</v>
      </c>
      <c r="V179" s="47">
        <f>RPROGRAMMING!M181</f>
        <v>9.2</v>
      </c>
      <c r="W179" s="249"/>
      <c r="X179" s="221">
        <f t="shared" si="5"/>
        <v>9.2</v>
      </c>
      <c r="Y179" s="266">
        <f>'OE-ST ETC'!M181</f>
        <v>19.5</v>
      </c>
      <c r="Z179" s="249"/>
      <c r="AA179" s="249"/>
      <c r="AB179" s="249"/>
      <c r="AC179" s="267">
        <f t="shared" si="6"/>
        <v>19.5</v>
      </c>
      <c r="AD179" s="47">
        <f>FM!M179</f>
        <v>8</v>
      </c>
      <c r="AE179" s="53"/>
      <c r="AF179" s="221">
        <f t="shared" si="7"/>
        <v>8</v>
      </c>
      <c r="AG179" s="47">
        <f>UHV!M179</f>
        <v>16</v>
      </c>
      <c r="AH179" s="53"/>
      <c r="AI179" s="221">
        <f t="shared" si="8"/>
        <v>16</v>
      </c>
      <c r="AJ179" s="223">
        <f t="shared" si="9"/>
        <v>5</v>
      </c>
      <c r="AK179" s="223">
        <f t="shared" si="10"/>
        <v>-5</v>
      </c>
    </row>
    <row r="180" ht="15.75" customHeight="1">
      <c r="A180" s="20">
        <v>166.0</v>
      </c>
      <c r="B180" s="41" t="s">
        <v>522</v>
      </c>
      <c r="C180" s="35" t="s">
        <v>523</v>
      </c>
      <c r="D180" s="36" t="s">
        <v>524</v>
      </c>
      <c r="E180" s="271" t="s">
        <v>778</v>
      </c>
      <c r="F180" s="272">
        <v>10.0</v>
      </c>
      <c r="G180" s="20">
        <v>0.0</v>
      </c>
      <c r="H180" s="218">
        <v>0.0</v>
      </c>
      <c r="I180" s="53"/>
      <c r="J180" s="53"/>
      <c r="K180" s="220">
        <f t="shared" si="13"/>
        <v>10</v>
      </c>
      <c r="L180" s="47">
        <f>CADS!M180</f>
        <v>16.8</v>
      </c>
      <c r="M180" s="53"/>
      <c r="N180" s="221">
        <f t="shared" si="2"/>
        <v>16.8</v>
      </c>
      <c r="O180" s="222">
        <f>OS!M180</f>
        <v>17.2</v>
      </c>
      <c r="P180" s="53"/>
      <c r="Q180" s="221">
        <f t="shared" si="3"/>
        <v>17.2</v>
      </c>
      <c r="R180" s="47">
        <f>DSPD!M180</f>
        <v>30.5</v>
      </c>
      <c r="S180" s="272">
        <v>3.0</v>
      </c>
      <c r="T180" s="221">
        <f t="shared" si="4"/>
        <v>33.5</v>
      </c>
      <c r="U180" s="47">
        <f>MAD!M182</f>
        <v>15.6</v>
      </c>
      <c r="V180" s="45" t="str">
        <f>RPROGRAMMING!M182</f>
        <v/>
      </c>
      <c r="W180" s="249"/>
      <c r="X180" s="221">
        <f t="shared" si="5"/>
        <v>15.6</v>
      </c>
      <c r="Y180" s="266">
        <f>'OE-ST ETC'!M182</f>
        <v>20</v>
      </c>
      <c r="Z180" s="249"/>
      <c r="AA180" s="249"/>
      <c r="AB180" s="248">
        <v>5.0</v>
      </c>
      <c r="AC180" s="267">
        <f t="shared" si="6"/>
        <v>25</v>
      </c>
      <c r="AD180" s="47">
        <f>FM!M180</f>
        <v>16</v>
      </c>
      <c r="AE180" s="272">
        <v>2.0</v>
      </c>
      <c r="AF180" s="221">
        <f t="shared" si="7"/>
        <v>18</v>
      </c>
      <c r="AG180" s="47">
        <f>UHV!M180</f>
        <v>16.8</v>
      </c>
      <c r="AH180" s="53"/>
      <c r="AI180" s="221">
        <f t="shared" si="8"/>
        <v>16.8</v>
      </c>
      <c r="AJ180" s="223">
        <f t="shared" si="9"/>
        <v>10</v>
      </c>
      <c r="AK180" s="223">
        <f t="shared" si="10"/>
        <v>0</v>
      </c>
    </row>
    <row r="181" ht="15.75" customHeight="1">
      <c r="A181" s="20">
        <v>167.0</v>
      </c>
      <c r="B181" s="41" t="s">
        <v>525</v>
      </c>
      <c r="C181" s="35" t="s">
        <v>526</v>
      </c>
      <c r="D181" s="36" t="s">
        <v>527</v>
      </c>
      <c r="E181" s="271" t="s">
        <v>779</v>
      </c>
      <c r="F181" s="272">
        <v>15.0</v>
      </c>
      <c r="G181" s="20">
        <v>0.0</v>
      </c>
      <c r="H181" s="218">
        <v>0.0</v>
      </c>
      <c r="I181" s="53"/>
      <c r="J181" s="53"/>
      <c r="K181" s="220">
        <f t="shared" si="13"/>
        <v>15</v>
      </c>
      <c r="L181" s="47">
        <f>CADS!M181</f>
        <v>14.8</v>
      </c>
      <c r="M181" s="272">
        <v>2.0</v>
      </c>
      <c r="N181" s="221">
        <f t="shared" si="2"/>
        <v>16.8</v>
      </c>
      <c r="O181" s="222">
        <f>OS!M181</f>
        <v>16.4</v>
      </c>
      <c r="P181" s="53"/>
      <c r="Q181" s="221">
        <f t="shared" si="3"/>
        <v>16.4</v>
      </c>
      <c r="R181" s="47">
        <f>DSPD!M181</f>
        <v>22.5</v>
      </c>
      <c r="S181" s="272">
        <v>5.0</v>
      </c>
      <c r="T181" s="221">
        <f t="shared" si="4"/>
        <v>27.5</v>
      </c>
      <c r="U181" s="47">
        <f>MAD!M183</f>
        <v>14.8</v>
      </c>
      <c r="V181" s="45" t="str">
        <f>RPROGRAMMING!M183</f>
        <v/>
      </c>
      <c r="W181" s="248">
        <v>3.0</v>
      </c>
      <c r="X181" s="221">
        <f t="shared" si="5"/>
        <v>17.8</v>
      </c>
      <c r="Y181" s="266">
        <f>'OE-ST ETC'!M183</f>
        <v>17.5</v>
      </c>
      <c r="Z181" s="249"/>
      <c r="AA181" s="249"/>
      <c r="AB181" s="248">
        <v>5.0</v>
      </c>
      <c r="AC181" s="267">
        <f t="shared" si="6"/>
        <v>22.5</v>
      </c>
      <c r="AD181" s="47">
        <f>FM!M181</f>
        <v>16.4</v>
      </c>
      <c r="AE181" s="53"/>
      <c r="AF181" s="221">
        <f t="shared" si="7"/>
        <v>16.4</v>
      </c>
      <c r="AG181" s="47">
        <f>UHV!M181</f>
        <v>18.8</v>
      </c>
      <c r="AH181" s="53"/>
      <c r="AI181" s="221">
        <f t="shared" si="8"/>
        <v>18.8</v>
      </c>
      <c r="AJ181" s="223">
        <f t="shared" si="9"/>
        <v>15</v>
      </c>
      <c r="AK181" s="223">
        <f t="shared" si="10"/>
        <v>0</v>
      </c>
    </row>
    <row r="182" ht="15.75" customHeight="1">
      <c r="A182" s="20">
        <v>168.0</v>
      </c>
      <c r="B182" s="41" t="s">
        <v>528</v>
      </c>
      <c r="C182" s="35" t="s">
        <v>529</v>
      </c>
      <c r="D182" s="36" t="s">
        <v>530</v>
      </c>
      <c r="E182" s="271" t="s">
        <v>780</v>
      </c>
      <c r="F182" s="272">
        <v>10.0</v>
      </c>
      <c r="G182" s="20">
        <v>0.0</v>
      </c>
      <c r="H182" s="218">
        <v>0.0</v>
      </c>
      <c r="I182" s="53"/>
      <c r="J182" s="53"/>
      <c r="K182" s="220">
        <f t="shared" si="13"/>
        <v>10</v>
      </c>
      <c r="L182" s="47">
        <f>CADS!M182</f>
        <v>16</v>
      </c>
      <c r="M182" s="272">
        <v>2.0</v>
      </c>
      <c r="N182" s="221">
        <f t="shared" si="2"/>
        <v>18</v>
      </c>
      <c r="O182" s="222">
        <f>OS!M182</f>
        <v>17.6</v>
      </c>
      <c r="P182" s="53"/>
      <c r="Q182" s="221">
        <f t="shared" si="3"/>
        <v>17.6</v>
      </c>
      <c r="R182" s="47">
        <f>DSPD!M182</f>
        <v>23.5</v>
      </c>
      <c r="S182" s="272">
        <v>3.0</v>
      </c>
      <c r="T182" s="221">
        <f t="shared" si="4"/>
        <v>26.5</v>
      </c>
      <c r="U182" s="47">
        <f>MAD!M184</f>
        <v>0</v>
      </c>
      <c r="V182" s="47">
        <f>RPROGRAMMING!M184</f>
        <v>13.6</v>
      </c>
      <c r="W182" s="249"/>
      <c r="X182" s="221">
        <f t="shared" si="5"/>
        <v>13.6</v>
      </c>
      <c r="Y182" s="266">
        <f>'OE-ST ETC'!M184</f>
        <v>14</v>
      </c>
      <c r="Z182" s="249"/>
      <c r="AA182" s="249"/>
      <c r="AB182" s="248">
        <v>5.0</v>
      </c>
      <c r="AC182" s="267">
        <f t="shared" si="6"/>
        <v>19</v>
      </c>
      <c r="AD182" s="47">
        <f>FM!M182</f>
        <v>16</v>
      </c>
      <c r="AE182" s="53"/>
      <c r="AF182" s="221">
        <f t="shared" si="7"/>
        <v>16</v>
      </c>
      <c r="AG182" s="47">
        <f>UHV!M182</f>
        <v>15.6</v>
      </c>
      <c r="AH182" s="53"/>
      <c r="AI182" s="221">
        <f t="shared" si="8"/>
        <v>15.6</v>
      </c>
      <c r="AJ182" s="223">
        <f t="shared" si="9"/>
        <v>10</v>
      </c>
      <c r="AK182" s="223">
        <f t="shared" si="10"/>
        <v>0</v>
      </c>
    </row>
    <row r="183" ht="15.75" customHeight="1">
      <c r="A183" s="20">
        <v>169.0</v>
      </c>
      <c r="B183" s="41" t="s">
        <v>531</v>
      </c>
      <c r="C183" s="35" t="s">
        <v>532</v>
      </c>
      <c r="D183" s="36" t="s">
        <v>533</v>
      </c>
      <c r="E183" s="271" t="s">
        <v>781</v>
      </c>
      <c r="F183" s="272">
        <v>15.0</v>
      </c>
      <c r="G183" s="20">
        <v>0.0</v>
      </c>
      <c r="H183" s="218">
        <v>0.0</v>
      </c>
      <c r="I183" s="53"/>
      <c r="J183" s="53"/>
      <c r="K183" s="220">
        <f t="shared" si="13"/>
        <v>15</v>
      </c>
      <c r="L183" s="47">
        <f>CADS!M183</f>
        <v>11.2</v>
      </c>
      <c r="M183" s="272">
        <v>2.0</v>
      </c>
      <c r="N183" s="221">
        <f t="shared" si="2"/>
        <v>13.2</v>
      </c>
      <c r="O183" s="222">
        <f>OS!M183</f>
        <v>12</v>
      </c>
      <c r="P183" s="53"/>
      <c r="Q183" s="221">
        <f t="shared" si="3"/>
        <v>12</v>
      </c>
      <c r="R183" s="47">
        <f>DSPD!M183</f>
        <v>14</v>
      </c>
      <c r="S183" s="272">
        <v>5.0</v>
      </c>
      <c r="T183" s="221">
        <f t="shared" si="4"/>
        <v>19</v>
      </c>
      <c r="U183" s="47">
        <f>MAD!M185</f>
        <v>11.2</v>
      </c>
      <c r="V183" s="45" t="str">
        <f>RPROGRAMMING!M185</f>
        <v/>
      </c>
      <c r="W183" s="248">
        <v>3.0</v>
      </c>
      <c r="X183" s="221">
        <f t="shared" si="5"/>
        <v>14.2</v>
      </c>
      <c r="Y183" s="266">
        <f>'OE-ST ETC'!M185</f>
        <v>15</v>
      </c>
      <c r="Z183" s="249"/>
      <c r="AA183" s="249"/>
      <c r="AB183" s="248">
        <v>5.0</v>
      </c>
      <c r="AC183" s="267">
        <f t="shared" si="6"/>
        <v>20</v>
      </c>
      <c r="AD183" s="47">
        <f>FM!M183</f>
        <v>14</v>
      </c>
      <c r="AE183" s="53"/>
      <c r="AF183" s="221">
        <f t="shared" si="7"/>
        <v>14</v>
      </c>
      <c r="AG183" s="47">
        <f>UHV!M183</f>
        <v>15.6</v>
      </c>
      <c r="AH183" s="53"/>
      <c r="AI183" s="221">
        <f t="shared" si="8"/>
        <v>15.6</v>
      </c>
      <c r="AJ183" s="223">
        <f t="shared" si="9"/>
        <v>15</v>
      </c>
      <c r="AK183" s="223">
        <f t="shared" si="10"/>
        <v>0</v>
      </c>
    </row>
    <row r="184" ht="15.75" customHeight="1">
      <c r="A184" s="20">
        <v>170.0</v>
      </c>
      <c r="B184" s="41" t="s">
        <v>534</v>
      </c>
      <c r="C184" s="35" t="s">
        <v>535</v>
      </c>
      <c r="D184" s="36" t="s">
        <v>536</v>
      </c>
      <c r="E184" s="271" t="s">
        <v>782</v>
      </c>
      <c r="F184" s="272">
        <v>10.0</v>
      </c>
      <c r="G184" s="20">
        <v>0.0</v>
      </c>
      <c r="H184" s="218">
        <v>0.0</v>
      </c>
      <c r="I184" s="53"/>
      <c r="J184" s="53"/>
      <c r="K184" s="220">
        <f t="shared" si="13"/>
        <v>10</v>
      </c>
      <c r="L184" s="47">
        <f>CADS!M184</f>
        <v>12.4</v>
      </c>
      <c r="M184" s="272">
        <v>2.0</v>
      </c>
      <c r="N184" s="221">
        <f t="shared" si="2"/>
        <v>14.4</v>
      </c>
      <c r="O184" s="222">
        <f>OS!M184</f>
        <v>14.4</v>
      </c>
      <c r="P184" s="53"/>
      <c r="Q184" s="221">
        <f t="shared" si="3"/>
        <v>14.4</v>
      </c>
      <c r="R184" s="47">
        <f>DSPD!M184</f>
        <v>20</v>
      </c>
      <c r="S184" s="272">
        <v>5.0</v>
      </c>
      <c r="T184" s="221">
        <f t="shared" si="4"/>
        <v>25</v>
      </c>
      <c r="U184" s="47">
        <f>MAD!M186</f>
        <v>0</v>
      </c>
      <c r="V184" s="47">
        <f>RPROGRAMMING!M186</f>
        <v>12</v>
      </c>
      <c r="W184" s="249"/>
      <c r="X184" s="221">
        <f t="shared" si="5"/>
        <v>12</v>
      </c>
      <c r="Y184" s="266">
        <f>'OE-ST ETC'!M186</f>
        <v>16.5</v>
      </c>
      <c r="Z184" s="249"/>
      <c r="AA184" s="249"/>
      <c r="AB184" s="248">
        <v>3.0</v>
      </c>
      <c r="AC184" s="267">
        <f t="shared" si="6"/>
        <v>19.5</v>
      </c>
      <c r="AD184" s="47">
        <f>FM!M184</f>
        <v>15.2</v>
      </c>
      <c r="AE184" s="53"/>
      <c r="AF184" s="221">
        <f t="shared" si="7"/>
        <v>15.2</v>
      </c>
      <c r="AG184" s="47">
        <f>UHV!M184</f>
        <v>15.2</v>
      </c>
      <c r="AH184" s="53"/>
      <c r="AI184" s="221">
        <f t="shared" si="8"/>
        <v>15.2</v>
      </c>
      <c r="AJ184" s="223">
        <f t="shared" si="9"/>
        <v>10</v>
      </c>
      <c r="AK184" s="223">
        <f t="shared" si="10"/>
        <v>0</v>
      </c>
    </row>
    <row r="185" ht="15.75" customHeight="1">
      <c r="A185" s="20">
        <v>171.0</v>
      </c>
      <c r="B185" s="41" t="s">
        <v>537</v>
      </c>
      <c r="C185" s="35" t="s">
        <v>538</v>
      </c>
      <c r="D185" s="36" t="s">
        <v>539</v>
      </c>
      <c r="E185" s="271" t="s">
        <v>783</v>
      </c>
      <c r="F185" s="272">
        <v>15.0</v>
      </c>
      <c r="G185" s="20">
        <v>0.0</v>
      </c>
      <c r="H185" s="218">
        <v>0.0</v>
      </c>
      <c r="I185" s="53"/>
      <c r="J185" s="53"/>
      <c r="K185" s="220">
        <f t="shared" si="13"/>
        <v>15</v>
      </c>
      <c r="L185" s="47">
        <f>CADS!M185</f>
        <v>15.6</v>
      </c>
      <c r="M185" s="272">
        <v>2.0</v>
      </c>
      <c r="N185" s="221">
        <f t="shared" si="2"/>
        <v>17.6</v>
      </c>
      <c r="O185" s="222">
        <f>OS!M185</f>
        <v>15.6</v>
      </c>
      <c r="P185" s="53"/>
      <c r="Q185" s="221">
        <f t="shared" si="3"/>
        <v>15.6</v>
      </c>
      <c r="R185" s="47">
        <f>DSPD!M185</f>
        <v>22.5</v>
      </c>
      <c r="S185" s="272">
        <v>5.0</v>
      </c>
      <c r="T185" s="221">
        <f t="shared" si="4"/>
        <v>27.5</v>
      </c>
      <c r="U185" s="47">
        <f>MAD!M187</f>
        <v>0</v>
      </c>
      <c r="V185" s="47">
        <f>RPROGRAMMING!M187</f>
        <v>11.6</v>
      </c>
      <c r="W185" s="248">
        <v>3.0</v>
      </c>
      <c r="X185" s="221">
        <f t="shared" si="5"/>
        <v>14.6</v>
      </c>
      <c r="Y185" s="266">
        <f>'OE-ST ETC'!M187</f>
        <v>15.5</v>
      </c>
      <c r="Z185" s="249"/>
      <c r="AA185" s="249"/>
      <c r="AB185" s="248">
        <v>5.0</v>
      </c>
      <c r="AC185" s="267">
        <f t="shared" si="6"/>
        <v>20.5</v>
      </c>
      <c r="AD185" s="47">
        <f>FM!M185</f>
        <v>14.4</v>
      </c>
      <c r="AE185" s="53"/>
      <c r="AF185" s="221">
        <f t="shared" si="7"/>
        <v>14.4</v>
      </c>
      <c r="AG185" s="47">
        <f>UHV!M185</f>
        <v>15.2</v>
      </c>
      <c r="AH185" s="53"/>
      <c r="AI185" s="221">
        <f t="shared" si="8"/>
        <v>15.2</v>
      </c>
      <c r="AJ185" s="223">
        <f t="shared" si="9"/>
        <v>15</v>
      </c>
      <c r="AK185" s="223">
        <f t="shared" si="10"/>
        <v>0</v>
      </c>
    </row>
    <row r="186" ht="15.75" customHeight="1">
      <c r="A186" s="56"/>
      <c r="B186" s="56"/>
      <c r="C186" s="57"/>
      <c r="D186" s="57"/>
      <c r="E186" s="273"/>
      <c r="F186" s="274"/>
      <c r="G186" s="275"/>
      <c r="H186" s="274"/>
      <c r="I186" s="274"/>
      <c r="J186" s="274"/>
      <c r="K186" s="276"/>
      <c r="L186" s="274"/>
      <c r="M186" s="274"/>
      <c r="N186" s="276"/>
      <c r="O186" s="274"/>
      <c r="P186" s="274"/>
      <c r="Q186" s="276"/>
      <c r="R186" s="274"/>
      <c r="S186" s="274"/>
      <c r="T186" s="186"/>
      <c r="U186" s="187"/>
      <c r="V186" s="187"/>
      <c r="W186" s="187"/>
      <c r="X186" s="186"/>
      <c r="Y186" s="187"/>
      <c r="Z186" s="187"/>
      <c r="AA186" s="187"/>
      <c r="AB186" s="187"/>
      <c r="AC186" s="186"/>
      <c r="AD186" s="277"/>
      <c r="AE186" s="277"/>
      <c r="AF186" s="278"/>
      <c r="AG186" s="277"/>
      <c r="AH186" s="277"/>
      <c r="AI186" s="278"/>
      <c r="AJ186" s="277"/>
      <c r="AK186" s="277"/>
    </row>
    <row r="187" ht="15.75" customHeight="1">
      <c r="A187" s="56"/>
      <c r="B187" s="56"/>
      <c r="C187" s="57"/>
      <c r="D187" s="57"/>
      <c r="E187" s="273"/>
      <c r="F187" s="274"/>
      <c r="G187" s="275"/>
      <c r="H187" s="274"/>
      <c r="I187" s="274"/>
      <c r="J187" s="274"/>
      <c r="K187" s="276"/>
      <c r="L187" s="274"/>
      <c r="M187" s="274"/>
      <c r="N187" s="276"/>
      <c r="O187" s="274"/>
      <c r="P187" s="274"/>
      <c r="Q187" s="276"/>
      <c r="R187" s="274"/>
      <c r="S187" s="274"/>
      <c r="T187" s="186"/>
      <c r="U187" s="187"/>
      <c r="V187" s="187"/>
      <c r="W187" s="187"/>
      <c r="X187" s="186"/>
      <c r="Y187" s="187"/>
      <c r="Z187" s="187"/>
      <c r="AA187" s="187"/>
      <c r="AB187" s="187"/>
      <c r="AC187" s="186"/>
      <c r="AD187" s="277"/>
      <c r="AE187" s="277"/>
      <c r="AF187" s="278"/>
      <c r="AG187" s="277"/>
      <c r="AH187" s="277"/>
      <c r="AI187" s="278"/>
      <c r="AJ187" s="277"/>
      <c r="AK187" s="277"/>
    </row>
    <row r="188" ht="15.75" customHeight="1">
      <c r="A188" s="56"/>
      <c r="B188" s="56"/>
      <c r="C188" s="57"/>
      <c r="D188" s="57"/>
      <c r="E188" s="273"/>
      <c r="F188" s="274"/>
      <c r="G188" s="275"/>
      <c r="H188" s="274"/>
      <c r="I188" s="274"/>
      <c r="J188" s="274"/>
      <c r="K188" s="276"/>
      <c r="L188" s="274"/>
      <c r="M188" s="274"/>
      <c r="N188" s="276"/>
      <c r="O188" s="274"/>
      <c r="P188" s="274"/>
      <c r="Q188" s="276"/>
      <c r="R188" s="274"/>
      <c r="S188" s="274"/>
      <c r="T188" s="186"/>
      <c r="U188" s="187"/>
      <c r="V188" s="187"/>
      <c r="W188" s="187"/>
      <c r="X188" s="186"/>
      <c r="Y188" s="187"/>
      <c r="Z188" s="187"/>
      <c r="AA188" s="187"/>
      <c r="AB188" s="187"/>
      <c r="AC188" s="186"/>
      <c r="AD188" s="277"/>
      <c r="AE188" s="277"/>
      <c r="AF188" s="278"/>
      <c r="AG188" s="277"/>
      <c r="AH188" s="277"/>
      <c r="AI188" s="278"/>
      <c r="AJ188" s="277"/>
      <c r="AK188" s="277"/>
    </row>
    <row r="189" ht="15.75" customHeight="1">
      <c r="A189" s="56"/>
      <c r="B189" s="56"/>
      <c r="C189" s="58" t="s">
        <v>540</v>
      </c>
      <c r="D189" s="59"/>
      <c r="E189" s="279"/>
      <c r="F189" s="279"/>
      <c r="G189" s="280"/>
      <c r="H189" s="279"/>
      <c r="I189" s="279"/>
      <c r="J189" s="279"/>
      <c r="K189" s="281"/>
      <c r="L189" s="279"/>
      <c r="M189" s="279"/>
      <c r="N189" s="281"/>
      <c r="O189" s="279"/>
      <c r="P189" s="279"/>
      <c r="Q189" s="281"/>
      <c r="R189" s="279"/>
      <c r="S189" s="279"/>
      <c r="T189" s="186"/>
      <c r="U189" s="187"/>
      <c r="V189" s="187"/>
      <c r="W189" s="187"/>
      <c r="X189" s="186"/>
      <c r="Y189" s="187"/>
      <c r="Z189" s="187"/>
      <c r="AA189" s="187"/>
      <c r="AB189" s="187"/>
      <c r="AC189" s="186"/>
      <c r="AD189" s="277"/>
      <c r="AE189" s="277"/>
      <c r="AF189" s="278"/>
      <c r="AG189" s="277"/>
      <c r="AH189" s="277"/>
      <c r="AI189" s="278"/>
      <c r="AJ189" s="277"/>
      <c r="AK189" s="277"/>
    </row>
    <row r="190" ht="15.75" customHeight="1">
      <c r="A190" s="56"/>
      <c r="B190" s="56"/>
      <c r="C190" s="58" t="s">
        <v>541</v>
      </c>
      <c r="D190" s="59"/>
      <c r="E190" s="279"/>
      <c r="F190" s="279"/>
      <c r="G190" s="279"/>
      <c r="H190" s="279"/>
      <c r="I190" s="279"/>
      <c r="J190" s="279"/>
      <c r="K190" s="281"/>
      <c r="L190" s="279"/>
      <c r="M190" s="279"/>
      <c r="N190" s="281"/>
      <c r="O190" s="279"/>
      <c r="P190" s="279"/>
      <c r="Q190" s="281"/>
      <c r="R190" s="279"/>
      <c r="S190" s="279"/>
      <c r="T190" s="186"/>
      <c r="U190" s="187"/>
      <c r="V190" s="187"/>
      <c r="W190" s="187"/>
      <c r="X190" s="186"/>
      <c r="Y190" s="187"/>
      <c r="Z190" s="187"/>
      <c r="AA190" s="187"/>
      <c r="AB190" s="187"/>
      <c r="AC190" s="186"/>
      <c r="AD190" s="277"/>
      <c r="AE190" s="277"/>
      <c r="AF190" s="278"/>
      <c r="AG190" s="277"/>
      <c r="AH190" s="277"/>
      <c r="AI190" s="278"/>
      <c r="AJ190" s="277"/>
      <c r="AK190" s="277"/>
    </row>
    <row r="191" ht="15.75" customHeight="1">
      <c r="A191" s="56"/>
      <c r="B191" s="56"/>
      <c r="C191" s="58" t="s">
        <v>542</v>
      </c>
      <c r="D191" s="59"/>
      <c r="E191" s="279"/>
      <c r="F191" s="279"/>
      <c r="G191" s="279"/>
      <c r="H191" s="279"/>
      <c r="I191" s="279"/>
      <c r="J191" s="279"/>
      <c r="K191" s="281"/>
      <c r="L191" s="279"/>
      <c r="M191" s="279"/>
      <c r="N191" s="281"/>
      <c r="O191" s="279"/>
      <c r="P191" s="279"/>
      <c r="Q191" s="281"/>
      <c r="R191" s="279"/>
      <c r="S191" s="279"/>
      <c r="T191" s="186"/>
      <c r="U191" s="187"/>
      <c r="V191" s="187"/>
      <c r="W191" s="187"/>
      <c r="X191" s="186"/>
      <c r="Y191" s="187"/>
      <c r="Z191" s="187"/>
      <c r="AA191" s="187"/>
      <c r="AB191" s="187"/>
      <c r="AC191" s="186"/>
      <c r="AD191" s="277"/>
      <c r="AE191" s="277"/>
      <c r="AF191" s="278"/>
      <c r="AG191" s="277"/>
      <c r="AH191" s="277"/>
      <c r="AI191" s="278"/>
      <c r="AJ191" s="277"/>
      <c r="AK191" s="277"/>
    </row>
    <row r="192" ht="15.75" customHeight="1">
      <c r="A192" s="56"/>
      <c r="B192" s="56"/>
      <c r="C192" s="58" t="s">
        <v>543</v>
      </c>
      <c r="D192" s="59"/>
      <c r="E192" s="279"/>
      <c r="F192" s="279"/>
      <c r="G192" s="279"/>
      <c r="H192" s="279"/>
      <c r="I192" s="279"/>
      <c r="J192" s="279"/>
      <c r="K192" s="281"/>
      <c r="L192" s="279"/>
      <c r="M192" s="279"/>
      <c r="N192" s="281"/>
      <c r="O192" s="279"/>
      <c r="P192" s="279"/>
      <c r="Q192" s="281"/>
      <c r="R192" s="279"/>
      <c r="S192" s="279"/>
      <c r="T192" s="186"/>
      <c r="U192" s="187"/>
      <c r="V192" s="187"/>
      <c r="W192" s="187"/>
      <c r="X192" s="186"/>
      <c r="Y192" s="187"/>
      <c r="Z192" s="187"/>
      <c r="AA192" s="187"/>
      <c r="AB192" s="187"/>
      <c r="AC192" s="186"/>
      <c r="AD192" s="277"/>
      <c r="AE192" s="277"/>
      <c r="AF192" s="278"/>
      <c r="AG192" s="277"/>
      <c r="AH192" s="277"/>
      <c r="AI192" s="278"/>
      <c r="AJ192" s="277"/>
      <c r="AK192" s="277"/>
    </row>
    <row r="193" ht="15.75" customHeight="1">
      <c r="A193" s="56"/>
      <c r="B193" s="56"/>
      <c r="C193" s="58" t="s">
        <v>544</v>
      </c>
      <c r="D193" s="59"/>
      <c r="E193" s="279"/>
      <c r="F193" s="279"/>
      <c r="G193" s="279"/>
      <c r="H193" s="279"/>
      <c r="I193" s="279"/>
      <c r="J193" s="279"/>
      <c r="K193" s="281"/>
      <c r="L193" s="279"/>
      <c r="M193" s="279"/>
      <c r="N193" s="281"/>
      <c r="O193" s="279"/>
      <c r="P193" s="279"/>
      <c r="Q193" s="281"/>
      <c r="R193" s="279"/>
      <c r="S193" s="279"/>
      <c r="T193" s="186"/>
      <c r="U193" s="187"/>
      <c r="V193" s="187"/>
      <c r="W193" s="187"/>
      <c r="X193" s="186"/>
      <c r="Y193" s="187"/>
      <c r="Z193" s="187"/>
      <c r="AA193" s="187"/>
      <c r="AB193" s="187"/>
      <c r="AC193" s="186"/>
      <c r="AD193" s="277"/>
      <c r="AE193" s="277"/>
      <c r="AF193" s="278"/>
      <c r="AG193" s="277"/>
      <c r="AH193" s="277"/>
      <c r="AI193" s="278"/>
      <c r="AJ193" s="277"/>
      <c r="AK193" s="277"/>
    </row>
    <row r="194" ht="15.75" customHeight="1">
      <c r="A194" s="56"/>
      <c r="B194" s="56"/>
      <c r="C194" s="58" t="s">
        <v>545</v>
      </c>
      <c r="D194" s="59"/>
      <c r="E194" s="279"/>
      <c r="F194" s="279"/>
      <c r="G194" s="279"/>
      <c r="H194" s="279"/>
      <c r="I194" s="279"/>
      <c r="J194" s="279"/>
      <c r="K194" s="281"/>
      <c r="L194" s="279"/>
      <c r="M194" s="279"/>
      <c r="N194" s="281"/>
      <c r="O194" s="279"/>
      <c r="P194" s="279"/>
      <c r="Q194" s="281"/>
      <c r="R194" s="279"/>
      <c r="S194" s="279"/>
      <c r="T194" s="186"/>
      <c r="U194" s="187"/>
      <c r="V194" s="187"/>
      <c r="W194" s="187"/>
      <c r="X194" s="186"/>
      <c r="Y194" s="187"/>
      <c r="Z194" s="187"/>
      <c r="AA194" s="187"/>
      <c r="AB194" s="187"/>
      <c r="AC194" s="186"/>
      <c r="AD194" s="277"/>
      <c r="AE194" s="277"/>
      <c r="AF194" s="278"/>
      <c r="AG194" s="277"/>
      <c r="AH194" s="277"/>
      <c r="AI194" s="278"/>
      <c r="AJ194" s="277"/>
      <c r="AK194" s="277"/>
    </row>
    <row r="195" ht="15.75" customHeight="1">
      <c r="A195" s="56"/>
      <c r="B195" s="56"/>
      <c r="C195" s="58" t="s">
        <v>546</v>
      </c>
      <c r="D195" s="59"/>
      <c r="E195" s="279"/>
      <c r="F195" s="279"/>
      <c r="G195" s="279"/>
      <c r="H195" s="279"/>
      <c r="I195" s="279"/>
      <c r="J195" s="279"/>
      <c r="K195" s="281"/>
      <c r="L195" s="279"/>
      <c r="M195" s="279"/>
      <c r="N195" s="281"/>
      <c r="O195" s="279"/>
      <c r="P195" s="279"/>
      <c r="Q195" s="281"/>
      <c r="R195" s="279"/>
      <c r="S195" s="279"/>
      <c r="T195" s="186"/>
      <c r="U195" s="187"/>
      <c r="V195" s="187"/>
      <c r="W195" s="187"/>
      <c r="X195" s="186"/>
      <c r="Y195" s="187"/>
      <c r="Z195" s="187"/>
      <c r="AA195" s="187"/>
      <c r="AB195" s="187"/>
      <c r="AC195" s="186"/>
      <c r="AD195" s="277"/>
      <c r="AE195" s="277"/>
      <c r="AF195" s="278"/>
      <c r="AG195" s="277"/>
      <c r="AH195" s="277"/>
      <c r="AI195" s="278"/>
      <c r="AJ195" s="277"/>
      <c r="AK195" s="277"/>
    </row>
    <row r="196" ht="15.75" customHeight="1">
      <c r="A196" s="56"/>
      <c r="B196" s="56"/>
      <c r="C196" s="58" t="s">
        <v>547</v>
      </c>
      <c r="D196" s="59"/>
      <c r="E196" s="279"/>
      <c r="F196" s="279"/>
      <c r="G196" s="279"/>
      <c r="H196" s="279"/>
      <c r="I196" s="279"/>
      <c r="J196" s="279"/>
      <c r="K196" s="281"/>
      <c r="L196" s="279"/>
      <c r="M196" s="279"/>
      <c r="N196" s="281"/>
      <c r="O196" s="279"/>
      <c r="P196" s="279"/>
      <c r="Q196" s="281"/>
      <c r="R196" s="279"/>
      <c r="S196" s="279"/>
      <c r="T196" s="186"/>
      <c r="U196" s="187"/>
      <c r="V196" s="187"/>
      <c r="W196" s="187"/>
      <c r="X196" s="186"/>
      <c r="Y196" s="187"/>
      <c r="Z196" s="187"/>
      <c r="AA196" s="187"/>
      <c r="AB196" s="187"/>
      <c r="AC196" s="186"/>
      <c r="AD196" s="277"/>
      <c r="AE196" s="277"/>
      <c r="AF196" s="278"/>
      <c r="AG196" s="277"/>
      <c r="AH196" s="277"/>
      <c r="AI196" s="278"/>
      <c r="AJ196" s="277"/>
      <c r="AK196" s="277"/>
    </row>
    <row r="197" ht="15.75" customHeight="1">
      <c r="A197" s="56"/>
      <c r="B197" s="56"/>
      <c r="C197" s="58" t="s">
        <v>548</v>
      </c>
      <c r="D197" s="59"/>
      <c r="E197" s="279"/>
      <c r="F197" s="279"/>
      <c r="G197" s="279"/>
      <c r="H197" s="279"/>
      <c r="I197" s="279"/>
      <c r="J197" s="279"/>
      <c r="K197" s="281"/>
      <c r="L197" s="279"/>
      <c r="M197" s="279"/>
      <c r="N197" s="281"/>
      <c r="O197" s="279"/>
      <c r="P197" s="279"/>
      <c r="Q197" s="281"/>
      <c r="R197" s="279"/>
      <c r="S197" s="279"/>
      <c r="T197" s="186"/>
      <c r="U197" s="187"/>
      <c r="V197" s="187"/>
      <c r="W197" s="187"/>
      <c r="X197" s="186"/>
      <c r="Y197" s="187"/>
      <c r="Z197" s="187"/>
      <c r="AA197" s="187"/>
      <c r="AB197" s="187"/>
      <c r="AC197" s="186"/>
      <c r="AD197" s="277"/>
      <c r="AE197" s="277"/>
      <c r="AF197" s="278"/>
      <c r="AG197" s="277"/>
      <c r="AH197" s="277"/>
      <c r="AI197" s="278"/>
      <c r="AJ197" s="277"/>
      <c r="AK197" s="277"/>
    </row>
    <row r="198" ht="15.75" customHeight="1">
      <c r="A198" s="56"/>
      <c r="B198" s="56"/>
      <c r="C198" s="58" t="s">
        <v>549</v>
      </c>
      <c r="D198" s="59"/>
      <c r="E198" s="279"/>
      <c r="F198" s="279"/>
      <c r="G198" s="279"/>
      <c r="H198" s="279"/>
      <c r="I198" s="279"/>
      <c r="J198" s="279"/>
      <c r="K198" s="281"/>
      <c r="L198" s="279"/>
      <c r="M198" s="279"/>
      <c r="N198" s="281"/>
      <c r="O198" s="279"/>
      <c r="P198" s="279"/>
      <c r="Q198" s="281"/>
      <c r="R198" s="279"/>
      <c r="S198" s="279"/>
      <c r="T198" s="186"/>
      <c r="U198" s="187"/>
      <c r="V198" s="187"/>
      <c r="W198" s="187"/>
      <c r="X198" s="186"/>
      <c r="Y198" s="187"/>
      <c r="Z198" s="187"/>
      <c r="AA198" s="187"/>
      <c r="AB198" s="187"/>
      <c r="AC198" s="186"/>
      <c r="AD198" s="277"/>
      <c r="AE198" s="277"/>
      <c r="AF198" s="278"/>
      <c r="AG198" s="277"/>
      <c r="AH198" s="277"/>
      <c r="AI198" s="278"/>
      <c r="AJ198" s="277"/>
      <c r="AK198" s="277"/>
    </row>
    <row r="199" ht="15.75" customHeight="1">
      <c r="A199" s="56"/>
      <c r="B199" s="56"/>
      <c r="C199" s="58" t="s">
        <v>550</v>
      </c>
      <c r="D199" s="59"/>
      <c r="E199" s="279"/>
      <c r="F199" s="279"/>
      <c r="G199" s="279"/>
      <c r="H199" s="279"/>
      <c r="I199" s="279"/>
      <c r="J199" s="279"/>
      <c r="K199" s="281"/>
      <c r="L199" s="279"/>
      <c r="M199" s="279"/>
      <c r="N199" s="281"/>
      <c r="O199" s="279"/>
      <c r="P199" s="279"/>
      <c r="Q199" s="281"/>
      <c r="R199" s="279"/>
      <c r="S199" s="279"/>
      <c r="T199" s="186"/>
      <c r="U199" s="187"/>
      <c r="V199" s="187"/>
      <c r="W199" s="187"/>
      <c r="X199" s="186"/>
      <c r="Y199" s="187"/>
      <c r="Z199" s="187"/>
      <c r="AA199" s="187"/>
      <c r="AB199" s="187"/>
      <c r="AC199" s="186"/>
      <c r="AD199" s="277"/>
      <c r="AE199" s="277"/>
      <c r="AF199" s="278"/>
      <c r="AG199" s="277"/>
      <c r="AH199" s="277"/>
      <c r="AI199" s="278"/>
      <c r="AJ199" s="277"/>
      <c r="AK199" s="277"/>
    </row>
    <row r="200" ht="15.75" customHeight="1">
      <c r="A200" s="56"/>
      <c r="B200" s="56"/>
      <c r="C200" s="58" t="s">
        <v>551</v>
      </c>
      <c r="D200" s="59"/>
      <c r="E200" s="279"/>
      <c r="F200" s="279"/>
      <c r="G200" s="279"/>
      <c r="H200" s="279"/>
      <c r="I200" s="279"/>
      <c r="J200" s="279"/>
      <c r="K200" s="281"/>
      <c r="L200" s="279"/>
      <c r="M200" s="279"/>
      <c r="N200" s="281"/>
      <c r="O200" s="279"/>
      <c r="P200" s="279"/>
      <c r="Q200" s="281"/>
      <c r="R200" s="279"/>
      <c r="S200" s="279"/>
      <c r="T200" s="186"/>
      <c r="U200" s="187"/>
      <c r="V200" s="187"/>
      <c r="W200" s="187"/>
      <c r="X200" s="186"/>
      <c r="Y200" s="187"/>
      <c r="Z200" s="187"/>
      <c r="AA200" s="187"/>
      <c r="AB200" s="187"/>
      <c r="AC200" s="186"/>
      <c r="AD200" s="277"/>
      <c r="AE200" s="277"/>
      <c r="AF200" s="278"/>
      <c r="AG200" s="277"/>
      <c r="AH200" s="277"/>
      <c r="AI200" s="278"/>
      <c r="AJ200" s="277"/>
      <c r="AK200" s="277"/>
    </row>
    <row r="201" ht="15.75" customHeight="1">
      <c r="A201" s="56"/>
      <c r="B201" s="56"/>
      <c r="C201" s="58" t="s">
        <v>552</v>
      </c>
      <c r="D201" s="59"/>
      <c r="E201" s="279"/>
      <c r="F201" s="279"/>
      <c r="G201" s="279"/>
      <c r="H201" s="279"/>
      <c r="I201" s="279"/>
      <c r="J201" s="279"/>
      <c r="K201" s="281"/>
      <c r="L201" s="279"/>
      <c r="M201" s="279"/>
      <c r="N201" s="281"/>
      <c r="O201" s="279"/>
      <c r="P201" s="279"/>
      <c r="Q201" s="281"/>
      <c r="R201" s="279"/>
      <c r="S201" s="279"/>
      <c r="T201" s="186"/>
      <c r="U201" s="187"/>
      <c r="V201" s="187"/>
      <c r="W201" s="187"/>
      <c r="X201" s="186"/>
      <c r="Y201" s="187"/>
      <c r="Z201" s="187"/>
      <c r="AA201" s="187"/>
      <c r="AB201" s="187"/>
      <c r="AC201" s="186"/>
      <c r="AD201" s="277"/>
      <c r="AE201" s="277"/>
      <c r="AF201" s="278"/>
      <c r="AG201" s="277"/>
      <c r="AH201" s="277"/>
      <c r="AI201" s="278"/>
      <c r="AJ201" s="277"/>
      <c r="AK201" s="277"/>
    </row>
    <row r="202" ht="15.75" customHeight="1">
      <c r="A202" s="56"/>
      <c r="B202" s="56"/>
      <c r="C202" s="58" t="s">
        <v>553</v>
      </c>
      <c r="D202" s="59"/>
      <c r="E202" s="279"/>
      <c r="F202" s="279"/>
      <c r="G202" s="279"/>
      <c r="H202" s="279"/>
      <c r="I202" s="279"/>
      <c r="J202" s="279"/>
      <c r="K202" s="281"/>
      <c r="L202" s="279"/>
      <c r="M202" s="279"/>
      <c r="N202" s="281"/>
      <c r="O202" s="279"/>
      <c r="P202" s="279"/>
      <c r="Q202" s="281"/>
      <c r="R202" s="279"/>
      <c r="S202" s="279"/>
      <c r="T202" s="186"/>
      <c r="U202" s="187"/>
      <c r="V202" s="187"/>
      <c r="W202" s="187"/>
      <c r="X202" s="186"/>
      <c r="Y202" s="187"/>
      <c r="Z202" s="187"/>
      <c r="AA202" s="187"/>
      <c r="AB202" s="187"/>
      <c r="AC202" s="186"/>
      <c r="AD202" s="277"/>
      <c r="AE202" s="277"/>
      <c r="AF202" s="278"/>
      <c r="AG202" s="277"/>
      <c r="AH202" s="277"/>
      <c r="AI202" s="278"/>
      <c r="AJ202" s="277"/>
      <c r="AK202" s="277"/>
    </row>
    <row r="203" ht="15.75" customHeight="1">
      <c r="A203" s="56"/>
      <c r="B203" s="56"/>
      <c r="C203" s="58" t="s">
        <v>554</v>
      </c>
      <c r="D203" s="59"/>
      <c r="E203" s="279"/>
      <c r="F203" s="279"/>
      <c r="G203" s="279"/>
      <c r="H203" s="279"/>
      <c r="I203" s="279"/>
      <c r="J203" s="279"/>
      <c r="K203" s="281"/>
      <c r="L203" s="279"/>
      <c r="M203" s="279"/>
      <c r="N203" s="281"/>
      <c r="O203" s="279"/>
      <c r="P203" s="279"/>
      <c r="Q203" s="281"/>
      <c r="R203" s="279"/>
      <c r="S203" s="279"/>
      <c r="T203" s="186"/>
      <c r="U203" s="187"/>
      <c r="V203" s="187"/>
      <c r="W203" s="187"/>
      <c r="X203" s="186"/>
      <c r="Y203" s="187"/>
      <c r="Z203" s="187"/>
      <c r="AA203" s="187"/>
      <c r="AB203" s="187"/>
      <c r="AC203" s="186"/>
      <c r="AD203" s="277"/>
      <c r="AE203" s="277"/>
      <c r="AF203" s="278"/>
      <c r="AG203" s="277"/>
      <c r="AH203" s="277"/>
      <c r="AI203" s="278"/>
      <c r="AJ203" s="277"/>
      <c r="AK203" s="277"/>
    </row>
    <row r="204" ht="15.75" customHeight="1">
      <c r="A204" s="56"/>
      <c r="B204" s="56"/>
      <c r="C204" s="58" t="s">
        <v>555</v>
      </c>
      <c r="D204" s="59"/>
      <c r="E204" s="279"/>
      <c r="F204" s="279"/>
      <c r="G204" s="279"/>
      <c r="H204" s="279"/>
      <c r="I204" s="279"/>
      <c r="J204" s="279"/>
      <c r="K204" s="281"/>
      <c r="L204" s="279"/>
      <c r="M204" s="279"/>
      <c r="N204" s="281"/>
      <c r="O204" s="279"/>
      <c r="P204" s="279"/>
      <c r="Q204" s="281"/>
      <c r="R204" s="279"/>
      <c r="S204" s="279"/>
      <c r="T204" s="186"/>
      <c r="U204" s="187"/>
      <c r="V204" s="187"/>
      <c r="W204" s="187"/>
      <c r="X204" s="186"/>
      <c r="Y204" s="187"/>
      <c r="Z204" s="187"/>
      <c r="AA204" s="187"/>
      <c r="AB204" s="187"/>
      <c r="AC204" s="186"/>
      <c r="AD204" s="277"/>
      <c r="AE204" s="277"/>
      <c r="AF204" s="278"/>
      <c r="AG204" s="277"/>
      <c r="AH204" s="277"/>
      <c r="AI204" s="278"/>
      <c r="AJ204" s="277"/>
      <c r="AK204" s="277"/>
    </row>
    <row r="205" ht="15.75" customHeight="1">
      <c r="A205" s="56"/>
      <c r="B205" s="56"/>
      <c r="C205" s="58" t="s">
        <v>556</v>
      </c>
      <c r="D205" s="59"/>
      <c r="E205" s="279"/>
      <c r="F205" s="279"/>
      <c r="G205" s="279"/>
      <c r="H205" s="279"/>
      <c r="I205" s="279"/>
      <c r="J205" s="279"/>
      <c r="K205" s="281"/>
      <c r="L205" s="279"/>
      <c r="M205" s="279"/>
      <c r="N205" s="281"/>
      <c r="O205" s="279"/>
      <c r="P205" s="279"/>
      <c r="Q205" s="281"/>
      <c r="R205" s="279"/>
      <c r="S205" s="279"/>
      <c r="T205" s="186"/>
      <c r="U205" s="187"/>
      <c r="V205" s="187"/>
      <c r="W205" s="187"/>
      <c r="X205" s="186"/>
      <c r="Y205" s="187"/>
      <c r="Z205" s="187"/>
      <c r="AA205" s="187"/>
      <c r="AB205" s="187"/>
      <c r="AC205" s="186"/>
      <c r="AD205" s="277"/>
      <c r="AE205" s="277"/>
      <c r="AF205" s="278"/>
      <c r="AG205" s="277"/>
      <c r="AH205" s="277"/>
      <c r="AI205" s="278"/>
      <c r="AJ205" s="277"/>
      <c r="AK205" s="277"/>
    </row>
    <row r="206" ht="15.75" customHeight="1">
      <c r="A206" s="56"/>
      <c r="B206" s="56"/>
      <c r="C206" s="58" t="s">
        <v>557</v>
      </c>
      <c r="D206" s="59"/>
      <c r="E206" s="279"/>
      <c r="F206" s="279"/>
      <c r="G206" s="279"/>
      <c r="H206" s="279"/>
      <c r="I206" s="279"/>
      <c r="J206" s="279"/>
      <c r="K206" s="281"/>
      <c r="L206" s="279"/>
      <c r="M206" s="279"/>
      <c r="N206" s="281"/>
      <c r="O206" s="279"/>
      <c r="P206" s="279"/>
      <c r="Q206" s="281"/>
      <c r="R206" s="279"/>
      <c r="S206" s="279"/>
      <c r="T206" s="186"/>
      <c r="U206" s="187"/>
      <c r="V206" s="187"/>
      <c r="W206" s="187"/>
      <c r="X206" s="186"/>
      <c r="Y206" s="187"/>
      <c r="Z206" s="187"/>
      <c r="AA206" s="187"/>
      <c r="AB206" s="187"/>
      <c r="AC206" s="186"/>
      <c r="AD206" s="277"/>
      <c r="AE206" s="277"/>
      <c r="AF206" s="278"/>
      <c r="AG206" s="277"/>
      <c r="AH206" s="277"/>
      <c r="AI206" s="278"/>
      <c r="AJ206" s="277"/>
      <c r="AK206" s="277"/>
    </row>
    <row r="207" ht="15.75" customHeight="1">
      <c r="A207" s="56"/>
      <c r="B207" s="56"/>
      <c r="C207" s="58" t="s">
        <v>558</v>
      </c>
      <c r="D207" s="59"/>
      <c r="E207" s="279"/>
      <c r="F207" s="279"/>
      <c r="G207" s="279"/>
      <c r="H207" s="279"/>
      <c r="I207" s="279"/>
      <c r="J207" s="279"/>
      <c r="K207" s="281"/>
      <c r="L207" s="279"/>
      <c r="M207" s="279"/>
      <c r="N207" s="281"/>
      <c r="O207" s="279"/>
      <c r="P207" s="279"/>
      <c r="Q207" s="281"/>
      <c r="R207" s="279"/>
      <c r="S207" s="279"/>
      <c r="T207" s="186"/>
      <c r="U207" s="187"/>
      <c r="V207" s="187"/>
      <c r="W207" s="187"/>
      <c r="X207" s="186"/>
      <c r="Y207" s="187"/>
      <c r="Z207" s="187"/>
      <c r="AA207" s="187"/>
      <c r="AB207" s="187"/>
      <c r="AC207" s="186"/>
      <c r="AD207" s="277"/>
      <c r="AE207" s="277"/>
      <c r="AF207" s="278"/>
      <c r="AG207" s="277"/>
      <c r="AH207" s="277"/>
      <c r="AI207" s="278"/>
      <c r="AJ207" s="277"/>
      <c r="AK207" s="277"/>
    </row>
    <row r="208" ht="15.75" customHeight="1">
      <c r="A208" s="56"/>
      <c r="B208" s="56"/>
      <c r="C208" s="60" t="s">
        <v>559</v>
      </c>
      <c r="D208" s="61"/>
      <c r="E208" s="282"/>
      <c r="F208" s="282"/>
      <c r="G208" s="282"/>
      <c r="H208" s="282"/>
      <c r="I208" s="282"/>
      <c r="J208" s="282"/>
      <c r="K208" s="283"/>
      <c r="L208" s="282"/>
      <c r="M208" s="282"/>
      <c r="N208" s="283"/>
      <c r="O208" s="282"/>
      <c r="P208" s="282"/>
      <c r="Q208" s="283"/>
      <c r="R208" s="282"/>
      <c r="S208" s="282"/>
      <c r="T208" s="186"/>
      <c r="U208" s="187"/>
      <c r="V208" s="187"/>
      <c r="W208" s="187"/>
      <c r="X208" s="186"/>
      <c r="Y208" s="187"/>
      <c r="Z208" s="187"/>
      <c r="AA208" s="187"/>
      <c r="AB208" s="187"/>
      <c r="AC208" s="186"/>
      <c r="AD208" s="277"/>
      <c r="AE208" s="277"/>
      <c r="AF208" s="278"/>
      <c r="AG208" s="277"/>
      <c r="AH208" s="277"/>
      <c r="AI208" s="278"/>
      <c r="AJ208" s="277"/>
      <c r="AK208" s="277"/>
    </row>
    <row r="209" ht="15.75" customHeight="1">
      <c r="A209" s="56"/>
      <c r="B209" s="56"/>
      <c r="C209" s="58" t="s">
        <v>560</v>
      </c>
      <c r="D209" s="59"/>
      <c r="E209" s="284"/>
      <c r="F209" s="284"/>
      <c r="G209" s="284"/>
      <c r="H209" s="284"/>
      <c r="I209" s="284"/>
      <c r="J209" s="284"/>
      <c r="K209" s="285"/>
      <c r="L209" s="284"/>
      <c r="M209" s="284"/>
      <c r="N209" s="285"/>
      <c r="O209" s="284"/>
      <c r="P209" s="284"/>
      <c r="Q209" s="285"/>
      <c r="R209" s="284"/>
      <c r="S209" s="284"/>
      <c r="T209" s="186"/>
      <c r="U209" s="187"/>
      <c r="V209" s="187"/>
      <c r="W209" s="187"/>
      <c r="X209" s="186"/>
      <c r="Y209" s="187"/>
      <c r="Z209" s="187"/>
      <c r="AA209" s="187"/>
      <c r="AB209" s="187"/>
      <c r="AC209" s="186"/>
      <c r="AD209" s="286"/>
      <c r="AE209" s="286"/>
      <c r="AF209" s="278"/>
      <c r="AG209" s="286"/>
      <c r="AH209" s="286"/>
      <c r="AI209" s="278"/>
      <c r="AJ209" s="286"/>
      <c r="AK209" s="286"/>
    </row>
    <row r="210" ht="15.75" customHeight="1">
      <c r="A210" s="1"/>
      <c r="B210" s="1"/>
      <c r="C210" s="1"/>
      <c r="D210" s="1"/>
      <c r="E210" s="1"/>
      <c r="F210" s="2"/>
      <c r="G210" s="2"/>
      <c r="H210" s="2"/>
      <c r="I210" s="2"/>
      <c r="J210" s="2"/>
      <c r="K210" s="287"/>
      <c r="L210" s="288"/>
      <c r="M210" s="2"/>
      <c r="N210" s="287"/>
      <c r="O210" s="1"/>
      <c r="P210" s="1"/>
      <c r="Q210" s="287"/>
      <c r="R210" s="1"/>
      <c r="S210" s="1"/>
      <c r="T210" s="186"/>
      <c r="U210" s="187"/>
      <c r="V210" s="187"/>
      <c r="W210" s="187"/>
      <c r="X210" s="186"/>
      <c r="Y210" s="187"/>
      <c r="Z210" s="187"/>
      <c r="AA210" s="187"/>
      <c r="AB210" s="187"/>
      <c r="AC210" s="186"/>
      <c r="AD210" s="288"/>
      <c r="AE210" s="1"/>
      <c r="AF210" s="287"/>
      <c r="AG210" s="288"/>
      <c r="AH210" s="1"/>
      <c r="AI210" s="287"/>
      <c r="AJ210" s="1"/>
      <c r="AK210" s="1"/>
    </row>
    <row r="211" ht="15.75" customHeight="1">
      <c r="A211" s="1"/>
      <c r="B211" s="1"/>
      <c r="C211" s="1"/>
      <c r="D211" s="1"/>
      <c r="E211" s="1"/>
      <c r="F211" s="2"/>
      <c r="G211" s="2"/>
      <c r="H211" s="2"/>
      <c r="I211" s="2"/>
      <c r="J211" s="2"/>
      <c r="K211" s="287"/>
      <c r="L211" s="288"/>
      <c r="M211" s="2"/>
      <c r="N211" s="287"/>
      <c r="O211" s="1"/>
      <c r="P211" s="1"/>
      <c r="Q211" s="287"/>
      <c r="R211" s="1"/>
      <c r="S211" s="1"/>
      <c r="T211" s="186"/>
      <c r="U211" s="187"/>
      <c r="V211" s="187"/>
      <c r="W211" s="187"/>
      <c r="X211" s="186"/>
      <c r="Y211" s="187"/>
      <c r="Z211" s="187"/>
      <c r="AA211" s="187"/>
      <c r="AB211" s="187"/>
      <c r="AC211" s="186"/>
      <c r="AD211" s="288"/>
      <c r="AE211" s="1"/>
      <c r="AF211" s="287"/>
      <c r="AG211" s="288"/>
      <c r="AH211" s="1"/>
      <c r="AI211" s="287"/>
      <c r="AJ211" s="1"/>
      <c r="AK211" s="1"/>
    </row>
    <row r="212" ht="15.75" customHeight="1">
      <c r="A212" s="1"/>
      <c r="B212" s="1"/>
      <c r="C212" s="1"/>
      <c r="D212" s="1"/>
      <c r="E212" s="1"/>
      <c r="F212" s="2"/>
      <c r="G212" s="2"/>
      <c r="H212" s="2"/>
      <c r="I212" s="2"/>
      <c r="J212" s="2"/>
      <c r="K212" s="287"/>
      <c r="L212" s="288"/>
      <c r="M212" s="2"/>
      <c r="N212" s="287"/>
      <c r="O212" s="1"/>
      <c r="P212" s="1"/>
      <c r="Q212" s="287"/>
      <c r="R212" s="1"/>
      <c r="S212" s="1"/>
      <c r="T212" s="186"/>
      <c r="U212" s="187"/>
      <c r="V212" s="187"/>
      <c r="W212" s="187"/>
      <c r="X212" s="186"/>
      <c r="Y212" s="187"/>
      <c r="Z212" s="187"/>
      <c r="AA212" s="187"/>
      <c r="AB212" s="187"/>
      <c r="AC212" s="186"/>
      <c r="AD212" s="288"/>
      <c r="AE212" s="1"/>
      <c r="AF212" s="287"/>
      <c r="AG212" s="288"/>
      <c r="AH212" s="1"/>
      <c r="AI212" s="287"/>
      <c r="AJ212" s="1"/>
      <c r="AK212" s="1"/>
    </row>
    <row r="213" ht="15.75" customHeight="1">
      <c r="A213" s="1"/>
      <c r="B213" s="1"/>
      <c r="C213" s="1"/>
      <c r="D213" s="1"/>
      <c r="E213" s="1"/>
      <c r="F213" s="2"/>
      <c r="G213" s="2"/>
      <c r="H213" s="2"/>
      <c r="I213" s="2"/>
      <c r="J213" s="2"/>
      <c r="K213" s="287"/>
      <c r="L213" s="288"/>
      <c r="M213" s="2"/>
      <c r="N213" s="287"/>
      <c r="O213" s="1"/>
      <c r="P213" s="1"/>
      <c r="Q213" s="287"/>
      <c r="R213" s="1"/>
      <c r="S213" s="1"/>
      <c r="T213" s="186"/>
      <c r="U213" s="187"/>
      <c r="V213" s="187"/>
      <c r="W213" s="187"/>
      <c r="X213" s="186"/>
      <c r="Y213" s="187"/>
      <c r="Z213" s="187"/>
      <c r="AA213" s="187"/>
      <c r="AB213" s="187"/>
      <c r="AC213" s="186"/>
      <c r="AD213" s="288"/>
      <c r="AE213" s="1"/>
      <c r="AF213" s="287"/>
      <c r="AG213" s="288"/>
      <c r="AH213" s="1"/>
      <c r="AI213" s="287"/>
      <c r="AJ213" s="1"/>
      <c r="AK213" s="1"/>
    </row>
    <row r="214" ht="15.75" customHeight="1">
      <c r="A214" s="1"/>
      <c r="B214" s="1"/>
      <c r="C214" s="63" t="s">
        <v>784</v>
      </c>
      <c r="D214" s="63"/>
      <c r="E214" s="63"/>
      <c r="F214" s="64"/>
      <c r="G214" s="64" t="s">
        <v>562</v>
      </c>
      <c r="H214" s="64"/>
      <c r="I214" s="64"/>
      <c r="J214" s="64"/>
      <c r="K214" s="289"/>
      <c r="L214" s="290"/>
      <c r="M214" s="64"/>
      <c r="N214" s="289"/>
      <c r="O214" s="63" t="s">
        <v>563</v>
      </c>
      <c r="P214" s="1"/>
      <c r="Q214" s="287"/>
      <c r="R214" s="1"/>
      <c r="S214" s="1"/>
      <c r="T214" s="186"/>
      <c r="U214" s="187"/>
      <c r="V214" s="187"/>
      <c r="W214" s="187"/>
      <c r="X214" s="186"/>
      <c r="Y214" s="187"/>
      <c r="Z214" s="187"/>
      <c r="AA214" s="187"/>
      <c r="AB214" s="187"/>
      <c r="AC214" s="186"/>
      <c r="AD214" s="290"/>
      <c r="AE214" s="63"/>
      <c r="AF214" s="289"/>
      <c r="AG214" s="290"/>
      <c r="AH214" s="63"/>
      <c r="AI214" s="289"/>
      <c r="AJ214" s="63"/>
      <c r="AK214" s="63"/>
    </row>
    <row r="215" ht="15.75" customHeight="1">
      <c r="A215" s="1"/>
      <c r="B215" s="1"/>
      <c r="C215" s="1"/>
      <c r="D215" s="1"/>
      <c r="E215" s="1"/>
      <c r="F215" s="2"/>
      <c r="G215" s="2"/>
      <c r="H215" s="2"/>
      <c r="I215" s="2"/>
      <c r="J215" s="2"/>
      <c r="K215" s="287"/>
      <c r="L215" s="288"/>
      <c r="M215" s="2"/>
      <c r="N215" s="287"/>
      <c r="O215" s="1"/>
      <c r="P215" s="1"/>
      <c r="Q215" s="287"/>
      <c r="R215" s="1"/>
      <c r="S215" s="1"/>
      <c r="T215" s="186"/>
      <c r="U215" s="187"/>
      <c r="V215" s="187"/>
      <c r="W215" s="187"/>
      <c r="X215" s="186"/>
      <c r="Y215" s="187"/>
      <c r="Z215" s="187"/>
      <c r="AA215" s="187"/>
      <c r="AB215" s="187"/>
      <c r="AC215" s="186"/>
      <c r="AD215" s="288"/>
      <c r="AE215" s="1"/>
      <c r="AF215" s="287"/>
      <c r="AG215" s="288"/>
      <c r="AH215" s="1"/>
      <c r="AI215" s="287"/>
      <c r="AJ215" s="1"/>
      <c r="AK215" s="1"/>
    </row>
    <row r="216" ht="15.75" customHeight="1">
      <c r="A216" s="291"/>
      <c r="B216" s="292"/>
      <c r="C216" s="293"/>
      <c r="D216" s="294"/>
      <c r="E216" s="183"/>
      <c r="F216" s="184"/>
      <c r="G216" s="184"/>
      <c r="H216" s="184"/>
      <c r="I216" s="184"/>
      <c r="J216" s="184"/>
      <c r="K216" s="185"/>
      <c r="L216" s="184"/>
      <c r="M216" s="184"/>
      <c r="N216" s="185"/>
      <c r="O216" s="183"/>
      <c r="P216" s="183"/>
      <c r="Q216" s="186"/>
      <c r="R216" s="187"/>
      <c r="S216" s="187"/>
      <c r="T216" s="186"/>
      <c r="U216" s="187"/>
      <c r="V216" s="187"/>
      <c r="W216" s="187"/>
      <c r="X216" s="186"/>
      <c r="Y216" s="187"/>
      <c r="Z216" s="187"/>
      <c r="AA216" s="187"/>
      <c r="AB216" s="187"/>
      <c r="AC216" s="186"/>
      <c r="AD216" s="184"/>
      <c r="AE216" s="183"/>
      <c r="AF216" s="185"/>
      <c r="AG216" s="184"/>
      <c r="AH216" s="183"/>
      <c r="AI216" s="185"/>
      <c r="AJ216" s="183"/>
      <c r="AK216" s="183"/>
    </row>
    <row r="217" ht="15.75" customHeight="1">
      <c r="A217" s="291"/>
      <c r="B217" s="292"/>
      <c r="C217" s="293"/>
      <c r="D217" s="294"/>
      <c r="E217" s="183"/>
      <c r="F217" s="184"/>
      <c r="G217" s="184"/>
      <c r="H217" s="184"/>
      <c r="I217" s="184"/>
      <c r="J217" s="184"/>
      <c r="K217" s="185"/>
      <c r="L217" s="184"/>
      <c r="M217" s="184"/>
      <c r="N217" s="185"/>
      <c r="O217" s="183"/>
      <c r="P217" s="183"/>
      <c r="Q217" s="186"/>
      <c r="R217" s="187"/>
      <c r="S217" s="187"/>
      <c r="T217" s="186"/>
      <c r="U217" s="187"/>
      <c r="V217" s="187"/>
      <c r="W217" s="187"/>
      <c r="X217" s="186"/>
      <c r="Y217" s="187"/>
      <c r="Z217" s="187"/>
      <c r="AA217" s="187"/>
      <c r="AB217" s="187"/>
      <c r="AC217" s="186"/>
      <c r="AD217" s="184"/>
      <c r="AE217" s="183"/>
      <c r="AF217" s="185"/>
      <c r="AG217" s="184"/>
      <c r="AH217" s="183"/>
      <c r="AI217" s="185"/>
      <c r="AJ217" s="183"/>
      <c r="AK217" s="183"/>
    </row>
    <row r="218" ht="15.75" customHeight="1">
      <c r="A218" s="291"/>
      <c r="B218" s="292"/>
      <c r="C218" s="293"/>
      <c r="D218" s="294"/>
      <c r="E218" s="183"/>
      <c r="F218" s="184"/>
      <c r="G218" s="184"/>
      <c r="H218" s="184"/>
      <c r="I218" s="184"/>
      <c r="J218" s="184"/>
      <c r="K218" s="185"/>
      <c r="L218" s="184"/>
      <c r="M218" s="184"/>
      <c r="N218" s="185"/>
      <c r="O218" s="183"/>
      <c r="P218" s="183"/>
      <c r="Q218" s="186"/>
      <c r="R218" s="187"/>
      <c r="S218" s="187"/>
      <c r="T218" s="186"/>
      <c r="U218" s="187"/>
      <c r="V218" s="187"/>
      <c r="W218" s="187"/>
      <c r="X218" s="186"/>
      <c r="Y218" s="187"/>
      <c r="Z218" s="187"/>
      <c r="AA218" s="187"/>
      <c r="AB218" s="187"/>
      <c r="AC218" s="186"/>
      <c r="AD218" s="184"/>
      <c r="AE218" s="183"/>
      <c r="AF218" s="185"/>
      <c r="AG218" s="184"/>
      <c r="AH218" s="183"/>
      <c r="AI218" s="185"/>
      <c r="AJ218" s="183"/>
      <c r="AK218" s="183"/>
    </row>
    <row r="219" ht="15.75" customHeight="1">
      <c r="A219" s="291"/>
      <c r="B219" s="292"/>
      <c r="C219" s="293"/>
      <c r="D219" s="294"/>
      <c r="E219" s="183"/>
      <c r="F219" s="184"/>
      <c r="G219" s="184"/>
      <c r="H219" s="184"/>
      <c r="I219" s="184"/>
      <c r="J219" s="184"/>
      <c r="K219" s="185"/>
      <c r="L219" s="184"/>
      <c r="M219" s="184"/>
      <c r="N219" s="185"/>
      <c r="O219" s="183"/>
      <c r="P219" s="183"/>
      <c r="Q219" s="186"/>
      <c r="R219" s="187"/>
      <c r="S219" s="187"/>
      <c r="T219" s="186"/>
      <c r="U219" s="187"/>
      <c r="V219" s="187"/>
      <c r="W219" s="187"/>
      <c r="X219" s="186"/>
      <c r="Y219" s="187"/>
      <c r="Z219" s="187"/>
      <c r="AA219" s="187"/>
      <c r="AB219" s="187"/>
      <c r="AC219" s="186"/>
      <c r="AD219" s="184"/>
      <c r="AE219" s="183"/>
      <c r="AF219" s="185"/>
      <c r="AG219" s="184"/>
      <c r="AH219" s="183"/>
      <c r="AI219" s="185"/>
      <c r="AJ219" s="183"/>
      <c r="AK219" s="183"/>
    </row>
    <row r="220" ht="15.75" customHeight="1">
      <c r="A220" s="291"/>
      <c r="B220" s="292"/>
      <c r="C220" s="293"/>
      <c r="D220" s="294"/>
      <c r="E220" s="183"/>
      <c r="F220" s="184"/>
      <c r="G220" s="184"/>
      <c r="H220" s="184"/>
      <c r="I220" s="184"/>
      <c r="J220" s="184"/>
      <c r="K220" s="185"/>
      <c r="L220" s="184"/>
      <c r="M220" s="184"/>
      <c r="N220" s="185"/>
      <c r="O220" s="183"/>
      <c r="P220" s="183"/>
      <c r="Q220" s="186"/>
      <c r="R220" s="187"/>
      <c r="S220" s="187"/>
      <c r="T220" s="186"/>
      <c r="U220" s="187"/>
      <c r="V220" s="187"/>
      <c r="W220" s="187"/>
      <c r="X220" s="186"/>
      <c r="Y220" s="187"/>
      <c r="Z220" s="187"/>
      <c r="AA220" s="187"/>
      <c r="AB220" s="187"/>
      <c r="AC220" s="186"/>
      <c r="AD220" s="184"/>
      <c r="AE220" s="183"/>
      <c r="AF220" s="185"/>
      <c r="AG220" s="184"/>
      <c r="AH220" s="183"/>
      <c r="AI220" s="185"/>
      <c r="AJ220" s="183"/>
      <c r="AK220" s="183"/>
    </row>
    <row r="221" ht="15.75" customHeight="1">
      <c r="A221" s="291"/>
      <c r="B221" s="292"/>
      <c r="C221" s="293"/>
      <c r="D221" s="294"/>
      <c r="E221" s="183"/>
      <c r="F221" s="184"/>
      <c r="G221" s="184"/>
      <c r="H221" s="184"/>
      <c r="I221" s="184"/>
      <c r="J221" s="184"/>
      <c r="K221" s="185"/>
      <c r="L221" s="184"/>
      <c r="M221" s="184"/>
      <c r="N221" s="185"/>
      <c r="O221" s="183"/>
      <c r="P221" s="183"/>
      <c r="Q221" s="186"/>
      <c r="R221" s="187"/>
      <c r="S221" s="187"/>
      <c r="T221" s="186"/>
      <c r="U221" s="187"/>
      <c r="V221" s="187"/>
      <c r="W221" s="187"/>
      <c r="X221" s="186"/>
      <c r="Y221" s="187"/>
      <c r="Z221" s="187"/>
      <c r="AA221" s="187"/>
      <c r="AB221" s="187"/>
      <c r="AC221" s="186"/>
      <c r="AD221" s="184"/>
      <c r="AE221" s="183"/>
      <c r="AF221" s="185"/>
      <c r="AG221" s="184"/>
      <c r="AH221" s="183"/>
      <c r="AI221" s="185"/>
      <c r="AJ221" s="183"/>
      <c r="AK221" s="183"/>
    </row>
    <row r="222" ht="15.75" customHeight="1">
      <c r="A222" s="291"/>
      <c r="B222" s="292"/>
      <c r="C222" s="293"/>
      <c r="D222" s="294"/>
      <c r="E222" s="183"/>
      <c r="F222" s="184"/>
      <c r="G222" s="184"/>
      <c r="H222" s="184"/>
      <c r="I222" s="184"/>
      <c r="J222" s="184"/>
      <c r="K222" s="185"/>
      <c r="L222" s="184"/>
      <c r="M222" s="184"/>
      <c r="N222" s="185"/>
      <c r="O222" s="183"/>
      <c r="P222" s="183"/>
      <c r="Q222" s="186"/>
      <c r="R222" s="187"/>
      <c r="S222" s="187"/>
      <c r="T222" s="186"/>
      <c r="U222" s="187"/>
      <c r="V222" s="187"/>
      <c r="W222" s="187"/>
      <c r="X222" s="186"/>
      <c r="Y222" s="187"/>
      <c r="Z222" s="187"/>
      <c r="AA222" s="187"/>
      <c r="AB222" s="187"/>
      <c r="AC222" s="186"/>
      <c r="AD222" s="184"/>
      <c r="AE222" s="183"/>
      <c r="AF222" s="185"/>
      <c r="AG222" s="184"/>
      <c r="AH222" s="183"/>
      <c r="AI222" s="185"/>
      <c r="AJ222" s="183"/>
      <c r="AK222" s="183"/>
    </row>
    <row r="223" ht="15.75" customHeight="1">
      <c r="A223" s="291"/>
      <c r="B223" s="292"/>
      <c r="C223" s="293"/>
      <c r="D223" s="294"/>
      <c r="E223" s="183"/>
      <c r="F223" s="184"/>
      <c r="G223" s="184"/>
      <c r="H223" s="184"/>
      <c r="I223" s="184"/>
      <c r="J223" s="184"/>
      <c r="K223" s="185"/>
      <c r="L223" s="184"/>
      <c r="M223" s="184"/>
      <c r="N223" s="185"/>
      <c r="O223" s="183"/>
      <c r="P223" s="183"/>
      <c r="Q223" s="186"/>
      <c r="R223" s="187"/>
      <c r="S223" s="187"/>
      <c r="T223" s="186"/>
      <c r="U223" s="187"/>
      <c r="V223" s="187"/>
      <c r="W223" s="187"/>
      <c r="X223" s="186"/>
      <c r="Y223" s="187"/>
      <c r="Z223" s="187"/>
      <c r="AA223" s="187"/>
      <c r="AB223" s="187"/>
      <c r="AC223" s="186"/>
      <c r="AD223" s="184"/>
      <c r="AE223" s="183"/>
      <c r="AF223" s="185"/>
      <c r="AG223" s="184"/>
      <c r="AH223" s="183"/>
      <c r="AI223" s="185"/>
      <c r="AJ223" s="183"/>
      <c r="AK223" s="183"/>
    </row>
    <row r="224" ht="15.75" customHeight="1">
      <c r="A224" s="291"/>
      <c r="B224" s="292"/>
      <c r="C224" s="293"/>
      <c r="D224" s="294"/>
      <c r="E224" s="183"/>
      <c r="F224" s="184"/>
      <c r="G224" s="184"/>
      <c r="H224" s="184"/>
      <c r="I224" s="184"/>
      <c r="J224" s="184"/>
      <c r="K224" s="185"/>
      <c r="L224" s="184"/>
      <c r="M224" s="184"/>
      <c r="N224" s="185"/>
      <c r="O224" s="183"/>
      <c r="P224" s="183"/>
      <c r="Q224" s="186"/>
      <c r="R224" s="187"/>
      <c r="S224" s="187"/>
      <c r="T224" s="186"/>
      <c r="U224" s="187"/>
      <c r="V224" s="187"/>
      <c r="W224" s="187"/>
      <c r="X224" s="186"/>
      <c r="Y224" s="187"/>
      <c r="Z224" s="187"/>
      <c r="AA224" s="187"/>
      <c r="AB224" s="187"/>
      <c r="AC224" s="186"/>
      <c r="AD224" s="184"/>
      <c r="AE224" s="183"/>
      <c r="AF224" s="185"/>
      <c r="AG224" s="184"/>
      <c r="AH224" s="183"/>
      <c r="AI224" s="185"/>
      <c r="AJ224" s="183"/>
      <c r="AK224" s="183"/>
    </row>
    <row r="225" ht="15.75" customHeight="1">
      <c r="A225" s="291"/>
      <c r="B225" s="292"/>
      <c r="C225" s="293"/>
      <c r="D225" s="294"/>
      <c r="E225" s="183"/>
      <c r="F225" s="184"/>
      <c r="G225" s="184"/>
      <c r="H225" s="184"/>
      <c r="I225" s="184"/>
      <c r="J225" s="184"/>
      <c r="K225" s="185"/>
      <c r="L225" s="184"/>
      <c r="M225" s="184"/>
      <c r="N225" s="185"/>
      <c r="O225" s="183"/>
      <c r="P225" s="183"/>
      <c r="Q225" s="186"/>
      <c r="R225" s="187"/>
      <c r="S225" s="187"/>
      <c r="T225" s="186"/>
      <c r="U225" s="187"/>
      <c r="V225" s="187"/>
      <c r="W225" s="187"/>
      <c r="X225" s="186"/>
      <c r="Y225" s="187"/>
      <c r="Z225" s="187"/>
      <c r="AA225" s="187"/>
      <c r="AB225" s="187"/>
      <c r="AC225" s="186"/>
      <c r="AD225" s="184"/>
      <c r="AE225" s="183"/>
      <c r="AF225" s="185"/>
      <c r="AG225" s="184"/>
      <c r="AH225" s="183"/>
      <c r="AI225" s="185"/>
      <c r="AJ225" s="183"/>
      <c r="AK225" s="183"/>
    </row>
    <row r="226" ht="15.75" customHeight="1">
      <c r="A226" s="291"/>
      <c r="B226" s="292"/>
      <c r="C226" s="293"/>
      <c r="D226" s="294"/>
      <c r="E226" s="183"/>
      <c r="F226" s="184"/>
      <c r="G226" s="184"/>
      <c r="H226" s="184"/>
      <c r="I226" s="184"/>
      <c r="J226" s="184"/>
      <c r="K226" s="185"/>
      <c r="L226" s="184"/>
      <c r="M226" s="184"/>
      <c r="N226" s="185"/>
      <c r="O226" s="183"/>
      <c r="P226" s="183"/>
      <c r="Q226" s="186"/>
      <c r="R226" s="187"/>
      <c r="S226" s="187"/>
      <c r="T226" s="186"/>
      <c r="U226" s="187"/>
      <c r="V226" s="187"/>
      <c r="W226" s="187"/>
      <c r="X226" s="186"/>
      <c r="Y226" s="187"/>
      <c r="Z226" s="187"/>
      <c r="AA226" s="187"/>
      <c r="AB226" s="187"/>
      <c r="AC226" s="186"/>
      <c r="AD226" s="184"/>
      <c r="AE226" s="183"/>
      <c r="AF226" s="185"/>
      <c r="AG226" s="184"/>
      <c r="AH226" s="183"/>
      <c r="AI226" s="185"/>
      <c r="AJ226" s="183"/>
      <c r="AK226" s="183"/>
    </row>
    <row r="227" ht="15.75" customHeight="1">
      <c r="A227" s="291"/>
      <c r="B227" s="292"/>
      <c r="C227" s="293"/>
      <c r="D227" s="294"/>
      <c r="E227" s="183"/>
      <c r="F227" s="184"/>
      <c r="G227" s="184"/>
      <c r="H227" s="184"/>
      <c r="I227" s="184"/>
      <c r="J227" s="184"/>
      <c r="K227" s="185"/>
      <c r="L227" s="184"/>
      <c r="M227" s="184"/>
      <c r="N227" s="185"/>
      <c r="O227" s="183"/>
      <c r="P227" s="183"/>
      <c r="Q227" s="186"/>
      <c r="R227" s="187"/>
      <c r="S227" s="187"/>
      <c r="T227" s="186"/>
      <c r="U227" s="187"/>
      <c r="V227" s="187"/>
      <c r="W227" s="187"/>
      <c r="X227" s="186"/>
      <c r="Y227" s="187"/>
      <c r="Z227" s="187"/>
      <c r="AA227" s="187"/>
      <c r="AB227" s="187"/>
      <c r="AC227" s="186"/>
      <c r="AD227" s="184"/>
      <c r="AE227" s="183"/>
      <c r="AF227" s="185"/>
      <c r="AG227" s="184"/>
      <c r="AH227" s="183"/>
      <c r="AI227" s="185"/>
      <c r="AJ227" s="183"/>
      <c r="AK227" s="183"/>
    </row>
    <row r="228" ht="15.75" customHeight="1">
      <c r="A228" s="291"/>
      <c r="B228" s="292"/>
      <c r="C228" s="293"/>
      <c r="D228" s="294"/>
      <c r="E228" s="183"/>
      <c r="F228" s="184"/>
      <c r="G228" s="184"/>
      <c r="H228" s="184"/>
      <c r="I228" s="184"/>
      <c r="J228" s="184"/>
      <c r="K228" s="185"/>
      <c r="L228" s="184"/>
      <c r="M228" s="184"/>
      <c r="N228" s="185"/>
      <c r="O228" s="183"/>
      <c r="P228" s="183"/>
      <c r="Q228" s="186"/>
      <c r="R228" s="187"/>
      <c r="S228" s="187"/>
      <c r="T228" s="186"/>
      <c r="U228" s="187"/>
      <c r="V228" s="187"/>
      <c r="W228" s="187"/>
      <c r="X228" s="186"/>
      <c r="Y228" s="187"/>
      <c r="Z228" s="187"/>
      <c r="AA228" s="187"/>
      <c r="AB228" s="187"/>
      <c r="AC228" s="186"/>
      <c r="AD228" s="184"/>
      <c r="AE228" s="183"/>
      <c r="AF228" s="185"/>
      <c r="AG228" s="184"/>
      <c r="AH228" s="183"/>
      <c r="AI228" s="185"/>
      <c r="AJ228" s="183"/>
      <c r="AK228" s="183"/>
    </row>
    <row r="229" ht="15.75" customHeight="1">
      <c r="A229" s="291"/>
      <c r="B229" s="292"/>
      <c r="C229" s="293"/>
      <c r="D229" s="294"/>
      <c r="E229" s="183"/>
      <c r="F229" s="184"/>
      <c r="G229" s="184"/>
      <c r="H229" s="184"/>
      <c r="I229" s="184"/>
      <c r="J229" s="184"/>
      <c r="K229" s="185"/>
      <c r="L229" s="184"/>
      <c r="M229" s="184"/>
      <c r="N229" s="185"/>
      <c r="O229" s="183"/>
      <c r="P229" s="183"/>
      <c r="Q229" s="186"/>
      <c r="R229" s="187"/>
      <c r="S229" s="187"/>
      <c r="T229" s="186"/>
      <c r="U229" s="187"/>
      <c r="V229" s="187"/>
      <c r="W229" s="187"/>
      <c r="X229" s="186"/>
      <c r="Y229" s="187"/>
      <c r="Z229" s="187"/>
      <c r="AA229" s="187"/>
      <c r="AB229" s="187"/>
      <c r="AC229" s="186"/>
      <c r="AD229" s="184"/>
      <c r="AE229" s="183"/>
      <c r="AF229" s="185"/>
      <c r="AG229" s="184"/>
      <c r="AH229" s="183"/>
      <c r="AI229" s="185"/>
      <c r="AJ229" s="183"/>
      <c r="AK229" s="183"/>
    </row>
    <row r="230" ht="15.75" customHeight="1">
      <c r="A230" s="291"/>
      <c r="B230" s="292"/>
      <c r="C230" s="293"/>
      <c r="D230" s="294"/>
      <c r="E230" s="183"/>
      <c r="F230" s="184"/>
      <c r="G230" s="184"/>
      <c r="H230" s="184"/>
      <c r="I230" s="184"/>
      <c r="J230" s="184"/>
      <c r="K230" s="185"/>
      <c r="L230" s="184"/>
      <c r="M230" s="184"/>
      <c r="N230" s="185"/>
      <c r="O230" s="183"/>
      <c r="P230" s="183"/>
      <c r="Q230" s="186"/>
      <c r="R230" s="187"/>
      <c r="S230" s="187"/>
      <c r="T230" s="186"/>
      <c r="U230" s="187"/>
      <c r="V230" s="187"/>
      <c r="W230" s="187"/>
      <c r="X230" s="186"/>
      <c r="Y230" s="187"/>
      <c r="Z230" s="187"/>
      <c r="AA230" s="187"/>
      <c r="AB230" s="187"/>
      <c r="AC230" s="186"/>
      <c r="AD230" s="184"/>
      <c r="AE230" s="183"/>
      <c r="AF230" s="185"/>
      <c r="AG230" s="184"/>
      <c r="AH230" s="183"/>
      <c r="AI230" s="185"/>
      <c r="AJ230" s="183"/>
      <c r="AK230" s="183"/>
    </row>
    <row r="231" ht="15.75" customHeight="1">
      <c r="A231" s="291"/>
      <c r="B231" s="292"/>
      <c r="C231" s="293"/>
      <c r="D231" s="294"/>
      <c r="E231" s="183"/>
      <c r="F231" s="184"/>
      <c r="G231" s="184"/>
      <c r="H231" s="184"/>
      <c r="I231" s="184"/>
      <c r="J231" s="184"/>
      <c r="K231" s="185"/>
      <c r="L231" s="184"/>
      <c r="M231" s="184"/>
      <c r="N231" s="185"/>
      <c r="O231" s="183"/>
      <c r="P231" s="183"/>
      <c r="Q231" s="186"/>
      <c r="R231" s="187"/>
      <c r="S231" s="187"/>
      <c r="T231" s="186"/>
      <c r="U231" s="187"/>
      <c r="V231" s="187"/>
      <c r="W231" s="187"/>
      <c r="X231" s="186"/>
      <c r="Y231" s="187"/>
      <c r="Z231" s="187"/>
      <c r="AA231" s="187"/>
      <c r="AB231" s="187"/>
      <c r="AC231" s="186"/>
      <c r="AD231" s="184"/>
      <c r="AE231" s="183"/>
      <c r="AF231" s="185"/>
      <c r="AG231" s="184"/>
      <c r="AH231" s="183"/>
      <c r="AI231" s="185"/>
      <c r="AJ231" s="183"/>
      <c r="AK231" s="183"/>
    </row>
    <row r="232" ht="15.75" customHeight="1">
      <c r="A232" s="291"/>
      <c r="B232" s="292"/>
      <c r="C232" s="293"/>
      <c r="D232" s="294"/>
      <c r="E232" s="183"/>
      <c r="F232" s="184"/>
      <c r="G232" s="184"/>
      <c r="H232" s="184"/>
      <c r="I232" s="184"/>
      <c r="J232" s="184"/>
      <c r="K232" s="185"/>
      <c r="L232" s="184"/>
      <c r="M232" s="184"/>
      <c r="N232" s="185"/>
      <c r="O232" s="183"/>
      <c r="P232" s="183"/>
      <c r="Q232" s="186"/>
      <c r="R232" s="187"/>
      <c r="S232" s="187"/>
      <c r="T232" s="186"/>
      <c r="U232" s="187"/>
      <c r="V232" s="187"/>
      <c r="W232" s="187"/>
      <c r="X232" s="186"/>
      <c r="Y232" s="187"/>
      <c r="Z232" s="187"/>
      <c r="AA232" s="187"/>
      <c r="AB232" s="187"/>
      <c r="AC232" s="186"/>
      <c r="AD232" s="184"/>
      <c r="AE232" s="183"/>
      <c r="AF232" s="185"/>
      <c r="AG232" s="184"/>
      <c r="AH232" s="183"/>
      <c r="AI232" s="185"/>
      <c r="AJ232" s="183"/>
      <c r="AK232" s="183"/>
    </row>
    <row r="233" ht="15.75" customHeight="1">
      <c r="A233" s="291"/>
      <c r="B233" s="292"/>
      <c r="C233" s="293"/>
      <c r="D233" s="294"/>
      <c r="E233" s="183"/>
      <c r="F233" s="184"/>
      <c r="G233" s="184"/>
      <c r="H233" s="184"/>
      <c r="I233" s="184"/>
      <c r="J233" s="184"/>
      <c r="K233" s="185"/>
      <c r="L233" s="184"/>
      <c r="M233" s="184"/>
      <c r="N233" s="185"/>
      <c r="O233" s="183"/>
      <c r="P233" s="183"/>
      <c r="Q233" s="186"/>
      <c r="R233" s="187"/>
      <c r="S233" s="187"/>
      <c r="T233" s="186"/>
      <c r="U233" s="187"/>
      <c r="V233" s="187"/>
      <c r="W233" s="187"/>
      <c r="X233" s="186"/>
      <c r="Y233" s="187"/>
      <c r="Z233" s="187"/>
      <c r="AA233" s="187"/>
      <c r="AB233" s="187"/>
      <c r="AC233" s="186"/>
      <c r="AD233" s="184"/>
      <c r="AE233" s="183"/>
      <c r="AF233" s="185"/>
      <c r="AG233" s="184"/>
      <c r="AH233" s="183"/>
      <c r="AI233" s="185"/>
      <c r="AJ233" s="183"/>
      <c r="AK233" s="183"/>
    </row>
    <row r="234" ht="15.75" customHeight="1">
      <c r="A234" s="291"/>
      <c r="B234" s="292"/>
      <c r="C234" s="293"/>
      <c r="D234" s="294"/>
      <c r="E234" s="183"/>
      <c r="F234" s="184"/>
      <c r="G234" s="184"/>
      <c r="H234" s="184"/>
      <c r="I234" s="184"/>
      <c r="J234" s="184"/>
      <c r="K234" s="185"/>
      <c r="L234" s="184"/>
      <c r="M234" s="184"/>
      <c r="N234" s="185"/>
      <c r="O234" s="183"/>
      <c r="P234" s="183"/>
      <c r="Q234" s="186"/>
      <c r="R234" s="187"/>
      <c r="S234" s="187"/>
      <c r="T234" s="186"/>
      <c r="U234" s="187"/>
      <c r="V234" s="187"/>
      <c r="W234" s="187"/>
      <c r="X234" s="186"/>
      <c r="Y234" s="187"/>
      <c r="Z234" s="187"/>
      <c r="AA234" s="187"/>
      <c r="AB234" s="187"/>
      <c r="AC234" s="186"/>
      <c r="AD234" s="184"/>
      <c r="AE234" s="183"/>
      <c r="AF234" s="185"/>
      <c r="AG234" s="184"/>
      <c r="AH234" s="183"/>
      <c r="AI234" s="185"/>
      <c r="AJ234" s="183"/>
      <c r="AK234" s="183"/>
    </row>
    <row r="235" ht="15.75" customHeight="1">
      <c r="A235" s="291"/>
      <c r="B235" s="292"/>
      <c r="C235" s="293"/>
      <c r="D235" s="294"/>
      <c r="E235" s="183"/>
      <c r="F235" s="184"/>
      <c r="G235" s="184"/>
      <c r="H235" s="184"/>
      <c r="I235" s="184"/>
      <c r="J235" s="184"/>
      <c r="K235" s="185"/>
      <c r="L235" s="184"/>
      <c r="M235" s="184"/>
      <c r="N235" s="185"/>
      <c r="O235" s="183"/>
      <c r="P235" s="183"/>
      <c r="Q235" s="186"/>
      <c r="R235" s="187"/>
      <c r="S235" s="187"/>
      <c r="T235" s="186"/>
      <c r="U235" s="187"/>
      <c r="V235" s="187"/>
      <c r="W235" s="187"/>
      <c r="X235" s="186"/>
      <c r="Y235" s="187"/>
      <c r="Z235" s="187"/>
      <c r="AA235" s="187"/>
      <c r="AB235" s="187"/>
      <c r="AC235" s="186"/>
      <c r="AD235" s="184"/>
      <c r="AE235" s="183"/>
      <c r="AF235" s="185"/>
      <c r="AG235" s="184"/>
      <c r="AH235" s="183"/>
      <c r="AI235" s="185"/>
      <c r="AJ235" s="183"/>
      <c r="AK235" s="183"/>
    </row>
    <row r="236" ht="15.75" customHeight="1">
      <c r="A236" s="291"/>
      <c r="B236" s="292"/>
      <c r="C236" s="293"/>
      <c r="D236" s="294"/>
      <c r="E236" s="183"/>
      <c r="F236" s="184"/>
      <c r="G236" s="184"/>
      <c r="H236" s="184"/>
      <c r="I236" s="184"/>
      <c r="J236" s="184"/>
      <c r="K236" s="185"/>
      <c r="L236" s="184"/>
      <c r="M236" s="184"/>
      <c r="N236" s="185"/>
      <c r="O236" s="183"/>
      <c r="P236" s="183"/>
      <c r="Q236" s="186"/>
      <c r="R236" s="187"/>
      <c r="S236" s="187"/>
      <c r="T236" s="186"/>
      <c r="U236" s="187"/>
      <c r="V236" s="187"/>
      <c r="W236" s="187"/>
      <c r="X236" s="186"/>
      <c r="Y236" s="187"/>
      <c r="Z236" s="187"/>
      <c r="AA236" s="187"/>
      <c r="AB236" s="187"/>
      <c r="AC236" s="186"/>
      <c r="AD236" s="184"/>
      <c r="AE236" s="183"/>
      <c r="AF236" s="185"/>
      <c r="AG236" s="184"/>
      <c r="AH236" s="183"/>
      <c r="AI236" s="185"/>
      <c r="AJ236" s="183"/>
      <c r="AK236" s="183"/>
    </row>
    <row r="237" ht="15.75" customHeight="1">
      <c r="A237" s="291"/>
      <c r="B237" s="292"/>
      <c r="C237" s="293"/>
      <c r="D237" s="294"/>
      <c r="E237" s="183"/>
      <c r="F237" s="184"/>
      <c r="G237" s="184"/>
      <c r="H237" s="184"/>
      <c r="I237" s="184"/>
      <c r="J237" s="184"/>
      <c r="K237" s="185"/>
      <c r="L237" s="184"/>
      <c r="M237" s="184"/>
      <c r="N237" s="185"/>
      <c r="O237" s="183"/>
      <c r="P237" s="183"/>
      <c r="Q237" s="186"/>
      <c r="R237" s="187"/>
      <c r="S237" s="187"/>
      <c r="T237" s="186"/>
      <c r="U237" s="187"/>
      <c r="V237" s="187"/>
      <c r="W237" s="187"/>
      <c r="X237" s="186"/>
      <c r="Y237" s="187"/>
      <c r="Z237" s="187"/>
      <c r="AA237" s="187"/>
      <c r="AB237" s="187"/>
      <c r="AC237" s="186"/>
      <c r="AD237" s="184"/>
      <c r="AE237" s="183"/>
      <c r="AF237" s="185"/>
      <c r="AG237" s="184"/>
      <c r="AH237" s="183"/>
      <c r="AI237" s="185"/>
      <c r="AJ237" s="183"/>
      <c r="AK237" s="183"/>
    </row>
    <row r="238" ht="15.75" customHeight="1">
      <c r="A238" s="291"/>
      <c r="B238" s="292"/>
      <c r="C238" s="293"/>
      <c r="D238" s="294"/>
      <c r="E238" s="183"/>
      <c r="F238" s="184"/>
      <c r="G238" s="184"/>
      <c r="H238" s="184"/>
      <c r="I238" s="184"/>
      <c r="J238" s="184"/>
      <c r="K238" s="185"/>
      <c r="L238" s="184"/>
      <c r="M238" s="184"/>
      <c r="N238" s="185"/>
      <c r="O238" s="183"/>
      <c r="P238" s="183"/>
      <c r="Q238" s="186"/>
      <c r="R238" s="187"/>
      <c r="S238" s="187"/>
      <c r="T238" s="186"/>
      <c r="U238" s="187"/>
      <c r="V238" s="187"/>
      <c r="W238" s="187"/>
      <c r="X238" s="186"/>
      <c r="Y238" s="187"/>
      <c r="Z238" s="187"/>
      <c r="AA238" s="187"/>
      <c r="AB238" s="187"/>
      <c r="AC238" s="186"/>
      <c r="AD238" s="184"/>
      <c r="AE238" s="183"/>
      <c r="AF238" s="185"/>
      <c r="AG238" s="184"/>
      <c r="AH238" s="183"/>
      <c r="AI238" s="185"/>
      <c r="AJ238" s="183"/>
      <c r="AK238" s="183"/>
    </row>
    <row r="239" ht="15.75" customHeight="1">
      <c r="A239" s="291"/>
      <c r="B239" s="292"/>
      <c r="C239" s="293"/>
      <c r="D239" s="294"/>
      <c r="E239" s="183"/>
      <c r="F239" s="184"/>
      <c r="G239" s="184"/>
      <c r="H239" s="184"/>
      <c r="I239" s="184"/>
      <c r="J239" s="184"/>
      <c r="K239" s="185"/>
      <c r="L239" s="184"/>
      <c r="M239" s="184"/>
      <c r="N239" s="185"/>
      <c r="O239" s="183"/>
      <c r="P239" s="183"/>
      <c r="Q239" s="186"/>
      <c r="R239" s="187"/>
      <c r="S239" s="187"/>
      <c r="T239" s="186"/>
      <c r="U239" s="187"/>
      <c r="V239" s="187"/>
      <c r="W239" s="187"/>
      <c r="X239" s="186"/>
      <c r="Y239" s="187"/>
      <c r="Z239" s="187"/>
      <c r="AA239" s="187"/>
      <c r="AB239" s="187"/>
      <c r="AC239" s="186"/>
      <c r="AD239" s="184"/>
      <c r="AE239" s="183"/>
      <c r="AF239" s="185"/>
      <c r="AG239" s="184"/>
      <c r="AH239" s="183"/>
      <c r="AI239" s="185"/>
      <c r="AJ239" s="183"/>
      <c r="AK239" s="183"/>
    </row>
    <row r="240" ht="15.75" customHeight="1">
      <c r="A240" s="291"/>
      <c r="B240" s="292"/>
      <c r="C240" s="293"/>
      <c r="D240" s="294"/>
      <c r="E240" s="183"/>
      <c r="F240" s="184"/>
      <c r="G240" s="184"/>
      <c r="H240" s="184"/>
      <c r="I240" s="184"/>
      <c r="J240" s="184"/>
      <c r="K240" s="185"/>
      <c r="L240" s="184"/>
      <c r="M240" s="184"/>
      <c r="N240" s="185"/>
      <c r="O240" s="183"/>
      <c r="P240" s="183"/>
      <c r="Q240" s="186"/>
      <c r="R240" s="187"/>
      <c r="S240" s="187"/>
      <c r="T240" s="186"/>
      <c r="U240" s="187"/>
      <c r="V240" s="187"/>
      <c r="W240" s="187"/>
      <c r="X240" s="186"/>
      <c r="Y240" s="187"/>
      <c r="Z240" s="187"/>
      <c r="AA240" s="187"/>
      <c r="AB240" s="187"/>
      <c r="AC240" s="186"/>
      <c r="AD240" s="184"/>
      <c r="AE240" s="183"/>
      <c r="AF240" s="185"/>
      <c r="AG240" s="184"/>
      <c r="AH240" s="183"/>
      <c r="AI240" s="185"/>
      <c r="AJ240" s="183"/>
      <c r="AK240" s="183"/>
    </row>
    <row r="241" ht="15.75" customHeight="1">
      <c r="A241" s="291"/>
      <c r="B241" s="292"/>
      <c r="C241" s="293"/>
      <c r="D241" s="294"/>
      <c r="E241" s="183"/>
      <c r="F241" s="184"/>
      <c r="G241" s="184"/>
      <c r="H241" s="184"/>
      <c r="I241" s="184"/>
      <c r="J241" s="184"/>
      <c r="K241" s="185"/>
      <c r="L241" s="184"/>
      <c r="M241" s="184"/>
      <c r="N241" s="185"/>
      <c r="O241" s="183"/>
      <c r="P241" s="183"/>
      <c r="Q241" s="186"/>
      <c r="R241" s="187"/>
      <c r="S241" s="187"/>
      <c r="T241" s="186"/>
      <c r="U241" s="187"/>
      <c r="V241" s="187"/>
      <c r="W241" s="187"/>
      <c r="X241" s="186"/>
      <c r="Y241" s="187"/>
      <c r="Z241" s="187"/>
      <c r="AA241" s="187"/>
      <c r="AB241" s="187"/>
      <c r="AC241" s="186"/>
      <c r="AD241" s="184"/>
      <c r="AE241" s="183"/>
      <c r="AF241" s="185"/>
      <c r="AG241" s="184"/>
      <c r="AH241" s="183"/>
      <c r="AI241" s="185"/>
      <c r="AJ241" s="183"/>
      <c r="AK241" s="183"/>
    </row>
    <row r="242" ht="15.75" customHeight="1">
      <c r="A242" s="291"/>
      <c r="B242" s="292"/>
      <c r="C242" s="293"/>
      <c r="D242" s="294"/>
      <c r="E242" s="183"/>
      <c r="F242" s="184"/>
      <c r="G242" s="184"/>
      <c r="H242" s="184"/>
      <c r="I242" s="184"/>
      <c r="J242" s="184"/>
      <c r="K242" s="185"/>
      <c r="L242" s="184"/>
      <c r="M242" s="184"/>
      <c r="N242" s="185"/>
      <c r="O242" s="183"/>
      <c r="P242" s="183"/>
      <c r="Q242" s="186"/>
      <c r="R242" s="187"/>
      <c r="S242" s="187"/>
      <c r="T242" s="186"/>
      <c r="U242" s="187"/>
      <c r="V242" s="187"/>
      <c r="W242" s="187"/>
      <c r="X242" s="186"/>
      <c r="Y242" s="187"/>
      <c r="Z242" s="187"/>
      <c r="AA242" s="187"/>
      <c r="AB242" s="187"/>
      <c r="AC242" s="186"/>
      <c r="AD242" s="184"/>
      <c r="AE242" s="183"/>
      <c r="AF242" s="185"/>
      <c r="AG242" s="184"/>
      <c r="AH242" s="183"/>
      <c r="AI242" s="185"/>
      <c r="AJ242" s="183"/>
      <c r="AK242" s="183"/>
    </row>
    <row r="243" ht="15.75" customHeight="1">
      <c r="A243" s="291"/>
      <c r="B243" s="292"/>
      <c r="C243" s="293"/>
      <c r="D243" s="294"/>
      <c r="E243" s="183"/>
      <c r="F243" s="184"/>
      <c r="G243" s="184"/>
      <c r="H243" s="184"/>
      <c r="I243" s="184"/>
      <c r="J243" s="184"/>
      <c r="K243" s="185"/>
      <c r="L243" s="184"/>
      <c r="M243" s="184"/>
      <c r="N243" s="185"/>
      <c r="O243" s="183"/>
      <c r="P243" s="183"/>
      <c r="Q243" s="186"/>
      <c r="R243" s="187"/>
      <c r="S243" s="187"/>
      <c r="T243" s="186"/>
      <c r="U243" s="187"/>
      <c r="V243" s="187"/>
      <c r="W243" s="187"/>
      <c r="X243" s="186"/>
      <c r="Y243" s="187"/>
      <c r="Z243" s="187"/>
      <c r="AA243" s="187"/>
      <c r="AB243" s="187"/>
      <c r="AC243" s="186"/>
      <c r="AD243" s="184"/>
      <c r="AE243" s="183"/>
      <c r="AF243" s="185"/>
      <c r="AG243" s="184"/>
      <c r="AH243" s="183"/>
      <c r="AI243" s="185"/>
      <c r="AJ243" s="183"/>
      <c r="AK243" s="183"/>
    </row>
    <row r="244" ht="15.75" customHeight="1">
      <c r="A244" s="291"/>
      <c r="B244" s="292"/>
      <c r="C244" s="293"/>
      <c r="D244" s="294"/>
      <c r="E244" s="183"/>
      <c r="F244" s="184"/>
      <c r="G244" s="184"/>
      <c r="H244" s="184"/>
      <c r="I244" s="184"/>
      <c r="J244" s="184"/>
      <c r="K244" s="185"/>
      <c r="L244" s="184"/>
      <c r="M244" s="184"/>
      <c r="N244" s="185"/>
      <c r="O244" s="183"/>
      <c r="P244" s="183"/>
      <c r="Q244" s="186"/>
      <c r="R244" s="187"/>
      <c r="S244" s="187"/>
      <c r="T244" s="186"/>
      <c r="U244" s="187"/>
      <c r="V244" s="187"/>
      <c r="W244" s="187"/>
      <c r="X244" s="186"/>
      <c r="Y244" s="187"/>
      <c r="Z244" s="187"/>
      <c r="AA244" s="187"/>
      <c r="AB244" s="187"/>
      <c r="AC244" s="186"/>
      <c r="AD244" s="184"/>
      <c r="AE244" s="183"/>
      <c r="AF244" s="185"/>
      <c r="AG244" s="184"/>
      <c r="AH244" s="183"/>
      <c r="AI244" s="185"/>
      <c r="AJ244" s="183"/>
      <c r="AK244" s="183"/>
    </row>
    <row r="245" ht="15.75" customHeight="1">
      <c r="A245" s="291"/>
      <c r="B245" s="292"/>
      <c r="C245" s="293"/>
      <c r="D245" s="294"/>
      <c r="E245" s="183"/>
      <c r="F245" s="184"/>
      <c r="G245" s="184"/>
      <c r="H245" s="184"/>
      <c r="I245" s="184"/>
      <c r="J245" s="184"/>
      <c r="K245" s="185"/>
      <c r="L245" s="184"/>
      <c r="M245" s="184"/>
      <c r="N245" s="185"/>
      <c r="O245" s="183"/>
      <c r="P245" s="183"/>
      <c r="Q245" s="186"/>
      <c r="R245" s="187"/>
      <c r="S245" s="187"/>
      <c r="T245" s="186"/>
      <c r="U245" s="187"/>
      <c r="V245" s="187"/>
      <c r="W245" s="187"/>
      <c r="X245" s="186"/>
      <c r="Y245" s="187"/>
      <c r="Z245" s="187"/>
      <c r="AA245" s="187"/>
      <c r="AB245" s="187"/>
      <c r="AC245" s="186"/>
      <c r="AD245" s="184"/>
      <c r="AE245" s="183"/>
      <c r="AF245" s="185"/>
      <c r="AG245" s="184"/>
      <c r="AH245" s="183"/>
      <c r="AI245" s="185"/>
      <c r="AJ245" s="183"/>
      <c r="AK245" s="183"/>
    </row>
    <row r="246" ht="15.75" customHeight="1">
      <c r="A246" s="291"/>
      <c r="B246" s="292"/>
      <c r="C246" s="293"/>
      <c r="D246" s="294"/>
      <c r="E246" s="183"/>
      <c r="F246" s="184"/>
      <c r="G246" s="184"/>
      <c r="H246" s="184"/>
      <c r="I246" s="184"/>
      <c r="J246" s="184"/>
      <c r="K246" s="185"/>
      <c r="L246" s="184"/>
      <c r="M246" s="184"/>
      <c r="N246" s="185"/>
      <c r="O246" s="183"/>
      <c r="P246" s="183"/>
      <c r="Q246" s="186"/>
      <c r="R246" s="187"/>
      <c r="S246" s="187"/>
      <c r="T246" s="186"/>
      <c r="U246" s="187"/>
      <c r="V246" s="187"/>
      <c r="W246" s="187"/>
      <c r="X246" s="186"/>
      <c r="Y246" s="187"/>
      <c r="Z246" s="187"/>
      <c r="AA246" s="187"/>
      <c r="AB246" s="187"/>
      <c r="AC246" s="186"/>
      <c r="AD246" s="184"/>
      <c r="AE246" s="183"/>
      <c r="AF246" s="185"/>
      <c r="AG246" s="184"/>
      <c r="AH246" s="183"/>
      <c r="AI246" s="185"/>
      <c r="AJ246" s="183"/>
      <c r="AK246" s="183"/>
    </row>
    <row r="247" ht="15.75" customHeight="1">
      <c r="A247" s="291"/>
      <c r="B247" s="292"/>
      <c r="C247" s="293"/>
      <c r="D247" s="294"/>
      <c r="E247" s="183"/>
      <c r="F247" s="184"/>
      <c r="G247" s="184"/>
      <c r="H247" s="184"/>
      <c r="I247" s="184"/>
      <c r="J247" s="184"/>
      <c r="K247" s="185"/>
      <c r="L247" s="184"/>
      <c r="M247" s="184"/>
      <c r="N247" s="185"/>
      <c r="O247" s="183"/>
      <c r="P247" s="183"/>
      <c r="Q247" s="186"/>
      <c r="R247" s="187"/>
      <c r="S247" s="187"/>
      <c r="T247" s="186"/>
      <c r="U247" s="187"/>
      <c r="V247" s="187"/>
      <c r="W247" s="187"/>
      <c r="X247" s="186"/>
      <c r="Y247" s="187"/>
      <c r="Z247" s="187"/>
      <c r="AA247" s="187"/>
      <c r="AB247" s="187"/>
      <c r="AC247" s="186"/>
      <c r="AD247" s="184"/>
      <c r="AE247" s="183"/>
      <c r="AF247" s="185"/>
      <c r="AG247" s="184"/>
      <c r="AH247" s="183"/>
      <c r="AI247" s="185"/>
      <c r="AJ247" s="183"/>
      <c r="AK247" s="183"/>
    </row>
    <row r="248" ht="15.75" customHeight="1">
      <c r="A248" s="291"/>
      <c r="B248" s="292"/>
      <c r="C248" s="293"/>
      <c r="D248" s="294"/>
      <c r="E248" s="183"/>
      <c r="F248" s="184"/>
      <c r="G248" s="184"/>
      <c r="H248" s="184"/>
      <c r="I248" s="184"/>
      <c r="J248" s="184"/>
      <c r="K248" s="185"/>
      <c r="L248" s="184"/>
      <c r="M248" s="184"/>
      <c r="N248" s="185"/>
      <c r="O248" s="183"/>
      <c r="P248" s="183"/>
      <c r="Q248" s="186"/>
      <c r="R248" s="187"/>
      <c r="S248" s="187"/>
      <c r="T248" s="186"/>
      <c r="U248" s="187"/>
      <c r="V248" s="187"/>
      <c r="W248" s="187"/>
      <c r="X248" s="186"/>
      <c r="Y248" s="187"/>
      <c r="Z248" s="187"/>
      <c r="AA248" s="187"/>
      <c r="AB248" s="187"/>
      <c r="AC248" s="186"/>
      <c r="AD248" s="184"/>
      <c r="AE248" s="183"/>
      <c r="AF248" s="185"/>
      <c r="AG248" s="184"/>
      <c r="AH248" s="183"/>
      <c r="AI248" s="185"/>
      <c r="AJ248" s="183"/>
      <c r="AK248" s="183"/>
    </row>
    <row r="249" ht="15.75" customHeight="1">
      <c r="A249" s="291"/>
      <c r="B249" s="292"/>
      <c r="C249" s="293"/>
      <c r="D249" s="294"/>
      <c r="E249" s="183"/>
      <c r="F249" s="184"/>
      <c r="G249" s="184"/>
      <c r="H249" s="184"/>
      <c r="I249" s="184"/>
      <c r="J249" s="184"/>
      <c r="K249" s="185"/>
      <c r="L249" s="184"/>
      <c r="M249" s="184"/>
      <c r="N249" s="185"/>
      <c r="O249" s="183"/>
      <c r="P249" s="183"/>
      <c r="Q249" s="186"/>
      <c r="R249" s="187"/>
      <c r="S249" s="187"/>
      <c r="T249" s="186"/>
      <c r="U249" s="187"/>
      <c r="V249" s="187"/>
      <c r="W249" s="187"/>
      <c r="X249" s="186"/>
      <c r="Y249" s="187"/>
      <c r="Z249" s="187"/>
      <c r="AA249" s="187"/>
      <c r="AB249" s="187"/>
      <c r="AC249" s="186"/>
      <c r="AD249" s="184"/>
      <c r="AE249" s="183"/>
      <c r="AF249" s="185"/>
      <c r="AG249" s="184"/>
      <c r="AH249" s="183"/>
      <c r="AI249" s="185"/>
      <c r="AJ249" s="183"/>
      <c r="AK249" s="183"/>
    </row>
    <row r="250" ht="15.75" customHeight="1">
      <c r="A250" s="291"/>
      <c r="B250" s="292"/>
      <c r="C250" s="293"/>
      <c r="D250" s="294"/>
      <c r="E250" s="183"/>
      <c r="F250" s="184"/>
      <c r="G250" s="184"/>
      <c r="H250" s="184"/>
      <c r="I250" s="184"/>
      <c r="J250" s="184"/>
      <c r="K250" s="185"/>
      <c r="L250" s="184"/>
      <c r="M250" s="184"/>
      <c r="N250" s="185"/>
      <c r="O250" s="183"/>
      <c r="P250" s="183"/>
      <c r="Q250" s="186"/>
      <c r="R250" s="187"/>
      <c r="S250" s="187"/>
      <c r="T250" s="186"/>
      <c r="U250" s="187"/>
      <c r="V250" s="187"/>
      <c r="W250" s="187"/>
      <c r="X250" s="186"/>
      <c r="Y250" s="187"/>
      <c r="Z250" s="187"/>
      <c r="AA250" s="187"/>
      <c r="AB250" s="187"/>
      <c r="AC250" s="186"/>
      <c r="AD250" s="184"/>
      <c r="AE250" s="183"/>
      <c r="AF250" s="185"/>
      <c r="AG250" s="184"/>
      <c r="AH250" s="183"/>
      <c r="AI250" s="185"/>
      <c r="AJ250" s="183"/>
      <c r="AK250" s="183"/>
    </row>
    <row r="251" ht="15.75" customHeight="1">
      <c r="A251" s="291"/>
      <c r="B251" s="292"/>
      <c r="C251" s="293"/>
      <c r="D251" s="294"/>
      <c r="E251" s="183"/>
      <c r="F251" s="184"/>
      <c r="G251" s="184"/>
      <c r="H251" s="184"/>
      <c r="I251" s="184"/>
      <c r="J251" s="184"/>
      <c r="K251" s="185"/>
      <c r="L251" s="184"/>
      <c r="M251" s="184"/>
      <c r="N251" s="185"/>
      <c r="O251" s="183"/>
      <c r="P251" s="183"/>
      <c r="Q251" s="186"/>
      <c r="R251" s="187"/>
      <c r="S251" s="187"/>
      <c r="T251" s="186"/>
      <c r="U251" s="187"/>
      <c r="V251" s="187"/>
      <c r="W251" s="187"/>
      <c r="X251" s="186"/>
      <c r="Y251" s="187"/>
      <c r="Z251" s="187"/>
      <c r="AA251" s="187"/>
      <c r="AB251" s="187"/>
      <c r="AC251" s="186"/>
      <c r="AD251" s="184"/>
      <c r="AE251" s="183"/>
      <c r="AF251" s="185"/>
      <c r="AG251" s="184"/>
      <c r="AH251" s="183"/>
      <c r="AI251" s="185"/>
      <c r="AJ251" s="183"/>
      <c r="AK251" s="183"/>
    </row>
    <row r="252" ht="15.75" customHeight="1">
      <c r="A252" s="291"/>
      <c r="B252" s="292"/>
      <c r="C252" s="293"/>
      <c r="D252" s="294"/>
      <c r="E252" s="183"/>
      <c r="F252" s="184"/>
      <c r="G252" s="184"/>
      <c r="H252" s="184"/>
      <c r="I252" s="184"/>
      <c r="J252" s="184"/>
      <c r="K252" s="185"/>
      <c r="L252" s="184"/>
      <c r="M252" s="184"/>
      <c r="N252" s="185"/>
      <c r="O252" s="183"/>
      <c r="P252" s="183"/>
      <c r="Q252" s="186"/>
      <c r="R252" s="187"/>
      <c r="S252" s="187"/>
      <c r="T252" s="186"/>
      <c r="U252" s="187"/>
      <c r="V252" s="187"/>
      <c r="W252" s="187"/>
      <c r="X252" s="186"/>
      <c r="Y252" s="187"/>
      <c r="Z252" s="187"/>
      <c r="AA252" s="187"/>
      <c r="AB252" s="187"/>
      <c r="AC252" s="186"/>
      <c r="AD252" s="184"/>
      <c r="AE252" s="183"/>
      <c r="AF252" s="185"/>
      <c r="AG252" s="184"/>
      <c r="AH252" s="183"/>
      <c r="AI252" s="185"/>
      <c r="AJ252" s="183"/>
      <c r="AK252" s="183"/>
    </row>
    <row r="253" ht="15.75" customHeight="1">
      <c r="A253" s="291"/>
      <c r="B253" s="292"/>
      <c r="C253" s="293"/>
      <c r="D253" s="294"/>
      <c r="E253" s="183"/>
      <c r="F253" s="184"/>
      <c r="G253" s="184"/>
      <c r="H253" s="184"/>
      <c r="I253" s="184"/>
      <c r="J253" s="184"/>
      <c r="K253" s="185"/>
      <c r="L253" s="184"/>
      <c r="M253" s="184"/>
      <c r="N253" s="185"/>
      <c r="O253" s="183"/>
      <c r="P253" s="183"/>
      <c r="Q253" s="186"/>
      <c r="R253" s="187"/>
      <c r="S253" s="187"/>
      <c r="T253" s="186"/>
      <c r="U253" s="187"/>
      <c r="V253" s="187"/>
      <c r="W253" s="187"/>
      <c r="X253" s="186"/>
      <c r="Y253" s="187"/>
      <c r="Z253" s="187"/>
      <c r="AA253" s="187"/>
      <c r="AB253" s="187"/>
      <c r="AC253" s="186"/>
      <c r="AD253" s="184"/>
      <c r="AE253" s="183"/>
      <c r="AF253" s="185"/>
      <c r="AG253" s="184"/>
      <c r="AH253" s="183"/>
      <c r="AI253" s="185"/>
      <c r="AJ253" s="183"/>
      <c r="AK253" s="183"/>
    </row>
    <row r="254" ht="15.75" customHeight="1">
      <c r="A254" s="291"/>
      <c r="B254" s="292"/>
      <c r="C254" s="293"/>
      <c r="D254" s="294"/>
      <c r="E254" s="183"/>
      <c r="F254" s="184"/>
      <c r="G254" s="184"/>
      <c r="H254" s="184"/>
      <c r="I254" s="184"/>
      <c r="J254" s="184"/>
      <c r="K254" s="185"/>
      <c r="L254" s="184"/>
      <c r="M254" s="184"/>
      <c r="N254" s="185"/>
      <c r="O254" s="183"/>
      <c r="P254" s="183"/>
      <c r="Q254" s="186"/>
      <c r="R254" s="187"/>
      <c r="S254" s="187"/>
      <c r="T254" s="186"/>
      <c r="U254" s="187"/>
      <c r="V254" s="187"/>
      <c r="W254" s="187"/>
      <c r="X254" s="186"/>
      <c r="Y254" s="187"/>
      <c r="Z254" s="187"/>
      <c r="AA254" s="187"/>
      <c r="AB254" s="187"/>
      <c r="AC254" s="186"/>
      <c r="AD254" s="184"/>
      <c r="AE254" s="183"/>
      <c r="AF254" s="185"/>
      <c r="AG254" s="184"/>
      <c r="AH254" s="183"/>
      <c r="AI254" s="185"/>
      <c r="AJ254" s="183"/>
      <c r="AK254" s="183"/>
    </row>
    <row r="255" ht="15.75" customHeight="1">
      <c r="A255" s="291"/>
      <c r="B255" s="292"/>
      <c r="C255" s="293"/>
      <c r="D255" s="294"/>
      <c r="E255" s="183"/>
      <c r="F255" s="184"/>
      <c r="G255" s="184"/>
      <c r="H255" s="184"/>
      <c r="I255" s="184"/>
      <c r="J255" s="184"/>
      <c r="K255" s="185"/>
      <c r="L255" s="184"/>
      <c r="M255" s="184"/>
      <c r="N255" s="185"/>
      <c r="O255" s="183"/>
      <c r="P255" s="183"/>
      <c r="Q255" s="186"/>
      <c r="R255" s="187"/>
      <c r="S255" s="187"/>
      <c r="T255" s="186"/>
      <c r="U255" s="187"/>
      <c r="V255" s="187"/>
      <c r="W255" s="187"/>
      <c r="X255" s="186"/>
      <c r="Y255" s="187"/>
      <c r="Z255" s="187"/>
      <c r="AA255" s="187"/>
      <c r="AB255" s="187"/>
      <c r="AC255" s="186"/>
      <c r="AD255" s="184"/>
      <c r="AE255" s="183"/>
      <c r="AF255" s="185"/>
      <c r="AG255" s="184"/>
      <c r="AH255" s="183"/>
      <c r="AI255" s="185"/>
      <c r="AJ255" s="183"/>
      <c r="AK255" s="183"/>
    </row>
    <row r="256" ht="15.75" customHeight="1">
      <c r="A256" s="291"/>
      <c r="B256" s="292"/>
      <c r="C256" s="293"/>
      <c r="D256" s="294"/>
      <c r="E256" s="183"/>
      <c r="F256" s="184"/>
      <c r="G256" s="184"/>
      <c r="H256" s="184"/>
      <c r="I256" s="184"/>
      <c r="J256" s="184"/>
      <c r="K256" s="185"/>
      <c r="L256" s="184"/>
      <c r="M256" s="184"/>
      <c r="N256" s="185"/>
      <c r="O256" s="183"/>
      <c r="P256" s="183"/>
      <c r="Q256" s="186"/>
      <c r="R256" s="187"/>
      <c r="S256" s="187"/>
      <c r="T256" s="186"/>
      <c r="U256" s="187"/>
      <c r="V256" s="187"/>
      <c r="W256" s="187"/>
      <c r="X256" s="186"/>
      <c r="Y256" s="187"/>
      <c r="Z256" s="187"/>
      <c r="AA256" s="187"/>
      <c r="AB256" s="187"/>
      <c r="AC256" s="186"/>
      <c r="AD256" s="184"/>
      <c r="AE256" s="183"/>
      <c r="AF256" s="185"/>
      <c r="AG256" s="184"/>
      <c r="AH256" s="183"/>
      <c r="AI256" s="185"/>
      <c r="AJ256" s="183"/>
      <c r="AK256" s="183"/>
    </row>
    <row r="257" ht="15.75" customHeight="1">
      <c r="A257" s="291"/>
      <c r="B257" s="292"/>
      <c r="C257" s="293"/>
      <c r="D257" s="294"/>
      <c r="E257" s="183"/>
      <c r="F257" s="184"/>
      <c r="G257" s="184"/>
      <c r="H257" s="184"/>
      <c r="I257" s="184"/>
      <c r="J257" s="184"/>
      <c r="K257" s="185"/>
      <c r="L257" s="184"/>
      <c r="M257" s="184"/>
      <c r="N257" s="185"/>
      <c r="O257" s="183"/>
      <c r="P257" s="183"/>
      <c r="Q257" s="186"/>
      <c r="R257" s="187"/>
      <c r="S257" s="187"/>
      <c r="T257" s="186"/>
      <c r="U257" s="187"/>
      <c r="V257" s="187"/>
      <c r="W257" s="187"/>
      <c r="X257" s="186"/>
      <c r="Y257" s="187"/>
      <c r="Z257" s="187"/>
      <c r="AA257" s="187"/>
      <c r="AB257" s="187"/>
      <c r="AC257" s="186"/>
      <c r="AD257" s="184"/>
      <c r="AE257" s="183"/>
      <c r="AF257" s="185"/>
      <c r="AG257" s="184"/>
      <c r="AH257" s="183"/>
      <c r="AI257" s="185"/>
      <c r="AJ257" s="183"/>
      <c r="AK257" s="183"/>
    </row>
    <row r="258" ht="15.75" customHeight="1">
      <c r="A258" s="291"/>
      <c r="B258" s="292"/>
      <c r="C258" s="293"/>
      <c r="D258" s="294"/>
      <c r="E258" s="183"/>
      <c r="F258" s="184"/>
      <c r="G258" s="184"/>
      <c r="H258" s="184"/>
      <c r="I258" s="184"/>
      <c r="J258" s="184"/>
      <c r="K258" s="185"/>
      <c r="L258" s="184"/>
      <c r="M258" s="184"/>
      <c r="N258" s="185"/>
      <c r="O258" s="183"/>
      <c r="P258" s="183"/>
      <c r="Q258" s="186"/>
      <c r="R258" s="187"/>
      <c r="S258" s="187"/>
      <c r="T258" s="186"/>
      <c r="U258" s="187"/>
      <c r="V258" s="187"/>
      <c r="W258" s="187"/>
      <c r="X258" s="186"/>
      <c r="Y258" s="187"/>
      <c r="Z258" s="187"/>
      <c r="AA258" s="187"/>
      <c r="AB258" s="187"/>
      <c r="AC258" s="186"/>
      <c r="AD258" s="184"/>
      <c r="AE258" s="183"/>
      <c r="AF258" s="185"/>
      <c r="AG258" s="184"/>
      <c r="AH258" s="183"/>
      <c r="AI258" s="185"/>
      <c r="AJ258" s="183"/>
      <c r="AK258" s="183"/>
    </row>
    <row r="259" ht="15.75" customHeight="1">
      <c r="A259" s="291"/>
      <c r="B259" s="292"/>
      <c r="C259" s="293"/>
      <c r="D259" s="294"/>
      <c r="E259" s="183"/>
      <c r="F259" s="184"/>
      <c r="G259" s="184"/>
      <c r="H259" s="184"/>
      <c r="I259" s="184"/>
      <c r="J259" s="184"/>
      <c r="K259" s="185"/>
      <c r="L259" s="184"/>
      <c r="M259" s="184"/>
      <c r="N259" s="185"/>
      <c r="O259" s="183"/>
      <c r="P259" s="183"/>
      <c r="Q259" s="186"/>
      <c r="R259" s="187"/>
      <c r="S259" s="187"/>
      <c r="T259" s="186"/>
      <c r="U259" s="187"/>
      <c r="V259" s="187"/>
      <c r="W259" s="187"/>
      <c r="X259" s="186"/>
      <c r="Y259" s="187"/>
      <c r="Z259" s="187"/>
      <c r="AA259" s="187"/>
      <c r="AB259" s="187"/>
      <c r="AC259" s="186"/>
      <c r="AD259" s="184"/>
      <c r="AE259" s="183"/>
      <c r="AF259" s="185"/>
      <c r="AG259" s="184"/>
      <c r="AH259" s="183"/>
      <c r="AI259" s="185"/>
      <c r="AJ259" s="183"/>
      <c r="AK259" s="183"/>
    </row>
    <row r="260" ht="15.75" customHeight="1">
      <c r="A260" s="291"/>
      <c r="B260" s="292"/>
      <c r="C260" s="293"/>
      <c r="D260" s="294"/>
      <c r="E260" s="183"/>
      <c r="F260" s="184"/>
      <c r="G260" s="184"/>
      <c r="H260" s="184"/>
      <c r="I260" s="184"/>
      <c r="J260" s="184"/>
      <c r="K260" s="185"/>
      <c r="L260" s="184"/>
      <c r="M260" s="184"/>
      <c r="N260" s="185"/>
      <c r="O260" s="183"/>
      <c r="P260" s="183"/>
      <c r="Q260" s="186"/>
      <c r="R260" s="187"/>
      <c r="S260" s="187"/>
      <c r="T260" s="186"/>
      <c r="U260" s="187"/>
      <c r="V260" s="187"/>
      <c r="W260" s="187"/>
      <c r="X260" s="186"/>
      <c r="Y260" s="187"/>
      <c r="Z260" s="187"/>
      <c r="AA260" s="187"/>
      <c r="AB260" s="187"/>
      <c r="AC260" s="186"/>
      <c r="AD260" s="184"/>
      <c r="AE260" s="183"/>
      <c r="AF260" s="185"/>
      <c r="AG260" s="184"/>
      <c r="AH260" s="183"/>
      <c r="AI260" s="185"/>
      <c r="AJ260" s="183"/>
      <c r="AK260" s="183"/>
    </row>
    <row r="261" ht="15.75" customHeight="1">
      <c r="A261" s="291"/>
      <c r="B261" s="292"/>
      <c r="C261" s="293"/>
      <c r="D261" s="294"/>
      <c r="E261" s="183"/>
      <c r="F261" s="184"/>
      <c r="G261" s="184"/>
      <c r="H261" s="184"/>
      <c r="I261" s="184"/>
      <c r="J261" s="184"/>
      <c r="K261" s="185"/>
      <c r="L261" s="184"/>
      <c r="M261" s="184"/>
      <c r="N261" s="185"/>
      <c r="O261" s="183"/>
      <c r="P261" s="183"/>
      <c r="Q261" s="186"/>
      <c r="R261" s="187"/>
      <c r="S261" s="187"/>
      <c r="T261" s="186"/>
      <c r="U261" s="187"/>
      <c r="V261" s="187"/>
      <c r="W261" s="187"/>
      <c r="X261" s="186"/>
      <c r="Y261" s="187"/>
      <c r="Z261" s="187"/>
      <c r="AA261" s="187"/>
      <c r="AB261" s="187"/>
      <c r="AC261" s="186"/>
      <c r="AD261" s="184"/>
      <c r="AE261" s="183"/>
      <c r="AF261" s="185"/>
      <c r="AG261" s="184"/>
      <c r="AH261" s="183"/>
      <c r="AI261" s="185"/>
      <c r="AJ261" s="183"/>
      <c r="AK261" s="183"/>
    </row>
    <row r="262" ht="15.75" customHeight="1">
      <c r="A262" s="291"/>
      <c r="B262" s="292"/>
      <c r="C262" s="293"/>
      <c r="D262" s="294"/>
      <c r="E262" s="183"/>
      <c r="F262" s="184"/>
      <c r="G262" s="184"/>
      <c r="H262" s="184"/>
      <c r="I262" s="184"/>
      <c r="J262" s="184"/>
      <c r="K262" s="185"/>
      <c r="L262" s="184"/>
      <c r="M262" s="184"/>
      <c r="N262" s="185"/>
      <c r="O262" s="183"/>
      <c r="P262" s="183"/>
      <c r="Q262" s="186"/>
      <c r="R262" s="187"/>
      <c r="S262" s="187"/>
      <c r="T262" s="186"/>
      <c r="U262" s="187"/>
      <c r="V262" s="187"/>
      <c r="W262" s="187"/>
      <c r="X262" s="186"/>
      <c r="Y262" s="187"/>
      <c r="Z262" s="187"/>
      <c r="AA262" s="187"/>
      <c r="AB262" s="187"/>
      <c r="AC262" s="186"/>
      <c r="AD262" s="184"/>
      <c r="AE262" s="183"/>
      <c r="AF262" s="185"/>
      <c r="AG262" s="184"/>
      <c r="AH262" s="183"/>
      <c r="AI262" s="185"/>
      <c r="AJ262" s="183"/>
      <c r="AK262" s="183"/>
    </row>
    <row r="263" ht="15.75" customHeight="1">
      <c r="A263" s="291"/>
      <c r="B263" s="292"/>
      <c r="C263" s="293"/>
      <c r="D263" s="294"/>
      <c r="E263" s="183"/>
      <c r="F263" s="184"/>
      <c r="G263" s="184"/>
      <c r="H263" s="184"/>
      <c r="I263" s="184"/>
      <c r="J263" s="184"/>
      <c r="K263" s="185"/>
      <c r="L263" s="184"/>
      <c r="M263" s="184"/>
      <c r="N263" s="185"/>
      <c r="O263" s="183"/>
      <c r="P263" s="183"/>
      <c r="Q263" s="186"/>
      <c r="R263" s="187"/>
      <c r="S263" s="187"/>
      <c r="T263" s="186"/>
      <c r="U263" s="187"/>
      <c r="V263" s="187"/>
      <c r="W263" s="187"/>
      <c r="X263" s="186"/>
      <c r="Y263" s="187"/>
      <c r="Z263" s="187"/>
      <c r="AA263" s="187"/>
      <c r="AB263" s="187"/>
      <c r="AC263" s="186"/>
      <c r="AD263" s="184"/>
      <c r="AE263" s="183"/>
      <c r="AF263" s="185"/>
      <c r="AG263" s="184"/>
      <c r="AH263" s="183"/>
      <c r="AI263" s="185"/>
      <c r="AJ263" s="183"/>
      <c r="AK263" s="183"/>
    </row>
    <row r="264" ht="15.75" customHeight="1">
      <c r="A264" s="291"/>
      <c r="B264" s="292"/>
      <c r="C264" s="293"/>
      <c r="D264" s="294"/>
      <c r="E264" s="183"/>
      <c r="F264" s="184"/>
      <c r="G264" s="184"/>
      <c r="H264" s="184"/>
      <c r="I264" s="184"/>
      <c r="J264" s="184"/>
      <c r="K264" s="185"/>
      <c r="L264" s="184"/>
      <c r="M264" s="184"/>
      <c r="N264" s="185"/>
      <c r="O264" s="183"/>
      <c r="P264" s="183"/>
      <c r="Q264" s="186"/>
      <c r="R264" s="187"/>
      <c r="S264" s="187"/>
      <c r="T264" s="186"/>
      <c r="U264" s="187"/>
      <c r="V264" s="187"/>
      <c r="W264" s="187"/>
      <c r="X264" s="186"/>
      <c r="Y264" s="187"/>
      <c r="Z264" s="187"/>
      <c r="AA264" s="187"/>
      <c r="AB264" s="187"/>
      <c r="AC264" s="186"/>
      <c r="AD264" s="184"/>
      <c r="AE264" s="183"/>
      <c r="AF264" s="185"/>
      <c r="AG264" s="184"/>
      <c r="AH264" s="183"/>
      <c r="AI264" s="185"/>
      <c r="AJ264" s="183"/>
      <c r="AK264" s="183"/>
    </row>
    <row r="265" ht="15.75" customHeight="1">
      <c r="A265" s="291"/>
      <c r="B265" s="292"/>
      <c r="C265" s="293"/>
      <c r="D265" s="294"/>
      <c r="E265" s="183"/>
      <c r="F265" s="184"/>
      <c r="G265" s="184"/>
      <c r="H265" s="184"/>
      <c r="I265" s="184"/>
      <c r="J265" s="184"/>
      <c r="K265" s="185"/>
      <c r="L265" s="184"/>
      <c r="M265" s="184"/>
      <c r="N265" s="185"/>
      <c r="O265" s="183"/>
      <c r="P265" s="183"/>
      <c r="Q265" s="186"/>
      <c r="R265" s="187"/>
      <c r="S265" s="187"/>
      <c r="T265" s="186"/>
      <c r="U265" s="187"/>
      <c r="V265" s="187"/>
      <c r="W265" s="187"/>
      <c r="X265" s="186"/>
      <c r="Y265" s="187"/>
      <c r="Z265" s="187"/>
      <c r="AA265" s="187"/>
      <c r="AB265" s="187"/>
      <c r="AC265" s="186"/>
      <c r="AD265" s="184"/>
      <c r="AE265" s="183"/>
      <c r="AF265" s="185"/>
      <c r="AG265" s="184"/>
      <c r="AH265" s="183"/>
      <c r="AI265" s="185"/>
      <c r="AJ265" s="183"/>
      <c r="AK265" s="183"/>
    </row>
    <row r="266" ht="15.75" customHeight="1">
      <c r="A266" s="291"/>
      <c r="B266" s="292"/>
      <c r="C266" s="293"/>
      <c r="D266" s="294"/>
      <c r="E266" s="183"/>
      <c r="F266" s="184"/>
      <c r="G266" s="184"/>
      <c r="H266" s="184"/>
      <c r="I266" s="184"/>
      <c r="J266" s="184"/>
      <c r="K266" s="185"/>
      <c r="L266" s="184"/>
      <c r="M266" s="184"/>
      <c r="N266" s="185"/>
      <c r="O266" s="183"/>
      <c r="P266" s="183"/>
      <c r="Q266" s="186"/>
      <c r="R266" s="187"/>
      <c r="S266" s="187"/>
      <c r="T266" s="186"/>
      <c r="U266" s="187"/>
      <c r="V266" s="187"/>
      <c r="W266" s="187"/>
      <c r="X266" s="186"/>
      <c r="Y266" s="187"/>
      <c r="Z266" s="187"/>
      <c r="AA266" s="187"/>
      <c r="AB266" s="187"/>
      <c r="AC266" s="186"/>
      <c r="AD266" s="184"/>
      <c r="AE266" s="183"/>
      <c r="AF266" s="185"/>
      <c r="AG266" s="184"/>
      <c r="AH266" s="183"/>
      <c r="AI266" s="185"/>
      <c r="AJ266" s="183"/>
      <c r="AK266" s="183"/>
    </row>
    <row r="267" ht="15.75" customHeight="1">
      <c r="A267" s="291"/>
      <c r="B267" s="292"/>
      <c r="C267" s="293"/>
      <c r="D267" s="294"/>
      <c r="E267" s="183"/>
      <c r="F267" s="184"/>
      <c r="G267" s="184"/>
      <c r="H267" s="184"/>
      <c r="I267" s="184"/>
      <c r="J267" s="184"/>
      <c r="K267" s="185"/>
      <c r="L267" s="184"/>
      <c r="M267" s="184"/>
      <c r="N267" s="185"/>
      <c r="O267" s="183"/>
      <c r="P267" s="183"/>
      <c r="Q267" s="186"/>
      <c r="R267" s="187"/>
      <c r="S267" s="187"/>
      <c r="T267" s="186"/>
      <c r="U267" s="187"/>
      <c r="V267" s="187"/>
      <c r="W267" s="187"/>
      <c r="X267" s="186"/>
      <c r="Y267" s="187"/>
      <c r="Z267" s="187"/>
      <c r="AA267" s="187"/>
      <c r="AB267" s="187"/>
      <c r="AC267" s="186"/>
      <c r="AD267" s="184"/>
      <c r="AE267" s="183"/>
      <c r="AF267" s="185"/>
      <c r="AG267" s="184"/>
      <c r="AH267" s="183"/>
      <c r="AI267" s="185"/>
      <c r="AJ267" s="183"/>
      <c r="AK267" s="183"/>
    </row>
    <row r="268" ht="15.75" customHeight="1">
      <c r="A268" s="291"/>
      <c r="B268" s="292"/>
      <c r="C268" s="293"/>
      <c r="D268" s="294"/>
      <c r="E268" s="183"/>
      <c r="F268" s="184"/>
      <c r="G268" s="184"/>
      <c r="H268" s="184"/>
      <c r="I268" s="184"/>
      <c r="J268" s="184"/>
      <c r="K268" s="185"/>
      <c r="L268" s="184"/>
      <c r="M268" s="184"/>
      <c r="N268" s="185"/>
      <c r="O268" s="183"/>
      <c r="P268" s="183"/>
      <c r="Q268" s="186"/>
      <c r="R268" s="187"/>
      <c r="S268" s="187"/>
      <c r="T268" s="186"/>
      <c r="U268" s="187"/>
      <c r="V268" s="187"/>
      <c r="W268" s="187"/>
      <c r="X268" s="186"/>
      <c r="Y268" s="187"/>
      <c r="Z268" s="187"/>
      <c r="AA268" s="187"/>
      <c r="AB268" s="187"/>
      <c r="AC268" s="186"/>
      <c r="AD268" s="184"/>
      <c r="AE268" s="183"/>
      <c r="AF268" s="185"/>
      <c r="AG268" s="184"/>
      <c r="AH268" s="183"/>
      <c r="AI268" s="185"/>
      <c r="AJ268" s="183"/>
      <c r="AK268" s="183"/>
    </row>
    <row r="269" ht="15.75" customHeight="1">
      <c r="A269" s="291"/>
      <c r="B269" s="292"/>
      <c r="C269" s="293"/>
      <c r="D269" s="294"/>
      <c r="E269" s="183"/>
      <c r="F269" s="184"/>
      <c r="G269" s="184"/>
      <c r="H269" s="184"/>
      <c r="I269" s="184"/>
      <c r="J269" s="184"/>
      <c r="K269" s="185"/>
      <c r="L269" s="184"/>
      <c r="M269" s="184"/>
      <c r="N269" s="185"/>
      <c r="O269" s="183"/>
      <c r="P269" s="183"/>
      <c r="Q269" s="186"/>
      <c r="R269" s="187"/>
      <c r="S269" s="187"/>
      <c r="T269" s="186"/>
      <c r="U269" s="187"/>
      <c r="V269" s="187"/>
      <c r="W269" s="187"/>
      <c r="X269" s="186"/>
      <c r="Y269" s="187"/>
      <c r="Z269" s="187"/>
      <c r="AA269" s="187"/>
      <c r="AB269" s="187"/>
      <c r="AC269" s="186"/>
      <c r="AD269" s="184"/>
      <c r="AE269" s="183"/>
      <c r="AF269" s="185"/>
      <c r="AG269" s="184"/>
      <c r="AH269" s="183"/>
      <c r="AI269" s="185"/>
      <c r="AJ269" s="183"/>
      <c r="AK269" s="183"/>
    </row>
    <row r="270" ht="15.75" customHeight="1">
      <c r="A270" s="291"/>
      <c r="B270" s="292"/>
      <c r="C270" s="293"/>
      <c r="D270" s="294"/>
      <c r="E270" s="183"/>
      <c r="F270" s="184"/>
      <c r="G270" s="184"/>
      <c r="H270" s="184"/>
      <c r="I270" s="184"/>
      <c r="J270" s="184"/>
      <c r="K270" s="185"/>
      <c r="L270" s="184"/>
      <c r="M270" s="184"/>
      <c r="N270" s="185"/>
      <c r="O270" s="183"/>
      <c r="P270" s="183"/>
      <c r="Q270" s="186"/>
      <c r="R270" s="187"/>
      <c r="S270" s="187"/>
      <c r="T270" s="186"/>
      <c r="U270" s="187"/>
      <c r="V270" s="187"/>
      <c r="W270" s="187"/>
      <c r="X270" s="186"/>
      <c r="Y270" s="187"/>
      <c r="Z270" s="187"/>
      <c r="AA270" s="187"/>
      <c r="AB270" s="187"/>
      <c r="AC270" s="186"/>
      <c r="AD270" s="184"/>
      <c r="AE270" s="183"/>
      <c r="AF270" s="185"/>
      <c r="AG270" s="184"/>
      <c r="AH270" s="183"/>
      <c r="AI270" s="185"/>
      <c r="AJ270" s="183"/>
      <c r="AK270" s="183"/>
    </row>
    <row r="271" ht="15.75" customHeight="1">
      <c r="A271" s="291"/>
      <c r="B271" s="292"/>
      <c r="C271" s="293"/>
      <c r="D271" s="294"/>
      <c r="E271" s="183"/>
      <c r="F271" s="184"/>
      <c r="G271" s="184"/>
      <c r="H271" s="184"/>
      <c r="I271" s="184"/>
      <c r="J271" s="184"/>
      <c r="K271" s="185"/>
      <c r="L271" s="184"/>
      <c r="M271" s="184"/>
      <c r="N271" s="185"/>
      <c r="O271" s="183"/>
      <c r="P271" s="183"/>
      <c r="Q271" s="186"/>
      <c r="R271" s="187"/>
      <c r="S271" s="187"/>
      <c r="T271" s="186"/>
      <c r="U271" s="187"/>
      <c r="V271" s="187"/>
      <c r="W271" s="187"/>
      <c r="X271" s="186"/>
      <c r="Y271" s="187"/>
      <c r="Z271" s="187"/>
      <c r="AA271" s="187"/>
      <c r="AB271" s="187"/>
      <c r="AC271" s="186"/>
      <c r="AD271" s="184"/>
      <c r="AE271" s="183"/>
      <c r="AF271" s="185"/>
      <c r="AG271" s="184"/>
      <c r="AH271" s="183"/>
      <c r="AI271" s="185"/>
      <c r="AJ271" s="183"/>
      <c r="AK271" s="183"/>
    </row>
    <row r="272" ht="15.75" customHeight="1">
      <c r="A272" s="291"/>
      <c r="B272" s="292"/>
      <c r="C272" s="293"/>
      <c r="D272" s="294"/>
      <c r="E272" s="183"/>
      <c r="F272" s="184"/>
      <c r="G272" s="184"/>
      <c r="H272" s="184"/>
      <c r="I272" s="184"/>
      <c r="J272" s="184"/>
      <c r="K272" s="185"/>
      <c r="L272" s="184"/>
      <c r="M272" s="184"/>
      <c r="N272" s="185"/>
      <c r="O272" s="183"/>
      <c r="P272" s="183"/>
      <c r="Q272" s="186"/>
      <c r="R272" s="187"/>
      <c r="S272" s="187"/>
      <c r="T272" s="186"/>
      <c r="U272" s="187"/>
      <c r="V272" s="187"/>
      <c r="W272" s="187"/>
      <c r="X272" s="186"/>
      <c r="Y272" s="187"/>
      <c r="Z272" s="187"/>
      <c r="AA272" s="187"/>
      <c r="AB272" s="187"/>
      <c r="AC272" s="186"/>
      <c r="AD272" s="184"/>
      <c r="AE272" s="183"/>
      <c r="AF272" s="185"/>
      <c r="AG272" s="184"/>
      <c r="AH272" s="183"/>
      <c r="AI272" s="185"/>
      <c r="AJ272" s="183"/>
      <c r="AK272" s="183"/>
    </row>
    <row r="273" ht="15.75" customHeight="1">
      <c r="A273" s="291"/>
      <c r="B273" s="292"/>
      <c r="C273" s="293"/>
      <c r="D273" s="294"/>
      <c r="E273" s="183"/>
      <c r="F273" s="184"/>
      <c r="G273" s="184"/>
      <c r="H273" s="184"/>
      <c r="I273" s="184"/>
      <c r="J273" s="184"/>
      <c r="K273" s="185"/>
      <c r="L273" s="184"/>
      <c r="M273" s="184"/>
      <c r="N273" s="185"/>
      <c r="O273" s="183"/>
      <c r="P273" s="183"/>
      <c r="Q273" s="186"/>
      <c r="R273" s="187"/>
      <c r="S273" s="187"/>
      <c r="T273" s="186"/>
      <c r="U273" s="187"/>
      <c r="V273" s="187"/>
      <c r="W273" s="187"/>
      <c r="X273" s="186"/>
      <c r="Y273" s="187"/>
      <c r="Z273" s="187"/>
      <c r="AA273" s="187"/>
      <c r="AB273" s="187"/>
      <c r="AC273" s="186"/>
      <c r="AD273" s="184"/>
      <c r="AE273" s="183"/>
      <c r="AF273" s="185"/>
      <c r="AG273" s="184"/>
      <c r="AH273" s="183"/>
      <c r="AI273" s="185"/>
      <c r="AJ273" s="183"/>
      <c r="AK273" s="183"/>
    </row>
    <row r="274" ht="15.75" customHeight="1">
      <c r="A274" s="291"/>
      <c r="B274" s="292"/>
      <c r="C274" s="293"/>
      <c r="D274" s="294"/>
      <c r="E274" s="183"/>
      <c r="F274" s="184"/>
      <c r="G274" s="184"/>
      <c r="H274" s="184"/>
      <c r="I274" s="184"/>
      <c r="J274" s="184"/>
      <c r="K274" s="185"/>
      <c r="L274" s="184"/>
      <c r="M274" s="184"/>
      <c r="N274" s="185"/>
      <c r="O274" s="183"/>
      <c r="P274" s="183"/>
      <c r="Q274" s="186"/>
      <c r="R274" s="187"/>
      <c r="S274" s="187"/>
      <c r="T274" s="186"/>
      <c r="U274" s="187"/>
      <c r="V274" s="187"/>
      <c r="W274" s="187"/>
      <c r="X274" s="186"/>
      <c r="Y274" s="187"/>
      <c r="Z274" s="187"/>
      <c r="AA274" s="187"/>
      <c r="AB274" s="187"/>
      <c r="AC274" s="186"/>
      <c r="AD274" s="184"/>
      <c r="AE274" s="183"/>
      <c r="AF274" s="185"/>
      <c r="AG274" s="184"/>
      <c r="AH274" s="183"/>
      <c r="AI274" s="185"/>
      <c r="AJ274" s="183"/>
      <c r="AK274" s="183"/>
    </row>
    <row r="275" ht="15.75" customHeight="1">
      <c r="A275" s="291"/>
      <c r="B275" s="292"/>
      <c r="C275" s="293"/>
      <c r="D275" s="294"/>
      <c r="E275" s="183"/>
      <c r="F275" s="184"/>
      <c r="G275" s="184"/>
      <c r="H275" s="184"/>
      <c r="I275" s="184"/>
      <c r="J275" s="184"/>
      <c r="K275" s="185"/>
      <c r="L275" s="184"/>
      <c r="M275" s="184"/>
      <c r="N275" s="185"/>
      <c r="O275" s="183"/>
      <c r="P275" s="183"/>
      <c r="Q275" s="186"/>
      <c r="R275" s="187"/>
      <c r="S275" s="187"/>
      <c r="T275" s="186"/>
      <c r="U275" s="187"/>
      <c r="V275" s="187"/>
      <c r="W275" s="187"/>
      <c r="X275" s="186"/>
      <c r="Y275" s="187"/>
      <c r="Z275" s="187"/>
      <c r="AA275" s="187"/>
      <c r="AB275" s="187"/>
      <c r="AC275" s="186"/>
      <c r="AD275" s="184"/>
      <c r="AE275" s="183"/>
      <c r="AF275" s="185"/>
      <c r="AG275" s="184"/>
      <c r="AH275" s="183"/>
      <c r="AI275" s="185"/>
      <c r="AJ275" s="183"/>
      <c r="AK275" s="183"/>
    </row>
    <row r="276" ht="15.75" customHeight="1">
      <c r="A276" s="291"/>
      <c r="B276" s="292"/>
      <c r="C276" s="293"/>
      <c r="D276" s="294"/>
      <c r="E276" s="183"/>
      <c r="F276" s="184"/>
      <c r="G276" s="184"/>
      <c r="H276" s="184"/>
      <c r="I276" s="184"/>
      <c r="J276" s="184"/>
      <c r="K276" s="185"/>
      <c r="L276" s="184"/>
      <c r="M276" s="184"/>
      <c r="N276" s="185"/>
      <c r="O276" s="183"/>
      <c r="P276" s="183"/>
      <c r="Q276" s="186"/>
      <c r="R276" s="187"/>
      <c r="S276" s="187"/>
      <c r="T276" s="186"/>
      <c r="U276" s="187"/>
      <c r="V276" s="187"/>
      <c r="W276" s="187"/>
      <c r="X276" s="186"/>
      <c r="Y276" s="187"/>
      <c r="Z276" s="187"/>
      <c r="AA276" s="187"/>
      <c r="AB276" s="187"/>
      <c r="AC276" s="186"/>
      <c r="AD276" s="184"/>
      <c r="AE276" s="183"/>
      <c r="AF276" s="185"/>
      <c r="AG276" s="184"/>
      <c r="AH276" s="183"/>
      <c r="AI276" s="185"/>
      <c r="AJ276" s="183"/>
      <c r="AK276" s="183"/>
    </row>
    <row r="277" ht="15.75" customHeight="1">
      <c r="A277" s="291"/>
      <c r="B277" s="292"/>
      <c r="C277" s="293"/>
      <c r="D277" s="294"/>
      <c r="E277" s="183"/>
      <c r="F277" s="184"/>
      <c r="G277" s="184"/>
      <c r="H277" s="184"/>
      <c r="I277" s="184"/>
      <c r="J277" s="184"/>
      <c r="K277" s="185"/>
      <c r="L277" s="184"/>
      <c r="M277" s="184"/>
      <c r="N277" s="185"/>
      <c r="O277" s="183"/>
      <c r="P277" s="183"/>
      <c r="Q277" s="186"/>
      <c r="R277" s="187"/>
      <c r="S277" s="187"/>
      <c r="T277" s="186"/>
      <c r="U277" s="187"/>
      <c r="V277" s="187"/>
      <c r="W277" s="187"/>
      <c r="X277" s="186"/>
      <c r="Y277" s="187"/>
      <c r="Z277" s="187"/>
      <c r="AA277" s="187"/>
      <c r="AB277" s="187"/>
      <c r="AC277" s="186"/>
      <c r="AD277" s="184"/>
      <c r="AE277" s="183"/>
      <c r="AF277" s="185"/>
      <c r="AG277" s="184"/>
      <c r="AH277" s="183"/>
      <c r="AI277" s="185"/>
      <c r="AJ277" s="183"/>
      <c r="AK277" s="183"/>
    </row>
    <row r="278" ht="15.75" customHeight="1">
      <c r="A278" s="291"/>
      <c r="B278" s="292"/>
      <c r="C278" s="293"/>
      <c r="D278" s="294"/>
      <c r="E278" s="183"/>
      <c r="F278" s="184"/>
      <c r="G278" s="184"/>
      <c r="H278" s="184"/>
      <c r="I278" s="184"/>
      <c r="J278" s="184"/>
      <c r="K278" s="185"/>
      <c r="L278" s="184"/>
      <c r="M278" s="184"/>
      <c r="N278" s="185"/>
      <c r="O278" s="183"/>
      <c r="P278" s="183"/>
      <c r="Q278" s="186"/>
      <c r="R278" s="187"/>
      <c r="S278" s="187"/>
      <c r="T278" s="186"/>
      <c r="U278" s="187"/>
      <c r="V278" s="187"/>
      <c r="W278" s="187"/>
      <c r="X278" s="186"/>
      <c r="Y278" s="187"/>
      <c r="Z278" s="187"/>
      <c r="AA278" s="187"/>
      <c r="AB278" s="187"/>
      <c r="AC278" s="186"/>
      <c r="AD278" s="184"/>
      <c r="AE278" s="183"/>
      <c r="AF278" s="185"/>
      <c r="AG278" s="184"/>
      <c r="AH278" s="183"/>
      <c r="AI278" s="185"/>
      <c r="AJ278" s="183"/>
      <c r="AK278" s="183"/>
    </row>
    <row r="279" ht="15.75" customHeight="1">
      <c r="A279" s="291"/>
      <c r="B279" s="292"/>
      <c r="C279" s="293"/>
      <c r="D279" s="294"/>
      <c r="E279" s="183"/>
      <c r="F279" s="184"/>
      <c r="G279" s="184"/>
      <c r="H279" s="184"/>
      <c r="I279" s="184"/>
      <c r="J279" s="184"/>
      <c r="K279" s="185"/>
      <c r="L279" s="184"/>
      <c r="M279" s="184"/>
      <c r="N279" s="185"/>
      <c r="O279" s="183"/>
      <c r="P279" s="183"/>
      <c r="Q279" s="186"/>
      <c r="R279" s="187"/>
      <c r="S279" s="187"/>
      <c r="T279" s="186"/>
      <c r="U279" s="187"/>
      <c r="V279" s="187"/>
      <c r="W279" s="187"/>
      <c r="X279" s="186"/>
      <c r="Y279" s="187"/>
      <c r="Z279" s="187"/>
      <c r="AA279" s="187"/>
      <c r="AB279" s="187"/>
      <c r="AC279" s="186"/>
      <c r="AD279" s="184"/>
      <c r="AE279" s="183"/>
      <c r="AF279" s="185"/>
      <c r="AG279" s="184"/>
      <c r="AH279" s="183"/>
      <c r="AI279" s="185"/>
      <c r="AJ279" s="183"/>
      <c r="AK279" s="183"/>
    </row>
    <row r="280" ht="15.75" customHeight="1">
      <c r="A280" s="291"/>
      <c r="B280" s="292"/>
      <c r="C280" s="293"/>
      <c r="D280" s="294"/>
      <c r="E280" s="183"/>
      <c r="F280" s="184"/>
      <c r="G280" s="184"/>
      <c r="H280" s="184"/>
      <c r="I280" s="184"/>
      <c r="J280" s="184"/>
      <c r="K280" s="185"/>
      <c r="L280" s="184"/>
      <c r="M280" s="184"/>
      <c r="N280" s="185"/>
      <c r="O280" s="183"/>
      <c r="P280" s="183"/>
      <c r="Q280" s="186"/>
      <c r="R280" s="187"/>
      <c r="S280" s="187"/>
      <c r="T280" s="186"/>
      <c r="U280" s="187"/>
      <c r="V280" s="187"/>
      <c r="W280" s="187"/>
      <c r="X280" s="186"/>
      <c r="Y280" s="187"/>
      <c r="Z280" s="187"/>
      <c r="AA280" s="187"/>
      <c r="AB280" s="187"/>
      <c r="AC280" s="186"/>
      <c r="AD280" s="184"/>
      <c r="AE280" s="183"/>
      <c r="AF280" s="185"/>
      <c r="AG280" s="184"/>
      <c r="AH280" s="183"/>
      <c r="AI280" s="185"/>
      <c r="AJ280" s="183"/>
      <c r="AK280" s="183"/>
    </row>
    <row r="281" ht="15.75" customHeight="1">
      <c r="A281" s="291"/>
      <c r="B281" s="292"/>
      <c r="C281" s="293"/>
      <c r="D281" s="294"/>
      <c r="E281" s="183"/>
      <c r="F281" s="184"/>
      <c r="G281" s="184"/>
      <c r="H281" s="184"/>
      <c r="I281" s="184"/>
      <c r="J281" s="184"/>
      <c r="K281" s="185"/>
      <c r="L281" s="184"/>
      <c r="M281" s="184"/>
      <c r="N281" s="185"/>
      <c r="O281" s="183"/>
      <c r="P281" s="183"/>
      <c r="Q281" s="186"/>
      <c r="R281" s="187"/>
      <c r="S281" s="187"/>
      <c r="T281" s="186"/>
      <c r="U281" s="187"/>
      <c r="V281" s="187"/>
      <c r="W281" s="187"/>
      <c r="X281" s="186"/>
      <c r="Y281" s="187"/>
      <c r="Z281" s="187"/>
      <c r="AA281" s="187"/>
      <c r="AB281" s="187"/>
      <c r="AC281" s="186"/>
      <c r="AD281" s="184"/>
      <c r="AE281" s="183"/>
      <c r="AF281" s="185"/>
      <c r="AG281" s="184"/>
      <c r="AH281" s="183"/>
      <c r="AI281" s="185"/>
      <c r="AJ281" s="183"/>
      <c r="AK281" s="183"/>
    </row>
    <row r="282" ht="15.75" customHeight="1">
      <c r="A282" s="291"/>
      <c r="B282" s="292"/>
      <c r="C282" s="293"/>
      <c r="D282" s="294"/>
      <c r="E282" s="183"/>
      <c r="F282" s="184"/>
      <c r="G282" s="184"/>
      <c r="H282" s="184"/>
      <c r="I282" s="184"/>
      <c r="J282" s="184"/>
      <c r="K282" s="185"/>
      <c r="L282" s="184"/>
      <c r="M282" s="184"/>
      <c r="N282" s="185"/>
      <c r="O282" s="183"/>
      <c r="P282" s="183"/>
      <c r="Q282" s="186"/>
      <c r="R282" s="187"/>
      <c r="S282" s="187"/>
      <c r="T282" s="186"/>
      <c r="U282" s="187"/>
      <c r="V282" s="187"/>
      <c r="W282" s="187"/>
      <c r="X282" s="186"/>
      <c r="Y282" s="187"/>
      <c r="Z282" s="187"/>
      <c r="AA282" s="187"/>
      <c r="AB282" s="187"/>
      <c r="AC282" s="186"/>
      <c r="AD282" s="184"/>
      <c r="AE282" s="183"/>
      <c r="AF282" s="185"/>
      <c r="AG282" s="184"/>
      <c r="AH282" s="183"/>
      <c r="AI282" s="185"/>
      <c r="AJ282" s="183"/>
      <c r="AK282" s="183"/>
    </row>
    <row r="283" ht="15.75" customHeight="1">
      <c r="A283" s="291"/>
      <c r="B283" s="292"/>
      <c r="C283" s="293"/>
      <c r="D283" s="294"/>
      <c r="E283" s="183"/>
      <c r="F283" s="184"/>
      <c r="G283" s="184"/>
      <c r="H283" s="184"/>
      <c r="I283" s="184"/>
      <c r="J283" s="184"/>
      <c r="K283" s="185"/>
      <c r="L283" s="184"/>
      <c r="M283" s="184"/>
      <c r="N283" s="185"/>
      <c r="O283" s="183"/>
      <c r="P283" s="183"/>
      <c r="Q283" s="186"/>
      <c r="R283" s="187"/>
      <c r="S283" s="187"/>
      <c r="T283" s="186"/>
      <c r="U283" s="187"/>
      <c r="V283" s="187"/>
      <c r="W283" s="187"/>
      <c r="X283" s="186"/>
      <c r="Y283" s="187"/>
      <c r="Z283" s="187"/>
      <c r="AA283" s="187"/>
      <c r="AB283" s="187"/>
      <c r="AC283" s="186"/>
      <c r="AD283" s="184"/>
      <c r="AE283" s="183"/>
      <c r="AF283" s="185"/>
      <c r="AG283" s="184"/>
      <c r="AH283" s="183"/>
      <c r="AI283" s="185"/>
      <c r="AJ283" s="183"/>
      <c r="AK283" s="183"/>
    </row>
    <row r="284" ht="15.75" customHeight="1">
      <c r="A284" s="291"/>
      <c r="B284" s="292"/>
      <c r="C284" s="293"/>
      <c r="D284" s="294"/>
      <c r="E284" s="183"/>
      <c r="F284" s="184"/>
      <c r="G284" s="184"/>
      <c r="H284" s="184"/>
      <c r="I284" s="184"/>
      <c r="J284" s="184"/>
      <c r="K284" s="185"/>
      <c r="L284" s="184"/>
      <c r="M284" s="184"/>
      <c r="N284" s="185"/>
      <c r="O284" s="183"/>
      <c r="P284" s="183"/>
      <c r="Q284" s="186"/>
      <c r="R284" s="187"/>
      <c r="S284" s="187"/>
      <c r="T284" s="186"/>
      <c r="U284" s="187"/>
      <c r="V284" s="187"/>
      <c r="W284" s="187"/>
      <c r="X284" s="186"/>
      <c r="Y284" s="187"/>
      <c r="Z284" s="187"/>
      <c r="AA284" s="187"/>
      <c r="AB284" s="187"/>
      <c r="AC284" s="186"/>
      <c r="AD284" s="184"/>
      <c r="AE284" s="183"/>
      <c r="AF284" s="185"/>
      <c r="AG284" s="184"/>
      <c r="AH284" s="183"/>
      <c r="AI284" s="185"/>
      <c r="AJ284" s="183"/>
      <c r="AK284" s="183"/>
    </row>
    <row r="285" ht="15.75" customHeight="1">
      <c r="A285" s="291"/>
      <c r="B285" s="292"/>
      <c r="C285" s="293"/>
      <c r="D285" s="294"/>
      <c r="E285" s="183"/>
      <c r="F285" s="184"/>
      <c r="G285" s="184"/>
      <c r="H285" s="184"/>
      <c r="I285" s="184"/>
      <c r="J285" s="184"/>
      <c r="K285" s="185"/>
      <c r="L285" s="184"/>
      <c r="M285" s="184"/>
      <c r="N285" s="185"/>
      <c r="O285" s="183"/>
      <c r="P285" s="183"/>
      <c r="Q285" s="186"/>
      <c r="R285" s="187"/>
      <c r="S285" s="187"/>
      <c r="T285" s="186"/>
      <c r="U285" s="187"/>
      <c r="V285" s="187"/>
      <c r="W285" s="187"/>
      <c r="X285" s="186"/>
      <c r="Y285" s="187"/>
      <c r="Z285" s="187"/>
      <c r="AA285" s="187"/>
      <c r="AB285" s="187"/>
      <c r="AC285" s="186"/>
      <c r="AD285" s="184"/>
      <c r="AE285" s="183"/>
      <c r="AF285" s="185"/>
      <c r="AG285" s="184"/>
      <c r="AH285" s="183"/>
      <c r="AI285" s="185"/>
      <c r="AJ285" s="183"/>
      <c r="AK285" s="183"/>
    </row>
    <row r="286" ht="15.75" customHeight="1">
      <c r="A286" s="291"/>
      <c r="B286" s="292"/>
      <c r="C286" s="293"/>
      <c r="D286" s="294"/>
      <c r="E286" s="183"/>
      <c r="F286" s="184"/>
      <c r="G286" s="184"/>
      <c r="H286" s="184"/>
      <c r="I286" s="184"/>
      <c r="J286" s="184"/>
      <c r="K286" s="185"/>
      <c r="L286" s="184"/>
      <c r="M286" s="184"/>
      <c r="N286" s="185"/>
      <c r="O286" s="183"/>
      <c r="P286" s="183"/>
      <c r="Q286" s="186"/>
      <c r="R286" s="187"/>
      <c r="S286" s="187"/>
      <c r="T286" s="186"/>
      <c r="U286" s="187"/>
      <c r="V286" s="187"/>
      <c r="W286" s="187"/>
      <c r="X286" s="186"/>
      <c r="Y286" s="187"/>
      <c r="Z286" s="187"/>
      <c r="AA286" s="187"/>
      <c r="AB286" s="187"/>
      <c r="AC286" s="186"/>
      <c r="AD286" s="184"/>
      <c r="AE286" s="183"/>
      <c r="AF286" s="185"/>
      <c r="AG286" s="184"/>
      <c r="AH286" s="183"/>
      <c r="AI286" s="185"/>
      <c r="AJ286" s="183"/>
      <c r="AK286" s="183"/>
    </row>
    <row r="287" ht="15.75" customHeight="1">
      <c r="A287" s="291"/>
      <c r="B287" s="292"/>
      <c r="C287" s="293"/>
      <c r="D287" s="294"/>
      <c r="E287" s="183"/>
      <c r="F287" s="184"/>
      <c r="G287" s="184"/>
      <c r="H287" s="184"/>
      <c r="I287" s="184"/>
      <c r="J287" s="184"/>
      <c r="K287" s="185"/>
      <c r="L287" s="184"/>
      <c r="M287" s="184"/>
      <c r="N287" s="185"/>
      <c r="O287" s="183"/>
      <c r="P287" s="183"/>
      <c r="Q287" s="186"/>
      <c r="R287" s="187"/>
      <c r="S287" s="187"/>
      <c r="T287" s="186"/>
      <c r="U287" s="187"/>
      <c r="V287" s="187"/>
      <c r="W287" s="187"/>
      <c r="X287" s="186"/>
      <c r="Y287" s="187"/>
      <c r="Z287" s="187"/>
      <c r="AA287" s="187"/>
      <c r="AB287" s="187"/>
      <c r="AC287" s="186"/>
      <c r="AD287" s="184"/>
      <c r="AE287" s="183"/>
      <c r="AF287" s="185"/>
      <c r="AG287" s="184"/>
      <c r="AH287" s="183"/>
      <c r="AI287" s="185"/>
      <c r="AJ287" s="183"/>
      <c r="AK287" s="183"/>
    </row>
  </sheetData>
  <mergeCells count="46">
    <mergeCell ref="C194:D194"/>
    <mergeCell ref="C195:D195"/>
    <mergeCell ref="C196:D196"/>
    <mergeCell ref="C197:D197"/>
    <mergeCell ref="C198:D198"/>
    <mergeCell ref="C199:D199"/>
    <mergeCell ref="C200:D200"/>
    <mergeCell ref="C208:D208"/>
    <mergeCell ref="C209:D209"/>
    <mergeCell ref="C201:D201"/>
    <mergeCell ref="C202:D202"/>
    <mergeCell ref="C203:D203"/>
    <mergeCell ref="C204:D204"/>
    <mergeCell ref="C205:D205"/>
    <mergeCell ref="C206:D206"/>
    <mergeCell ref="C207:D207"/>
    <mergeCell ref="A6:P6"/>
    <mergeCell ref="A7:P7"/>
    <mergeCell ref="A9:C9"/>
    <mergeCell ref="A10:B10"/>
    <mergeCell ref="A11:D11"/>
    <mergeCell ref="A12:A14"/>
    <mergeCell ref="B12:B14"/>
    <mergeCell ref="L13:N13"/>
    <mergeCell ref="J13:J14"/>
    <mergeCell ref="K13:K14"/>
    <mergeCell ref="O13:Q13"/>
    <mergeCell ref="R13:T13"/>
    <mergeCell ref="U13:X13"/>
    <mergeCell ref="Y13:AC13"/>
    <mergeCell ref="AD13:AF13"/>
    <mergeCell ref="AG13:AI13"/>
    <mergeCell ref="E12:E14"/>
    <mergeCell ref="F12:K12"/>
    <mergeCell ref="L12:AI12"/>
    <mergeCell ref="F13:F14"/>
    <mergeCell ref="G13:G14"/>
    <mergeCell ref="H13:H14"/>
    <mergeCell ref="I13:I14"/>
    <mergeCell ref="C12:C14"/>
    <mergeCell ref="D12:D14"/>
    <mergeCell ref="C189:D189"/>
    <mergeCell ref="C190:D190"/>
    <mergeCell ref="C191:D191"/>
    <mergeCell ref="C192:D192"/>
    <mergeCell ref="C193:D193"/>
  </mergeCells>
  <hyperlinks>
    <hyperlink r:id="rId1" ref="E15"/>
    <hyperlink r:id="rId2" ref="E16"/>
    <hyperlink r:id="rId3" ref="E17"/>
    <hyperlink r:id="rId4" ref="E18"/>
    <hyperlink r:id="rId5" ref="E19"/>
    <hyperlink r:id="rId6" ref="E20"/>
    <hyperlink r:id="rId7" ref="E21"/>
    <hyperlink r:id="rId8" ref="E22"/>
    <hyperlink r:id="rId9" ref="E23"/>
    <hyperlink r:id="rId10" ref="E25"/>
    <hyperlink r:id="rId11" ref="E26"/>
    <hyperlink r:id="rId12" ref="E27"/>
    <hyperlink r:id="rId13" ref="E28"/>
    <hyperlink r:id="rId14" ref="E29"/>
    <hyperlink r:id="rId15" ref="E30"/>
    <hyperlink r:id="rId16" ref="E31"/>
    <hyperlink r:id="rId17" ref="E32"/>
    <hyperlink r:id="rId18" ref="E34"/>
    <hyperlink r:id="rId19" ref="E36"/>
    <hyperlink r:id="rId20" ref="E37"/>
    <hyperlink r:id="rId21" ref="E38"/>
    <hyperlink r:id="rId22" ref="E39"/>
    <hyperlink r:id="rId23" ref="E40"/>
    <hyperlink r:id="rId24" ref="E41"/>
    <hyperlink r:id="rId25" ref="E43"/>
    <hyperlink r:id="rId26" ref="E45"/>
    <hyperlink r:id="rId27" ref="E46"/>
    <hyperlink r:id="rId28" ref="E47"/>
    <hyperlink r:id="rId29" ref="E48"/>
    <hyperlink r:id="rId30" ref="E49"/>
    <hyperlink r:id="rId31" ref="E50"/>
    <hyperlink r:id="rId32" ref="E52"/>
    <hyperlink r:id="rId33" ref="E53"/>
    <hyperlink r:id="rId34" ref="E54"/>
    <hyperlink r:id="rId35" ref="E55"/>
    <hyperlink r:id="rId36" ref="E56"/>
    <hyperlink r:id="rId37" ref="E57"/>
    <hyperlink r:id="rId38" ref="E58"/>
    <hyperlink r:id="rId39" ref="E60"/>
    <hyperlink r:id="rId40" ref="E62"/>
    <hyperlink r:id="rId41" ref="E66"/>
    <hyperlink r:id="rId42" ref="E67"/>
    <hyperlink r:id="rId43" ref="E68"/>
    <hyperlink r:id="rId44" ref="E70"/>
    <hyperlink r:id="rId45" ref="E72"/>
    <hyperlink r:id="rId46" ref="E73"/>
    <hyperlink r:id="rId47" ref="E74"/>
    <hyperlink r:id="rId48" ref="E76"/>
    <hyperlink r:id="rId49" ref="E77"/>
    <hyperlink r:id="rId50" ref="E78"/>
    <hyperlink r:id="rId51" ref="E79"/>
    <hyperlink r:id="rId52" ref="E80"/>
    <hyperlink r:id="rId53" ref="E81"/>
    <hyperlink r:id="rId54" ref="E82"/>
    <hyperlink r:id="rId55" ref="E83"/>
    <hyperlink r:id="rId56" ref="E84"/>
    <hyperlink r:id="rId57" ref="E85"/>
    <hyperlink r:id="rId58" ref="E86"/>
    <hyperlink r:id="rId59" ref="E87"/>
    <hyperlink r:id="rId60" ref="E88"/>
    <hyperlink r:id="rId61" ref="E89"/>
    <hyperlink r:id="rId62" ref="E90"/>
    <hyperlink r:id="rId63" ref="E91"/>
    <hyperlink r:id="rId64" ref="E92"/>
    <hyperlink r:id="rId65" ref="E93"/>
    <hyperlink r:id="rId66" ref="E94"/>
    <hyperlink r:id="rId67" ref="E95"/>
    <hyperlink r:id="rId68" ref="E96"/>
    <hyperlink r:id="rId69" ref="E97"/>
    <hyperlink r:id="rId70" ref="E99"/>
    <hyperlink r:id="rId71" ref="E100"/>
    <hyperlink r:id="rId72" ref="E101"/>
    <hyperlink r:id="rId73" ref="E102"/>
    <hyperlink r:id="rId74" ref="E104"/>
    <hyperlink r:id="rId75" ref="E105"/>
    <hyperlink r:id="rId76" ref="E106"/>
    <hyperlink r:id="rId77" ref="E107"/>
    <hyperlink r:id="rId78" ref="E108"/>
    <hyperlink r:id="rId79" ref="E109"/>
    <hyperlink r:id="rId80" ref="E110"/>
    <hyperlink r:id="rId81" ref="E111"/>
    <hyperlink r:id="rId82" ref="E112"/>
    <hyperlink r:id="rId83" ref="E114"/>
    <hyperlink r:id="rId84" ref="E115"/>
    <hyperlink r:id="rId85" ref="E116"/>
    <hyperlink r:id="rId86" ref="E117"/>
    <hyperlink r:id="rId87" ref="E118"/>
    <hyperlink r:id="rId88" ref="E119"/>
    <hyperlink r:id="rId89" ref="E120"/>
    <hyperlink r:id="rId90" ref="E121"/>
    <hyperlink r:id="rId91" ref="E122"/>
    <hyperlink r:id="rId92" ref="E123"/>
    <hyperlink r:id="rId93" ref="E124"/>
    <hyperlink r:id="rId94" ref="E125"/>
    <hyperlink r:id="rId95" ref="E126"/>
    <hyperlink r:id="rId96" ref="E127"/>
    <hyperlink r:id="rId97" ref="E128"/>
    <hyperlink r:id="rId98" ref="E129"/>
    <hyperlink r:id="rId99" ref="E130"/>
    <hyperlink r:id="rId100" ref="E131"/>
    <hyperlink r:id="rId101" ref="E132"/>
    <hyperlink r:id="rId102" ref="E133"/>
    <hyperlink r:id="rId103" ref="E134"/>
    <hyperlink r:id="rId104" ref="E135"/>
    <hyperlink r:id="rId105" ref="E136"/>
    <hyperlink r:id="rId106" ref="E137"/>
    <hyperlink r:id="rId107" ref="E138"/>
    <hyperlink r:id="rId108" ref="E139"/>
    <hyperlink r:id="rId109" ref="E140"/>
    <hyperlink r:id="rId110" ref="E141"/>
    <hyperlink r:id="rId111" ref="E142"/>
    <hyperlink r:id="rId112" ref="E143"/>
    <hyperlink r:id="rId113" ref="E144"/>
    <hyperlink r:id="rId114" ref="E145"/>
    <hyperlink r:id="rId115" ref="E146"/>
    <hyperlink r:id="rId116" ref="E147"/>
    <hyperlink r:id="rId117" ref="E148"/>
    <hyperlink r:id="rId118" ref="E149"/>
    <hyperlink r:id="rId119" ref="E150"/>
    <hyperlink r:id="rId120" ref="E151"/>
    <hyperlink r:id="rId121" ref="E152"/>
    <hyperlink r:id="rId122" ref="E153"/>
    <hyperlink r:id="rId123" ref="E154"/>
    <hyperlink r:id="rId124" ref="E155"/>
    <hyperlink r:id="rId125" ref="E156"/>
    <hyperlink r:id="rId126" ref="E157"/>
    <hyperlink r:id="rId127" ref="E158"/>
    <hyperlink r:id="rId128" ref="E159"/>
    <hyperlink r:id="rId129" ref="E160"/>
    <hyperlink r:id="rId130" ref="E161"/>
    <hyperlink r:id="rId131" ref="E162"/>
    <hyperlink r:id="rId132" ref="E163"/>
    <hyperlink r:id="rId133" ref="E164"/>
    <hyperlink r:id="rId134" ref="E165"/>
    <hyperlink r:id="rId135" ref="E166"/>
    <hyperlink r:id="rId136" ref="E167"/>
    <hyperlink r:id="rId137" ref="E168"/>
    <hyperlink r:id="rId138" ref="E169"/>
    <hyperlink r:id="rId139" ref="E170"/>
    <hyperlink r:id="rId140" ref="E171"/>
    <hyperlink r:id="rId141" ref="E172"/>
    <hyperlink r:id="rId142" ref="E174"/>
    <hyperlink r:id="rId143" ref="E175"/>
    <hyperlink r:id="rId144" ref="E176"/>
    <hyperlink r:id="rId145" ref="E177"/>
    <hyperlink r:id="rId146" ref="E178"/>
    <hyperlink r:id="rId147" ref="E180"/>
    <hyperlink r:id="rId148" ref="E181"/>
    <hyperlink r:id="rId149" ref="E182"/>
    <hyperlink r:id="rId150" ref="E183"/>
    <hyperlink r:id="rId151" ref="E184"/>
    <hyperlink r:id="rId152" ref="E185"/>
  </hyperlinks>
  <printOptions gridLines="1" horizontalCentered="1"/>
  <pageMargins bottom="0.75" footer="0.0" header="0.0" left="0.7" right="0.7" top="0.75"/>
  <pageSetup cellComments="atEnd" orientation="landscape" pageOrder="overThenDown"/>
  <drawing r:id="rId15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9.63"/>
    <col customWidth="1" min="3" max="3" width="12.38"/>
    <col customWidth="1" min="4" max="4" width="22.38"/>
    <col customWidth="1" min="5" max="12" width="8.0"/>
    <col customWidth="1" min="13" max="13" width="10.13"/>
    <col customWidth="1" min="14" max="14" width="13.88"/>
    <col customWidth="1" min="15" max="15" width="8.0"/>
  </cols>
  <sheetData>
    <row r="1" ht="15.75" customHeight="1">
      <c r="A1" s="1"/>
      <c r="B1" s="1"/>
      <c r="C1" s="1"/>
      <c r="D1" s="1"/>
      <c r="E1" s="1"/>
      <c r="F1" s="3"/>
      <c r="G1" s="1"/>
      <c r="H1" s="3"/>
      <c r="I1" s="3"/>
      <c r="J1" s="3"/>
      <c r="K1" s="1"/>
      <c r="L1" s="1"/>
      <c r="M1" s="3"/>
      <c r="N1" s="1"/>
      <c r="O1" s="1"/>
      <c r="P1" s="1"/>
      <c r="Q1" s="1"/>
    </row>
    <row r="2" ht="15.75" customHeight="1">
      <c r="A2" s="1"/>
      <c r="B2" s="1"/>
      <c r="C2" s="1"/>
      <c r="D2" s="1"/>
      <c r="E2" s="1"/>
      <c r="F2" s="3"/>
      <c r="G2" s="1"/>
      <c r="H2" s="3"/>
      <c r="I2" s="3"/>
      <c r="J2" s="3"/>
      <c r="K2" s="1"/>
      <c r="L2" s="1"/>
      <c r="M2" s="3"/>
      <c r="N2" s="1"/>
      <c r="O2" s="1"/>
      <c r="P2" s="1"/>
      <c r="Q2" s="1"/>
    </row>
    <row r="3" ht="15.75" customHeight="1">
      <c r="A3" s="1"/>
      <c r="B3" s="1"/>
      <c r="C3" s="1"/>
      <c r="D3" s="1"/>
      <c r="E3" s="1"/>
      <c r="F3" s="3"/>
      <c r="G3" s="1"/>
      <c r="H3" s="3"/>
      <c r="I3" s="3"/>
      <c r="J3" s="3"/>
      <c r="K3" s="1"/>
      <c r="L3" s="1"/>
      <c r="M3" s="3"/>
      <c r="N3" s="1"/>
      <c r="O3" s="1"/>
      <c r="P3" s="1"/>
      <c r="Q3" s="1"/>
    </row>
    <row r="4" ht="15.75" customHeight="1">
      <c r="A4" s="1"/>
      <c r="B4" s="1"/>
      <c r="C4" s="1"/>
      <c r="D4" s="1"/>
      <c r="E4" s="1"/>
      <c r="F4" s="3"/>
      <c r="G4" s="1"/>
      <c r="H4" s="3"/>
      <c r="I4" s="3"/>
      <c r="J4" s="3"/>
      <c r="K4" s="1"/>
      <c r="L4" s="1"/>
      <c r="M4" s="3"/>
      <c r="N4" s="1"/>
      <c r="O4" s="1"/>
      <c r="P4" s="1"/>
      <c r="Q4" s="1"/>
    </row>
    <row r="5" ht="15.75" customHeight="1">
      <c r="A5" s="1"/>
      <c r="B5" s="1"/>
      <c r="C5" s="1"/>
      <c r="D5" s="1"/>
      <c r="E5" s="1"/>
      <c r="F5" s="3"/>
      <c r="G5" s="1"/>
      <c r="H5" s="3"/>
      <c r="I5" s="3"/>
      <c r="J5" s="3"/>
      <c r="K5" s="1"/>
      <c r="L5" s="1"/>
      <c r="M5" s="3"/>
      <c r="N5" s="1"/>
      <c r="O5" s="1"/>
      <c r="P5" s="1"/>
      <c r="Q5" s="1"/>
    </row>
    <row r="6" ht="15.75" customHeight="1">
      <c r="A6" s="295" t="s">
        <v>785</v>
      </c>
      <c r="P6" s="1"/>
      <c r="Q6" s="1"/>
    </row>
    <row r="7" ht="19.5" customHeight="1">
      <c r="A7" s="64" t="s">
        <v>1</v>
      </c>
      <c r="P7" s="1"/>
      <c r="Q7" s="1"/>
    </row>
    <row r="8" ht="15.75" customHeight="1">
      <c r="A8" s="296"/>
      <c r="B8" s="1"/>
      <c r="C8" s="1"/>
      <c r="D8" s="296"/>
      <c r="E8" s="297"/>
      <c r="F8" s="298"/>
      <c r="G8" s="296"/>
      <c r="H8" s="298"/>
      <c r="I8" s="299"/>
      <c r="J8" s="298"/>
      <c r="K8" s="1"/>
      <c r="L8" s="297"/>
      <c r="M8" s="298"/>
      <c r="N8" s="297"/>
      <c r="O8" s="297"/>
      <c r="P8" s="1"/>
      <c r="Q8" s="1"/>
    </row>
    <row r="9" ht="15.75" customHeight="1">
      <c r="A9" s="63" t="s">
        <v>786</v>
      </c>
      <c r="B9" s="300" t="s">
        <v>579</v>
      </c>
      <c r="D9" s="1"/>
      <c r="E9" s="7"/>
      <c r="F9" s="301"/>
      <c r="G9" s="1"/>
      <c r="H9" s="301"/>
      <c r="I9" s="3"/>
      <c r="J9" s="301"/>
      <c r="K9" s="1"/>
      <c r="L9" s="63"/>
      <c r="M9" s="302" t="s">
        <v>787</v>
      </c>
      <c r="N9" s="7"/>
      <c r="O9" s="300" t="s">
        <v>788</v>
      </c>
      <c r="P9" s="7"/>
      <c r="Q9" s="7"/>
    </row>
    <row r="10" ht="15.75" customHeight="1">
      <c r="A10" s="63" t="s">
        <v>606</v>
      </c>
      <c r="B10" s="1"/>
      <c r="C10" s="303" t="s">
        <v>789</v>
      </c>
      <c r="D10" s="1"/>
      <c r="E10" s="1"/>
      <c r="F10" s="3"/>
      <c r="G10" s="1"/>
      <c r="H10" s="3"/>
      <c r="I10" s="3"/>
      <c r="J10" s="301"/>
      <c r="K10" s="1"/>
      <c r="L10" s="7"/>
      <c r="M10" s="302" t="s">
        <v>790</v>
      </c>
      <c r="N10" s="304"/>
      <c r="O10" s="300" t="s">
        <v>791</v>
      </c>
      <c r="P10" s="7"/>
      <c r="Q10" s="7"/>
    </row>
    <row r="11" ht="15.75" customHeight="1">
      <c r="A11" s="63" t="s">
        <v>792</v>
      </c>
      <c r="B11" s="7"/>
      <c r="C11" s="300" t="s">
        <v>793</v>
      </c>
      <c r="D11" s="7"/>
      <c r="E11" s="7"/>
      <c r="F11" s="301"/>
      <c r="G11" s="63"/>
      <c r="H11" s="302"/>
      <c r="I11" s="3"/>
      <c r="J11" s="298"/>
      <c r="K11" s="1"/>
      <c r="L11" s="297"/>
      <c r="M11" s="302" t="s">
        <v>607</v>
      </c>
      <c r="N11" s="297"/>
      <c r="O11" s="297"/>
      <c r="P11" s="1"/>
      <c r="Q11" s="1"/>
    </row>
    <row r="12" ht="15.75" customHeight="1">
      <c r="A12" s="1"/>
      <c r="B12" s="1"/>
      <c r="C12" s="1"/>
      <c r="D12" s="1"/>
      <c r="E12" s="1"/>
      <c r="F12" s="3"/>
      <c r="G12" s="1"/>
      <c r="H12" s="3"/>
      <c r="I12" s="3"/>
      <c r="J12" s="3"/>
      <c r="K12" s="1"/>
      <c r="L12" s="1"/>
      <c r="M12" s="3"/>
      <c r="N12" s="1"/>
      <c r="O12" s="1"/>
      <c r="P12" s="1"/>
      <c r="Q12" s="1"/>
    </row>
    <row r="13" ht="72.75" customHeight="1">
      <c r="A13" s="201" t="s">
        <v>609</v>
      </c>
      <c r="B13" s="201" t="s">
        <v>7</v>
      </c>
      <c r="C13" s="201" t="s">
        <v>8</v>
      </c>
      <c r="D13" s="201" t="s">
        <v>9</v>
      </c>
      <c r="E13" s="305" t="s">
        <v>794</v>
      </c>
      <c r="F13" s="59"/>
      <c r="G13" s="305" t="s">
        <v>795</v>
      </c>
      <c r="H13" s="59"/>
      <c r="I13" s="306" t="s">
        <v>796</v>
      </c>
      <c r="J13" s="306" t="s">
        <v>797</v>
      </c>
      <c r="K13" s="305" t="s">
        <v>798</v>
      </c>
      <c r="L13" s="59"/>
      <c r="M13" s="307" t="s">
        <v>799</v>
      </c>
      <c r="N13" s="308" t="s">
        <v>800</v>
      </c>
      <c r="O13" s="309" t="s">
        <v>801</v>
      </c>
      <c r="P13" s="56"/>
      <c r="Q13" s="56"/>
      <c r="R13" s="223"/>
      <c r="S13" s="223"/>
    </row>
    <row r="14" ht="25.5" customHeight="1">
      <c r="A14" s="16"/>
      <c r="B14" s="16"/>
      <c r="C14" s="16"/>
      <c r="D14" s="16"/>
      <c r="E14" s="310" t="s">
        <v>802</v>
      </c>
      <c r="F14" s="311" t="s">
        <v>803</v>
      </c>
      <c r="G14" s="310" t="s">
        <v>802</v>
      </c>
      <c r="H14" s="311" t="s">
        <v>803</v>
      </c>
      <c r="I14" s="16"/>
      <c r="J14" s="16"/>
      <c r="K14" s="312" t="s">
        <v>804</v>
      </c>
      <c r="L14" s="313" t="s">
        <v>805</v>
      </c>
      <c r="M14" s="16"/>
      <c r="N14" s="314" t="s">
        <v>806</v>
      </c>
      <c r="O14" s="16"/>
      <c r="P14" s="56"/>
      <c r="Q14" s="56"/>
      <c r="R14" s="223"/>
      <c r="S14" s="223"/>
    </row>
    <row r="15" ht="37.5" customHeight="1">
      <c r="A15" s="315" t="s">
        <v>807</v>
      </c>
      <c r="B15" s="316" t="s">
        <v>27</v>
      </c>
      <c r="C15" s="317" t="s">
        <v>304</v>
      </c>
      <c r="D15" s="318" t="s">
        <v>808</v>
      </c>
      <c r="E15" s="319">
        <v>20.0</v>
      </c>
      <c r="F15" s="222">
        <f>E15/2</f>
        <v>10</v>
      </c>
      <c r="G15" s="319">
        <v>21.0</v>
      </c>
      <c r="H15" s="222">
        <f>G15/2</f>
        <v>10.5</v>
      </c>
      <c r="I15" s="222">
        <v>2.7</v>
      </c>
      <c r="J15" s="222">
        <v>2.4</v>
      </c>
      <c r="K15" s="320">
        <v>97.22</v>
      </c>
      <c r="L15" s="316" t="str">
        <f t="shared" ref="L15:L16" si="1">IF(K15&gt;=95,"4",IF(K15&gt;=89,"3",IF(K15&gt;=82,"2",IF(K15&gt;=75,"1","0"))))</f>
        <v>4</v>
      </c>
      <c r="M15" s="222">
        <f t="shared" ref="M15:M18" si="2">F15+H15+I15+J15+L15</f>
        <v>29.6</v>
      </c>
      <c r="N15" s="316">
        <v>5.0</v>
      </c>
      <c r="O15" s="222">
        <f>M15+N15</f>
        <v>34.6</v>
      </c>
      <c r="P15" s="56"/>
      <c r="Q15" s="56"/>
      <c r="R15" s="223"/>
      <c r="S15" s="223"/>
    </row>
    <row r="16" ht="37.5" customHeight="1">
      <c r="A16" s="15"/>
      <c r="B16" s="321"/>
      <c r="C16" s="322"/>
      <c r="D16" s="321"/>
      <c r="E16" s="323"/>
      <c r="F16" s="222"/>
      <c r="G16" s="324"/>
      <c r="H16" s="222"/>
      <c r="I16" s="325"/>
      <c r="J16" s="325"/>
      <c r="K16" s="326"/>
      <c r="L16" s="316" t="str">
        <f t="shared" si="1"/>
        <v>0</v>
      </c>
      <c r="M16" s="222">
        <f t="shared" si="2"/>
        <v>0</v>
      </c>
      <c r="N16" s="318"/>
      <c r="O16" s="222"/>
      <c r="P16" s="56"/>
      <c r="Q16" s="56"/>
      <c r="R16" s="223"/>
      <c r="S16" s="223"/>
    </row>
    <row r="17" ht="15.75" customHeight="1">
      <c r="A17" s="16"/>
      <c r="B17" s="327"/>
      <c r="C17" s="328"/>
      <c r="D17" s="328"/>
      <c r="E17" s="329"/>
      <c r="F17" s="330">
        <v>10.0</v>
      </c>
      <c r="G17" s="331"/>
      <c r="H17" s="330">
        <v>11.0</v>
      </c>
      <c r="I17" s="325">
        <v>3.0</v>
      </c>
      <c r="J17" s="325">
        <v>3.0</v>
      </c>
      <c r="K17" s="332"/>
      <c r="L17" s="333">
        <v>4.0</v>
      </c>
      <c r="M17" s="222">
        <f t="shared" si="2"/>
        <v>31</v>
      </c>
      <c r="N17" s="334">
        <v>5.0</v>
      </c>
      <c r="O17" s="335">
        <f t="shared" ref="O17:O18" si="3">M17+N17</f>
        <v>36</v>
      </c>
      <c r="P17" s="56"/>
      <c r="Q17" s="56"/>
      <c r="R17" s="223"/>
      <c r="S17" s="223"/>
    </row>
    <row r="18" ht="15.75" customHeight="1">
      <c r="A18" s="20">
        <v>1.0</v>
      </c>
      <c r="B18" s="21" t="s">
        <v>27</v>
      </c>
      <c r="C18" s="22" t="s">
        <v>28</v>
      </c>
      <c r="D18" s="23" t="s">
        <v>29</v>
      </c>
      <c r="E18" s="336">
        <v>14.0</v>
      </c>
      <c r="F18" s="337">
        <f>E18/2</f>
        <v>7</v>
      </c>
      <c r="G18" s="338">
        <v>21.0</v>
      </c>
      <c r="H18" s="337">
        <f>G18/2</f>
        <v>10.5</v>
      </c>
      <c r="I18" s="339">
        <v>2.1</v>
      </c>
      <c r="J18" s="340">
        <v>1.8</v>
      </c>
      <c r="K18" s="341">
        <v>97.15</v>
      </c>
      <c r="L18" s="310" t="str">
        <f>IF(K18&gt;=95,"4",IF(K18&gt;=89,"3",IF(K18&gt;=82,"2",IF(K18&gt;=75,"1","0"))))</f>
        <v>4</v>
      </c>
      <c r="M18" s="342">
        <f t="shared" si="2"/>
        <v>25.4</v>
      </c>
      <c r="N18" s="343" t="str">
        <f>Incentive!AB15</f>
        <v/>
      </c>
      <c r="O18" s="24">
        <f t="shared" si="3"/>
        <v>25.4</v>
      </c>
      <c r="Q18" s="56"/>
      <c r="R18" s="223"/>
      <c r="S18" s="223"/>
    </row>
    <row r="19" ht="15.75" customHeight="1">
      <c r="A19" s="48">
        <v>2.0</v>
      </c>
      <c r="B19" s="21" t="s">
        <v>30</v>
      </c>
      <c r="C19" s="22" t="s">
        <v>31</v>
      </c>
      <c r="D19" s="23" t="s">
        <v>32</v>
      </c>
      <c r="E19" s="37"/>
      <c r="F19" s="337"/>
      <c r="G19" s="37"/>
      <c r="H19" s="337"/>
      <c r="I19" s="344"/>
      <c r="J19" s="344"/>
      <c r="K19" s="345"/>
      <c r="L19" s="310"/>
      <c r="M19" s="342"/>
      <c r="N19" s="343">
        <f>Incentive!AB16</f>
        <v>1</v>
      </c>
      <c r="O19" s="24"/>
      <c r="Q19" s="56"/>
      <c r="R19" s="223"/>
      <c r="S19" s="223"/>
    </row>
    <row r="20" ht="15.75" customHeight="1">
      <c r="A20" s="20">
        <v>3.0</v>
      </c>
      <c r="B20" s="31" t="s">
        <v>33</v>
      </c>
      <c r="C20" s="22" t="s">
        <v>34</v>
      </c>
      <c r="D20" s="23" t="s">
        <v>35</v>
      </c>
      <c r="E20" s="346">
        <v>12.0</v>
      </c>
      <c r="F20" s="337">
        <f t="shared" ref="F20:F27" si="4">E20/2</f>
        <v>6</v>
      </c>
      <c r="G20" s="347">
        <v>10.0</v>
      </c>
      <c r="H20" s="337">
        <f t="shared" ref="H20:H27" si="5">G20/2</f>
        <v>5</v>
      </c>
      <c r="I20" s="348">
        <v>0.0</v>
      </c>
      <c r="J20" s="349">
        <v>0.0</v>
      </c>
      <c r="K20" s="341">
        <v>76.0</v>
      </c>
      <c r="L20" s="310" t="str">
        <f t="shared" ref="L20:L27" si="6">IF(K20&gt;=95,"4",IF(K20&gt;=89,"3",IF(K20&gt;=82,"2",IF(K20&gt;=75,"1","0"))))</f>
        <v>1</v>
      </c>
      <c r="M20" s="342">
        <f t="shared" ref="M20:M27" si="7">F20+H20+I20+J20+L20</f>
        <v>12</v>
      </c>
      <c r="N20" s="343">
        <f>Incentive!AB17</f>
        <v>4</v>
      </c>
      <c r="O20" s="24">
        <f t="shared" ref="O20:O27" si="8">M20+N20</f>
        <v>16</v>
      </c>
      <c r="Q20" s="56"/>
      <c r="R20" s="223"/>
      <c r="S20" s="223"/>
    </row>
    <row r="21" ht="15.75" customHeight="1">
      <c r="A21" s="48">
        <v>4.0</v>
      </c>
      <c r="B21" s="31" t="s">
        <v>36</v>
      </c>
      <c r="C21" s="22" t="s">
        <v>37</v>
      </c>
      <c r="D21" s="23" t="s">
        <v>38</v>
      </c>
      <c r="E21" s="346">
        <v>20.0</v>
      </c>
      <c r="F21" s="337">
        <f t="shared" si="4"/>
        <v>10</v>
      </c>
      <c r="G21" s="347">
        <v>17.0</v>
      </c>
      <c r="H21" s="337">
        <f t="shared" si="5"/>
        <v>8.5</v>
      </c>
      <c r="I21" s="350">
        <v>2.7</v>
      </c>
      <c r="J21" s="351">
        <v>2.4</v>
      </c>
      <c r="K21" s="341">
        <v>97.01</v>
      </c>
      <c r="L21" s="310" t="str">
        <f t="shared" si="6"/>
        <v>4</v>
      </c>
      <c r="M21" s="342">
        <f t="shared" si="7"/>
        <v>27.6</v>
      </c>
      <c r="N21" s="343">
        <f>Incentive!AB18</f>
        <v>5</v>
      </c>
      <c r="O21" s="24">
        <f t="shared" si="8"/>
        <v>32.6</v>
      </c>
      <c r="Q21" s="56"/>
      <c r="R21" s="223"/>
      <c r="S21" s="223"/>
    </row>
    <row r="22" ht="15.75" customHeight="1">
      <c r="A22" s="20">
        <v>5.0</v>
      </c>
      <c r="B22" s="31" t="s">
        <v>39</v>
      </c>
      <c r="C22" s="22" t="s">
        <v>40</v>
      </c>
      <c r="D22" s="23" t="s">
        <v>41</v>
      </c>
      <c r="E22" s="346">
        <v>13.0</v>
      </c>
      <c r="F22" s="337">
        <f t="shared" si="4"/>
        <v>6.5</v>
      </c>
      <c r="G22" s="347">
        <v>15.0</v>
      </c>
      <c r="H22" s="337">
        <f t="shared" si="5"/>
        <v>7.5</v>
      </c>
      <c r="I22" s="350">
        <v>2.7</v>
      </c>
      <c r="J22" s="351">
        <v>2.4</v>
      </c>
      <c r="K22" s="341">
        <v>97.11</v>
      </c>
      <c r="L22" s="310" t="str">
        <f t="shared" si="6"/>
        <v>4</v>
      </c>
      <c r="M22" s="342">
        <f t="shared" si="7"/>
        <v>23.1</v>
      </c>
      <c r="N22" s="343">
        <f>Incentive!AB19</f>
        <v>4</v>
      </c>
      <c r="O22" s="24">
        <f t="shared" si="8"/>
        <v>27.1</v>
      </c>
      <c r="Q22" s="56"/>
      <c r="R22" s="223"/>
      <c r="S22" s="223"/>
    </row>
    <row r="23" ht="15.75" customHeight="1">
      <c r="A23" s="48">
        <v>6.0</v>
      </c>
      <c r="B23" s="31" t="s">
        <v>42</v>
      </c>
      <c r="C23" s="22" t="s">
        <v>43</v>
      </c>
      <c r="D23" s="23" t="s">
        <v>44</v>
      </c>
      <c r="E23" s="346">
        <v>14.0</v>
      </c>
      <c r="F23" s="337">
        <f t="shared" si="4"/>
        <v>7</v>
      </c>
      <c r="G23" s="347">
        <v>24.0</v>
      </c>
      <c r="H23" s="337">
        <f t="shared" si="5"/>
        <v>12</v>
      </c>
      <c r="I23" s="350">
        <v>2.1</v>
      </c>
      <c r="J23" s="351">
        <v>2.7</v>
      </c>
      <c r="K23" s="341">
        <v>97.21</v>
      </c>
      <c r="L23" s="310" t="str">
        <f t="shared" si="6"/>
        <v>4</v>
      </c>
      <c r="M23" s="342">
        <f t="shared" si="7"/>
        <v>27.8</v>
      </c>
      <c r="N23" s="343">
        <f>Incentive!AB20</f>
        <v>4</v>
      </c>
      <c r="O23" s="24">
        <f t="shared" si="8"/>
        <v>31.8</v>
      </c>
      <c r="Q23" s="56"/>
      <c r="R23" s="223"/>
      <c r="S23" s="223"/>
    </row>
    <row r="24" ht="15.75" customHeight="1">
      <c r="A24" s="20">
        <v>7.0</v>
      </c>
      <c r="B24" s="31" t="s">
        <v>45</v>
      </c>
      <c r="C24" s="22" t="s">
        <v>46</v>
      </c>
      <c r="D24" s="23" t="s">
        <v>47</v>
      </c>
      <c r="E24" s="346">
        <v>27.0</v>
      </c>
      <c r="F24" s="337">
        <f t="shared" si="4"/>
        <v>13.5</v>
      </c>
      <c r="G24" s="347">
        <v>27.0</v>
      </c>
      <c r="H24" s="337">
        <f t="shared" si="5"/>
        <v>13.5</v>
      </c>
      <c r="I24" s="350">
        <v>2.7</v>
      </c>
      <c r="J24" s="351">
        <v>2.4</v>
      </c>
      <c r="K24" s="341">
        <v>97.44</v>
      </c>
      <c r="L24" s="310" t="str">
        <f t="shared" si="6"/>
        <v>4</v>
      </c>
      <c r="M24" s="342">
        <f t="shared" si="7"/>
        <v>36.1</v>
      </c>
      <c r="N24" s="343">
        <f>Incentive!AB21</f>
        <v>4</v>
      </c>
      <c r="O24" s="24">
        <f t="shared" si="8"/>
        <v>40.1</v>
      </c>
      <c r="Q24" s="56"/>
      <c r="R24" s="223"/>
      <c r="S24" s="223"/>
    </row>
    <row r="25" ht="15.75" customHeight="1">
      <c r="A25" s="48">
        <v>8.0</v>
      </c>
      <c r="B25" s="31" t="s">
        <v>48</v>
      </c>
      <c r="C25" s="22" t="s">
        <v>49</v>
      </c>
      <c r="D25" s="23" t="s">
        <v>50</v>
      </c>
      <c r="E25" s="346">
        <v>22.0</v>
      </c>
      <c r="F25" s="337">
        <f t="shared" si="4"/>
        <v>11</v>
      </c>
      <c r="G25" s="347">
        <v>25.0</v>
      </c>
      <c r="H25" s="337">
        <f t="shared" si="5"/>
        <v>12.5</v>
      </c>
      <c r="I25" s="350">
        <v>2.4</v>
      </c>
      <c r="J25" s="351">
        <v>2.7</v>
      </c>
      <c r="K25" s="341">
        <v>97.44</v>
      </c>
      <c r="L25" s="310" t="str">
        <f t="shared" si="6"/>
        <v>4</v>
      </c>
      <c r="M25" s="342">
        <f t="shared" si="7"/>
        <v>32.6</v>
      </c>
      <c r="N25" s="343">
        <f>Incentive!AB22</f>
        <v>2</v>
      </c>
      <c r="O25" s="24">
        <f t="shared" si="8"/>
        <v>34.6</v>
      </c>
      <c r="Q25" s="56"/>
      <c r="R25" s="223"/>
      <c r="S25" s="223"/>
    </row>
    <row r="26" ht="15.75" customHeight="1">
      <c r="A26" s="20">
        <v>9.0</v>
      </c>
      <c r="B26" s="31" t="s">
        <v>51</v>
      </c>
      <c r="C26" s="22" t="s">
        <v>52</v>
      </c>
      <c r="D26" s="23" t="s">
        <v>53</v>
      </c>
      <c r="E26" s="346">
        <v>20.0</v>
      </c>
      <c r="F26" s="337">
        <f t="shared" si="4"/>
        <v>10</v>
      </c>
      <c r="G26" s="347">
        <v>14.0</v>
      </c>
      <c r="H26" s="337">
        <f t="shared" si="5"/>
        <v>7</v>
      </c>
      <c r="I26" s="350">
        <v>2.4</v>
      </c>
      <c r="J26" s="351">
        <v>2.4</v>
      </c>
      <c r="K26" s="341">
        <v>97.21</v>
      </c>
      <c r="L26" s="310" t="str">
        <f t="shared" si="6"/>
        <v>4</v>
      </c>
      <c r="M26" s="342">
        <f t="shared" si="7"/>
        <v>25.8</v>
      </c>
      <c r="N26" s="343">
        <f>Incentive!AB23</f>
        <v>1</v>
      </c>
      <c r="O26" s="24">
        <f t="shared" si="8"/>
        <v>26.8</v>
      </c>
      <c r="Q26" s="56"/>
      <c r="R26" s="223"/>
      <c r="S26" s="223"/>
    </row>
    <row r="27" ht="15.75" customHeight="1">
      <c r="A27" s="48">
        <v>10.0</v>
      </c>
      <c r="B27" s="31" t="s">
        <v>54</v>
      </c>
      <c r="C27" s="22" t="s">
        <v>55</v>
      </c>
      <c r="D27" s="23" t="s">
        <v>56</v>
      </c>
      <c r="E27" s="346">
        <v>11.0</v>
      </c>
      <c r="F27" s="337">
        <f t="shared" si="4"/>
        <v>5.5</v>
      </c>
      <c r="G27" s="347">
        <v>19.0</v>
      </c>
      <c r="H27" s="337">
        <f t="shared" si="5"/>
        <v>9.5</v>
      </c>
      <c r="I27" s="350">
        <v>2.1</v>
      </c>
      <c r="J27" s="351">
        <v>2.4</v>
      </c>
      <c r="K27" s="341">
        <v>97.31</v>
      </c>
      <c r="L27" s="310" t="str">
        <f t="shared" si="6"/>
        <v>4</v>
      </c>
      <c r="M27" s="342">
        <f t="shared" si="7"/>
        <v>23.5</v>
      </c>
      <c r="N27" s="343" t="str">
        <f>Incentive!AB24</f>
        <v/>
      </c>
      <c r="O27" s="24">
        <f t="shared" si="8"/>
        <v>23.5</v>
      </c>
      <c r="Q27" s="56"/>
      <c r="R27" s="223"/>
      <c r="S27" s="223"/>
    </row>
    <row r="28" ht="15.75" customHeight="1">
      <c r="A28" s="20">
        <v>11.0</v>
      </c>
      <c r="B28" s="31" t="s">
        <v>57</v>
      </c>
      <c r="C28" s="22" t="s">
        <v>58</v>
      </c>
      <c r="D28" s="23" t="s">
        <v>59</v>
      </c>
      <c r="E28" s="37"/>
      <c r="F28" s="337"/>
      <c r="G28" s="352"/>
      <c r="H28" s="337"/>
      <c r="I28" s="353"/>
      <c r="J28" s="353"/>
      <c r="K28" s="345"/>
      <c r="L28" s="310"/>
      <c r="M28" s="342"/>
      <c r="N28" s="343">
        <f>Incentive!AB25</f>
        <v>1</v>
      </c>
      <c r="O28" s="24"/>
      <c r="Q28" s="56"/>
      <c r="R28" s="223"/>
      <c r="S28" s="223"/>
    </row>
    <row r="29" ht="15.75" customHeight="1">
      <c r="A29" s="48">
        <v>12.0</v>
      </c>
      <c r="B29" s="31" t="s">
        <v>60</v>
      </c>
      <c r="C29" s="22" t="s">
        <v>61</v>
      </c>
      <c r="D29" s="23" t="s">
        <v>62</v>
      </c>
      <c r="E29" s="346">
        <v>21.0</v>
      </c>
      <c r="F29" s="337">
        <f t="shared" ref="F29:F30" si="9">E29/2</f>
        <v>10.5</v>
      </c>
      <c r="G29" s="347">
        <v>30.0</v>
      </c>
      <c r="H29" s="337">
        <f t="shared" ref="H29:H30" si="10">G29/2</f>
        <v>15</v>
      </c>
      <c r="I29" s="350">
        <v>2.4</v>
      </c>
      <c r="J29" s="351">
        <v>2.7</v>
      </c>
      <c r="K29" s="341">
        <v>98.21</v>
      </c>
      <c r="L29" s="310" t="str">
        <f t="shared" ref="L29:L30" si="11">IF(K29&gt;=95,"4",IF(K29&gt;=89,"3",IF(K29&gt;=82,"2",IF(K29&gt;=75,"1","0"))))</f>
        <v>4</v>
      </c>
      <c r="M29" s="342">
        <f t="shared" ref="M29:M30" si="12">F29+H29+I29+J29+L29</f>
        <v>34.6</v>
      </c>
      <c r="N29" s="343" t="str">
        <f>Incentive!AB26</f>
        <v/>
      </c>
      <c r="O29" s="24">
        <f t="shared" ref="O29:O30" si="13">M29+N29</f>
        <v>34.6</v>
      </c>
      <c r="Q29" s="56"/>
      <c r="R29" s="223"/>
      <c r="S29" s="223"/>
    </row>
    <row r="30" ht="15.75" customHeight="1">
      <c r="A30" s="20">
        <v>13.0</v>
      </c>
      <c r="B30" s="31" t="s">
        <v>63</v>
      </c>
      <c r="C30" s="22" t="s">
        <v>64</v>
      </c>
      <c r="D30" s="23" t="s">
        <v>65</v>
      </c>
      <c r="E30" s="346">
        <v>15.0</v>
      </c>
      <c r="F30" s="337">
        <f t="shared" si="9"/>
        <v>7.5</v>
      </c>
      <c r="G30" s="347">
        <v>25.0</v>
      </c>
      <c r="H30" s="337">
        <f t="shared" si="10"/>
        <v>12.5</v>
      </c>
      <c r="I30" s="350">
        <v>2.7</v>
      </c>
      <c r="J30" s="351">
        <v>2.7</v>
      </c>
      <c r="K30" s="341">
        <v>98.21</v>
      </c>
      <c r="L30" s="310" t="str">
        <f t="shared" si="11"/>
        <v>4</v>
      </c>
      <c r="M30" s="342">
        <f t="shared" si="12"/>
        <v>29.4</v>
      </c>
      <c r="N30" s="343">
        <f>Incentive!AB27</f>
        <v>3</v>
      </c>
      <c r="O30" s="24">
        <f t="shared" si="13"/>
        <v>32.4</v>
      </c>
      <c r="Q30" s="56"/>
      <c r="R30" s="223"/>
      <c r="S30" s="223"/>
    </row>
    <row r="31" ht="15.75" customHeight="1">
      <c r="A31" s="48">
        <v>14.0</v>
      </c>
      <c r="B31" s="31" t="s">
        <v>66</v>
      </c>
      <c r="C31" s="22" t="s">
        <v>67</v>
      </c>
      <c r="D31" s="23" t="s">
        <v>68</v>
      </c>
      <c r="E31" s="37"/>
      <c r="F31" s="337"/>
      <c r="G31" s="352"/>
      <c r="H31" s="337"/>
      <c r="I31" s="353"/>
      <c r="J31" s="353"/>
      <c r="K31" s="345"/>
      <c r="L31" s="310"/>
      <c r="M31" s="342"/>
      <c r="N31" s="343" t="str">
        <f>Incentive!AB28</f>
        <v/>
      </c>
      <c r="O31" s="24"/>
      <c r="Q31" s="56"/>
      <c r="R31" s="223"/>
      <c r="S31" s="223"/>
    </row>
    <row r="32" ht="15.75" customHeight="1">
      <c r="A32" s="20">
        <v>15.0</v>
      </c>
      <c r="B32" s="31" t="s">
        <v>69</v>
      </c>
      <c r="C32" s="22" t="s">
        <v>70</v>
      </c>
      <c r="D32" s="23" t="s">
        <v>71</v>
      </c>
      <c r="E32" s="37"/>
      <c r="F32" s="337"/>
      <c r="G32" s="352"/>
      <c r="H32" s="337"/>
      <c r="I32" s="353"/>
      <c r="J32" s="353"/>
      <c r="K32" s="345"/>
      <c r="L32" s="310"/>
      <c r="M32" s="342"/>
      <c r="N32" s="343">
        <f>Incentive!AB29</f>
        <v>1</v>
      </c>
      <c r="O32" s="24"/>
      <c r="Q32" s="56"/>
      <c r="R32" s="223"/>
      <c r="S32" s="223"/>
    </row>
    <row r="33" ht="15.75" customHeight="1">
      <c r="A33" s="48">
        <v>16.0</v>
      </c>
      <c r="B33" s="31" t="s">
        <v>72</v>
      </c>
      <c r="C33" s="22" t="s">
        <v>73</v>
      </c>
      <c r="D33" s="23" t="s">
        <v>74</v>
      </c>
      <c r="E33" s="346">
        <v>26.0</v>
      </c>
      <c r="F33" s="337">
        <f t="shared" ref="F33:F35" si="14">E33/2</f>
        <v>13</v>
      </c>
      <c r="G33" s="347">
        <v>30.0</v>
      </c>
      <c r="H33" s="337">
        <f t="shared" ref="H33:H34" si="15">G33/2</f>
        <v>15</v>
      </c>
      <c r="I33" s="350">
        <v>2.7</v>
      </c>
      <c r="J33" s="351">
        <v>2.7</v>
      </c>
      <c r="K33" s="341">
        <v>97.11</v>
      </c>
      <c r="L33" s="310" t="str">
        <f t="shared" ref="L33:L35" si="16">IF(K33&gt;=95,"4",IF(K33&gt;=89,"3",IF(K33&gt;=82,"2",IF(K33&gt;=75,"1","0"))))</f>
        <v>4</v>
      </c>
      <c r="M33" s="342">
        <f t="shared" ref="M33:M35" si="17">F33+H33+I33+J33+L33</f>
        <v>37.4</v>
      </c>
      <c r="N33" s="343">
        <f>Incentive!AB30</f>
        <v>3</v>
      </c>
      <c r="O33" s="24">
        <f t="shared" ref="O33:O35" si="18">M33+N33</f>
        <v>40.4</v>
      </c>
      <c r="Q33" s="56"/>
      <c r="R33" s="223"/>
      <c r="S33" s="223"/>
    </row>
    <row r="34" ht="15.75" customHeight="1">
      <c r="A34" s="20">
        <v>17.0</v>
      </c>
      <c r="B34" s="31" t="s">
        <v>75</v>
      </c>
      <c r="C34" s="22" t="s">
        <v>76</v>
      </c>
      <c r="D34" s="23" t="s">
        <v>77</v>
      </c>
      <c r="E34" s="346">
        <v>24.0</v>
      </c>
      <c r="F34" s="337">
        <f t="shared" si="14"/>
        <v>12</v>
      </c>
      <c r="G34" s="347">
        <v>21.0</v>
      </c>
      <c r="H34" s="337">
        <f t="shared" si="15"/>
        <v>10.5</v>
      </c>
      <c r="I34" s="350">
        <v>2.7</v>
      </c>
      <c r="J34" s="351">
        <v>2.4</v>
      </c>
      <c r="K34" s="341">
        <v>96.21</v>
      </c>
      <c r="L34" s="310" t="str">
        <f t="shared" si="16"/>
        <v>4</v>
      </c>
      <c r="M34" s="342">
        <f t="shared" si="17"/>
        <v>31.6</v>
      </c>
      <c r="N34" s="343" t="str">
        <f>Incentive!AB31</f>
        <v/>
      </c>
      <c r="O34" s="24">
        <f t="shared" si="18"/>
        <v>31.6</v>
      </c>
      <c r="Q34" s="56"/>
      <c r="R34" s="223"/>
      <c r="S34" s="223"/>
    </row>
    <row r="35" ht="15.75" customHeight="1">
      <c r="A35" s="48">
        <v>18.0</v>
      </c>
      <c r="B35" s="31" t="s">
        <v>78</v>
      </c>
      <c r="C35" s="22" t="s">
        <v>79</v>
      </c>
      <c r="D35" s="23" t="s">
        <v>80</v>
      </c>
      <c r="E35" s="346">
        <v>14.0</v>
      </c>
      <c r="F35" s="337">
        <f t="shared" si="14"/>
        <v>7</v>
      </c>
      <c r="G35" s="354" t="s">
        <v>809</v>
      </c>
      <c r="H35" s="355">
        <v>0.0</v>
      </c>
      <c r="I35" s="350">
        <v>2.4</v>
      </c>
      <c r="J35" s="351">
        <v>2.7</v>
      </c>
      <c r="K35" s="341">
        <v>90.11</v>
      </c>
      <c r="L35" s="310" t="str">
        <f t="shared" si="16"/>
        <v>3</v>
      </c>
      <c r="M35" s="342">
        <f t="shared" si="17"/>
        <v>15.1</v>
      </c>
      <c r="N35" s="343">
        <f>Incentive!AB32</f>
        <v>5</v>
      </c>
      <c r="O35" s="24">
        <f t="shared" si="18"/>
        <v>20.1</v>
      </c>
      <c r="Q35" s="56"/>
      <c r="R35" s="223"/>
      <c r="S35" s="223"/>
    </row>
    <row r="36" ht="15.75" customHeight="1">
      <c r="A36" s="20">
        <v>19.0</v>
      </c>
      <c r="B36" s="31" t="s">
        <v>81</v>
      </c>
      <c r="C36" s="22" t="s">
        <v>82</v>
      </c>
      <c r="D36" s="23" t="s">
        <v>83</v>
      </c>
      <c r="E36" s="37"/>
      <c r="F36" s="337"/>
      <c r="G36" s="352"/>
      <c r="H36" s="337"/>
      <c r="I36" s="353"/>
      <c r="J36" s="353"/>
      <c r="K36" s="345"/>
      <c r="L36" s="310"/>
      <c r="M36" s="342"/>
      <c r="N36" s="343" t="str">
        <f>Incentive!AB33</f>
        <v/>
      </c>
      <c r="O36" s="24"/>
      <c r="Q36" s="56"/>
      <c r="R36" s="223"/>
      <c r="S36" s="223"/>
    </row>
    <row r="37" ht="15.75" customHeight="1">
      <c r="A37" s="48">
        <v>20.0</v>
      </c>
      <c r="B37" s="31" t="s">
        <v>84</v>
      </c>
      <c r="C37" s="22" t="s">
        <v>85</v>
      </c>
      <c r="D37" s="23" t="s">
        <v>86</v>
      </c>
      <c r="E37" s="346">
        <v>21.0</v>
      </c>
      <c r="F37" s="337">
        <f>E37/2</f>
        <v>10.5</v>
      </c>
      <c r="G37" s="347">
        <v>27.0</v>
      </c>
      <c r="H37" s="337">
        <f>G37/2</f>
        <v>13.5</v>
      </c>
      <c r="I37" s="350">
        <v>2.7</v>
      </c>
      <c r="J37" s="351">
        <v>2.4</v>
      </c>
      <c r="K37" s="341">
        <v>94.12</v>
      </c>
      <c r="L37" s="310" t="str">
        <f>IF(K37&gt;=95,"4",IF(K37&gt;=89,"3",IF(K37&gt;=82,"2",IF(K37&gt;=75,"1","0"))))</f>
        <v>3</v>
      </c>
      <c r="M37" s="342">
        <f>F37+H37+I37+J37+L37</f>
        <v>32.1</v>
      </c>
      <c r="N37" s="343">
        <f>Incentive!AB34</f>
        <v>5</v>
      </c>
      <c r="O37" s="24">
        <f>M37+N37</f>
        <v>37.1</v>
      </c>
      <c r="Q37" s="56"/>
      <c r="R37" s="223"/>
      <c r="S37" s="223"/>
    </row>
    <row r="38" ht="15.75" customHeight="1">
      <c r="A38" s="20">
        <v>21.0</v>
      </c>
      <c r="B38" s="31" t="s">
        <v>87</v>
      </c>
      <c r="C38" s="22" t="s">
        <v>88</v>
      </c>
      <c r="D38" s="23" t="s">
        <v>89</v>
      </c>
      <c r="E38" s="37"/>
      <c r="F38" s="337"/>
      <c r="G38" s="352"/>
      <c r="H38" s="337"/>
      <c r="I38" s="353"/>
      <c r="J38" s="353"/>
      <c r="K38" s="345"/>
      <c r="L38" s="310"/>
      <c r="M38" s="342"/>
      <c r="N38" s="343" t="str">
        <f>Incentive!AB35</f>
        <v/>
      </c>
      <c r="O38" s="24"/>
      <c r="Q38" s="56"/>
      <c r="R38" s="223"/>
      <c r="S38" s="223"/>
    </row>
    <row r="39" ht="15.75" customHeight="1">
      <c r="A39" s="48">
        <v>22.0</v>
      </c>
      <c r="B39" s="31" t="s">
        <v>90</v>
      </c>
      <c r="C39" s="22" t="s">
        <v>91</v>
      </c>
      <c r="D39" s="23" t="s">
        <v>92</v>
      </c>
      <c r="E39" s="346">
        <v>23.0</v>
      </c>
      <c r="F39" s="337">
        <f t="shared" ref="F39:F50" si="19">E39/2</f>
        <v>11.5</v>
      </c>
      <c r="G39" s="347">
        <v>24.0</v>
      </c>
      <c r="H39" s="337">
        <f t="shared" ref="H39:H50" si="20">G39/2</f>
        <v>12</v>
      </c>
      <c r="I39" s="350">
        <v>2.4</v>
      </c>
      <c r="J39" s="351">
        <v>2.4</v>
      </c>
      <c r="K39" s="341">
        <v>95.22</v>
      </c>
      <c r="L39" s="310" t="str">
        <f t="shared" ref="L39:L50" si="21">IF(K39&gt;=95,"4",IF(K39&gt;=89,"3",IF(K39&gt;=82,"2",IF(K39&gt;=75,"1","0"))))</f>
        <v>4</v>
      </c>
      <c r="M39" s="342">
        <f t="shared" ref="M39:M50" si="22">F39+H39+I39+J39+L39</f>
        <v>32.3</v>
      </c>
      <c r="N39" s="343">
        <f>Incentive!AB36</f>
        <v>3</v>
      </c>
      <c r="O39" s="24">
        <f t="shared" ref="O39:O50" si="23">M39+N39</f>
        <v>35.3</v>
      </c>
      <c r="Q39" s="56"/>
      <c r="R39" s="223"/>
      <c r="S39" s="223"/>
    </row>
    <row r="40" ht="15.75" customHeight="1">
      <c r="A40" s="20">
        <v>23.0</v>
      </c>
      <c r="B40" s="31" t="s">
        <v>93</v>
      </c>
      <c r="C40" s="22" t="s">
        <v>94</v>
      </c>
      <c r="D40" s="23" t="s">
        <v>95</v>
      </c>
      <c r="E40" s="346">
        <v>20.0</v>
      </c>
      <c r="F40" s="337">
        <f t="shared" si="19"/>
        <v>10</v>
      </c>
      <c r="G40" s="347">
        <v>22.0</v>
      </c>
      <c r="H40" s="337">
        <f t="shared" si="20"/>
        <v>11</v>
      </c>
      <c r="I40" s="350">
        <v>2.7</v>
      </c>
      <c r="J40" s="351">
        <v>2.4</v>
      </c>
      <c r="K40" s="341">
        <v>95.12</v>
      </c>
      <c r="L40" s="310" t="str">
        <f t="shared" si="21"/>
        <v>4</v>
      </c>
      <c r="M40" s="342">
        <f t="shared" si="22"/>
        <v>30.1</v>
      </c>
      <c r="N40" s="343">
        <f>Incentive!AB37</f>
        <v>3</v>
      </c>
      <c r="O40" s="24">
        <f t="shared" si="23"/>
        <v>33.1</v>
      </c>
      <c r="Q40" s="56"/>
      <c r="R40" s="223"/>
      <c r="S40" s="223"/>
    </row>
    <row r="41" ht="15.75" customHeight="1">
      <c r="A41" s="48">
        <v>24.0</v>
      </c>
      <c r="B41" s="31" t="s">
        <v>96</v>
      </c>
      <c r="C41" s="22" t="s">
        <v>97</v>
      </c>
      <c r="D41" s="23" t="s">
        <v>98</v>
      </c>
      <c r="E41" s="346">
        <v>21.0</v>
      </c>
      <c r="F41" s="337">
        <f t="shared" si="19"/>
        <v>10.5</v>
      </c>
      <c r="G41" s="347">
        <v>29.0</v>
      </c>
      <c r="H41" s="337">
        <f t="shared" si="20"/>
        <v>14.5</v>
      </c>
      <c r="I41" s="350">
        <v>2.7</v>
      </c>
      <c r="J41" s="351">
        <v>2.4</v>
      </c>
      <c r="K41" s="341">
        <v>96.22</v>
      </c>
      <c r="L41" s="310" t="str">
        <f t="shared" si="21"/>
        <v>4</v>
      </c>
      <c r="M41" s="342">
        <f t="shared" si="22"/>
        <v>34.1</v>
      </c>
      <c r="N41" s="343">
        <f>Incentive!AB38</f>
        <v>5</v>
      </c>
      <c r="O41" s="24">
        <f t="shared" si="23"/>
        <v>39.1</v>
      </c>
      <c r="Q41" s="56"/>
      <c r="R41" s="223"/>
      <c r="S41" s="223"/>
    </row>
    <row r="42" ht="15.75" customHeight="1">
      <c r="A42" s="20">
        <v>25.0</v>
      </c>
      <c r="B42" s="31" t="s">
        <v>99</v>
      </c>
      <c r="C42" s="22" t="s">
        <v>100</v>
      </c>
      <c r="D42" s="23" t="s">
        <v>101</v>
      </c>
      <c r="E42" s="346">
        <v>19.0</v>
      </c>
      <c r="F42" s="337">
        <f t="shared" si="19"/>
        <v>9.5</v>
      </c>
      <c r="G42" s="347">
        <v>23.0</v>
      </c>
      <c r="H42" s="337">
        <f t="shared" si="20"/>
        <v>11.5</v>
      </c>
      <c r="I42" s="350">
        <v>2.7</v>
      </c>
      <c r="J42" s="351">
        <v>2.4</v>
      </c>
      <c r="K42" s="341">
        <v>95.41</v>
      </c>
      <c r="L42" s="310" t="str">
        <f t="shared" si="21"/>
        <v>4</v>
      </c>
      <c r="M42" s="342">
        <f t="shared" si="22"/>
        <v>30.1</v>
      </c>
      <c r="N42" s="343">
        <f>Incentive!AB39</f>
        <v>5</v>
      </c>
      <c r="O42" s="24">
        <f t="shared" si="23"/>
        <v>35.1</v>
      </c>
      <c r="Q42" s="56"/>
      <c r="R42" s="223"/>
      <c r="S42" s="223"/>
    </row>
    <row r="43" ht="15.75" customHeight="1">
      <c r="A43" s="48">
        <v>26.0</v>
      </c>
      <c r="B43" s="31" t="s">
        <v>102</v>
      </c>
      <c r="C43" s="22" t="s">
        <v>103</v>
      </c>
      <c r="D43" s="23" t="s">
        <v>104</v>
      </c>
      <c r="E43" s="346">
        <v>12.0</v>
      </c>
      <c r="F43" s="337">
        <f t="shared" si="19"/>
        <v>6</v>
      </c>
      <c r="G43" s="347">
        <v>16.0</v>
      </c>
      <c r="H43" s="337">
        <f t="shared" si="20"/>
        <v>8</v>
      </c>
      <c r="I43" s="350">
        <v>2.7</v>
      </c>
      <c r="J43" s="351">
        <v>2.7</v>
      </c>
      <c r="K43" s="341">
        <v>98.22</v>
      </c>
      <c r="L43" s="310" t="str">
        <f t="shared" si="21"/>
        <v>4</v>
      </c>
      <c r="M43" s="342">
        <f t="shared" si="22"/>
        <v>23.4</v>
      </c>
      <c r="N43" s="343">
        <f>Incentive!AB40</f>
        <v>3</v>
      </c>
      <c r="O43" s="24">
        <f t="shared" si="23"/>
        <v>26.4</v>
      </c>
      <c r="Q43" s="56"/>
      <c r="R43" s="223"/>
      <c r="S43" s="223"/>
    </row>
    <row r="44" ht="15.75" customHeight="1">
      <c r="A44" s="20">
        <v>27.0</v>
      </c>
      <c r="B44" s="31" t="s">
        <v>105</v>
      </c>
      <c r="C44" s="22" t="s">
        <v>106</v>
      </c>
      <c r="D44" s="23" t="s">
        <v>107</v>
      </c>
      <c r="E44" s="346">
        <v>17.0</v>
      </c>
      <c r="F44" s="337">
        <f t="shared" si="19"/>
        <v>8.5</v>
      </c>
      <c r="G44" s="347">
        <v>20.0</v>
      </c>
      <c r="H44" s="337">
        <f t="shared" si="20"/>
        <v>10</v>
      </c>
      <c r="I44" s="350">
        <v>2.7</v>
      </c>
      <c r="J44" s="351">
        <v>2.7</v>
      </c>
      <c r="K44" s="341">
        <v>98.22</v>
      </c>
      <c r="L44" s="310" t="str">
        <f t="shared" si="21"/>
        <v>4</v>
      </c>
      <c r="M44" s="342">
        <f t="shared" si="22"/>
        <v>27.9</v>
      </c>
      <c r="N44" s="343">
        <f>Incentive!AB41</f>
        <v>1</v>
      </c>
      <c r="O44" s="24">
        <f t="shared" si="23"/>
        <v>28.9</v>
      </c>
      <c r="Q44" s="56"/>
      <c r="R44" s="223"/>
      <c r="S44" s="223"/>
    </row>
    <row r="45" ht="15.75" customHeight="1">
      <c r="A45" s="48">
        <v>28.0</v>
      </c>
      <c r="B45" s="31" t="s">
        <v>108</v>
      </c>
      <c r="C45" s="22" t="s">
        <v>109</v>
      </c>
      <c r="D45" s="23" t="s">
        <v>110</v>
      </c>
      <c r="E45" s="346">
        <v>19.0</v>
      </c>
      <c r="F45" s="337">
        <f t="shared" si="19"/>
        <v>9.5</v>
      </c>
      <c r="G45" s="347">
        <v>22.0</v>
      </c>
      <c r="H45" s="337">
        <f t="shared" si="20"/>
        <v>11</v>
      </c>
      <c r="I45" s="350">
        <v>2.7</v>
      </c>
      <c r="J45" s="351">
        <v>2.7</v>
      </c>
      <c r="K45" s="341">
        <v>97.12</v>
      </c>
      <c r="L45" s="310" t="str">
        <f t="shared" si="21"/>
        <v>4</v>
      </c>
      <c r="M45" s="342">
        <f t="shared" si="22"/>
        <v>29.9</v>
      </c>
      <c r="N45" s="343" t="str">
        <f>Incentive!AB42</f>
        <v/>
      </c>
      <c r="O45" s="24">
        <f t="shared" si="23"/>
        <v>29.9</v>
      </c>
      <c r="Q45" s="56"/>
      <c r="R45" s="223"/>
      <c r="S45" s="223"/>
    </row>
    <row r="46" ht="15.75" customHeight="1">
      <c r="A46" s="20">
        <v>29.0</v>
      </c>
      <c r="B46" s="31" t="s">
        <v>111</v>
      </c>
      <c r="C46" s="22" t="s">
        <v>112</v>
      </c>
      <c r="D46" s="23" t="s">
        <v>113</v>
      </c>
      <c r="E46" s="346">
        <v>20.0</v>
      </c>
      <c r="F46" s="337">
        <f t="shared" si="19"/>
        <v>10</v>
      </c>
      <c r="G46" s="347">
        <v>26.0</v>
      </c>
      <c r="H46" s="337">
        <f t="shared" si="20"/>
        <v>13</v>
      </c>
      <c r="I46" s="350">
        <v>2.7</v>
      </c>
      <c r="J46" s="351">
        <v>2.7</v>
      </c>
      <c r="K46" s="341">
        <v>96.44</v>
      </c>
      <c r="L46" s="310" t="str">
        <f t="shared" si="21"/>
        <v>4</v>
      </c>
      <c r="M46" s="342">
        <f t="shared" si="22"/>
        <v>32.4</v>
      </c>
      <c r="N46" s="343" t="str">
        <f>Incentive!AB43</f>
        <v/>
      </c>
      <c r="O46" s="24">
        <f t="shared" si="23"/>
        <v>32.4</v>
      </c>
      <c r="Q46" s="56"/>
      <c r="R46" s="223"/>
      <c r="S46" s="223"/>
    </row>
    <row r="47" ht="15.75" customHeight="1">
      <c r="A47" s="48">
        <v>30.0</v>
      </c>
      <c r="B47" s="31" t="s">
        <v>114</v>
      </c>
      <c r="C47" s="22" t="s">
        <v>115</v>
      </c>
      <c r="D47" s="23" t="s">
        <v>116</v>
      </c>
      <c r="E47" s="346">
        <v>18.0</v>
      </c>
      <c r="F47" s="337">
        <f t="shared" si="19"/>
        <v>9</v>
      </c>
      <c r="G47" s="347">
        <v>22.0</v>
      </c>
      <c r="H47" s="337">
        <f t="shared" si="20"/>
        <v>11</v>
      </c>
      <c r="I47" s="350">
        <v>2.1</v>
      </c>
      <c r="J47" s="351">
        <v>2.4</v>
      </c>
      <c r="K47" s="341">
        <v>97.12</v>
      </c>
      <c r="L47" s="310" t="str">
        <f t="shared" si="21"/>
        <v>4</v>
      </c>
      <c r="M47" s="342">
        <f t="shared" si="22"/>
        <v>28.5</v>
      </c>
      <c r="N47" s="343" t="str">
        <f>Incentive!AB44</f>
        <v/>
      </c>
      <c r="O47" s="24">
        <f t="shared" si="23"/>
        <v>28.5</v>
      </c>
      <c r="Q47" s="56"/>
      <c r="R47" s="223"/>
      <c r="S47" s="223"/>
    </row>
    <row r="48" ht="15.75" customHeight="1">
      <c r="A48" s="20">
        <v>31.0</v>
      </c>
      <c r="B48" s="31" t="s">
        <v>117</v>
      </c>
      <c r="C48" s="22" t="s">
        <v>118</v>
      </c>
      <c r="D48" s="23" t="s">
        <v>119</v>
      </c>
      <c r="E48" s="346">
        <v>18.0</v>
      </c>
      <c r="F48" s="337">
        <f t="shared" si="19"/>
        <v>9</v>
      </c>
      <c r="G48" s="347">
        <v>15.0</v>
      </c>
      <c r="H48" s="337">
        <f t="shared" si="20"/>
        <v>7.5</v>
      </c>
      <c r="I48" s="350">
        <v>2.7</v>
      </c>
      <c r="J48" s="351">
        <v>2.7</v>
      </c>
      <c r="K48" s="341">
        <v>98.22</v>
      </c>
      <c r="L48" s="310" t="str">
        <f t="shared" si="21"/>
        <v>4</v>
      </c>
      <c r="M48" s="342">
        <f t="shared" si="22"/>
        <v>25.9</v>
      </c>
      <c r="N48" s="343">
        <f>Incentive!AB45</f>
        <v>4</v>
      </c>
      <c r="O48" s="24">
        <f t="shared" si="23"/>
        <v>29.9</v>
      </c>
      <c r="Q48" s="56"/>
      <c r="R48" s="223"/>
      <c r="S48" s="223"/>
    </row>
    <row r="49" ht="15.75" customHeight="1">
      <c r="A49" s="48">
        <v>32.0</v>
      </c>
      <c r="B49" s="31" t="s">
        <v>120</v>
      </c>
      <c r="C49" s="22" t="s">
        <v>121</v>
      </c>
      <c r="D49" s="23" t="s">
        <v>122</v>
      </c>
      <c r="E49" s="346">
        <v>17.0</v>
      </c>
      <c r="F49" s="337">
        <f t="shared" si="19"/>
        <v>8.5</v>
      </c>
      <c r="G49" s="347">
        <v>20.0</v>
      </c>
      <c r="H49" s="337">
        <f t="shared" si="20"/>
        <v>10</v>
      </c>
      <c r="I49" s="350">
        <v>2.1</v>
      </c>
      <c r="J49" s="351">
        <v>2.7</v>
      </c>
      <c r="K49" s="341">
        <v>93.21</v>
      </c>
      <c r="L49" s="310" t="str">
        <f t="shared" si="21"/>
        <v>3</v>
      </c>
      <c r="M49" s="342">
        <f t="shared" si="22"/>
        <v>26.3</v>
      </c>
      <c r="N49" s="343">
        <f>Incentive!AB46</f>
        <v>3</v>
      </c>
      <c r="O49" s="24">
        <f t="shared" si="23"/>
        <v>29.3</v>
      </c>
      <c r="Q49" s="56"/>
      <c r="R49" s="223"/>
      <c r="S49" s="223"/>
    </row>
    <row r="50" ht="15.75" customHeight="1">
      <c r="A50" s="20">
        <v>33.0</v>
      </c>
      <c r="B50" s="31" t="s">
        <v>123</v>
      </c>
      <c r="C50" s="22" t="s">
        <v>124</v>
      </c>
      <c r="D50" s="23" t="s">
        <v>125</v>
      </c>
      <c r="E50" s="346">
        <v>15.0</v>
      </c>
      <c r="F50" s="337">
        <f t="shared" si="19"/>
        <v>7.5</v>
      </c>
      <c r="G50" s="347">
        <v>20.0</v>
      </c>
      <c r="H50" s="337">
        <f t="shared" si="20"/>
        <v>10</v>
      </c>
      <c r="I50" s="350">
        <v>1.8</v>
      </c>
      <c r="J50" s="351">
        <v>2.4</v>
      </c>
      <c r="K50" s="341">
        <v>94.22</v>
      </c>
      <c r="L50" s="310" t="str">
        <f t="shared" si="21"/>
        <v>3</v>
      </c>
      <c r="M50" s="342">
        <f t="shared" si="22"/>
        <v>24.7</v>
      </c>
      <c r="N50" s="343" t="str">
        <f>Incentive!AB47</f>
        <v/>
      </c>
      <c r="O50" s="24">
        <f t="shared" si="23"/>
        <v>24.7</v>
      </c>
      <c r="Q50" s="56"/>
      <c r="R50" s="223"/>
      <c r="S50" s="223"/>
    </row>
    <row r="51" ht="15.75" customHeight="1">
      <c r="A51" s="48">
        <v>34.0</v>
      </c>
      <c r="B51" s="31" t="s">
        <v>126</v>
      </c>
      <c r="C51" s="22" t="s">
        <v>127</v>
      </c>
      <c r="D51" s="23" t="s">
        <v>128</v>
      </c>
      <c r="E51" s="37"/>
      <c r="F51" s="337"/>
      <c r="G51" s="352"/>
      <c r="H51" s="337"/>
      <c r="I51" s="353"/>
      <c r="J51" s="353"/>
      <c r="K51" s="345"/>
      <c r="L51" s="310"/>
      <c r="M51" s="342"/>
      <c r="N51" s="343" t="str">
        <f>Incentive!AB48</f>
        <v/>
      </c>
      <c r="O51" s="24"/>
      <c r="Q51" s="56"/>
      <c r="R51" s="223"/>
      <c r="S51" s="223"/>
    </row>
    <row r="52" ht="15.75" customHeight="1">
      <c r="A52" s="20">
        <v>35.0</v>
      </c>
      <c r="B52" s="31" t="s">
        <v>129</v>
      </c>
      <c r="C52" s="22" t="s">
        <v>130</v>
      </c>
      <c r="D52" s="23" t="s">
        <v>131</v>
      </c>
      <c r="E52" s="346">
        <v>14.0</v>
      </c>
      <c r="F52" s="337">
        <f t="shared" ref="F52:F57" si="24">E52/2</f>
        <v>7</v>
      </c>
      <c r="G52" s="347">
        <v>12.0</v>
      </c>
      <c r="H52" s="337">
        <f t="shared" ref="H52:H57" si="25">G52/2</f>
        <v>6</v>
      </c>
      <c r="I52" s="350">
        <v>2.1</v>
      </c>
      <c r="J52" s="351">
        <v>2.4</v>
      </c>
      <c r="K52" s="341">
        <v>90.11</v>
      </c>
      <c r="L52" s="310" t="str">
        <f t="shared" ref="L52:L57" si="26">IF(K52&gt;=95,"4",IF(K52&gt;=89,"3",IF(K52&gt;=82,"2",IF(K52&gt;=75,"1","0"))))</f>
        <v>3</v>
      </c>
      <c r="M52" s="342">
        <f t="shared" ref="M52:M57" si="27">F52+H52+I52+J52+L52</f>
        <v>20.5</v>
      </c>
      <c r="N52" s="343" t="str">
        <f>Incentive!AB49</f>
        <v/>
      </c>
      <c r="O52" s="24">
        <f t="shared" ref="O52:O57" si="28">M52+N52</f>
        <v>20.5</v>
      </c>
      <c r="Q52" s="56"/>
      <c r="R52" s="223"/>
      <c r="S52" s="223"/>
    </row>
    <row r="53" ht="15.75" customHeight="1">
      <c r="A53" s="48">
        <v>36.0</v>
      </c>
      <c r="B53" s="31" t="s">
        <v>132</v>
      </c>
      <c r="C53" s="22" t="s">
        <v>133</v>
      </c>
      <c r="D53" s="23" t="s">
        <v>134</v>
      </c>
      <c r="E53" s="346">
        <v>18.0</v>
      </c>
      <c r="F53" s="337">
        <f t="shared" si="24"/>
        <v>9</v>
      </c>
      <c r="G53" s="347">
        <v>18.0</v>
      </c>
      <c r="H53" s="337">
        <f t="shared" si="25"/>
        <v>9</v>
      </c>
      <c r="I53" s="350">
        <v>2.1</v>
      </c>
      <c r="J53" s="351">
        <v>2.4</v>
      </c>
      <c r="K53" s="341">
        <v>94.11</v>
      </c>
      <c r="L53" s="310" t="str">
        <f t="shared" si="26"/>
        <v>3</v>
      </c>
      <c r="M53" s="342">
        <f t="shared" si="27"/>
        <v>25.5</v>
      </c>
      <c r="N53" s="343" t="str">
        <f>Incentive!AB50</f>
        <v/>
      </c>
      <c r="O53" s="24">
        <f t="shared" si="28"/>
        <v>25.5</v>
      </c>
      <c r="Q53" s="56"/>
      <c r="R53" s="223"/>
      <c r="S53" s="223"/>
    </row>
    <row r="54" ht="15.75" customHeight="1">
      <c r="A54" s="20">
        <v>37.0</v>
      </c>
      <c r="B54" s="31" t="s">
        <v>135</v>
      </c>
      <c r="C54" s="22" t="s">
        <v>136</v>
      </c>
      <c r="D54" s="23" t="s">
        <v>137</v>
      </c>
      <c r="E54" s="346">
        <v>11.0</v>
      </c>
      <c r="F54" s="337">
        <f t="shared" si="24"/>
        <v>5.5</v>
      </c>
      <c r="G54" s="347">
        <v>17.0</v>
      </c>
      <c r="H54" s="337">
        <f t="shared" si="25"/>
        <v>8.5</v>
      </c>
      <c r="I54" s="350">
        <v>2.7</v>
      </c>
      <c r="J54" s="351">
        <v>2.4</v>
      </c>
      <c r="K54" s="341">
        <v>92.11</v>
      </c>
      <c r="L54" s="310" t="str">
        <f t="shared" si="26"/>
        <v>3</v>
      </c>
      <c r="M54" s="342">
        <f t="shared" si="27"/>
        <v>22.1</v>
      </c>
      <c r="N54" s="343" t="str">
        <f>Incentive!AB51</f>
        <v/>
      </c>
      <c r="O54" s="24">
        <f t="shared" si="28"/>
        <v>22.1</v>
      </c>
      <c r="Q54" s="56"/>
      <c r="R54" s="223"/>
      <c r="S54" s="223"/>
    </row>
    <row r="55" ht="15.75" customHeight="1">
      <c r="A55" s="48">
        <v>38.0</v>
      </c>
      <c r="B55" s="31" t="s">
        <v>138</v>
      </c>
      <c r="C55" s="22" t="s">
        <v>139</v>
      </c>
      <c r="D55" s="23" t="s">
        <v>140</v>
      </c>
      <c r="E55" s="346">
        <v>11.0</v>
      </c>
      <c r="F55" s="337">
        <f t="shared" si="24"/>
        <v>5.5</v>
      </c>
      <c r="G55" s="347">
        <v>20.0</v>
      </c>
      <c r="H55" s="337">
        <f t="shared" si="25"/>
        <v>10</v>
      </c>
      <c r="I55" s="350">
        <v>2.1</v>
      </c>
      <c r="J55" s="351">
        <v>2.1</v>
      </c>
      <c r="K55" s="341">
        <v>90.11</v>
      </c>
      <c r="L55" s="310" t="str">
        <f t="shared" si="26"/>
        <v>3</v>
      </c>
      <c r="M55" s="342">
        <f t="shared" si="27"/>
        <v>22.7</v>
      </c>
      <c r="N55" s="343" t="str">
        <f>Incentive!AB52</f>
        <v/>
      </c>
      <c r="O55" s="24">
        <f t="shared" si="28"/>
        <v>22.7</v>
      </c>
      <c r="Q55" s="56"/>
      <c r="R55" s="223"/>
      <c r="S55" s="223"/>
    </row>
    <row r="56" ht="15.75" customHeight="1">
      <c r="A56" s="20">
        <v>39.0</v>
      </c>
      <c r="B56" s="31" t="s">
        <v>141</v>
      </c>
      <c r="C56" s="22" t="s">
        <v>142</v>
      </c>
      <c r="D56" s="23" t="s">
        <v>143</v>
      </c>
      <c r="E56" s="346">
        <v>17.0</v>
      </c>
      <c r="F56" s="337">
        <f t="shared" si="24"/>
        <v>8.5</v>
      </c>
      <c r="G56" s="347">
        <v>16.0</v>
      </c>
      <c r="H56" s="337">
        <f t="shared" si="25"/>
        <v>8</v>
      </c>
      <c r="I56" s="350">
        <v>2.7</v>
      </c>
      <c r="J56" s="351">
        <v>2.7</v>
      </c>
      <c r="K56" s="341">
        <v>97.22</v>
      </c>
      <c r="L56" s="310" t="str">
        <f t="shared" si="26"/>
        <v>4</v>
      </c>
      <c r="M56" s="342">
        <f t="shared" si="27"/>
        <v>25.9</v>
      </c>
      <c r="N56" s="343">
        <f>Incentive!AB53</f>
        <v>5</v>
      </c>
      <c r="O56" s="24">
        <f t="shared" si="28"/>
        <v>30.9</v>
      </c>
      <c r="Q56" s="56"/>
      <c r="R56" s="223"/>
      <c r="S56" s="223"/>
    </row>
    <row r="57" ht="15.75" customHeight="1">
      <c r="A57" s="48">
        <v>40.0</v>
      </c>
      <c r="B57" s="31" t="s">
        <v>144</v>
      </c>
      <c r="C57" s="22" t="s">
        <v>145</v>
      </c>
      <c r="D57" s="23" t="s">
        <v>146</v>
      </c>
      <c r="E57" s="346">
        <v>18.0</v>
      </c>
      <c r="F57" s="337">
        <f t="shared" si="24"/>
        <v>9</v>
      </c>
      <c r="G57" s="347">
        <v>22.0</v>
      </c>
      <c r="H57" s="337">
        <f t="shared" si="25"/>
        <v>11</v>
      </c>
      <c r="I57" s="350">
        <v>2.1</v>
      </c>
      <c r="J57" s="351">
        <v>2.4</v>
      </c>
      <c r="K57" s="341">
        <v>98.12</v>
      </c>
      <c r="L57" s="310" t="str">
        <f t="shared" si="26"/>
        <v>4</v>
      </c>
      <c r="M57" s="342">
        <f t="shared" si="27"/>
        <v>28.5</v>
      </c>
      <c r="N57" s="343">
        <f>Incentive!AB54</f>
        <v>5</v>
      </c>
      <c r="O57" s="24">
        <f t="shared" si="28"/>
        <v>33.5</v>
      </c>
      <c r="Q57" s="56"/>
      <c r="R57" s="223"/>
      <c r="S57" s="223"/>
    </row>
    <row r="58" ht="15.75" customHeight="1">
      <c r="A58" s="20">
        <v>41.0</v>
      </c>
      <c r="B58" s="31" t="s">
        <v>147</v>
      </c>
      <c r="C58" s="22" t="s">
        <v>148</v>
      </c>
      <c r="D58" s="23" t="s">
        <v>149</v>
      </c>
      <c r="E58" s="37"/>
      <c r="F58" s="337"/>
      <c r="G58" s="352"/>
      <c r="H58" s="337"/>
      <c r="I58" s="353"/>
      <c r="J58" s="353"/>
      <c r="K58" s="345"/>
      <c r="L58" s="310"/>
      <c r="M58" s="342"/>
      <c r="N58" s="343">
        <f>Incentive!AB55</f>
        <v>3</v>
      </c>
      <c r="O58" s="24"/>
      <c r="Q58" s="56"/>
      <c r="R58" s="223"/>
      <c r="S58" s="223"/>
    </row>
    <row r="59" ht="15.75" customHeight="1">
      <c r="A59" s="48">
        <v>42.0</v>
      </c>
      <c r="B59" s="31" t="s">
        <v>150</v>
      </c>
      <c r="C59" s="22" t="s">
        <v>151</v>
      </c>
      <c r="D59" s="23" t="s">
        <v>152</v>
      </c>
      <c r="E59" s="346">
        <v>16.0</v>
      </c>
      <c r="F59" s="337">
        <f t="shared" ref="F59:F61" si="29">E59/2</f>
        <v>8</v>
      </c>
      <c r="G59" s="347">
        <v>24.0</v>
      </c>
      <c r="H59" s="337">
        <f t="shared" ref="H59:H61" si="30">G59/2</f>
        <v>12</v>
      </c>
      <c r="I59" s="350">
        <v>2.1</v>
      </c>
      <c r="J59" s="351">
        <v>2.4</v>
      </c>
      <c r="K59" s="341">
        <v>98.12</v>
      </c>
      <c r="L59" s="310" t="str">
        <f t="shared" ref="L59:L61" si="31">IF(K59&gt;=95,"4",IF(K59&gt;=89,"3",IF(K59&gt;=82,"2",IF(K59&gt;=75,"1","0"))))</f>
        <v>4</v>
      </c>
      <c r="M59" s="342">
        <f t="shared" ref="M59:M61" si="32">F59+H59+I59+J59+L59</f>
        <v>28.5</v>
      </c>
      <c r="N59" s="343">
        <f>Incentive!AB56</f>
        <v>3</v>
      </c>
      <c r="O59" s="24">
        <f t="shared" ref="O59:O61" si="33">M59+N59</f>
        <v>31.5</v>
      </c>
      <c r="Q59" s="56"/>
      <c r="R59" s="223"/>
      <c r="S59" s="223"/>
    </row>
    <row r="60" ht="15.75" customHeight="1">
      <c r="A60" s="20">
        <v>43.0</v>
      </c>
      <c r="B60" s="31" t="s">
        <v>153</v>
      </c>
      <c r="C60" s="22" t="s">
        <v>154</v>
      </c>
      <c r="D60" s="23" t="s">
        <v>155</v>
      </c>
      <c r="E60" s="346">
        <v>16.0</v>
      </c>
      <c r="F60" s="337">
        <f t="shared" si="29"/>
        <v>8</v>
      </c>
      <c r="G60" s="347">
        <v>22.0</v>
      </c>
      <c r="H60" s="337">
        <f t="shared" si="30"/>
        <v>11</v>
      </c>
      <c r="I60" s="350">
        <v>2.1</v>
      </c>
      <c r="J60" s="351">
        <v>2.7</v>
      </c>
      <c r="K60" s="341">
        <v>95.11</v>
      </c>
      <c r="L60" s="310" t="str">
        <f t="shared" si="31"/>
        <v>4</v>
      </c>
      <c r="M60" s="342">
        <f t="shared" si="32"/>
        <v>27.8</v>
      </c>
      <c r="N60" s="343">
        <f>Incentive!AB57</f>
        <v>4</v>
      </c>
      <c r="O60" s="24">
        <f t="shared" si="33"/>
        <v>31.8</v>
      </c>
      <c r="Q60" s="56"/>
      <c r="R60" s="223"/>
      <c r="S60" s="223"/>
    </row>
    <row r="61" ht="15.75" customHeight="1">
      <c r="A61" s="48">
        <v>44.0</v>
      </c>
      <c r="B61" s="31" t="s">
        <v>156</v>
      </c>
      <c r="C61" s="22" t="s">
        <v>157</v>
      </c>
      <c r="D61" s="23" t="s">
        <v>158</v>
      </c>
      <c r="E61" s="346">
        <v>14.0</v>
      </c>
      <c r="F61" s="337">
        <f t="shared" si="29"/>
        <v>7</v>
      </c>
      <c r="G61" s="347">
        <v>19.0</v>
      </c>
      <c r="H61" s="337">
        <f t="shared" si="30"/>
        <v>9.5</v>
      </c>
      <c r="I61" s="350">
        <v>2.1</v>
      </c>
      <c r="J61" s="351">
        <v>2.7</v>
      </c>
      <c r="K61" s="341">
        <v>98.11</v>
      </c>
      <c r="L61" s="310" t="str">
        <f t="shared" si="31"/>
        <v>4</v>
      </c>
      <c r="M61" s="342">
        <f t="shared" si="32"/>
        <v>25.3</v>
      </c>
      <c r="N61" s="343" t="str">
        <f>Incentive!AB58</f>
        <v/>
      </c>
      <c r="O61" s="24">
        <f t="shared" si="33"/>
        <v>25.3</v>
      </c>
      <c r="Q61" s="56"/>
      <c r="R61" s="223"/>
      <c r="S61" s="223"/>
    </row>
    <row r="62" ht="15.75" customHeight="1">
      <c r="A62" s="20">
        <v>45.0</v>
      </c>
      <c r="B62" s="31" t="s">
        <v>159</v>
      </c>
      <c r="C62" s="22" t="s">
        <v>160</v>
      </c>
      <c r="D62" s="23" t="s">
        <v>161</v>
      </c>
      <c r="E62" s="37"/>
      <c r="F62" s="337"/>
      <c r="H62" s="337"/>
      <c r="I62" s="353"/>
      <c r="J62" s="353"/>
      <c r="K62" s="345"/>
      <c r="L62" s="310"/>
      <c r="M62" s="342"/>
      <c r="N62" s="343" t="str">
        <f>Incentive!AB59</f>
        <v/>
      </c>
      <c r="O62" s="24"/>
      <c r="Q62" s="56"/>
      <c r="R62" s="223"/>
      <c r="S62" s="223"/>
    </row>
    <row r="63" ht="15.75" customHeight="1">
      <c r="A63" s="48">
        <v>46.0</v>
      </c>
      <c r="B63" s="31" t="s">
        <v>162</v>
      </c>
      <c r="C63" s="22" t="s">
        <v>163</v>
      </c>
      <c r="D63" s="23" t="s">
        <v>164</v>
      </c>
      <c r="E63" s="346">
        <v>9.0</v>
      </c>
      <c r="F63" s="337">
        <f t="shared" ref="F63:F66" si="34">E63/2</f>
        <v>4.5</v>
      </c>
      <c r="G63" s="347">
        <v>13.0</v>
      </c>
      <c r="H63" s="337">
        <f t="shared" ref="H63:H66" si="35">G63/2</f>
        <v>6.5</v>
      </c>
      <c r="I63" s="350">
        <v>2.4</v>
      </c>
      <c r="J63" s="351">
        <v>2.7</v>
      </c>
      <c r="K63" s="341">
        <v>96.11</v>
      </c>
      <c r="L63" s="310" t="str">
        <f t="shared" ref="L63:L66" si="36">IF(K63&gt;=95,"4",IF(K63&gt;=89,"3",IF(K63&gt;=82,"2",IF(K63&gt;=75,"1","0"))))</f>
        <v>4</v>
      </c>
      <c r="M63" s="342">
        <f t="shared" ref="M63:M66" si="37">F63+H63+I63+J63+L63</f>
        <v>20.1</v>
      </c>
      <c r="N63" s="343">
        <f>Incentive!AB60</f>
        <v>4</v>
      </c>
      <c r="O63" s="24">
        <f t="shared" ref="O63:O66" si="38">M63+N63</f>
        <v>24.1</v>
      </c>
      <c r="Q63" s="56"/>
      <c r="R63" s="223"/>
      <c r="S63" s="223"/>
    </row>
    <row r="64" ht="15.75" customHeight="1">
      <c r="A64" s="20">
        <v>47.0</v>
      </c>
      <c r="B64" s="31" t="s">
        <v>165</v>
      </c>
      <c r="C64" s="22" t="s">
        <v>166</v>
      </c>
      <c r="D64" s="23" t="s">
        <v>167</v>
      </c>
      <c r="E64" s="346">
        <v>9.0</v>
      </c>
      <c r="F64" s="337">
        <f t="shared" si="34"/>
        <v>4.5</v>
      </c>
      <c r="G64" s="347">
        <v>17.0</v>
      </c>
      <c r="H64" s="337">
        <f t="shared" si="35"/>
        <v>8.5</v>
      </c>
      <c r="I64" s="350">
        <v>2.1</v>
      </c>
      <c r="J64" s="356">
        <v>0.0</v>
      </c>
      <c r="K64" s="341">
        <v>75.11</v>
      </c>
      <c r="L64" s="310" t="str">
        <f t="shared" si="36"/>
        <v>1</v>
      </c>
      <c r="M64" s="342">
        <f t="shared" si="37"/>
        <v>16.1</v>
      </c>
      <c r="N64" s="343" t="str">
        <f>Incentive!AB61</f>
        <v/>
      </c>
      <c r="O64" s="24">
        <f t="shared" si="38"/>
        <v>16.1</v>
      </c>
      <c r="P64" s="56"/>
      <c r="Q64" s="56"/>
      <c r="R64" s="223"/>
      <c r="S64" s="223"/>
    </row>
    <row r="65" ht="15.75" customHeight="1">
      <c r="A65" s="48">
        <v>48.0</v>
      </c>
      <c r="B65" s="31" t="s">
        <v>168</v>
      </c>
      <c r="C65" s="22" t="s">
        <v>169</v>
      </c>
      <c r="D65" s="23" t="s">
        <v>170</v>
      </c>
      <c r="E65" s="346">
        <v>13.0</v>
      </c>
      <c r="F65" s="337">
        <f t="shared" si="34"/>
        <v>6.5</v>
      </c>
      <c r="G65" s="347">
        <v>18.0</v>
      </c>
      <c r="H65" s="337">
        <f t="shared" si="35"/>
        <v>9</v>
      </c>
      <c r="I65" s="350">
        <v>2.1</v>
      </c>
      <c r="J65" s="351">
        <v>2.4</v>
      </c>
      <c r="K65" s="341">
        <v>82.11</v>
      </c>
      <c r="L65" s="310" t="str">
        <f t="shared" si="36"/>
        <v>2</v>
      </c>
      <c r="M65" s="342">
        <f t="shared" si="37"/>
        <v>22</v>
      </c>
      <c r="N65" s="343" t="str">
        <f>Incentive!AB62</f>
        <v/>
      </c>
      <c r="O65" s="24">
        <f t="shared" si="38"/>
        <v>22</v>
      </c>
      <c r="P65" s="56"/>
      <c r="Q65" s="56"/>
      <c r="R65" s="223"/>
      <c r="S65" s="223"/>
    </row>
    <row r="66" ht="15.75" customHeight="1">
      <c r="A66" s="20">
        <v>49.0</v>
      </c>
      <c r="B66" s="31" t="s">
        <v>171</v>
      </c>
      <c r="C66" s="22" t="s">
        <v>172</v>
      </c>
      <c r="D66" s="23" t="s">
        <v>173</v>
      </c>
      <c r="E66" s="346">
        <v>11.0</v>
      </c>
      <c r="F66" s="337">
        <f t="shared" si="34"/>
        <v>5.5</v>
      </c>
      <c r="G66" s="347">
        <v>12.0</v>
      </c>
      <c r="H66" s="337">
        <f t="shared" si="35"/>
        <v>6</v>
      </c>
      <c r="I66" s="350">
        <v>1.5</v>
      </c>
      <c r="J66" s="351">
        <v>2.4</v>
      </c>
      <c r="K66" s="341">
        <v>82.11</v>
      </c>
      <c r="L66" s="310" t="str">
        <f t="shared" si="36"/>
        <v>2</v>
      </c>
      <c r="M66" s="342">
        <f t="shared" si="37"/>
        <v>17.4</v>
      </c>
      <c r="N66" s="343" t="str">
        <f>Incentive!AB63</f>
        <v/>
      </c>
      <c r="O66" s="24">
        <f t="shared" si="38"/>
        <v>17.4</v>
      </c>
      <c r="P66" s="56"/>
      <c r="Q66" s="56"/>
      <c r="R66" s="223"/>
      <c r="S66" s="223"/>
    </row>
    <row r="67" ht="15.75" customHeight="1">
      <c r="A67" s="48">
        <v>50.0</v>
      </c>
      <c r="B67" s="31" t="s">
        <v>174</v>
      </c>
      <c r="C67" s="22" t="s">
        <v>175</v>
      </c>
      <c r="D67" s="23" t="s">
        <v>176</v>
      </c>
      <c r="E67" s="37"/>
      <c r="F67" s="337"/>
      <c r="G67" s="352"/>
      <c r="H67" s="337"/>
      <c r="I67" s="353"/>
      <c r="J67" s="353"/>
      <c r="K67" s="345"/>
      <c r="L67" s="310"/>
      <c r="M67" s="342"/>
      <c r="N67" s="343" t="str">
        <f>Incentive!AB64</f>
        <v/>
      </c>
      <c r="O67" s="24"/>
      <c r="P67" s="56"/>
      <c r="Q67" s="56"/>
      <c r="R67" s="223"/>
      <c r="S67" s="223"/>
    </row>
    <row r="68" ht="15.75" customHeight="1">
      <c r="A68" s="20">
        <v>51.0</v>
      </c>
      <c r="B68" s="31" t="s">
        <v>177</v>
      </c>
      <c r="C68" s="22" t="s">
        <v>178</v>
      </c>
      <c r="D68" s="23" t="s">
        <v>179</v>
      </c>
      <c r="E68" s="37"/>
      <c r="F68" s="337"/>
      <c r="G68" s="352"/>
      <c r="H68" s="337"/>
      <c r="I68" s="353"/>
      <c r="J68" s="353"/>
      <c r="K68" s="345"/>
      <c r="L68" s="310"/>
      <c r="M68" s="342"/>
      <c r="N68" s="343">
        <f>Incentive!AB65</f>
        <v>1</v>
      </c>
      <c r="O68" s="24"/>
      <c r="P68" s="56"/>
      <c r="Q68" s="56"/>
      <c r="R68" s="223"/>
      <c r="S68" s="223"/>
    </row>
    <row r="69" ht="15.75" customHeight="1">
      <c r="A69" s="48">
        <v>52.0</v>
      </c>
      <c r="B69" s="31" t="s">
        <v>180</v>
      </c>
      <c r="C69" s="22" t="s">
        <v>181</v>
      </c>
      <c r="D69" s="23" t="s">
        <v>182</v>
      </c>
      <c r="E69" s="346">
        <v>6.0</v>
      </c>
      <c r="F69" s="337">
        <f>E69/2</f>
        <v>3</v>
      </c>
      <c r="G69" s="347">
        <v>6.0</v>
      </c>
      <c r="H69" s="337">
        <f>G69/2</f>
        <v>3</v>
      </c>
      <c r="I69" s="350">
        <v>2.1</v>
      </c>
      <c r="J69" s="351">
        <v>2.4</v>
      </c>
      <c r="K69" s="341">
        <v>92.11</v>
      </c>
      <c r="L69" s="310" t="str">
        <f>IF(K69&gt;=95,"4",IF(K69&gt;=89,"3",IF(K69&gt;=82,"2",IF(K69&gt;=75,"1","0"))))</f>
        <v>3</v>
      </c>
      <c r="M69" s="342">
        <f>F69+H69+I69+J69+L69</f>
        <v>13.5</v>
      </c>
      <c r="N69" s="343" t="str">
        <f>Incentive!AB66</f>
        <v/>
      </c>
      <c r="O69" s="24">
        <f>M69+N69</f>
        <v>13.5</v>
      </c>
      <c r="P69" s="56"/>
      <c r="Q69" s="56"/>
      <c r="R69" s="223"/>
      <c r="S69" s="223"/>
    </row>
    <row r="70" ht="15.75" customHeight="1">
      <c r="A70" s="20">
        <v>53.0</v>
      </c>
      <c r="B70" s="31" t="s">
        <v>183</v>
      </c>
      <c r="C70" s="22" t="s">
        <v>184</v>
      </c>
      <c r="D70" s="23" t="s">
        <v>185</v>
      </c>
      <c r="E70" s="37"/>
      <c r="F70" s="337"/>
      <c r="G70" s="352"/>
      <c r="H70" s="337"/>
      <c r="I70" s="353"/>
      <c r="J70" s="353"/>
      <c r="K70" s="345"/>
      <c r="L70" s="310"/>
      <c r="M70" s="342"/>
      <c r="N70" s="343">
        <f>Incentive!AB67</f>
        <v>5</v>
      </c>
      <c r="O70" s="24"/>
      <c r="P70" s="56"/>
      <c r="Q70" s="56"/>
      <c r="R70" s="223"/>
      <c r="S70" s="223"/>
    </row>
    <row r="71" ht="15.75" customHeight="1">
      <c r="A71" s="48">
        <v>54.0</v>
      </c>
      <c r="B71" s="31" t="s">
        <v>186</v>
      </c>
      <c r="C71" s="22" t="s">
        <v>187</v>
      </c>
      <c r="D71" s="23" t="s">
        <v>188</v>
      </c>
      <c r="E71" s="37"/>
      <c r="F71" s="337"/>
      <c r="G71" s="352"/>
      <c r="H71" s="337"/>
      <c r="I71" s="353"/>
      <c r="J71" s="353"/>
      <c r="K71" s="345"/>
      <c r="L71" s="310"/>
      <c r="M71" s="342"/>
      <c r="N71" s="343" t="str">
        <f>Incentive!AB68</f>
        <v/>
      </c>
      <c r="O71" s="24"/>
      <c r="P71" s="56"/>
      <c r="Q71" s="56"/>
      <c r="R71" s="223"/>
      <c r="S71" s="223"/>
    </row>
    <row r="72" ht="15.75" customHeight="1">
      <c r="A72" s="20">
        <v>55.0</v>
      </c>
      <c r="B72" s="31" t="s">
        <v>189</v>
      </c>
      <c r="C72" s="22" t="s">
        <v>190</v>
      </c>
      <c r="D72" s="23" t="s">
        <v>191</v>
      </c>
      <c r="E72" s="37"/>
      <c r="F72" s="337"/>
      <c r="G72" s="352"/>
      <c r="H72" s="337"/>
      <c r="I72" s="353"/>
      <c r="J72" s="353"/>
      <c r="K72" s="345"/>
      <c r="L72" s="310"/>
      <c r="M72" s="342"/>
      <c r="N72" s="343" t="str">
        <f>Incentive!AB69</f>
        <v/>
      </c>
      <c r="O72" s="24"/>
      <c r="P72" s="56"/>
      <c r="Q72" s="56"/>
      <c r="R72" s="223"/>
      <c r="S72" s="223"/>
    </row>
    <row r="73" ht="15.75" customHeight="1">
      <c r="A73" s="48">
        <v>56.0</v>
      </c>
      <c r="B73" s="31" t="s">
        <v>192</v>
      </c>
      <c r="C73" s="22" t="s">
        <v>193</v>
      </c>
      <c r="D73" s="23" t="s">
        <v>194</v>
      </c>
      <c r="E73" s="346">
        <v>15.0</v>
      </c>
      <c r="F73" s="337">
        <f t="shared" ref="F73:F74" si="39">E73/2</f>
        <v>7.5</v>
      </c>
      <c r="G73" s="347">
        <v>17.0</v>
      </c>
      <c r="H73" s="337">
        <f t="shared" ref="H73:H74" si="40">G73/2</f>
        <v>8.5</v>
      </c>
      <c r="I73" s="350">
        <v>2.7</v>
      </c>
      <c r="J73" s="351">
        <v>2.7</v>
      </c>
      <c r="K73" s="341">
        <v>96.11</v>
      </c>
      <c r="L73" s="310" t="str">
        <f t="shared" ref="L73:L74" si="41">IF(K73&gt;=95,"4",IF(K73&gt;=89,"3",IF(K73&gt;=82,"2",IF(K73&gt;=75,"1","0"))))</f>
        <v>4</v>
      </c>
      <c r="M73" s="342">
        <f t="shared" ref="M73:M74" si="42">F73+H73+I73+J73+L73</f>
        <v>25.4</v>
      </c>
      <c r="N73" s="343">
        <f>Incentive!AB70</f>
        <v>5</v>
      </c>
      <c r="O73" s="24">
        <f t="shared" ref="O73:O74" si="43">M73+N73</f>
        <v>30.4</v>
      </c>
      <c r="P73" s="56"/>
      <c r="Q73" s="56"/>
      <c r="R73" s="223"/>
      <c r="S73" s="223"/>
    </row>
    <row r="74" ht="15.75" customHeight="1">
      <c r="A74" s="20">
        <v>57.0</v>
      </c>
      <c r="B74" s="31" t="s">
        <v>195</v>
      </c>
      <c r="C74" s="22" t="s">
        <v>196</v>
      </c>
      <c r="D74" s="23" t="s">
        <v>197</v>
      </c>
      <c r="E74" s="346">
        <v>21.0</v>
      </c>
      <c r="F74" s="337">
        <f t="shared" si="39"/>
        <v>10.5</v>
      </c>
      <c r="G74" s="347">
        <v>25.0</v>
      </c>
      <c r="H74" s="337">
        <f t="shared" si="40"/>
        <v>12.5</v>
      </c>
      <c r="I74" s="350">
        <v>2.1</v>
      </c>
      <c r="J74" s="351">
        <v>2.4</v>
      </c>
      <c r="K74" s="341">
        <v>96.11</v>
      </c>
      <c r="L74" s="310" t="str">
        <f t="shared" si="41"/>
        <v>4</v>
      </c>
      <c r="M74" s="342">
        <f t="shared" si="42"/>
        <v>31.5</v>
      </c>
      <c r="N74" s="343" t="str">
        <f>Incentive!AB71</f>
        <v/>
      </c>
      <c r="O74" s="24">
        <f t="shared" si="43"/>
        <v>31.5</v>
      </c>
      <c r="P74" s="56"/>
      <c r="Q74" s="56"/>
      <c r="R74" s="223"/>
      <c r="S74" s="223"/>
    </row>
    <row r="75" ht="15.75" customHeight="1">
      <c r="A75" s="48">
        <v>58.0</v>
      </c>
      <c r="B75" s="31" t="s">
        <v>198</v>
      </c>
      <c r="C75" s="22" t="s">
        <v>199</v>
      </c>
      <c r="D75" s="23" t="s">
        <v>200</v>
      </c>
      <c r="E75" s="37"/>
      <c r="F75" s="337"/>
      <c r="G75" s="352"/>
      <c r="H75" s="337"/>
      <c r="I75" s="353"/>
      <c r="J75" s="353"/>
      <c r="K75" s="345"/>
      <c r="L75" s="310"/>
      <c r="M75" s="342"/>
      <c r="N75" s="343">
        <f>Incentive!AB72</f>
        <v>1</v>
      </c>
      <c r="O75" s="24"/>
      <c r="P75" s="56"/>
      <c r="Q75" s="56"/>
      <c r="R75" s="223"/>
      <c r="S75" s="223"/>
    </row>
    <row r="76" ht="15.75" customHeight="1">
      <c r="A76" s="20">
        <v>59.0</v>
      </c>
      <c r="B76" s="31" t="s">
        <v>201</v>
      </c>
      <c r="C76" s="22" t="s">
        <v>202</v>
      </c>
      <c r="D76" s="23" t="s">
        <v>203</v>
      </c>
      <c r="E76" s="37"/>
      <c r="F76" s="337"/>
      <c r="G76" s="352"/>
      <c r="H76" s="337"/>
      <c r="I76" s="353"/>
      <c r="J76" s="353"/>
      <c r="K76" s="345"/>
      <c r="L76" s="310"/>
      <c r="M76" s="342"/>
      <c r="N76" s="343" t="str">
        <f>Incentive!AB73</f>
        <v/>
      </c>
      <c r="O76" s="24"/>
      <c r="P76" s="56"/>
      <c r="Q76" s="56"/>
      <c r="R76" s="223"/>
      <c r="S76" s="223"/>
    </row>
    <row r="77" ht="15.75" customHeight="1">
      <c r="A77" s="48">
        <v>60.0</v>
      </c>
      <c r="B77" s="31" t="s">
        <v>204</v>
      </c>
      <c r="C77" s="22" t="s">
        <v>205</v>
      </c>
      <c r="D77" s="23" t="s">
        <v>206</v>
      </c>
      <c r="E77" s="346">
        <v>17.0</v>
      </c>
      <c r="F77" s="337">
        <f>E77/2</f>
        <v>8.5</v>
      </c>
      <c r="G77" s="347">
        <v>22.0</v>
      </c>
      <c r="H77" s="337">
        <f>G77/2</f>
        <v>11</v>
      </c>
      <c r="I77" s="350">
        <v>1.8</v>
      </c>
      <c r="J77" s="351">
        <v>2.4</v>
      </c>
      <c r="K77" s="341">
        <v>97.12</v>
      </c>
      <c r="L77" s="310" t="str">
        <f>IF(K77&gt;=95,"4",IF(K77&gt;=89,"3",IF(K77&gt;=82,"2",IF(K77&gt;=75,"1","0"))))</f>
        <v>4</v>
      </c>
      <c r="M77" s="342">
        <f>F77+H77+I77+J77+L77</f>
        <v>27.7</v>
      </c>
      <c r="N77" s="343">
        <f>Incentive!AB74</f>
        <v>4</v>
      </c>
      <c r="O77" s="24">
        <f>M77+N77</f>
        <v>31.7</v>
      </c>
      <c r="P77" s="56"/>
      <c r="Q77" s="56"/>
      <c r="R77" s="223"/>
      <c r="S77" s="223"/>
    </row>
    <row r="78" ht="15.75" customHeight="1">
      <c r="A78" s="20">
        <v>61.0</v>
      </c>
      <c r="B78" s="31" t="s">
        <v>207</v>
      </c>
      <c r="C78" s="22" t="s">
        <v>208</v>
      </c>
      <c r="D78" s="23" t="s">
        <v>209</v>
      </c>
      <c r="E78" s="37"/>
      <c r="F78" s="337"/>
      <c r="G78" s="352"/>
      <c r="H78" s="337"/>
      <c r="I78" s="353"/>
      <c r="J78" s="353"/>
      <c r="K78" s="345"/>
      <c r="L78" s="310"/>
      <c r="M78" s="342"/>
      <c r="N78" s="343" t="str">
        <f>Incentive!AB75</f>
        <v/>
      </c>
      <c r="O78" s="24"/>
      <c r="P78" s="56"/>
      <c r="Q78" s="56"/>
      <c r="R78" s="223"/>
      <c r="S78" s="223"/>
    </row>
    <row r="79" ht="15.75" customHeight="1">
      <c r="A79" s="48">
        <v>62.0</v>
      </c>
      <c r="B79" s="31" t="s">
        <v>210</v>
      </c>
      <c r="C79" s="22" t="s">
        <v>211</v>
      </c>
      <c r="D79" s="23" t="s">
        <v>212</v>
      </c>
      <c r="E79" s="346">
        <v>18.0</v>
      </c>
      <c r="F79" s="337">
        <f t="shared" ref="F79:F80" si="44">E79/2</f>
        <v>9</v>
      </c>
      <c r="G79" s="347">
        <v>27.0</v>
      </c>
      <c r="H79" s="337">
        <f t="shared" ref="H79:H80" si="45">G79/2</f>
        <v>13.5</v>
      </c>
      <c r="I79" s="350">
        <v>2.1</v>
      </c>
      <c r="J79" s="351">
        <v>2.4</v>
      </c>
      <c r="K79" s="341">
        <v>96.11</v>
      </c>
      <c r="L79" s="310" t="str">
        <f t="shared" ref="L79:L80" si="46">IF(K79&gt;=95,"4",IF(K79&gt;=89,"3",IF(K79&gt;=82,"2",IF(K79&gt;=75,"1","0"))))</f>
        <v>4</v>
      </c>
      <c r="M79" s="342">
        <f t="shared" ref="M79:M80" si="47">F79+H79+I79+J79+L79</f>
        <v>31</v>
      </c>
      <c r="N79" s="343">
        <f>Incentive!AB76</f>
        <v>5</v>
      </c>
      <c r="O79" s="24">
        <f t="shared" ref="O79:O80" si="48">M79+N79</f>
        <v>36</v>
      </c>
      <c r="P79" s="56"/>
      <c r="Q79" s="56"/>
      <c r="R79" s="223"/>
      <c r="S79" s="223"/>
    </row>
    <row r="80" ht="15.75" customHeight="1">
      <c r="A80" s="20">
        <v>63.0</v>
      </c>
      <c r="B80" s="31" t="s">
        <v>213</v>
      </c>
      <c r="C80" s="22" t="s">
        <v>214</v>
      </c>
      <c r="D80" s="23" t="s">
        <v>215</v>
      </c>
      <c r="E80" s="346">
        <v>13.0</v>
      </c>
      <c r="F80" s="337">
        <f t="shared" si="44"/>
        <v>6.5</v>
      </c>
      <c r="G80" s="347">
        <v>13.0</v>
      </c>
      <c r="H80" s="337">
        <f t="shared" si="45"/>
        <v>6.5</v>
      </c>
      <c r="I80" s="350">
        <v>2.7</v>
      </c>
      <c r="J80" s="351">
        <v>2.7</v>
      </c>
      <c r="K80" s="341">
        <v>84.11</v>
      </c>
      <c r="L80" s="310" t="str">
        <f t="shared" si="46"/>
        <v>2</v>
      </c>
      <c r="M80" s="342">
        <f t="shared" si="47"/>
        <v>20.4</v>
      </c>
      <c r="N80" s="343">
        <f>Incentive!AB77</f>
        <v>2</v>
      </c>
      <c r="O80" s="24">
        <f t="shared" si="48"/>
        <v>22.4</v>
      </c>
      <c r="P80" s="56"/>
      <c r="Q80" s="56"/>
      <c r="R80" s="223"/>
      <c r="S80" s="223"/>
    </row>
    <row r="81" ht="15.75" customHeight="1">
      <c r="A81" s="48">
        <v>64.0</v>
      </c>
      <c r="B81" s="31" t="s">
        <v>216</v>
      </c>
      <c r="C81" s="22" t="s">
        <v>217</v>
      </c>
      <c r="D81" s="23" t="s">
        <v>218</v>
      </c>
      <c r="E81" s="37"/>
      <c r="F81" s="337"/>
      <c r="G81" s="352"/>
      <c r="H81" s="337"/>
      <c r="I81" s="353"/>
      <c r="J81" s="353"/>
      <c r="K81" s="345"/>
      <c r="L81" s="310"/>
      <c r="M81" s="342"/>
      <c r="N81" s="343" t="str">
        <f>Incentive!AB78</f>
        <v/>
      </c>
      <c r="O81" s="24"/>
      <c r="P81" s="56"/>
      <c r="Q81" s="56"/>
      <c r="R81" s="223"/>
      <c r="S81" s="223"/>
    </row>
    <row r="82" ht="15.75" customHeight="1">
      <c r="A82" s="20">
        <v>65.0</v>
      </c>
      <c r="B82" s="31" t="s">
        <v>219</v>
      </c>
      <c r="C82" s="22" t="s">
        <v>220</v>
      </c>
      <c r="D82" s="23" t="s">
        <v>221</v>
      </c>
      <c r="E82" s="37"/>
      <c r="F82" s="337"/>
      <c r="G82" s="352"/>
      <c r="H82" s="337"/>
      <c r="I82" s="353"/>
      <c r="J82" s="353"/>
      <c r="K82" s="345"/>
      <c r="L82" s="310"/>
      <c r="M82" s="342"/>
      <c r="N82" s="343">
        <f>Incentive!AB79</f>
        <v>3</v>
      </c>
      <c r="O82" s="24"/>
      <c r="P82" s="56"/>
      <c r="Q82" s="56"/>
      <c r="R82" s="223"/>
      <c r="S82" s="223"/>
    </row>
    <row r="83" ht="15.75" customHeight="1">
      <c r="A83" s="48">
        <v>66.0</v>
      </c>
      <c r="B83" s="31" t="s">
        <v>222</v>
      </c>
      <c r="C83" s="22" t="s">
        <v>223</v>
      </c>
      <c r="D83" s="23" t="s">
        <v>224</v>
      </c>
      <c r="E83" s="37"/>
      <c r="F83" s="337"/>
      <c r="G83" s="352"/>
      <c r="H83" s="337"/>
      <c r="I83" s="353"/>
      <c r="J83" s="353"/>
      <c r="K83" s="345"/>
      <c r="L83" s="310"/>
      <c r="M83" s="342"/>
      <c r="N83" s="343" t="str">
        <f>Incentive!AB80</f>
        <v/>
      </c>
      <c r="O83" s="24"/>
      <c r="P83" s="56"/>
      <c r="Q83" s="56"/>
      <c r="R83" s="223"/>
      <c r="S83" s="223"/>
    </row>
    <row r="84" ht="15.75" customHeight="1">
      <c r="A84" s="20">
        <v>67.0</v>
      </c>
      <c r="B84" s="31" t="s">
        <v>225</v>
      </c>
      <c r="C84" s="22" t="s">
        <v>226</v>
      </c>
      <c r="D84" s="23" t="s">
        <v>227</v>
      </c>
      <c r="E84" s="37"/>
      <c r="F84" s="337"/>
      <c r="G84" s="352"/>
      <c r="H84" s="337"/>
      <c r="I84" s="353"/>
      <c r="J84" s="353"/>
      <c r="K84" s="345"/>
      <c r="L84" s="310"/>
      <c r="M84" s="342"/>
      <c r="N84" s="343">
        <f>Incentive!AB81</f>
        <v>3</v>
      </c>
      <c r="O84" s="24"/>
      <c r="P84" s="56"/>
      <c r="Q84" s="56"/>
      <c r="R84" s="223"/>
      <c r="S84" s="223"/>
    </row>
    <row r="85" ht="15.75" customHeight="1">
      <c r="A85" s="48">
        <v>68.0</v>
      </c>
      <c r="B85" s="31" t="s">
        <v>228</v>
      </c>
      <c r="C85" s="22" t="s">
        <v>229</v>
      </c>
      <c r="D85" s="23" t="s">
        <v>230</v>
      </c>
      <c r="E85" s="346">
        <v>14.0</v>
      </c>
      <c r="F85" s="337">
        <f>E85/2</f>
        <v>7</v>
      </c>
      <c r="G85" s="347">
        <v>19.0</v>
      </c>
      <c r="H85" s="337">
        <f>G85/2</f>
        <v>9.5</v>
      </c>
      <c r="I85" s="350">
        <v>2.1</v>
      </c>
      <c r="J85" s="357">
        <v>0.0</v>
      </c>
      <c r="K85" s="341">
        <v>75.11</v>
      </c>
      <c r="L85" s="310" t="str">
        <f>IF(K85&gt;=95,"4",IF(K85&gt;=89,"3",IF(K85&gt;=82,"2",IF(K85&gt;=75,"1","0"))))</f>
        <v>1</v>
      </c>
      <c r="M85" s="342">
        <f>F85+H85+I85+J85+L85</f>
        <v>19.6</v>
      </c>
      <c r="N85" s="343" t="str">
        <f>Incentive!AB82</f>
        <v/>
      </c>
      <c r="O85" s="24">
        <f>M85+N85</f>
        <v>19.6</v>
      </c>
      <c r="P85" s="56"/>
      <c r="Q85" s="56"/>
      <c r="R85" s="223"/>
      <c r="S85" s="223"/>
    </row>
    <row r="86" ht="15.75" customHeight="1">
      <c r="A86" s="20">
        <v>69.0</v>
      </c>
      <c r="B86" s="31" t="s">
        <v>231</v>
      </c>
      <c r="C86" s="22" t="s">
        <v>232</v>
      </c>
      <c r="D86" s="23" t="s">
        <v>233</v>
      </c>
      <c r="E86" s="37"/>
      <c r="F86" s="337"/>
      <c r="G86" s="352"/>
      <c r="H86" s="337"/>
      <c r="I86" s="353"/>
      <c r="J86" s="353"/>
      <c r="K86" s="345"/>
      <c r="L86" s="310"/>
      <c r="M86" s="342"/>
      <c r="N86" s="343">
        <f>Incentive!AB83</f>
        <v>1</v>
      </c>
      <c r="O86" s="24"/>
      <c r="P86" s="56"/>
      <c r="Q86" s="56"/>
      <c r="R86" s="223"/>
      <c r="S86" s="223"/>
    </row>
    <row r="87" ht="15.75" customHeight="1">
      <c r="A87" s="48">
        <v>70.0</v>
      </c>
      <c r="B87" s="31" t="s">
        <v>234</v>
      </c>
      <c r="C87" s="22" t="s">
        <v>235</v>
      </c>
      <c r="D87" s="23" t="s">
        <v>236</v>
      </c>
      <c r="E87" s="37"/>
      <c r="F87" s="337"/>
      <c r="G87" s="352"/>
      <c r="H87" s="337"/>
      <c r="I87" s="353"/>
      <c r="J87" s="353"/>
      <c r="K87" s="345"/>
      <c r="L87" s="310"/>
      <c r="M87" s="342"/>
      <c r="N87" s="343" t="str">
        <f>Incentive!AB84</f>
        <v/>
      </c>
      <c r="O87" s="24"/>
      <c r="P87" s="56"/>
      <c r="Q87" s="56"/>
      <c r="R87" s="223"/>
      <c r="S87" s="223"/>
    </row>
    <row r="88" ht="15.75" customHeight="1">
      <c r="A88" s="20">
        <v>71.0</v>
      </c>
      <c r="B88" s="31" t="s">
        <v>237</v>
      </c>
      <c r="C88" s="22" t="s">
        <v>238</v>
      </c>
      <c r="D88" s="23" t="s">
        <v>239</v>
      </c>
      <c r="E88" s="37"/>
      <c r="F88" s="337"/>
      <c r="G88" s="352"/>
      <c r="H88" s="337"/>
      <c r="I88" s="353"/>
      <c r="J88" s="353"/>
      <c r="K88" s="345"/>
      <c r="L88" s="310"/>
      <c r="M88" s="342"/>
      <c r="N88" s="343">
        <f>Incentive!AB85</f>
        <v>4</v>
      </c>
      <c r="O88" s="24"/>
      <c r="P88" s="56"/>
      <c r="Q88" s="56"/>
      <c r="R88" s="223"/>
      <c r="S88" s="223"/>
    </row>
    <row r="89" ht="15.75" customHeight="1">
      <c r="A89" s="48">
        <v>72.0</v>
      </c>
      <c r="B89" s="31" t="s">
        <v>240</v>
      </c>
      <c r="C89" s="358" t="s">
        <v>241</v>
      </c>
      <c r="D89" s="23" t="s">
        <v>242</v>
      </c>
      <c r="E89" s="37"/>
      <c r="F89" s="337"/>
      <c r="G89" s="352"/>
      <c r="H89" s="337"/>
      <c r="I89" s="353"/>
      <c r="J89" s="353"/>
      <c r="K89" s="345"/>
      <c r="L89" s="310"/>
      <c r="M89" s="342"/>
      <c r="N89" s="343">
        <f>Incentive!AB86</f>
        <v>5</v>
      </c>
      <c r="O89" s="24"/>
      <c r="P89" s="56"/>
      <c r="Q89" s="56"/>
      <c r="R89" s="223"/>
      <c r="S89" s="223"/>
    </row>
    <row r="90" ht="15.75" customHeight="1">
      <c r="A90" s="20">
        <v>73.0</v>
      </c>
      <c r="B90" s="31" t="s">
        <v>243</v>
      </c>
      <c r="C90" s="358" t="s">
        <v>244</v>
      </c>
      <c r="D90" s="23" t="s">
        <v>245</v>
      </c>
      <c r="E90" s="346">
        <v>18.0</v>
      </c>
      <c r="F90" s="337">
        <f t="shared" ref="F90:F107" si="49">E90/2</f>
        <v>9</v>
      </c>
      <c r="G90" s="347">
        <v>19.0</v>
      </c>
      <c r="H90" s="337">
        <f t="shared" ref="H90:H107" si="50">G90/2</f>
        <v>9.5</v>
      </c>
      <c r="I90" s="350">
        <v>2.4</v>
      </c>
      <c r="J90" s="351">
        <v>2.7</v>
      </c>
      <c r="K90" s="341">
        <v>96.44</v>
      </c>
      <c r="L90" s="310" t="str">
        <f t="shared" ref="L90:L107" si="51">IF(K90&gt;=95,"4",IF(K90&gt;=89,"3",IF(K90&gt;=82,"2",IF(K90&gt;=75,"1","0"))))</f>
        <v>4</v>
      </c>
      <c r="M90" s="342">
        <f t="shared" ref="M90:M108" si="52">F90+H90+I90+J90+L90</f>
        <v>27.6</v>
      </c>
      <c r="N90" s="343">
        <f>Incentive!AB87</f>
        <v>5</v>
      </c>
      <c r="O90" s="24">
        <f t="shared" ref="O90:O107" si="53">M90+N90</f>
        <v>32.6</v>
      </c>
      <c r="P90" s="56"/>
      <c r="Q90" s="56"/>
      <c r="R90" s="223"/>
      <c r="S90" s="223"/>
    </row>
    <row r="91" ht="15.75" customHeight="1">
      <c r="A91" s="48">
        <v>74.0</v>
      </c>
      <c r="B91" s="31" t="s">
        <v>246</v>
      </c>
      <c r="C91" s="358" t="s">
        <v>247</v>
      </c>
      <c r="D91" s="23" t="s">
        <v>248</v>
      </c>
      <c r="E91" s="346">
        <v>16.0</v>
      </c>
      <c r="F91" s="337">
        <f t="shared" si="49"/>
        <v>8</v>
      </c>
      <c r="G91" s="347">
        <v>17.0</v>
      </c>
      <c r="H91" s="337">
        <f t="shared" si="50"/>
        <v>8.5</v>
      </c>
      <c r="I91" s="350">
        <v>2.4</v>
      </c>
      <c r="J91" s="351">
        <v>2.4</v>
      </c>
      <c r="K91" s="341">
        <v>95.11</v>
      </c>
      <c r="L91" s="310" t="str">
        <f t="shared" si="51"/>
        <v>4</v>
      </c>
      <c r="M91" s="342">
        <f t="shared" si="52"/>
        <v>25.3</v>
      </c>
      <c r="N91" s="343">
        <f>Incentive!AB88</f>
        <v>2</v>
      </c>
      <c r="O91" s="24">
        <f t="shared" si="53"/>
        <v>27.3</v>
      </c>
      <c r="P91" s="56"/>
      <c r="Q91" s="56"/>
      <c r="R91" s="223"/>
      <c r="S91" s="223"/>
    </row>
    <row r="92" ht="15.75" customHeight="1">
      <c r="A92" s="20">
        <v>75.0</v>
      </c>
      <c r="B92" s="31" t="s">
        <v>249</v>
      </c>
      <c r="C92" s="358" t="s">
        <v>250</v>
      </c>
      <c r="D92" s="23" t="s">
        <v>251</v>
      </c>
      <c r="E92" s="238"/>
      <c r="F92" s="337">
        <f t="shared" si="49"/>
        <v>0</v>
      </c>
      <c r="G92" s="238"/>
      <c r="H92" s="337">
        <f t="shared" si="50"/>
        <v>0</v>
      </c>
      <c r="I92" s="359"/>
      <c r="J92" s="359"/>
      <c r="K92" s="360"/>
      <c r="L92" s="310" t="str">
        <f t="shared" si="51"/>
        <v>0</v>
      </c>
      <c r="M92" s="342">
        <f t="shared" si="52"/>
        <v>0</v>
      </c>
      <c r="N92" s="343">
        <f>Incentive!AB89</f>
        <v>2</v>
      </c>
      <c r="O92" s="24">
        <f t="shared" si="53"/>
        <v>2</v>
      </c>
      <c r="P92" s="56"/>
      <c r="Q92" s="56"/>
      <c r="R92" s="223"/>
      <c r="S92" s="223"/>
    </row>
    <row r="93" ht="15.75" customHeight="1">
      <c r="A93" s="48">
        <v>76.0</v>
      </c>
      <c r="B93" s="31" t="s">
        <v>252</v>
      </c>
      <c r="C93" s="361" t="s">
        <v>253</v>
      </c>
      <c r="D93" s="36" t="s">
        <v>254</v>
      </c>
      <c r="E93" s="37"/>
      <c r="F93" s="337">
        <f t="shared" si="49"/>
        <v>0</v>
      </c>
      <c r="G93" s="37"/>
      <c r="H93" s="337">
        <f t="shared" si="50"/>
        <v>0</v>
      </c>
      <c r="I93" s="362">
        <v>2.0</v>
      </c>
      <c r="J93" s="362">
        <v>2.0</v>
      </c>
      <c r="K93" s="264">
        <v>96.0</v>
      </c>
      <c r="L93" s="310" t="str">
        <f t="shared" si="51"/>
        <v>4</v>
      </c>
      <c r="M93" s="342">
        <f t="shared" si="52"/>
        <v>8</v>
      </c>
      <c r="N93" s="343" t="str">
        <f>Incentive!AB90</f>
        <v/>
      </c>
      <c r="O93" s="24">
        <f t="shared" si="53"/>
        <v>8</v>
      </c>
      <c r="P93" s="56"/>
      <c r="Q93" s="56"/>
      <c r="R93" s="223"/>
      <c r="S93" s="223"/>
    </row>
    <row r="94" ht="15.75" customHeight="1">
      <c r="A94" s="20">
        <v>77.0</v>
      </c>
      <c r="B94" s="31" t="s">
        <v>255</v>
      </c>
      <c r="C94" s="361" t="s">
        <v>256</v>
      </c>
      <c r="D94" s="36" t="s">
        <v>257</v>
      </c>
      <c r="E94" s="37"/>
      <c r="F94" s="337">
        <f t="shared" si="49"/>
        <v>0</v>
      </c>
      <c r="G94" s="37"/>
      <c r="H94" s="337">
        <f t="shared" si="50"/>
        <v>0</v>
      </c>
      <c r="I94" s="38"/>
      <c r="J94" s="38"/>
      <c r="K94" s="37"/>
      <c r="L94" s="310" t="str">
        <f t="shared" si="51"/>
        <v>0</v>
      </c>
      <c r="M94" s="342">
        <f t="shared" si="52"/>
        <v>0</v>
      </c>
      <c r="N94" s="343">
        <f>Incentive!AB91</f>
        <v>3</v>
      </c>
      <c r="O94" s="24">
        <f t="shared" si="53"/>
        <v>3</v>
      </c>
      <c r="P94" s="56"/>
      <c r="Q94" s="56"/>
      <c r="R94" s="223"/>
      <c r="S94" s="223"/>
    </row>
    <row r="95" ht="15.75" customHeight="1">
      <c r="A95" s="48">
        <v>78.0</v>
      </c>
      <c r="B95" s="31" t="s">
        <v>258</v>
      </c>
      <c r="C95" s="361" t="s">
        <v>259</v>
      </c>
      <c r="D95" s="36" t="s">
        <v>260</v>
      </c>
      <c r="E95" s="37"/>
      <c r="F95" s="337">
        <f t="shared" si="49"/>
        <v>0</v>
      </c>
      <c r="G95" s="37"/>
      <c r="H95" s="337">
        <f t="shared" si="50"/>
        <v>0</v>
      </c>
      <c r="I95" s="38"/>
      <c r="J95" s="38"/>
      <c r="K95" s="37"/>
      <c r="L95" s="310" t="str">
        <f t="shared" si="51"/>
        <v>0</v>
      </c>
      <c r="M95" s="342">
        <f t="shared" si="52"/>
        <v>0</v>
      </c>
      <c r="N95" s="343">
        <f>Incentive!AB92</f>
        <v>5</v>
      </c>
      <c r="O95" s="24">
        <f t="shared" si="53"/>
        <v>5</v>
      </c>
      <c r="P95" s="56"/>
      <c r="Q95" s="56"/>
      <c r="R95" s="223"/>
      <c r="S95" s="223"/>
    </row>
    <row r="96" ht="15.75" customHeight="1">
      <c r="A96" s="20">
        <v>79.0</v>
      </c>
      <c r="B96" s="21" t="s">
        <v>261</v>
      </c>
      <c r="C96" s="361" t="s">
        <v>262</v>
      </c>
      <c r="D96" s="36" t="s">
        <v>263</v>
      </c>
      <c r="E96" s="264">
        <v>15.0</v>
      </c>
      <c r="F96" s="337">
        <f t="shared" si="49"/>
        <v>7.5</v>
      </c>
      <c r="G96" s="264">
        <v>13.0</v>
      </c>
      <c r="H96" s="337">
        <f t="shared" si="50"/>
        <v>6.5</v>
      </c>
      <c r="I96" s="350">
        <v>2.1</v>
      </c>
      <c r="J96" s="351">
        <v>2.4</v>
      </c>
      <c r="K96" s="341">
        <v>95.11</v>
      </c>
      <c r="L96" s="310" t="str">
        <f t="shared" si="51"/>
        <v>4</v>
      </c>
      <c r="M96" s="342">
        <f t="shared" si="52"/>
        <v>22.5</v>
      </c>
      <c r="N96" s="343">
        <f>Incentive!AB93</f>
        <v>3</v>
      </c>
      <c r="O96" s="24">
        <f t="shared" si="53"/>
        <v>25.5</v>
      </c>
      <c r="P96" s="56"/>
      <c r="Q96" s="56"/>
      <c r="R96" s="223"/>
      <c r="S96" s="223"/>
    </row>
    <row r="97" ht="15.75" customHeight="1">
      <c r="A97" s="48">
        <v>80.0</v>
      </c>
      <c r="B97" s="21" t="s">
        <v>264</v>
      </c>
      <c r="C97" s="361" t="s">
        <v>265</v>
      </c>
      <c r="D97" s="36" t="s">
        <v>266</v>
      </c>
      <c r="E97" s="264">
        <v>10.0</v>
      </c>
      <c r="F97" s="337">
        <f t="shared" si="49"/>
        <v>5</v>
      </c>
      <c r="G97" s="264">
        <v>15.0</v>
      </c>
      <c r="H97" s="337">
        <f t="shared" si="50"/>
        <v>7.5</v>
      </c>
      <c r="I97" s="350">
        <v>2.1</v>
      </c>
      <c r="J97" s="351">
        <v>2.4</v>
      </c>
      <c r="K97" s="341">
        <v>95.11</v>
      </c>
      <c r="L97" s="310" t="str">
        <f t="shared" si="51"/>
        <v>4</v>
      </c>
      <c r="M97" s="342">
        <f t="shared" si="52"/>
        <v>21</v>
      </c>
      <c r="N97" s="343">
        <f>Incentive!AB94</f>
        <v>3</v>
      </c>
      <c r="O97" s="24">
        <f t="shared" si="53"/>
        <v>24</v>
      </c>
      <c r="P97" s="56"/>
      <c r="Q97" s="56"/>
      <c r="R97" s="223"/>
      <c r="S97" s="223"/>
    </row>
    <row r="98" ht="15.75" customHeight="1">
      <c r="A98" s="20">
        <v>81.0</v>
      </c>
      <c r="B98" s="21" t="s">
        <v>267</v>
      </c>
      <c r="C98" s="361" t="s">
        <v>268</v>
      </c>
      <c r="D98" s="36" t="s">
        <v>269</v>
      </c>
      <c r="E98" s="264">
        <v>15.0</v>
      </c>
      <c r="F98" s="337">
        <f t="shared" si="49"/>
        <v>7.5</v>
      </c>
      <c r="G98" s="264">
        <v>19.0</v>
      </c>
      <c r="H98" s="337">
        <f t="shared" si="50"/>
        <v>9.5</v>
      </c>
      <c r="I98" s="350">
        <v>2.1</v>
      </c>
      <c r="J98" s="351">
        <v>2.4</v>
      </c>
      <c r="K98" s="341">
        <v>95.11</v>
      </c>
      <c r="L98" s="310" t="str">
        <f t="shared" si="51"/>
        <v>4</v>
      </c>
      <c r="M98" s="342">
        <f t="shared" si="52"/>
        <v>25.5</v>
      </c>
      <c r="N98" s="343" t="str">
        <f>Incentive!AB95</f>
        <v/>
      </c>
      <c r="O98" s="24">
        <f t="shared" si="53"/>
        <v>25.5</v>
      </c>
      <c r="P98" s="56"/>
      <c r="Q98" s="56"/>
      <c r="R98" s="223"/>
      <c r="S98" s="223"/>
    </row>
    <row r="99" ht="15.75" customHeight="1">
      <c r="A99" s="48">
        <v>82.0</v>
      </c>
      <c r="B99" s="21" t="s">
        <v>270</v>
      </c>
      <c r="C99" s="361" t="s">
        <v>271</v>
      </c>
      <c r="D99" s="36" t="s">
        <v>272</v>
      </c>
      <c r="E99" s="264">
        <v>15.0</v>
      </c>
      <c r="F99" s="337">
        <f t="shared" si="49"/>
        <v>7.5</v>
      </c>
      <c r="G99" s="264">
        <v>9.0</v>
      </c>
      <c r="H99" s="337">
        <f t="shared" si="50"/>
        <v>4.5</v>
      </c>
      <c r="I99" s="350">
        <v>2.1</v>
      </c>
      <c r="J99" s="351">
        <v>2.4</v>
      </c>
      <c r="K99" s="341">
        <v>95.11</v>
      </c>
      <c r="L99" s="310" t="str">
        <f t="shared" si="51"/>
        <v>4</v>
      </c>
      <c r="M99" s="342">
        <f t="shared" si="52"/>
        <v>20.5</v>
      </c>
      <c r="N99" s="343">
        <f>Incentive!AB96</f>
        <v>2</v>
      </c>
      <c r="O99" s="24">
        <f t="shared" si="53"/>
        <v>22.5</v>
      </c>
      <c r="P99" s="56"/>
      <c r="Q99" s="56"/>
      <c r="R99" s="223"/>
      <c r="S99" s="223"/>
    </row>
    <row r="100" ht="15.75" customHeight="1">
      <c r="A100" s="20">
        <v>83.0</v>
      </c>
      <c r="B100" s="31" t="s">
        <v>273</v>
      </c>
      <c r="C100" s="361" t="s">
        <v>274</v>
      </c>
      <c r="D100" s="36" t="s">
        <v>275</v>
      </c>
      <c r="E100" s="37"/>
      <c r="F100" s="337">
        <f t="shared" si="49"/>
        <v>0</v>
      </c>
      <c r="G100" s="37"/>
      <c r="H100" s="337">
        <f t="shared" si="50"/>
        <v>0</v>
      </c>
      <c r="I100" s="38"/>
      <c r="J100" s="38"/>
      <c r="K100" s="37"/>
      <c r="L100" s="310" t="str">
        <f t="shared" si="51"/>
        <v>0</v>
      </c>
      <c r="M100" s="342">
        <f t="shared" si="52"/>
        <v>0</v>
      </c>
      <c r="N100" s="343">
        <f>Incentive!AB97</f>
        <v>3</v>
      </c>
      <c r="O100" s="24">
        <f t="shared" si="53"/>
        <v>3</v>
      </c>
      <c r="P100" s="56"/>
      <c r="Q100" s="56"/>
      <c r="R100" s="223"/>
      <c r="S100" s="223"/>
    </row>
    <row r="101" ht="15.75" customHeight="1">
      <c r="A101" s="48">
        <v>84.0</v>
      </c>
      <c r="B101" s="31" t="s">
        <v>276</v>
      </c>
      <c r="C101" s="361" t="s">
        <v>277</v>
      </c>
      <c r="D101" s="36" t="s">
        <v>278</v>
      </c>
      <c r="E101" s="264">
        <v>6.0</v>
      </c>
      <c r="F101" s="337">
        <f t="shared" si="49"/>
        <v>3</v>
      </c>
      <c r="G101" s="264">
        <v>5.0</v>
      </c>
      <c r="H101" s="337">
        <f t="shared" si="50"/>
        <v>2.5</v>
      </c>
      <c r="I101" s="350">
        <v>2.1</v>
      </c>
      <c r="J101" s="351">
        <v>2.4</v>
      </c>
      <c r="K101" s="341">
        <v>95.11</v>
      </c>
      <c r="L101" s="310" t="str">
        <f t="shared" si="51"/>
        <v>4</v>
      </c>
      <c r="M101" s="342">
        <f t="shared" si="52"/>
        <v>14</v>
      </c>
      <c r="N101" s="343" t="str">
        <f>Incentive!AB98</f>
        <v/>
      </c>
      <c r="O101" s="24">
        <f t="shared" si="53"/>
        <v>14</v>
      </c>
      <c r="P101" s="56"/>
      <c r="Q101" s="56"/>
      <c r="R101" s="223"/>
      <c r="S101" s="223"/>
    </row>
    <row r="102" ht="15.75" customHeight="1">
      <c r="A102" s="20">
        <v>85.0</v>
      </c>
      <c r="B102" s="31" t="s">
        <v>279</v>
      </c>
      <c r="C102" s="361" t="s">
        <v>280</v>
      </c>
      <c r="D102" s="36" t="s">
        <v>281</v>
      </c>
      <c r="E102" s="37"/>
      <c r="F102" s="337">
        <f t="shared" si="49"/>
        <v>0</v>
      </c>
      <c r="G102" s="264">
        <v>10.0</v>
      </c>
      <c r="H102" s="337">
        <f t="shared" si="50"/>
        <v>5</v>
      </c>
      <c r="I102" s="38"/>
      <c r="J102" s="38"/>
      <c r="K102" s="37"/>
      <c r="L102" s="310" t="str">
        <f t="shared" si="51"/>
        <v>0</v>
      </c>
      <c r="M102" s="342">
        <f t="shared" si="52"/>
        <v>5</v>
      </c>
      <c r="N102" s="343">
        <f>Incentive!AB99</f>
        <v>5</v>
      </c>
      <c r="O102" s="24">
        <f t="shared" si="53"/>
        <v>10</v>
      </c>
      <c r="P102" s="56"/>
      <c r="Q102" s="56"/>
      <c r="R102" s="223"/>
      <c r="S102" s="223"/>
    </row>
    <row r="103" ht="15.75" customHeight="1">
      <c r="A103" s="48">
        <v>86.0</v>
      </c>
      <c r="B103" s="31" t="s">
        <v>282</v>
      </c>
      <c r="C103" s="361" t="s">
        <v>283</v>
      </c>
      <c r="D103" s="36" t="s">
        <v>284</v>
      </c>
      <c r="E103" s="37"/>
      <c r="F103" s="337">
        <f t="shared" si="49"/>
        <v>0</v>
      </c>
      <c r="G103" s="37"/>
      <c r="H103" s="337">
        <f t="shared" si="50"/>
        <v>0</v>
      </c>
      <c r="I103" s="38"/>
      <c r="J103" s="38"/>
      <c r="K103" s="37"/>
      <c r="L103" s="310" t="str">
        <f t="shared" si="51"/>
        <v>0</v>
      </c>
      <c r="M103" s="342">
        <f t="shared" si="52"/>
        <v>0</v>
      </c>
      <c r="N103" s="343">
        <f>Incentive!AB100</f>
        <v>5</v>
      </c>
      <c r="O103" s="24">
        <f t="shared" si="53"/>
        <v>5</v>
      </c>
      <c r="P103" s="56"/>
      <c r="Q103" s="56"/>
      <c r="R103" s="223"/>
      <c r="S103" s="223"/>
    </row>
    <row r="104" ht="15.75" customHeight="1">
      <c r="A104" s="20">
        <v>87.0</v>
      </c>
      <c r="B104" s="31" t="s">
        <v>285</v>
      </c>
      <c r="C104" s="361" t="s">
        <v>286</v>
      </c>
      <c r="D104" s="36" t="s">
        <v>287</v>
      </c>
      <c r="E104" s="264">
        <v>16.0</v>
      </c>
      <c r="F104" s="337">
        <f t="shared" si="49"/>
        <v>8</v>
      </c>
      <c r="G104" s="264">
        <v>2.0</v>
      </c>
      <c r="H104" s="337">
        <f t="shared" si="50"/>
        <v>1</v>
      </c>
      <c r="I104" s="350">
        <v>2.1</v>
      </c>
      <c r="J104" s="351">
        <v>2.4</v>
      </c>
      <c r="K104" s="341">
        <v>95.11</v>
      </c>
      <c r="L104" s="310" t="str">
        <f t="shared" si="51"/>
        <v>4</v>
      </c>
      <c r="M104" s="342">
        <f t="shared" si="52"/>
        <v>17.5</v>
      </c>
      <c r="N104" s="343">
        <f>Incentive!AB101</f>
        <v>2</v>
      </c>
      <c r="O104" s="24">
        <f t="shared" si="53"/>
        <v>19.5</v>
      </c>
      <c r="P104" s="56"/>
      <c r="Q104" s="56"/>
      <c r="R104" s="223"/>
      <c r="S104" s="223"/>
    </row>
    <row r="105" ht="15.75" customHeight="1">
      <c r="A105" s="48">
        <v>88.0</v>
      </c>
      <c r="B105" s="31" t="s">
        <v>288</v>
      </c>
      <c r="C105" s="361" t="s">
        <v>289</v>
      </c>
      <c r="D105" s="36" t="s">
        <v>290</v>
      </c>
      <c r="E105" s="37"/>
      <c r="F105" s="337">
        <f t="shared" si="49"/>
        <v>0</v>
      </c>
      <c r="G105" s="37"/>
      <c r="H105" s="337">
        <f t="shared" si="50"/>
        <v>0</v>
      </c>
      <c r="I105" s="38"/>
      <c r="J105" s="38"/>
      <c r="K105" s="37"/>
      <c r="L105" s="310" t="str">
        <f t="shared" si="51"/>
        <v>0</v>
      </c>
      <c r="M105" s="342">
        <f t="shared" si="52"/>
        <v>0</v>
      </c>
      <c r="N105" s="343">
        <f>Incentive!AB102</f>
        <v>2</v>
      </c>
      <c r="O105" s="24">
        <f t="shared" si="53"/>
        <v>2</v>
      </c>
      <c r="P105" s="56"/>
      <c r="Q105" s="56"/>
      <c r="R105" s="223"/>
      <c r="S105" s="223"/>
    </row>
    <row r="106" ht="15.75" customHeight="1">
      <c r="A106" s="20">
        <v>89.0</v>
      </c>
      <c r="B106" s="31" t="s">
        <v>291</v>
      </c>
      <c r="C106" s="361" t="s">
        <v>292</v>
      </c>
      <c r="D106" s="36" t="s">
        <v>293</v>
      </c>
      <c r="E106" s="37"/>
      <c r="F106" s="337">
        <f t="shared" si="49"/>
        <v>0</v>
      </c>
      <c r="G106" s="37"/>
      <c r="H106" s="337">
        <f t="shared" si="50"/>
        <v>0</v>
      </c>
      <c r="I106" s="38"/>
      <c r="J106" s="38"/>
      <c r="K106" s="37"/>
      <c r="L106" s="310" t="str">
        <f t="shared" si="51"/>
        <v>0</v>
      </c>
      <c r="M106" s="342">
        <f t="shared" si="52"/>
        <v>0</v>
      </c>
      <c r="N106" s="343" t="str">
        <f>Incentive!AB103</f>
        <v/>
      </c>
      <c r="O106" s="24">
        <f t="shared" si="53"/>
        <v>0</v>
      </c>
      <c r="P106" s="56"/>
      <c r="Q106" s="56"/>
      <c r="R106" s="223"/>
      <c r="S106" s="223"/>
    </row>
    <row r="107" ht="15.75" customHeight="1">
      <c r="A107" s="48">
        <v>90.0</v>
      </c>
      <c r="B107" s="31" t="s">
        <v>294</v>
      </c>
      <c r="C107" s="361" t="s">
        <v>295</v>
      </c>
      <c r="D107" s="36" t="s">
        <v>296</v>
      </c>
      <c r="E107" s="37"/>
      <c r="F107" s="337">
        <f t="shared" si="49"/>
        <v>0</v>
      </c>
      <c r="G107" s="37"/>
      <c r="H107" s="337">
        <f t="shared" si="50"/>
        <v>0</v>
      </c>
      <c r="I107" s="38"/>
      <c r="J107" s="38"/>
      <c r="K107" s="37"/>
      <c r="L107" s="310" t="str">
        <f t="shared" si="51"/>
        <v>0</v>
      </c>
      <c r="M107" s="342">
        <f t="shared" si="52"/>
        <v>0</v>
      </c>
      <c r="N107" s="343">
        <f>Incentive!AB104</f>
        <v>2</v>
      </c>
      <c r="O107" s="24">
        <f t="shared" si="53"/>
        <v>2</v>
      </c>
      <c r="P107" s="56"/>
      <c r="Q107" s="56"/>
      <c r="R107" s="223"/>
      <c r="S107" s="223"/>
    </row>
    <row r="108" ht="15.75" customHeight="1">
      <c r="A108" s="20">
        <v>91.0</v>
      </c>
      <c r="B108" s="41" t="s">
        <v>297</v>
      </c>
      <c r="C108" s="42" t="s">
        <v>298</v>
      </c>
      <c r="D108" s="43" t="s">
        <v>299</v>
      </c>
      <c r="E108" s="45"/>
      <c r="F108" s="24"/>
      <c r="G108" s="45"/>
      <c r="H108" s="24"/>
      <c r="I108" s="47"/>
      <c r="J108" s="47"/>
      <c r="K108" s="363"/>
      <c r="L108" s="45"/>
      <c r="M108" s="342">
        <f t="shared" si="52"/>
        <v>0</v>
      </c>
      <c r="N108" s="343">
        <f>Incentive!AB105</f>
        <v>4</v>
      </c>
      <c r="O108" s="48"/>
      <c r="P108" s="56"/>
      <c r="Q108" s="56"/>
      <c r="R108" s="223"/>
      <c r="S108" s="223"/>
    </row>
    <row r="109" ht="15.75" customHeight="1">
      <c r="A109" s="48">
        <v>92.0</v>
      </c>
      <c r="B109" s="41" t="s">
        <v>300</v>
      </c>
      <c r="C109" s="42" t="s">
        <v>301</v>
      </c>
      <c r="D109" s="43" t="s">
        <v>302</v>
      </c>
      <c r="E109" s="45"/>
      <c r="F109" s="24"/>
      <c r="G109" s="45"/>
      <c r="H109" s="24"/>
      <c r="I109" s="47"/>
      <c r="J109" s="47"/>
      <c r="K109" s="363"/>
      <c r="L109" s="45"/>
      <c r="M109" s="47"/>
      <c r="N109" s="343">
        <f>Incentive!AB106</f>
        <v>5</v>
      </c>
      <c r="O109" s="48"/>
      <c r="P109" s="56"/>
      <c r="Q109" s="56"/>
      <c r="R109" s="223"/>
      <c r="S109" s="223"/>
    </row>
    <row r="110" ht="15.75" customHeight="1">
      <c r="A110" s="20">
        <v>93.0</v>
      </c>
      <c r="B110" s="41" t="s">
        <v>303</v>
      </c>
      <c r="C110" s="42" t="s">
        <v>304</v>
      </c>
      <c r="D110" s="43" t="s">
        <v>305</v>
      </c>
      <c r="E110" s="45"/>
      <c r="F110" s="24"/>
      <c r="G110" s="45"/>
      <c r="H110" s="24"/>
      <c r="I110" s="47"/>
      <c r="J110" s="47"/>
      <c r="K110" s="363"/>
      <c r="L110" s="45"/>
      <c r="M110" s="47"/>
      <c r="N110" s="343">
        <f>Incentive!AB107</f>
        <v>5</v>
      </c>
      <c r="O110" s="48"/>
      <c r="P110" s="56"/>
      <c r="Q110" s="56"/>
      <c r="R110" s="223"/>
      <c r="S110" s="223"/>
    </row>
    <row r="111" ht="15.75" customHeight="1">
      <c r="A111" s="48">
        <v>94.0</v>
      </c>
      <c r="B111" s="41" t="s">
        <v>306</v>
      </c>
      <c r="C111" s="42" t="s">
        <v>307</v>
      </c>
      <c r="D111" s="43" t="s">
        <v>308</v>
      </c>
      <c r="E111" s="45"/>
      <c r="F111" s="24"/>
      <c r="G111" s="45"/>
      <c r="H111" s="24"/>
      <c r="I111" s="47"/>
      <c r="J111" s="47"/>
      <c r="K111" s="363"/>
      <c r="L111" s="45"/>
      <c r="M111" s="47"/>
      <c r="N111" s="343" t="str">
        <f>Incentive!AB108</f>
        <v/>
      </c>
      <c r="O111" s="48"/>
      <c r="P111" s="56"/>
      <c r="Q111" s="56"/>
      <c r="R111" s="223"/>
      <c r="S111" s="223"/>
    </row>
    <row r="112" ht="15.75" customHeight="1">
      <c r="A112" s="20">
        <v>95.0</v>
      </c>
      <c r="B112" s="41" t="s">
        <v>309</v>
      </c>
      <c r="C112" s="42" t="s">
        <v>310</v>
      </c>
      <c r="D112" s="43" t="s">
        <v>311</v>
      </c>
      <c r="E112" s="45"/>
      <c r="F112" s="24"/>
      <c r="G112" s="45"/>
      <c r="H112" s="24"/>
      <c r="I112" s="47"/>
      <c r="J112" s="47"/>
      <c r="K112" s="363"/>
      <c r="L112" s="45"/>
      <c r="M112" s="47"/>
      <c r="N112" s="343">
        <f>Incentive!AB109</f>
        <v>1</v>
      </c>
      <c r="O112" s="48"/>
      <c r="P112" s="56"/>
      <c r="Q112" s="56"/>
      <c r="R112" s="223"/>
      <c r="S112" s="223"/>
    </row>
    <row r="113" ht="15.75" customHeight="1">
      <c r="A113" s="48">
        <v>96.0</v>
      </c>
      <c r="B113" s="41" t="s">
        <v>312</v>
      </c>
      <c r="C113" s="42" t="s">
        <v>313</v>
      </c>
      <c r="D113" s="43" t="s">
        <v>314</v>
      </c>
      <c r="E113" s="45"/>
      <c r="F113" s="24"/>
      <c r="G113" s="45"/>
      <c r="H113" s="24"/>
      <c r="I113" s="47"/>
      <c r="J113" s="47"/>
      <c r="K113" s="363"/>
      <c r="L113" s="45"/>
      <c r="M113" s="47"/>
      <c r="N113" s="343">
        <f>Incentive!AB110</f>
        <v>2</v>
      </c>
      <c r="O113" s="48"/>
      <c r="P113" s="56"/>
      <c r="Q113" s="56"/>
      <c r="R113" s="223"/>
      <c r="S113" s="223"/>
    </row>
    <row r="114" ht="15.75" customHeight="1">
      <c r="A114" s="20">
        <v>97.0</v>
      </c>
      <c r="B114" s="41" t="s">
        <v>315</v>
      </c>
      <c r="C114" s="42" t="s">
        <v>316</v>
      </c>
      <c r="D114" s="43" t="s">
        <v>317</v>
      </c>
      <c r="E114" s="45"/>
      <c r="F114" s="24"/>
      <c r="G114" s="45"/>
      <c r="H114" s="24"/>
      <c r="I114" s="47"/>
      <c r="J114" s="47"/>
      <c r="K114" s="363"/>
      <c r="L114" s="45"/>
      <c r="M114" s="47"/>
      <c r="N114" s="343">
        <f>Incentive!AB111</f>
        <v>5</v>
      </c>
      <c r="O114" s="48"/>
      <c r="P114" s="56"/>
      <c r="Q114" s="56"/>
      <c r="R114" s="223"/>
      <c r="S114" s="223"/>
    </row>
    <row r="115" ht="15.75" customHeight="1">
      <c r="A115" s="48">
        <v>98.0</v>
      </c>
      <c r="B115" s="41" t="s">
        <v>318</v>
      </c>
      <c r="C115" s="42" t="s">
        <v>319</v>
      </c>
      <c r="D115" s="43" t="s">
        <v>320</v>
      </c>
      <c r="E115" s="45"/>
      <c r="F115" s="24"/>
      <c r="G115" s="45"/>
      <c r="H115" s="24"/>
      <c r="I115" s="47"/>
      <c r="J115" s="47"/>
      <c r="K115" s="363"/>
      <c r="L115" s="45"/>
      <c r="M115" s="47"/>
      <c r="N115" s="343">
        <f>Incentive!AB112</f>
        <v>3</v>
      </c>
      <c r="O115" s="48"/>
      <c r="P115" s="56"/>
      <c r="Q115" s="56"/>
      <c r="R115" s="223"/>
      <c r="S115" s="223"/>
    </row>
    <row r="116" ht="15.75" customHeight="1">
      <c r="A116" s="20">
        <v>99.0</v>
      </c>
      <c r="B116" s="41" t="s">
        <v>321</v>
      </c>
      <c r="C116" s="42" t="s">
        <v>322</v>
      </c>
      <c r="D116" s="43" t="s">
        <v>323</v>
      </c>
      <c r="E116" s="45"/>
      <c r="F116" s="24"/>
      <c r="G116" s="45"/>
      <c r="H116" s="24"/>
      <c r="I116" s="47"/>
      <c r="J116" s="47"/>
      <c r="K116" s="363"/>
      <c r="L116" s="45"/>
      <c r="M116" s="47"/>
      <c r="N116" s="343" t="str">
        <f>Incentive!AB113</f>
        <v/>
      </c>
      <c r="O116" s="48"/>
      <c r="P116" s="56"/>
      <c r="Q116" s="56"/>
      <c r="R116" s="223"/>
      <c r="S116" s="223"/>
    </row>
    <row r="117" ht="15.75" customHeight="1">
      <c r="A117" s="48">
        <v>100.0</v>
      </c>
      <c r="B117" s="41" t="s">
        <v>324</v>
      </c>
      <c r="C117" s="42" t="s">
        <v>325</v>
      </c>
      <c r="D117" s="43" t="s">
        <v>326</v>
      </c>
      <c r="E117" s="45"/>
      <c r="F117" s="24"/>
      <c r="G117" s="45"/>
      <c r="H117" s="24"/>
      <c r="I117" s="47"/>
      <c r="J117" s="47"/>
      <c r="K117" s="363"/>
      <c r="L117" s="45"/>
      <c r="M117" s="47"/>
      <c r="N117" s="343">
        <f>Incentive!AB114</f>
        <v>5</v>
      </c>
      <c r="O117" s="48"/>
      <c r="P117" s="56"/>
      <c r="Q117" s="56"/>
      <c r="R117" s="223"/>
      <c r="S117" s="223"/>
    </row>
    <row r="118" ht="15.75" customHeight="1">
      <c r="A118" s="20">
        <v>101.0</v>
      </c>
      <c r="B118" s="41" t="s">
        <v>327</v>
      </c>
      <c r="C118" s="42" t="s">
        <v>328</v>
      </c>
      <c r="D118" s="43" t="s">
        <v>329</v>
      </c>
      <c r="E118" s="45"/>
      <c r="F118" s="24"/>
      <c r="G118" s="45"/>
      <c r="H118" s="24"/>
      <c r="I118" s="47"/>
      <c r="J118" s="47"/>
      <c r="K118" s="363"/>
      <c r="L118" s="45"/>
      <c r="M118" s="47"/>
      <c r="N118" s="343">
        <f>Incentive!AB115</f>
        <v>3</v>
      </c>
      <c r="O118" s="48"/>
      <c r="P118" s="56"/>
      <c r="Q118" s="56"/>
      <c r="R118" s="223"/>
      <c r="S118" s="223"/>
    </row>
    <row r="119" ht="15.75" customHeight="1">
      <c r="A119" s="48">
        <v>102.0</v>
      </c>
      <c r="B119" s="41" t="s">
        <v>330</v>
      </c>
      <c r="C119" s="42" t="s">
        <v>331</v>
      </c>
      <c r="D119" s="43" t="s">
        <v>332</v>
      </c>
      <c r="E119" s="45"/>
      <c r="F119" s="24"/>
      <c r="G119" s="45"/>
      <c r="H119" s="24"/>
      <c r="I119" s="47"/>
      <c r="J119" s="47"/>
      <c r="K119" s="363"/>
      <c r="L119" s="45"/>
      <c r="M119" s="47"/>
      <c r="N119" s="343">
        <f>Incentive!AB116</f>
        <v>4</v>
      </c>
      <c r="O119" s="48"/>
      <c r="P119" s="56"/>
      <c r="Q119" s="56"/>
      <c r="R119" s="223"/>
      <c r="S119" s="223"/>
    </row>
    <row r="120" ht="15.75" customHeight="1">
      <c r="A120" s="20">
        <v>103.0</v>
      </c>
      <c r="B120" s="41" t="s">
        <v>333</v>
      </c>
      <c r="C120" s="42" t="s">
        <v>334</v>
      </c>
      <c r="D120" s="43" t="s">
        <v>335</v>
      </c>
      <c r="E120" s="45"/>
      <c r="F120" s="24"/>
      <c r="G120" s="45"/>
      <c r="H120" s="24"/>
      <c r="I120" s="47"/>
      <c r="J120" s="47"/>
      <c r="K120" s="363"/>
      <c r="L120" s="45"/>
      <c r="M120" s="47"/>
      <c r="N120" s="343">
        <f>Incentive!AB117</f>
        <v>1</v>
      </c>
      <c r="O120" s="48"/>
      <c r="P120" s="56"/>
      <c r="Q120" s="56"/>
      <c r="R120" s="223"/>
      <c r="S120" s="223"/>
    </row>
    <row r="121" ht="15.75" customHeight="1">
      <c r="A121" s="48">
        <v>104.0</v>
      </c>
      <c r="B121" s="41" t="s">
        <v>336</v>
      </c>
      <c r="C121" s="42" t="s">
        <v>337</v>
      </c>
      <c r="D121" s="43" t="s">
        <v>338</v>
      </c>
      <c r="E121" s="45"/>
      <c r="F121" s="24"/>
      <c r="G121" s="45"/>
      <c r="H121" s="24"/>
      <c r="I121" s="47"/>
      <c r="J121" s="47"/>
      <c r="K121" s="363"/>
      <c r="L121" s="45"/>
      <c r="M121" s="47"/>
      <c r="N121" s="343">
        <f>Incentive!AB118</f>
        <v>4</v>
      </c>
      <c r="O121" s="48"/>
      <c r="P121" s="56"/>
      <c r="Q121" s="56"/>
      <c r="R121" s="223"/>
      <c r="S121" s="223"/>
    </row>
    <row r="122" ht="15.75" customHeight="1">
      <c r="A122" s="20">
        <v>105.0</v>
      </c>
      <c r="B122" s="41" t="s">
        <v>339</v>
      </c>
      <c r="C122" s="42" t="s">
        <v>340</v>
      </c>
      <c r="D122" s="43" t="s">
        <v>341</v>
      </c>
      <c r="E122" s="45"/>
      <c r="F122" s="24"/>
      <c r="G122" s="45"/>
      <c r="H122" s="24"/>
      <c r="I122" s="47"/>
      <c r="J122" s="47"/>
      <c r="K122" s="363"/>
      <c r="L122" s="45"/>
      <c r="M122" s="47"/>
      <c r="N122" s="343">
        <f>Incentive!AB119</f>
        <v>4</v>
      </c>
      <c r="O122" s="48"/>
      <c r="P122" s="56"/>
      <c r="Q122" s="56"/>
      <c r="R122" s="223"/>
      <c r="S122" s="223"/>
    </row>
    <row r="123" ht="15.75" customHeight="1">
      <c r="A123" s="48">
        <v>106.0</v>
      </c>
      <c r="B123" s="41" t="s">
        <v>342</v>
      </c>
      <c r="C123" s="42" t="s">
        <v>343</v>
      </c>
      <c r="D123" s="43" t="s">
        <v>344</v>
      </c>
      <c r="E123" s="45"/>
      <c r="F123" s="24"/>
      <c r="G123" s="45"/>
      <c r="H123" s="24"/>
      <c r="I123" s="47"/>
      <c r="J123" s="47"/>
      <c r="K123" s="363"/>
      <c r="L123" s="45"/>
      <c r="M123" s="47"/>
      <c r="N123" s="343">
        <f>Incentive!AB120</f>
        <v>5</v>
      </c>
      <c r="O123" s="48"/>
      <c r="P123" s="56"/>
      <c r="Q123" s="56"/>
      <c r="R123" s="223"/>
      <c r="S123" s="223"/>
    </row>
    <row r="124" ht="15.75" customHeight="1">
      <c r="A124" s="20">
        <v>107.0</v>
      </c>
      <c r="B124" s="41" t="s">
        <v>345</v>
      </c>
      <c r="C124" s="42" t="s">
        <v>346</v>
      </c>
      <c r="D124" s="43" t="s">
        <v>347</v>
      </c>
      <c r="E124" s="45"/>
      <c r="F124" s="24"/>
      <c r="G124" s="45"/>
      <c r="H124" s="24"/>
      <c r="I124" s="47"/>
      <c r="J124" s="47"/>
      <c r="K124" s="363"/>
      <c r="L124" s="45"/>
      <c r="M124" s="47"/>
      <c r="N124" s="343">
        <f>Incentive!AB121</f>
        <v>3</v>
      </c>
      <c r="O124" s="48"/>
      <c r="P124" s="56"/>
      <c r="Q124" s="56"/>
      <c r="R124" s="223"/>
      <c r="S124" s="223"/>
    </row>
    <row r="125" ht="15.75" customHeight="1">
      <c r="A125" s="48">
        <v>108.0</v>
      </c>
      <c r="B125" s="41" t="s">
        <v>348</v>
      </c>
      <c r="C125" s="42" t="s">
        <v>349</v>
      </c>
      <c r="D125" s="43" t="s">
        <v>350</v>
      </c>
      <c r="E125" s="45"/>
      <c r="F125" s="24"/>
      <c r="G125" s="45"/>
      <c r="H125" s="24"/>
      <c r="I125" s="47"/>
      <c r="J125" s="47"/>
      <c r="K125" s="363"/>
      <c r="L125" s="45"/>
      <c r="M125" s="47"/>
      <c r="N125" s="343">
        <f>Incentive!AB122</f>
        <v>5</v>
      </c>
      <c r="O125" s="48"/>
      <c r="P125" s="56"/>
      <c r="Q125" s="56"/>
      <c r="R125" s="223"/>
      <c r="S125" s="223"/>
    </row>
    <row r="126" ht="15.75" customHeight="1">
      <c r="A126" s="20">
        <v>109.0</v>
      </c>
      <c r="B126" s="41" t="s">
        <v>351</v>
      </c>
      <c r="C126" s="42" t="s">
        <v>352</v>
      </c>
      <c r="D126" s="43" t="s">
        <v>353</v>
      </c>
      <c r="E126" s="45"/>
      <c r="F126" s="24"/>
      <c r="G126" s="45"/>
      <c r="H126" s="24"/>
      <c r="I126" s="47"/>
      <c r="J126" s="47"/>
      <c r="K126" s="363"/>
      <c r="L126" s="45"/>
      <c r="M126" s="47"/>
      <c r="N126" s="343">
        <f>Incentive!AB123</f>
        <v>3</v>
      </c>
      <c r="O126" s="48"/>
      <c r="P126" s="56"/>
      <c r="Q126" s="56"/>
      <c r="R126" s="223"/>
      <c r="S126" s="223"/>
    </row>
    <row r="127" ht="15.75" customHeight="1">
      <c r="A127" s="48">
        <v>110.0</v>
      </c>
      <c r="B127" s="41" t="s">
        <v>354</v>
      </c>
      <c r="C127" s="42" t="s">
        <v>355</v>
      </c>
      <c r="D127" s="43" t="s">
        <v>356</v>
      </c>
      <c r="E127" s="45"/>
      <c r="F127" s="24"/>
      <c r="G127" s="45"/>
      <c r="H127" s="24"/>
      <c r="I127" s="47"/>
      <c r="J127" s="47"/>
      <c r="K127" s="363"/>
      <c r="L127" s="45"/>
      <c r="M127" s="47"/>
      <c r="N127" s="343">
        <f>Incentive!AB124</f>
        <v>3</v>
      </c>
      <c r="O127" s="48"/>
      <c r="P127" s="56"/>
      <c r="Q127" s="56"/>
      <c r="R127" s="223"/>
      <c r="S127" s="223"/>
    </row>
    <row r="128" ht="15.75" customHeight="1">
      <c r="A128" s="20">
        <v>111.0</v>
      </c>
      <c r="B128" s="41" t="s">
        <v>357</v>
      </c>
      <c r="C128" s="42" t="s">
        <v>358</v>
      </c>
      <c r="D128" s="43" t="s">
        <v>359</v>
      </c>
      <c r="E128" s="45"/>
      <c r="F128" s="24"/>
      <c r="G128" s="45"/>
      <c r="H128" s="24"/>
      <c r="I128" s="47"/>
      <c r="J128" s="47"/>
      <c r="K128" s="363"/>
      <c r="L128" s="45"/>
      <c r="M128" s="47"/>
      <c r="N128" s="343">
        <f>Incentive!AB125</f>
        <v>4</v>
      </c>
      <c r="O128" s="48"/>
      <c r="P128" s="56"/>
      <c r="Q128" s="56"/>
      <c r="R128" s="223"/>
      <c r="S128" s="223"/>
    </row>
    <row r="129" ht="15.75" customHeight="1">
      <c r="A129" s="48">
        <v>112.0</v>
      </c>
      <c r="B129" s="41" t="s">
        <v>360</v>
      </c>
      <c r="C129" s="42" t="s">
        <v>361</v>
      </c>
      <c r="D129" s="43" t="s">
        <v>362</v>
      </c>
      <c r="E129" s="45"/>
      <c r="F129" s="24"/>
      <c r="G129" s="45"/>
      <c r="H129" s="24"/>
      <c r="I129" s="47"/>
      <c r="J129" s="47"/>
      <c r="K129" s="363"/>
      <c r="L129" s="45"/>
      <c r="M129" s="47"/>
      <c r="N129" s="343">
        <f>Incentive!AB126</f>
        <v>3</v>
      </c>
      <c r="O129" s="48"/>
      <c r="P129" s="56"/>
      <c r="Q129" s="56"/>
      <c r="R129" s="223"/>
      <c r="S129" s="223"/>
    </row>
    <row r="130" ht="15.75" customHeight="1">
      <c r="A130" s="20">
        <v>113.0</v>
      </c>
      <c r="B130" s="41" t="s">
        <v>363</v>
      </c>
      <c r="C130" s="42" t="s">
        <v>364</v>
      </c>
      <c r="D130" s="43" t="s">
        <v>365</v>
      </c>
      <c r="E130" s="45"/>
      <c r="F130" s="24"/>
      <c r="G130" s="45"/>
      <c r="H130" s="24"/>
      <c r="I130" s="47"/>
      <c r="J130" s="47"/>
      <c r="K130" s="363"/>
      <c r="L130" s="45"/>
      <c r="M130" s="47"/>
      <c r="N130" s="343">
        <f>Incentive!AB127</f>
        <v>4</v>
      </c>
      <c r="O130" s="48"/>
      <c r="P130" s="56"/>
      <c r="Q130" s="56"/>
      <c r="R130" s="223"/>
      <c r="S130" s="223"/>
    </row>
    <row r="131" ht="15.75" customHeight="1">
      <c r="A131" s="48">
        <v>114.0</v>
      </c>
      <c r="B131" s="41" t="s">
        <v>366</v>
      </c>
      <c r="C131" s="42" t="s">
        <v>367</v>
      </c>
      <c r="D131" s="43" t="s">
        <v>368</v>
      </c>
      <c r="E131" s="45"/>
      <c r="F131" s="24"/>
      <c r="G131" s="45"/>
      <c r="H131" s="24"/>
      <c r="I131" s="47"/>
      <c r="J131" s="47"/>
      <c r="K131" s="363"/>
      <c r="L131" s="45"/>
      <c r="M131" s="47"/>
      <c r="N131" s="343">
        <f>Incentive!AB128</f>
        <v>3</v>
      </c>
      <c r="O131" s="48"/>
      <c r="P131" s="56"/>
      <c r="Q131" s="56"/>
      <c r="R131" s="223"/>
      <c r="S131" s="223"/>
    </row>
    <row r="132" ht="15.75" customHeight="1">
      <c r="A132" s="20">
        <v>115.0</v>
      </c>
      <c r="B132" s="41" t="s">
        <v>369</v>
      </c>
      <c r="C132" s="42" t="s">
        <v>370</v>
      </c>
      <c r="D132" s="43" t="s">
        <v>371</v>
      </c>
      <c r="E132" s="45"/>
      <c r="F132" s="24"/>
      <c r="G132" s="45"/>
      <c r="H132" s="24"/>
      <c r="I132" s="47"/>
      <c r="J132" s="47"/>
      <c r="K132" s="363"/>
      <c r="L132" s="45"/>
      <c r="M132" s="47"/>
      <c r="N132" s="343">
        <f>Incentive!AB129</f>
        <v>3</v>
      </c>
      <c r="O132" s="48"/>
      <c r="P132" s="56"/>
      <c r="Q132" s="56"/>
      <c r="R132" s="223"/>
      <c r="S132" s="223"/>
    </row>
    <row r="133" ht="15.75" customHeight="1">
      <c r="A133" s="48">
        <v>116.0</v>
      </c>
      <c r="B133" s="41" t="s">
        <v>372</v>
      </c>
      <c r="C133" s="42" t="s">
        <v>373</v>
      </c>
      <c r="D133" s="43" t="s">
        <v>374</v>
      </c>
      <c r="E133" s="45"/>
      <c r="F133" s="24"/>
      <c r="G133" s="45"/>
      <c r="H133" s="24"/>
      <c r="I133" s="47"/>
      <c r="J133" s="47"/>
      <c r="K133" s="363"/>
      <c r="L133" s="45"/>
      <c r="M133" s="47"/>
      <c r="N133" s="343">
        <f>Incentive!AB130</f>
        <v>4</v>
      </c>
      <c r="O133" s="48"/>
      <c r="P133" s="56"/>
      <c r="Q133" s="56"/>
      <c r="R133" s="223"/>
      <c r="S133" s="223"/>
    </row>
    <row r="134" ht="15.75" customHeight="1">
      <c r="A134" s="20">
        <v>117.0</v>
      </c>
      <c r="B134" s="41" t="s">
        <v>375</v>
      </c>
      <c r="C134" s="42" t="s">
        <v>376</v>
      </c>
      <c r="D134" s="43" t="s">
        <v>377</v>
      </c>
      <c r="E134" s="45"/>
      <c r="F134" s="24"/>
      <c r="G134" s="45"/>
      <c r="H134" s="24"/>
      <c r="I134" s="47"/>
      <c r="J134" s="47"/>
      <c r="K134" s="363"/>
      <c r="L134" s="45"/>
      <c r="M134" s="47"/>
      <c r="N134" s="343">
        <f>Incentive!AB131</f>
        <v>3</v>
      </c>
      <c r="O134" s="48"/>
      <c r="P134" s="56"/>
      <c r="Q134" s="56"/>
      <c r="R134" s="223"/>
      <c r="S134" s="223"/>
    </row>
    <row r="135" ht="15.75" customHeight="1">
      <c r="A135" s="48">
        <v>118.0</v>
      </c>
      <c r="B135" s="41" t="s">
        <v>378</v>
      </c>
      <c r="C135" s="42" t="s">
        <v>379</v>
      </c>
      <c r="D135" s="43" t="s">
        <v>380</v>
      </c>
      <c r="E135" s="45"/>
      <c r="F135" s="24"/>
      <c r="G135" s="45"/>
      <c r="H135" s="24"/>
      <c r="I135" s="47"/>
      <c r="J135" s="47"/>
      <c r="K135" s="363"/>
      <c r="L135" s="45"/>
      <c r="M135" s="47"/>
      <c r="N135" s="343" t="str">
        <f>Incentive!AB132</f>
        <v/>
      </c>
      <c r="O135" s="48"/>
      <c r="P135" s="56"/>
      <c r="Q135" s="56"/>
      <c r="R135" s="223"/>
      <c r="S135" s="223"/>
    </row>
    <row r="136" ht="15.75" customHeight="1">
      <c r="A136" s="20">
        <v>119.0</v>
      </c>
      <c r="B136" s="41" t="s">
        <v>381</v>
      </c>
      <c r="C136" s="42" t="s">
        <v>382</v>
      </c>
      <c r="D136" s="43" t="s">
        <v>383</v>
      </c>
      <c r="E136" s="45"/>
      <c r="F136" s="24"/>
      <c r="G136" s="45"/>
      <c r="H136" s="24"/>
      <c r="I136" s="47"/>
      <c r="J136" s="47"/>
      <c r="K136" s="363"/>
      <c r="L136" s="45"/>
      <c r="M136" s="47"/>
      <c r="N136" s="343" t="str">
        <f>Incentive!AB133</f>
        <v/>
      </c>
      <c r="O136" s="48"/>
      <c r="P136" s="56"/>
      <c r="Q136" s="56"/>
      <c r="R136" s="223"/>
      <c r="S136" s="223"/>
    </row>
    <row r="137" ht="15.75" customHeight="1">
      <c r="A137" s="48">
        <v>120.0</v>
      </c>
      <c r="B137" s="41" t="s">
        <v>384</v>
      </c>
      <c r="C137" s="42" t="s">
        <v>385</v>
      </c>
      <c r="D137" s="43" t="s">
        <v>386</v>
      </c>
      <c r="E137" s="45"/>
      <c r="F137" s="24"/>
      <c r="G137" s="45"/>
      <c r="H137" s="24"/>
      <c r="I137" s="47"/>
      <c r="J137" s="47"/>
      <c r="K137" s="363"/>
      <c r="L137" s="45"/>
      <c r="M137" s="47"/>
      <c r="N137" s="343">
        <f>Incentive!AB134</f>
        <v>2</v>
      </c>
      <c r="O137" s="48"/>
      <c r="P137" s="56"/>
      <c r="Q137" s="56"/>
      <c r="R137" s="223"/>
      <c r="S137" s="223"/>
    </row>
    <row r="138" ht="15.75" customHeight="1">
      <c r="A138" s="20">
        <v>121.0</v>
      </c>
      <c r="B138" s="41" t="s">
        <v>387</v>
      </c>
      <c r="C138" s="42" t="s">
        <v>388</v>
      </c>
      <c r="D138" s="43" t="s">
        <v>389</v>
      </c>
      <c r="E138" s="45"/>
      <c r="F138" s="24"/>
      <c r="G138" s="45"/>
      <c r="H138" s="24"/>
      <c r="I138" s="47"/>
      <c r="J138" s="47"/>
      <c r="K138" s="363"/>
      <c r="L138" s="45"/>
      <c r="M138" s="47"/>
      <c r="N138" s="343" t="str">
        <f>Incentive!AB135</f>
        <v/>
      </c>
      <c r="O138" s="48"/>
      <c r="P138" s="56"/>
      <c r="Q138" s="56"/>
      <c r="R138" s="223"/>
      <c r="S138" s="223"/>
    </row>
    <row r="139" ht="15.75" customHeight="1">
      <c r="A139" s="48">
        <v>122.0</v>
      </c>
      <c r="B139" s="41" t="s">
        <v>390</v>
      </c>
      <c r="C139" s="42" t="s">
        <v>391</v>
      </c>
      <c r="D139" s="43" t="s">
        <v>392</v>
      </c>
      <c r="E139" s="45"/>
      <c r="F139" s="24"/>
      <c r="G139" s="45"/>
      <c r="H139" s="24"/>
      <c r="I139" s="47"/>
      <c r="J139" s="47"/>
      <c r="K139" s="363"/>
      <c r="L139" s="45"/>
      <c r="M139" s="47"/>
      <c r="N139" s="343">
        <f>Incentive!AB136</f>
        <v>1</v>
      </c>
      <c r="O139" s="48"/>
      <c r="P139" s="56"/>
      <c r="Q139" s="56"/>
      <c r="R139" s="223"/>
      <c r="S139" s="223"/>
    </row>
    <row r="140" ht="15.75" customHeight="1">
      <c r="A140" s="20">
        <v>123.0</v>
      </c>
      <c r="B140" s="41" t="s">
        <v>393</v>
      </c>
      <c r="C140" s="42" t="s">
        <v>394</v>
      </c>
      <c r="D140" s="43" t="s">
        <v>395</v>
      </c>
      <c r="E140" s="45"/>
      <c r="F140" s="24"/>
      <c r="G140" s="45"/>
      <c r="H140" s="24"/>
      <c r="I140" s="47"/>
      <c r="J140" s="47"/>
      <c r="K140" s="363"/>
      <c r="L140" s="45"/>
      <c r="M140" s="47"/>
      <c r="N140" s="343">
        <f>Incentive!AB137</f>
        <v>3</v>
      </c>
      <c r="O140" s="48"/>
      <c r="P140" s="56"/>
      <c r="Q140" s="56"/>
      <c r="R140" s="223"/>
      <c r="S140" s="223"/>
    </row>
    <row r="141" ht="15.75" customHeight="1">
      <c r="A141" s="48">
        <v>124.0</v>
      </c>
      <c r="B141" s="41" t="s">
        <v>396</v>
      </c>
      <c r="C141" s="42" t="s">
        <v>397</v>
      </c>
      <c r="D141" s="43" t="s">
        <v>398</v>
      </c>
      <c r="E141" s="45"/>
      <c r="F141" s="24"/>
      <c r="G141" s="45"/>
      <c r="H141" s="24"/>
      <c r="I141" s="47"/>
      <c r="J141" s="47"/>
      <c r="K141" s="363"/>
      <c r="L141" s="45"/>
      <c r="M141" s="47"/>
      <c r="N141" s="343">
        <f>Incentive!AB138</f>
        <v>3</v>
      </c>
      <c r="O141" s="48"/>
      <c r="P141" s="56"/>
      <c r="Q141" s="56"/>
      <c r="R141" s="223"/>
      <c r="S141" s="223"/>
    </row>
    <row r="142" ht="15.75" customHeight="1">
      <c r="A142" s="20">
        <v>125.0</v>
      </c>
      <c r="B142" s="41" t="s">
        <v>399</v>
      </c>
      <c r="C142" s="42" t="s">
        <v>400</v>
      </c>
      <c r="D142" s="43" t="s">
        <v>401</v>
      </c>
      <c r="E142" s="45"/>
      <c r="F142" s="24"/>
      <c r="G142" s="45"/>
      <c r="H142" s="24"/>
      <c r="I142" s="47"/>
      <c r="J142" s="47"/>
      <c r="K142" s="363"/>
      <c r="L142" s="45"/>
      <c r="M142" s="47"/>
      <c r="N142" s="343">
        <f>Incentive!AB139</f>
        <v>5</v>
      </c>
      <c r="O142" s="48"/>
      <c r="P142" s="56"/>
      <c r="Q142" s="56"/>
      <c r="R142" s="223"/>
      <c r="S142" s="223"/>
    </row>
    <row r="143" ht="15.75" customHeight="1">
      <c r="A143" s="48">
        <v>126.0</v>
      </c>
      <c r="B143" s="41" t="s">
        <v>402</v>
      </c>
      <c r="C143" s="42" t="s">
        <v>403</v>
      </c>
      <c r="D143" s="43" t="s">
        <v>404</v>
      </c>
      <c r="E143" s="45"/>
      <c r="F143" s="24"/>
      <c r="G143" s="45"/>
      <c r="H143" s="24"/>
      <c r="I143" s="47"/>
      <c r="J143" s="47"/>
      <c r="K143" s="363"/>
      <c r="L143" s="45"/>
      <c r="M143" s="47"/>
      <c r="N143" s="343" t="str">
        <f>Incentive!AB140</f>
        <v/>
      </c>
      <c r="O143" s="48"/>
      <c r="P143" s="56"/>
      <c r="Q143" s="56"/>
      <c r="R143" s="223"/>
      <c r="S143" s="223"/>
    </row>
    <row r="144" ht="15.75" customHeight="1">
      <c r="A144" s="20">
        <v>127.0</v>
      </c>
      <c r="B144" s="41" t="s">
        <v>405</v>
      </c>
      <c r="C144" s="42" t="s">
        <v>406</v>
      </c>
      <c r="D144" s="43" t="s">
        <v>407</v>
      </c>
      <c r="E144" s="45"/>
      <c r="F144" s="24"/>
      <c r="G144" s="45"/>
      <c r="H144" s="24"/>
      <c r="I144" s="47"/>
      <c r="J144" s="47"/>
      <c r="K144" s="363"/>
      <c r="L144" s="45"/>
      <c r="M144" s="47"/>
      <c r="N144" s="343">
        <f>Incentive!AB141</f>
        <v>4</v>
      </c>
      <c r="O144" s="48"/>
      <c r="P144" s="56"/>
      <c r="Q144" s="56"/>
      <c r="R144" s="223"/>
      <c r="S144" s="223"/>
    </row>
    <row r="145" ht="15.75" customHeight="1">
      <c r="A145" s="48">
        <v>128.0</v>
      </c>
      <c r="B145" s="41" t="s">
        <v>408</v>
      </c>
      <c r="C145" s="42" t="s">
        <v>409</v>
      </c>
      <c r="D145" s="43" t="s">
        <v>410</v>
      </c>
      <c r="E145" s="45"/>
      <c r="F145" s="24"/>
      <c r="G145" s="45"/>
      <c r="H145" s="24"/>
      <c r="I145" s="47"/>
      <c r="J145" s="47"/>
      <c r="K145" s="363"/>
      <c r="L145" s="45"/>
      <c r="M145" s="47"/>
      <c r="N145" s="343" t="str">
        <f>Incentive!AB142</f>
        <v/>
      </c>
      <c r="O145" s="48"/>
      <c r="P145" s="56"/>
      <c r="Q145" s="56"/>
      <c r="R145" s="223"/>
      <c r="S145" s="223"/>
    </row>
    <row r="146" ht="15.75" customHeight="1">
      <c r="A146" s="20">
        <v>129.0</v>
      </c>
      <c r="B146" s="41" t="s">
        <v>411</v>
      </c>
      <c r="C146" s="42" t="s">
        <v>412</v>
      </c>
      <c r="D146" s="43" t="s">
        <v>413</v>
      </c>
      <c r="E146" s="45"/>
      <c r="F146" s="24"/>
      <c r="G146" s="45"/>
      <c r="H146" s="24"/>
      <c r="I146" s="47"/>
      <c r="J146" s="47"/>
      <c r="K146" s="363"/>
      <c r="L146" s="45"/>
      <c r="M146" s="47"/>
      <c r="N146" s="343" t="str">
        <f>Incentive!AB143</f>
        <v/>
      </c>
      <c r="O146" s="48"/>
      <c r="P146" s="56"/>
      <c r="Q146" s="56"/>
      <c r="R146" s="223"/>
      <c r="S146" s="223"/>
    </row>
    <row r="147" ht="15.75" customHeight="1">
      <c r="A147" s="48">
        <v>130.0</v>
      </c>
      <c r="B147" s="41" t="s">
        <v>414</v>
      </c>
      <c r="C147" s="42" t="s">
        <v>415</v>
      </c>
      <c r="D147" s="43" t="s">
        <v>416</v>
      </c>
      <c r="E147" s="45"/>
      <c r="F147" s="24"/>
      <c r="G147" s="45"/>
      <c r="H147" s="24"/>
      <c r="I147" s="47"/>
      <c r="J147" s="47"/>
      <c r="K147" s="363"/>
      <c r="L147" s="45"/>
      <c r="M147" s="47"/>
      <c r="N147" s="343" t="str">
        <f>Incentive!AB144</f>
        <v/>
      </c>
      <c r="O147" s="48"/>
      <c r="P147" s="56"/>
      <c r="Q147" s="56"/>
      <c r="R147" s="223"/>
      <c r="S147" s="223"/>
    </row>
    <row r="148" ht="15.75" customHeight="1">
      <c r="A148" s="20">
        <v>131.0</v>
      </c>
      <c r="B148" s="41" t="s">
        <v>417</v>
      </c>
      <c r="C148" s="42" t="s">
        <v>418</v>
      </c>
      <c r="D148" s="43" t="s">
        <v>419</v>
      </c>
      <c r="E148" s="45"/>
      <c r="F148" s="24"/>
      <c r="G148" s="45"/>
      <c r="H148" s="24"/>
      <c r="I148" s="47"/>
      <c r="J148" s="47"/>
      <c r="K148" s="363"/>
      <c r="L148" s="45"/>
      <c r="M148" s="47"/>
      <c r="N148" s="343">
        <f>Incentive!AB145</f>
        <v>5</v>
      </c>
      <c r="O148" s="48"/>
      <c r="P148" s="56"/>
      <c r="Q148" s="56"/>
      <c r="R148" s="223"/>
      <c r="S148" s="223"/>
    </row>
    <row r="149" ht="15.75" customHeight="1">
      <c r="A149" s="48">
        <v>132.0</v>
      </c>
      <c r="B149" s="41" t="s">
        <v>420</v>
      </c>
      <c r="C149" s="42" t="s">
        <v>421</v>
      </c>
      <c r="D149" s="43" t="s">
        <v>422</v>
      </c>
      <c r="E149" s="45"/>
      <c r="F149" s="24"/>
      <c r="G149" s="45"/>
      <c r="H149" s="24"/>
      <c r="I149" s="47"/>
      <c r="J149" s="47"/>
      <c r="K149" s="363"/>
      <c r="L149" s="45"/>
      <c r="M149" s="47"/>
      <c r="N149" s="343">
        <f>Incentive!AB146</f>
        <v>5</v>
      </c>
      <c r="O149" s="48"/>
      <c r="P149" s="56"/>
      <c r="Q149" s="56"/>
      <c r="R149" s="223"/>
      <c r="S149" s="223"/>
    </row>
    <row r="150" ht="15.75" customHeight="1">
      <c r="A150" s="20">
        <v>133.0</v>
      </c>
      <c r="B150" s="41" t="s">
        <v>423</v>
      </c>
      <c r="C150" s="42" t="s">
        <v>424</v>
      </c>
      <c r="D150" s="43" t="s">
        <v>425</v>
      </c>
      <c r="E150" s="45"/>
      <c r="F150" s="24"/>
      <c r="G150" s="45"/>
      <c r="H150" s="24"/>
      <c r="I150" s="47"/>
      <c r="J150" s="47"/>
      <c r="K150" s="363"/>
      <c r="L150" s="45"/>
      <c r="M150" s="47"/>
      <c r="N150" s="343">
        <f>Incentive!AB147</f>
        <v>4</v>
      </c>
      <c r="O150" s="48"/>
      <c r="P150" s="56"/>
      <c r="Q150" s="56"/>
      <c r="R150" s="223"/>
      <c r="S150" s="223"/>
    </row>
    <row r="151" ht="15.75" customHeight="1">
      <c r="A151" s="48">
        <v>134.0</v>
      </c>
      <c r="B151" s="41" t="s">
        <v>426</v>
      </c>
      <c r="C151" s="42" t="s">
        <v>427</v>
      </c>
      <c r="D151" s="43" t="s">
        <v>428</v>
      </c>
      <c r="E151" s="45"/>
      <c r="F151" s="24"/>
      <c r="G151" s="45"/>
      <c r="H151" s="24"/>
      <c r="I151" s="47"/>
      <c r="J151" s="47"/>
      <c r="K151" s="363"/>
      <c r="L151" s="45"/>
      <c r="M151" s="47"/>
      <c r="N151" s="343" t="str">
        <f>Incentive!AB148</f>
        <v/>
      </c>
      <c r="O151" s="48"/>
      <c r="P151" s="56"/>
      <c r="Q151" s="56"/>
      <c r="R151" s="223"/>
      <c r="S151" s="223"/>
    </row>
    <row r="152" ht="15.75" customHeight="1">
      <c r="A152" s="20">
        <v>135.0</v>
      </c>
      <c r="B152" s="41" t="s">
        <v>429</v>
      </c>
      <c r="C152" s="42" t="s">
        <v>430</v>
      </c>
      <c r="D152" s="43" t="s">
        <v>431</v>
      </c>
      <c r="E152" s="45"/>
      <c r="F152" s="24"/>
      <c r="G152" s="45"/>
      <c r="H152" s="24"/>
      <c r="I152" s="47"/>
      <c r="J152" s="47"/>
      <c r="K152" s="363"/>
      <c r="L152" s="45"/>
      <c r="M152" s="47"/>
      <c r="N152" s="343">
        <f>Incentive!AB149</f>
        <v>3</v>
      </c>
      <c r="O152" s="48"/>
      <c r="P152" s="56"/>
      <c r="Q152" s="56"/>
      <c r="R152" s="223"/>
      <c r="S152" s="223"/>
    </row>
    <row r="153" ht="15.75" customHeight="1">
      <c r="A153" s="48">
        <v>136.0</v>
      </c>
      <c r="B153" s="41" t="s">
        <v>432</v>
      </c>
      <c r="C153" s="42" t="s">
        <v>433</v>
      </c>
      <c r="D153" s="43" t="s">
        <v>434</v>
      </c>
      <c r="E153" s="45"/>
      <c r="F153" s="24"/>
      <c r="G153" s="45"/>
      <c r="H153" s="24"/>
      <c r="I153" s="47"/>
      <c r="J153" s="47"/>
      <c r="K153" s="363"/>
      <c r="L153" s="45"/>
      <c r="M153" s="47"/>
      <c r="N153" s="343">
        <f>Incentive!AB150</f>
        <v>3</v>
      </c>
      <c r="O153" s="48"/>
      <c r="P153" s="56"/>
      <c r="Q153" s="56"/>
      <c r="R153" s="223"/>
      <c r="S153" s="223"/>
    </row>
    <row r="154" ht="15.75" customHeight="1">
      <c r="A154" s="20">
        <v>137.0</v>
      </c>
      <c r="B154" s="41" t="s">
        <v>435</v>
      </c>
      <c r="C154" s="42" t="s">
        <v>436</v>
      </c>
      <c r="D154" s="43" t="s">
        <v>437</v>
      </c>
      <c r="E154" s="45"/>
      <c r="F154" s="24"/>
      <c r="G154" s="45"/>
      <c r="H154" s="24"/>
      <c r="I154" s="47"/>
      <c r="J154" s="47"/>
      <c r="K154" s="363"/>
      <c r="L154" s="45"/>
      <c r="M154" s="47"/>
      <c r="N154" s="343" t="str">
        <f>Incentive!AB151</f>
        <v/>
      </c>
      <c r="O154" s="48"/>
      <c r="P154" s="56"/>
      <c r="Q154" s="56"/>
      <c r="R154" s="223"/>
      <c r="S154" s="223"/>
    </row>
    <row r="155" ht="15.75" customHeight="1">
      <c r="A155" s="48">
        <v>138.0</v>
      </c>
      <c r="B155" s="41" t="s">
        <v>438</v>
      </c>
      <c r="C155" s="42" t="s">
        <v>439</v>
      </c>
      <c r="D155" s="43" t="s">
        <v>440</v>
      </c>
      <c r="E155" s="45"/>
      <c r="F155" s="24"/>
      <c r="G155" s="45"/>
      <c r="H155" s="24"/>
      <c r="I155" s="47"/>
      <c r="J155" s="47"/>
      <c r="K155" s="363"/>
      <c r="L155" s="45"/>
      <c r="M155" s="47"/>
      <c r="N155" s="343">
        <f>Incentive!AB152</f>
        <v>4</v>
      </c>
      <c r="O155" s="48"/>
      <c r="P155" s="56"/>
      <c r="Q155" s="56"/>
      <c r="R155" s="223"/>
      <c r="S155" s="223"/>
    </row>
    <row r="156" ht="15.75" customHeight="1">
      <c r="A156" s="20">
        <v>139.0</v>
      </c>
      <c r="B156" s="41" t="s">
        <v>441</v>
      </c>
      <c r="C156" s="42" t="s">
        <v>442</v>
      </c>
      <c r="D156" s="43" t="s">
        <v>443</v>
      </c>
      <c r="E156" s="45"/>
      <c r="F156" s="24"/>
      <c r="G156" s="45"/>
      <c r="H156" s="24"/>
      <c r="I156" s="47"/>
      <c r="J156" s="47"/>
      <c r="K156" s="363"/>
      <c r="L156" s="45"/>
      <c r="M156" s="47"/>
      <c r="N156" s="343">
        <f>Incentive!AB153</f>
        <v>3</v>
      </c>
      <c r="O156" s="48"/>
      <c r="P156" s="56"/>
      <c r="Q156" s="56"/>
      <c r="R156" s="223"/>
      <c r="S156" s="223"/>
    </row>
    <row r="157" ht="15.75" customHeight="1">
      <c r="A157" s="48">
        <v>140.0</v>
      </c>
      <c r="B157" s="41" t="s">
        <v>444</v>
      </c>
      <c r="C157" s="42" t="s">
        <v>445</v>
      </c>
      <c r="D157" s="43" t="s">
        <v>446</v>
      </c>
      <c r="E157" s="45"/>
      <c r="F157" s="24"/>
      <c r="G157" s="45"/>
      <c r="H157" s="24"/>
      <c r="I157" s="47"/>
      <c r="J157" s="47"/>
      <c r="K157" s="363"/>
      <c r="L157" s="45"/>
      <c r="M157" s="47"/>
      <c r="N157" s="343">
        <f>Incentive!AB154</f>
        <v>5</v>
      </c>
      <c r="O157" s="48"/>
      <c r="P157" s="56"/>
      <c r="Q157" s="56"/>
      <c r="R157" s="223"/>
      <c r="S157" s="223"/>
    </row>
    <row r="158" ht="15.75" customHeight="1">
      <c r="A158" s="20">
        <v>141.0</v>
      </c>
      <c r="B158" s="41" t="s">
        <v>447</v>
      </c>
      <c r="C158" s="42" t="s">
        <v>448</v>
      </c>
      <c r="D158" s="43" t="s">
        <v>449</v>
      </c>
      <c r="E158" s="45"/>
      <c r="F158" s="24"/>
      <c r="G158" s="45"/>
      <c r="H158" s="24"/>
      <c r="I158" s="47"/>
      <c r="J158" s="47"/>
      <c r="K158" s="363"/>
      <c r="L158" s="45"/>
      <c r="M158" s="47"/>
      <c r="N158" s="343">
        <f>Incentive!AB155</f>
        <v>3</v>
      </c>
      <c r="O158" s="48"/>
      <c r="P158" s="56"/>
      <c r="Q158" s="56"/>
      <c r="R158" s="223"/>
      <c r="S158" s="223"/>
    </row>
    <row r="159" ht="15.75" customHeight="1">
      <c r="A159" s="48">
        <v>142.0</v>
      </c>
      <c r="B159" s="41" t="s">
        <v>450</v>
      </c>
      <c r="C159" s="42" t="s">
        <v>451</v>
      </c>
      <c r="D159" s="43" t="s">
        <v>452</v>
      </c>
      <c r="E159" s="45"/>
      <c r="F159" s="24"/>
      <c r="G159" s="45"/>
      <c r="H159" s="24"/>
      <c r="I159" s="47"/>
      <c r="J159" s="47"/>
      <c r="K159" s="363"/>
      <c r="L159" s="45"/>
      <c r="M159" s="47"/>
      <c r="N159" s="343">
        <f>Incentive!AB156</f>
        <v>4</v>
      </c>
      <c r="O159" s="48"/>
      <c r="P159" s="56"/>
      <c r="Q159" s="56"/>
      <c r="R159" s="223"/>
      <c r="S159" s="223"/>
    </row>
    <row r="160" ht="15.75" customHeight="1">
      <c r="A160" s="20">
        <v>143.0</v>
      </c>
      <c r="B160" s="41" t="s">
        <v>453</v>
      </c>
      <c r="C160" s="42" t="s">
        <v>454</v>
      </c>
      <c r="D160" s="43" t="s">
        <v>455</v>
      </c>
      <c r="E160" s="45"/>
      <c r="F160" s="24"/>
      <c r="G160" s="45"/>
      <c r="H160" s="24"/>
      <c r="I160" s="47"/>
      <c r="J160" s="47"/>
      <c r="K160" s="363"/>
      <c r="L160" s="45"/>
      <c r="M160" s="47"/>
      <c r="N160" s="343">
        <f>Incentive!AB157</f>
        <v>2</v>
      </c>
      <c r="O160" s="48"/>
      <c r="P160" s="56"/>
      <c r="Q160" s="56"/>
      <c r="R160" s="223"/>
      <c r="S160" s="223"/>
    </row>
    <row r="161" ht="15.75" customHeight="1">
      <c r="A161" s="48">
        <v>144.0</v>
      </c>
      <c r="B161" s="41" t="s">
        <v>456</v>
      </c>
      <c r="C161" s="42" t="s">
        <v>457</v>
      </c>
      <c r="D161" s="43" t="s">
        <v>458</v>
      </c>
      <c r="E161" s="45"/>
      <c r="F161" s="24"/>
      <c r="G161" s="45"/>
      <c r="H161" s="24"/>
      <c r="I161" s="47"/>
      <c r="J161" s="47"/>
      <c r="K161" s="363"/>
      <c r="L161" s="45"/>
      <c r="M161" s="47"/>
      <c r="N161" s="343">
        <f>Incentive!AB158</f>
        <v>1</v>
      </c>
      <c r="O161" s="48"/>
      <c r="P161" s="56"/>
      <c r="Q161" s="56"/>
      <c r="R161" s="223"/>
      <c r="S161" s="223"/>
    </row>
    <row r="162" ht="15.75" customHeight="1">
      <c r="A162" s="20">
        <v>145.0</v>
      </c>
      <c r="B162" s="41" t="s">
        <v>459</v>
      </c>
      <c r="C162" s="42" t="s">
        <v>460</v>
      </c>
      <c r="D162" s="43" t="s">
        <v>461</v>
      </c>
      <c r="E162" s="45"/>
      <c r="F162" s="24"/>
      <c r="G162" s="45"/>
      <c r="H162" s="24"/>
      <c r="I162" s="47"/>
      <c r="J162" s="47"/>
      <c r="K162" s="363"/>
      <c r="L162" s="45"/>
      <c r="M162" s="47"/>
      <c r="N162" s="343">
        <f>Incentive!AB159</f>
        <v>3</v>
      </c>
      <c r="O162" s="48"/>
      <c r="P162" s="56"/>
      <c r="Q162" s="56"/>
      <c r="R162" s="223"/>
      <c r="S162" s="223"/>
    </row>
    <row r="163" ht="15.75" customHeight="1">
      <c r="A163" s="48">
        <v>146.0</v>
      </c>
      <c r="B163" s="41" t="s">
        <v>462</v>
      </c>
      <c r="C163" s="42" t="s">
        <v>463</v>
      </c>
      <c r="D163" s="43" t="s">
        <v>464</v>
      </c>
      <c r="E163" s="45"/>
      <c r="F163" s="24"/>
      <c r="G163" s="45"/>
      <c r="H163" s="24"/>
      <c r="I163" s="47"/>
      <c r="J163" s="47"/>
      <c r="K163" s="363"/>
      <c r="L163" s="45"/>
      <c r="M163" s="47"/>
      <c r="N163" s="343">
        <f>Incentive!AB160</f>
        <v>3</v>
      </c>
      <c r="O163" s="48"/>
      <c r="P163" s="56"/>
      <c r="Q163" s="56"/>
      <c r="R163" s="223"/>
      <c r="S163" s="223"/>
    </row>
    <row r="164" ht="15.75" customHeight="1">
      <c r="A164" s="20">
        <v>147.0</v>
      </c>
      <c r="B164" s="41" t="s">
        <v>465</v>
      </c>
      <c r="C164" s="42" t="s">
        <v>466</v>
      </c>
      <c r="D164" s="43" t="s">
        <v>467</v>
      </c>
      <c r="E164" s="45"/>
      <c r="F164" s="24"/>
      <c r="G164" s="45"/>
      <c r="H164" s="24"/>
      <c r="I164" s="47"/>
      <c r="J164" s="47"/>
      <c r="K164" s="363"/>
      <c r="L164" s="45"/>
      <c r="M164" s="47"/>
      <c r="N164" s="343">
        <f>Incentive!AB161</f>
        <v>1</v>
      </c>
      <c r="O164" s="48"/>
      <c r="P164" s="56"/>
      <c r="Q164" s="56"/>
      <c r="R164" s="223"/>
      <c r="S164" s="223"/>
    </row>
    <row r="165" ht="15.75" customHeight="1">
      <c r="A165" s="48">
        <v>148.0</v>
      </c>
      <c r="B165" s="41" t="s">
        <v>468</v>
      </c>
      <c r="C165" s="42" t="s">
        <v>469</v>
      </c>
      <c r="D165" s="43" t="s">
        <v>470</v>
      </c>
      <c r="E165" s="45"/>
      <c r="F165" s="24"/>
      <c r="G165" s="45"/>
      <c r="H165" s="24"/>
      <c r="I165" s="47"/>
      <c r="J165" s="47"/>
      <c r="K165" s="363"/>
      <c r="L165" s="45"/>
      <c r="M165" s="47"/>
      <c r="N165" s="343" t="str">
        <f>Incentive!AB162</f>
        <v/>
      </c>
      <c r="O165" s="48"/>
      <c r="P165" s="56"/>
      <c r="Q165" s="56"/>
      <c r="R165" s="223"/>
      <c r="S165" s="223"/>
    </row>
    <row r="166" ht="15.75" customHeight="1">
      <c r="A166" s="20">
        <v>149.0</v>
      </c>
      <c r="B166" s="41" t="s">
        <v>471</v>
      </c>
      <c r="C166" s="42" t="s">
        <v>472</v>
      </c>
      <c r="D166" s="43" t="s">
        <v>473</v>
      </c>
      <c r="E166" s="45"/>
      <c r="F166" s="24"/>
      <c r="G166" s="45"/>
      <c r="H166" s="24"/>
      <c r="I166" s="47"/>
      <c r="J166" s="47"/>
      <c r="K166" s="363"/>
      <c r="L166" s="45"/>
      <c r="M166" s="47"/>
      <c r="N166" s="343">
        <f>Incentive!AB163</f>
        <v>5</v>
      </c>
      <c r="O166" s="48"/>
      <c r="P166" s="56"/>
      <c r="Q166" s="56"/>
      <c r="R166" s="223"/>
      <c r="S166" s="223"/>
    </row>
    <row r="167" ht="15.75" customHeight="1">
      <c r="A167" s="48">
        <v>150.0</v>
      </c>
      <c r="B167" s="41" t="s">
        <v>474</v>
      </c>
      <c r="C167" s="42" t="s">
        <v>475</v>
      </c>
      <c r="D167" s="43" t="s">
        <v>476</v>
      </c>
      <c r="E167" s="45"/>
      <c r="F167" s="24"/>
      <c r="G167" s="45"/>
      <c r="H167" s="24"/>
      <c r="I167" s="47"/>
      <c r="J167" s="47"/>
      <c r="K167" s="363"/>
      <c r="L167" s="45"/>
      <c r="M167" s="47"/>
      <c r="N167" s="343">
        <f>Incentive!AB164</f>
        <v>3</v>
      </c>
      <c r="O167" s="48"/>
      <c r="P167" s="56"/>
      <c r="Q167" s="56"/>
      <c r="R167" s="223"/>
      <c r="S167" s="223"/>
    </row>
    <row r="168" ht="15.75" customHeight="1">
      <c r="A168" s="20">
        <v>151.0</v>
      </c>
      <c r="B168" s="41" t="s">
        <v>477</v>
      </c>
      <c r="C168" s="42" t="s">
        <v>478</v>
      </c>
      <c r="D168" s="43" t="s">
        <v>479</v>
      </c>
      <c r="E168" s="45"/>
      <c r="F168" s="24"/>
      <c r="G168" s="45"/>
      <c r="H168" s="24"/>
      <c r="I168" s="47"/>
      <c r="J168" s="47"/>
      <c r="K168" s="363"/>
      <c r="L168" s="45"/>
      <c r="M168" s="47"/>
      <c r="N168" s="343">
        <f>Incentive!AB165</f>
        <v>5</v>
      </c>
      <c r="O168" s="48"/>
      <c r="P168" s="56"/>
      <c r="Q168" s="56"/>
      <c r="R168" s="223"/>
      <c r="S168" s="223"/>
    </row>
    <row r="169" ht="15.75" customHeight="1">
      <c r="A169" s="48">
        <v>152.0</v>
      </c>
      <c r="B169" s="41" t="s">
        <v>480</v>
      </c>
      <c r="C169" s="42" t="s">
        <v>481</v>
      </c>
      <c r="D169" s="43" t="s">
        <v>482</v>
      </c>
      <c r="E169" s="45"/>
      <c r="F169" s="24"/>
      <c r="G169" s="45"/>
      <c r="H169" s="24"/>
      <c r="I169" s="47"/>
      <c r="J169" s="47"/>
      <c r="K169" s="363"/>
      <c r="L169" s="45"/>
      <c r="M169" s="47"/>
      <c r="N169" s="343" t="str">
        <f>Incentive!AB166</f>
        <v/>
      </c>
      <c r="O169" s="48"/>
      <c r="P169" s="56"/>
      <c r="Q169" s="56"/>
      <c r="R169" s="223"/>
      <c r="S169" s="223"/>
    </row>
    <row r="170" ht="15.75" customHeight="1">
      <c r="A170" s="20">
        <v>153.0</v>
      </c>
      <c r="B170" s="41" t="s">
        <v>483</v>
      </c>
      <c r="C170" s="42" t="s">
        <v>484</v>
      </c>
      <c r="D170" s="43" t="s">
        <v>485</v>
      </c>
      <c r="E170" s="45"/>
      <c r="F170" s="24"/>
      <c r="G170" s="45"/>
      <c r="H170" s="24"/>
      <c r="I170" s="47"/>
      <c r="J170" s="47"/>
      <c r="K170" s="363"/>
      <c r="L170" s="45"/>
      <c r="M170" s="47"/>
      <c r="N170" s="343" t="str">
        <f>Incentive!AB167</f>
        <v/>
      </c>
      <c r="O170" s="48"/>
      <c r="P170" s="56"/>
      <c r="Q170" s="56"/>
      <c r="R170" s="223"/>
      <c r="S170" s="223"/>
    </row>
    <row r="171" ht="15.75" customHeight="1">
      <c r="A171" s="48">
        <v>154.0</v>
      </c>
      <c r="B171" s="41" t="s">
        <v>486</v>
      </c>
      <c r="C171" s="42" t="s">
        <v>487</v>
      </c>
      <c r="D171" s="43" t="s">
        <v>488</v>
      </c>
      <c r="E171" s="45"/>
      <c r="F171" s="24"/>
      <c r="G171" s="45"/>
      <c r="H171" s="24"/>
      <c r="I171" s="47"/>
      <c r="J171" s="47"/>
      <c r="K171" s="363"/>
      <c r="L171" s="45"/>
      <c r="M171" s="47"/>
      <c r="N171" s="343" t="str">
        <f>Incentive!AB168</f>
        <v/>
      </c>
      <c r="O171" s="48"/>
      <c r="P171" s="56"/>
      <c r="Q171" s="56"/>
      <c r="R171" s="223"/>
      <c r="S171" s="223"/>
    </row>
    <row r="172" ht="15.75" customHeight="1">
      <c r="A172" s="20">
        <v>155.0</v>
      </c>
      <c r="B172" s="41" t="s">
        <v>489</v>
      </c>
      <c r="C172" s="42" t="s">
        <v>490</v>
      </c>
      <c r="D172" s="43" t="s">
        <v>491</v>
      </c>
      <c r="E172" s="48"/>
      <c r="F172" s="24"/>
      <c r="G172" s="45"/>
      <c r="H172" s="24"/>
      <c r="I172" s="24"/>
      <c r="J172" s="24"/>
      <c r="K172" s="252"/>
      <c r="L172" s="48"/>
      <c r="M172" s="24"/>
      <c r="N172" s="343" t="str">
        <f>Incentive!AB169</f>
        <v/>
      </c>
      <c r="O172" s="48"/>
      <c r="P172" s="56"/>
      <c r="Q172" s="56"/>
      <c r="R172" s="223"/>
      <c r="S172" s="223"/>
    </row>
    <row r="173" ht="15.75" customHeight="1">
      <c r="A173" s="48">
        <v>156.0</v>
      </c>
      <c r="B173" s="41" t="s">
        <v>492</v>
      </c>
      <c r="C173" s="42" t="s">
        <v>493</v>
      </c>
      <c r="D173" s="43" t="s">
        <v>494</v>
      </c>
      <c r="E173" s="48"/>
      <c r="F173" s="24"/>
      <c r="G173" s="45"/>
      <c r="H173" s="24"/>
      <c r="I173" s="24"/>
      <c r="J173" s="24"/>
      <c r="K173" s="252"/>
      <c r="L173" s="48"/>
      <c r="M173" s="24"/>
      <c r="N173" s="343" t="str">
        <f>Incentive!AB170</f>
        <v/>
      </c>
      <c r="O173" s="48"/>
      <c r="P173" s="56"/>
      <c r="Q173" s="56"/>
      <c r="R173" s="223"/>
      <c r="S173" s="223"/>
    </row>
    <row r="174" ht="15.75" customHeight="1">
      <c r="A174" s="20">
        <v>157.0</v>
      </c>
      <c r="B174" s="41" t="s">
        <v>495</v>
      </c>
      <c r="C174" s="42" t="s">
        <v>496</v>
      </c>
      <c r="D174" s="43" t="s">
        <v>497</v>
      </c>
      <c r="E174" s="48"/>
      <c r="F174" s="24"/>
      <c r="G174" s="24"/>
      <c r="H174" s="24"/>
      <c r="I174" s="24"/>
      <c r="J174" s="24"/>
      <c r="K174" s="252"/>
      <c r="L174" s="48"/>
      <c r="M174" s="24"/>
      <c r="N174" s="343" t="str">
        <f>Incentive!AB171</f>
        <v/>
      </c>
      <c r="O174" s="48"/>
      <c r="P174" s="56"/>
      <c r="Q174" s="56"/>
      <c r="R174" s="223"/>
      <c r="S174" s="223"/>
    </row>
    <row r="175" ht="15.75" customHeight="1">
      <c r="A175" s="48">
        <v>158.0</v>
      </c>
      <c r="B175" s="41" t="s">
        <v>498</v>
      </c>
      <c r="C175" s="42" t="s">
        <v>499</v>
      </c>
      <c r="D175" s="43" t="s">
        <v>500</v>
      </c>
      <c r="E175" s="48"/>
      <c r="F175" s="24"/>
      <c r="G175" s="48"/>
      <c r="H175" s="24"/>
      <c r="I175" s="24"/>
      <c r="J175" s="24"/>
      <c r="K175" s="252"/>
      <c r="L175" s="48"/>
      <c r="M175" s="24"/>
      <c r="N175" s="343" t="str">
        <f>Incentive!AB172</f>
        <v/>
      </c>
      <c r="O175" s="48"/>
      <c r="P175" s="56"/>
      <c r="Q175" s="56"/>
      <c r="R175" s="223"/>
      <c r="S175" s="223"/>
    </row>
    <row r="176" ht="15.75" customHeight="1">
      <c r="A176" s="20">
        <v>159.0</v>
      </c>
      <c r="B176" s="41" t="s">
        <v>501</v>
      </c>
      <c r="C176" s="42" t="s">
        <v>502</v>
      </c>
      <c r="D176" s="43" t="s">
        <v>503</v>
      </c>
      <c r="E176" s="48"/>
      <c r="F176" s="24"/>
      <c r="G176" s="48"/>
      <c r="H176" s="24"/>
      <c r="I176" s="24"/>
      <c r="J176" s="24"/>
      <c r="K176" s="252"/>
      <c r="L176" s="48"/>
      <c r="M176" s="24"/>
      <c r="N176" s="343" t="str">
        <f>Incentive!AB173</f>
        <v/>
      </c>
      <c r="O176" s="48"/>
      <c r="P176" s="56"/>
      <c r="Q176" s="56"/>
      <c r="R176" s="223"/>
      <c r="S176" s="223"/>
    </row>
    <row r="177" ht="15.75" customHeight="1">
      <c r="A177" s="48">
        <v>160.0</v>
      </c>
      <c r="B177" s="41" t="s">
        <v>504</v>
      </c>
      <c r="C177" s="361" t="s">
        <v>505</v>
      </c>
      <c r="D177" s="36" t="s">
        <v>506</v>
      </c>
      <c r="E177" s="48"/>
      <c r="F177" s="24"/>
      <c r="G177" s="48"/>
      <c r="H177" s="24"/>
      <c r="I177" s="24"/>
      <c r="J177" s="24"/>
      <c r="K177" s="252"/>
      <c r="L177" s="48"/>
      <c r="M177" s="24"/>
      <c r="N177" s="343">
        <f>Incentive!AB174</f>
        <v>5</v>
      </c>
      <c r="O177" s="48"/>
      <c r="P177" s="56"/>
      <c r="Q177" s="56"/>
      <c r="R177" s="223"/>
      <c r="S177" s="223"/>
    </row>
    <row r="178" ht="15.75" customHeight="1">
      <c r="A178" s="20">
        <v>161.0</v>
      </c>
      <c r="B178" s="41" t="s">
        <v>507</v>
      </c>
      <c r="C178" s="361" t="s">
        <v>508</v>
      </c>
      <c r="D178" s="36" t="s">
        <v>509</v>
      </c>
      <c r="E178" s="48"/>
      <c r="F178" s="24"/>
      <c r="G178" s="48"/>
      <c r="H178" s="24"/>
      <c r="I178" s="24"/>
      <c r="J178" s="24"/>
      <c r="K178" s="252"/>
      <c r="L178" s="48"/>
      <c r="M178" s="24"/>
      <c r="N178" s="343">
        <f>Incentive!AB175</f>
        <v>3</v>
      </c>
      <c r="O178" s="48"/>
      <c r="P178" s="56"/>
      <c r="Q178" s="56"/>
      <c r="R178" s="223"/>
      <c r="S178" s="223"/>
    </row>
    <row r="179" ht="15.75" customHeight="1">
      <c r="A179" s="48">
        <v>162.0</v>
      </c>
      <c r="B179" s="41" t="s">
        <v>510</v>
      </c>
      <c r="C179" s="361" t="s">
        <v>511</v>
      </c>
      <c r="D179" s="36" t="s">
        <v>512</v>
      </c>
      <c r="E179" s="48"/>
      <c r="F179" s="24"/>
      <c r="G179" s="48"/>
      <c r="H179" s="24"/>
      <c r="I179" s="24"/>
      <c r="J179" s="24"/>
      <c r="K179" s="252"/>
      <c r="L179" s="48"/>
      <c r="M179" s="24"/>
      <c r="N179" s="343">
        <f>Incentive!AB176</f>
        <v>3</v>
      </c>
      <c r="O179" s="48"/>
      <c r="P179" s="56"/>
      <c r="Q179" s="56"/>
      <c r="R179" s="223"/>
      <c r="S179" s="223"/>
    </row>
    <row r="180" ht="15.75" customHeight="1">
      <c r="A180" s="20">
        <v>163.0</v>
      </c>
      <c r="B180" s="41" t="s">
        <v>513</v>
      </c>
      <c r="C180" s="361" t="s">
        <v>514</v>
      </c>
      <c r="D180" s="36" t="s">
        <v>515</v>
      </c>
      <c r="E180" s="48"/>
      <c r="F180" s="24"/>
      <c r="G180" s="48"/>
      <c r="H180" s="24"/>
      <c r="I180" s="24"/>
      <c r="J180" s="24"/>
      <c r="K180" s="252"/>
      <c r="L180" s="48"/>
      <c r="M180" s="24"/>
      <c r="N180" s="343">
        <f>Incentive!AB177</f>
        <v>3</v>
      </c>
      <c r="O180" s="48"/>
      <c r="P180" s="56"/>
      <c r="Q180" s="56"/>
      <c r="R180" s="223"/>
      <c r="S180" s="223"/>
    </row>
    <row r="181" ht="15.75" customHeight="1">
      <c r="A181" s="48">
        <v>164.0</v>
      </c>
      <c r="B181" s="41" t="s">
        <v>516</v>
      </c>
      <c r="C181" s="361" t="s">
        <v>517</v>
      </c>
      <c r="D181" s="36" t="s">
        <v>518</v>
      </c>
      <c r="E181" s="48"/>
      <c r="F181" s="24"/>
      <c r="G181" s="48"/>
      <c r="H181" s="24"/>
      <c r="I181" s="24"/>
      <c r="J181" s="24"/>
      <c r="K181" s="252"/>
      <c r="L181" s="48"/>
      <c r="M181" s="24"/>
      <c r="N181" s="343">
        <f>Incentive!AB178</f>
        <v>5</v>
      </c>
      <c r="O181" s="48"/>
      <c r="P181" s="56"/>
      <c r="Q181" s="56"/>
      <c r="R181" s="223"/>
      <c r="S181" s="223"/>
    </row>
    <row r="182" ht="15.75" customHeight="1">
      <c r="A182" s="20">
        <v>165.0</v>
      </c>
      <c r="B182" s="41" t="s">
        <v>519</v>
      </c>
      <c r="C182" s="361" t="s">
        <v>520</v>
      </c>
      <c r="D182" s="36" t="s">
        <v>521</v>
      </c>
      <c r="E182" s="48"/>
      <c r="F182" s="24"/>
      <c r="G182" s="48"/>
      <c r="H182" s="24"/>
      <c r="I182" s="24"/>
      <c r="J182" s="24"/>
      <c r="K182" s="252"/>
      <c r="L182" s="48"/>
      <c r="M182" s="24"/>
      <c r="N182" s="343" t="str">
        <f>Incentive!AB179</f>
        <v/>
      </c>
      <c r="O182" s="48"/>
      <c r="P182" s="56"/>
      <c r="Q182" s="56"/>
      <c r="R182" s="223"/>
      <c r="S182" s="223"/>
    </row>
    <row r="183" ht="15.75" customHeight="1">
      <c r="A183" s="48">
        <v>166.0</v>
      </c>
      <c r="B183" s="41" t="s">
        <v>522</v>
      </c>
      <c r="C183" s="361" t="s">
        <v>523</v>
      </c>
      <c r="D183" s="36" t="s">
        <v>524</v>
      </c>
      <c r="E183" s="48"/>
      <c r="F183" s="24"/>
      <c r="G183" s="48"/>
      <c r="H183" s="24"/>
      <c r="I183" s="24"/>
      <c r="J183" s="24"/>
      <c r="K183" s="252"/>
      <c r="L183" s="48"/>
      <c r="M183" s="24"/>
      <c r="N183" s="343">
        <f>Incentive!AB180</f>
        <v>5</v>
      </c>
      <c r="O183" s="48"/>
      <c r="P183" s="56"/>
      <c r="Q183" s="56"/>
      <c r="R183" s="223"/>
      <c r="S183" s="223"/>
    </row>
    <row r="184" ht="15.75" customHeight="1">
      <c r="A184" s="20">
        <v>167.0</v>
      </c>
      <c r="B184" s="41" t="s">
        <v>525</v>
      </c>
      <c r="C184" s="361" t="s">
        <v>526</v>
      </c>
      <c r="D184" s="36" t="s">
        <v>527</v>
      </c>
      <c r="E184" s="48"/>
      <c r="F184" s="24"/>
      <c r="G184" s="48"/>
      <c r="H184" s="24"/>
      <c r="I184" s="24"/>
      <c r="J184" s="24"/>
      <c r="K184" s="252"/>
      <c r="L184" s="48"/>
      <c r="M184" s="24"/>
      <c r="N184" s="343">
        <f>Incentive!AB181</f>
        <v>5</v>
      </c>
      <c r="O184" s="48"/>
      <c r="P184" s="56"/>
      <c r="Q184" s="56"/>
      <c r="R184" s="223"/>
      <c r="S184" s="223"/>
    </row>
    <row r="185" ht="15.75" customHeight="1">
      <c r="A185" s="48">
        <v>168.0</v>
      </c>
      <c r="B185" s="41" t="s">
        <v>528</v>
      </c>
      <c r="C185" s="361" t="s">
        <v>529</v>
      </c>
      <c r="D185" s="36" t="s">
        <v>530</v>
      </c>
      <c r="E185" s="48"/>
      <c r="F185" s="24"/>
      <c r="G185" s="48"/>
      <c r="H185" s="24"/>
      <c r="I185" s="24"/>
      <c r="J185" s="24"/>
      <c r="K185" s="252"/>
      <c r="L185" s="48"/>
      <c r="M185" s="24"/>
      <c r="N185" s="343">
        <f>Incentive!AB182</f>
        <v>5</v>
      </c>
      <c r="O185" s="48"/>
      <c r="P185" s="56"/>
      <c r="Q185" s="56"/>
      <c r="R185" s="223"/>
      <c r="S185" s="223"/>
    </row>
    <row r="186" ht="15.75" customHeight="1">
      <c r="A186" s="20">
        <v>169.0</v>
      </c>
      <c r="B186" s="41" t="s">
        <v>531</v>
      </c>
      <c r="C186" s="361" t="s">
        <v>532</v>
      </c>
      <c r="D186" s="36" t="s">
        <v>533</v>
      </c>
      <c r="E186" s="48"/>
      <c r="F186" s="24"/>
      <c r="G186" s="48"/>
      <c r="H186" s="24"/>
      <c r="I186" s="24"/>
      <c r="J186" s="24"/>
      <c r="K186" s="252"/>
      <c r="L186" s="48"/>
      <c r="M186" s="24"/>
      <c r="N186" s="343">
        <f>Incentive!AB183</f>
        <v>5</v>
      </c>
      <c r="O186" s="48"/>
      <c r="P186" s="56"/>
      <c r="Q186" s="56"/>
      <c r="R186" s="223"/>
      <c r="S186" s="223"/>
    </row>
    <row r="187" ht="15.75" customHeight="1">
      <c r="A187" s="48">
        <v>170.0</v>
      </c>
      <c r="B187" s="41" t="s">
        <v>534</v>
      </c>
      <c r="C187" s="361" t="s">
        <v>535</v>
      </c>
      <c r="D187" s="36" t="s">
        <v>536</v>
      </c>
      <c r="E187" s="48"/>
      <c r="F187" s="24"/>
      <c r="G187" s="48"/>
      <c r="H187" s="24"/>
      <c r="I187" s="24"/>
      <c r="J187" s="24"/>
      <c r="K187" s="252"/>
      <c r="L187" s="48"/>
      <c r="M187" s="24"/>
      <c r="N187" s="343">
        <f>Incentive!AB184</f>
        <v>3</v>
      </c>
      <c r="O187" s="48"/>
      <c r="P187" s="56"/>
      <c r="Q187" s="56"/>
      <c r="R187" s="223"/>
      <c r="S187" s="223"/>
    </row>
    <row r="188" ht="15.75" customHeight="1">
      <c r="A188" s="20">
        <v>171.0</v>
      </c>
      <c r="B188" s="41" t="s">
        <v>537</v>
      </c>
      <c r="C188" s="361" t="s">
        <v>538</v>
      </c>
      <c r="D188" s="36" t="s">
        <v>539</v>
      </c>
      <c r="E188" s="48"/>
      <c r="F188" s="24"/>
      <c r="G188" s="48"/>
      <c r="H188" s="24"/>
      <c r="I188" s="24"/>
      <c r="J188" s="24"/>
      <c r="K188" s="252"/>
      <c r="L188" s="48"/>
      <c r="M188" s="24"/>
      <c r="N188" s="343">
        <f>Incentive!AB185</f>
        <v>5</v>
      </c>
      <c r="O188" s="48"/>
      <c r="P188" s="56"/>
      <c r="Q188" s="56"/>
      <c r="R188" s="223"/>
      <c r="S188" s="223"/>
    </row>
    <row r="189" ht="15.75" customHeight="1">
      <c r="A189" s="56"/>
      <c r="B189" s="244"/>
      <c r="C189" s="244"/>
      <c r="D189" s="238"/>
      <c r="E189" s="56"/>
      <c r="F189" s="364"/>
      <c r="G189" s="56"/>
      <c r="H189" s="364"/>
      <c r="I189" s="364"/>
      <c r="J189" s="364"/>
      <c r="K189" s="184"/>
      <c r="L189" s="56"/>
      <c r="M189" s="364"/>
      <c r="N189" s="56"/>
      <c r="O189" s="56"/>
      <c r="P189" s="56"/>
      <c r="Q189" s="56"/>
      <c r="R189" s="223"/>
      <c r="S189" s="223"/>
    </row>
    <row r="190" ht="15.75" customHeight="1">
      <c r="A190" s="56"/>
      <c r="B190" s="244"/>
      <c r="C190" s="244"/>
      <c r="D190" s="238"/>
      <c r="E190" s="56"/>
      <c r="F190" s="364"/>
      <c r="G190" s="56"/>
      <c r="H190" s="364"/>
      <c r="I190" s="364"/>
      <c r="J190" s="364"/>
      <c r="K190" s="184"/>
      <c r="L190" s="56"/>
      <c r="M190" s="364"/>
      <c r="N190" s="56"/>
      <c r="O190" s="56"/>
      <c r="P190" s="56"/>
      <c r="Q190" s="56"/>
      <c r="R190" s="223"/>
      <c r="S190" s="223"/>
    </row>
    <row r="191" ht="15.75" customHeight="1">
      <c r="A191" s="56"/>
      <c r="B191" s="244"/>
      <c r="C191" s="244"/>
      <c r="D191" s="238"/>
      <c r="E191" s="56"/>
      <c r="F191" s="364"/>
      <c r="G191" s="56"/>
      <c r="H191" s="364"/>
      <c r="I191" s="364"/>
      <c r="J191" s="364"/>
      <c r="K191" s="184"/>
      <c r="L191" s="56"/>
      <c r="M191" s="364"/>
      <c r="N191" s="56"/>
      <c r="O191" s="56"/>
      <c r="P191" s="56"/>
      <c r="Q191" s="56"/>
      <c r="R191" s="223"/>
      <c r="S191" s="223"/>
    </row>
    <row r="192" ht="15.75" customHeight="1">
      <c r="A192" s="56"/>
      <c r="B192" s="365" t="s">
        <v>810</v>
      </c>
      <c r="C192" s="59"/>
      <c r="D192" s="238">
        <f>COUNTIF(O15:O23,"=22")</f>
        <v>0</v>
      </c>
      <c r="E192" s="56"/>
      <c r="F192" s="364"/>
      <c r="G192" s="56"/>
      <c r="H192" s="364"/>
      <c r="I192" s="364"/>
      <c r="J192" s="364"/>
      <c r="K192" s="184"/>
      <c r="L192" s="56"/>
      <c r="M192" s="364"/>
      <c r="N192" s="56"/>
      <c r="O192" s="56"/>
      <c r="P192" s="56"/>
      <c r="Q192" s="56"/>
      <c r="R192" s="223"/>
      <c r="S192" s="223"/>
    </row>
    <row r="193" ht="15.75" customHeight="1">
      <c r="A193" s="56"/>
      <c r="B193" s="365" t="s">
        <v>811</v>
      </c>
      <c r="C193" s="59"/>
      <c r="D193" s="244">
        <f>COUNTIF(O15:O23,"=23")</f>
        <v>0</v>
      </c>
      <c r="E193" s="56"/>
      <c r="F193" s="364"/>
      <c r="G193" s="56"/>
      <c r="H193" s="364"/>
      <c r="I193" s="364"/>
      <c r="J193" s="364"/>
      <c r="K193" s="184"/>
      <c r="L193" s="56"/>
      <c r="M193" s="364"/>
      <c r="N193" s="56"/>
      <c r="O193" s="56"/>
      <c r="P193" s="56"/>
      <c r="Q193" s="56"/>
      <c r="R193" s="223"/>
      <c r="S193" s="223"/>
    </row>
    <row r="194" ht="15.75" customHeight="1">
      <c r="A194" s="56"/>
      <c r="B194" s="365" t="s">
        <v>812</v>
      </c>
      <c r="C194" s="59"/>
      <c r="D194" s="244">
        <f>COUNTIF(O15:O23,"=24")</f>
        <v>0</v>
      </c>
      <c r="E194" s="56"/>
      <c r="F194" s="364"/>
      <c r="G194" s="56"/>
      <c r="H194" s="364"/>
      <c r="I194" s="364"/>
      <c r="J194" s="364"/>
      <c r="K194" s="184"/>
      <c r="L194" s="56"/>
      <c r="M194" s="364"/>
      <c r="N194" s="56"/>
      <c r="O194" s="56"/>
      <c r="P194" s="56"/>
      <c r="Q194" s="56"/>
      <c r="R194" s="223"/>
      <c r="S194" s="223"/>
    </row>
    <row r="195" ht="15.75" customHeight="1">
      <c r="A195" s="56"/>
      <c r="B195" s="365" t="s">
        <v>813</v>
      </c>
      <c r="C195" s="59"/>
      <c r="D195" s="238">
        <f>COUNTIF(O15:O23,"=25")</f>
        <v>0</v>
      </c>
      <c r="E195" s="56"/>
      <c r="F195" s="364"/>
      <c r="G195" s="56"/>
      <c r="H195" s="364"/>
      <c r="I195" s="364"/>
      <c r="J195" s="364"/>
      <c r="K195" s="184"/>
      <c r="L195" s="56"/>
      <c r="M195" s="364"/>
      <c r="N195" s="56"/>
      <c r="O195" s="56"/>
      <c r="P195" s="56"/>
      <c r="Q195" s="56"/>
      <c r="R195" s="223"/>
      <c r="S195" s="223"/>
    </row>
    <row r="196" ht="15.75" customHeight="1">
      <c r="A196" s="56"/>
      <c r="B196" s="365" t="s">
        <v>814</v>
      </c>
      <c r="C196" s="59"/>
      <c r="D196" s="244">
        <f>COUNTIF(O15:O23,"=26")</f>
        <v>0</v>
      </c>
      <c r="E196" s="56"/>
      <c r="F196" s="364"/>
      <c r="G196" s="56"/>
      <c r="H196" s="364"/>
      <c r="I196" s="364"/>
      <c r="J196" s="364"/>
      <c r="K196" s="184"/>
      <c r="L196" s="56"/>
      <c r="M196" s="364"/>
      <c r="N196" s="56"/>
      <c r="O196" s="56"/>
      <c r="P196" s="56"/>
      <c r="Q196" s="56"/>
      <c r="R196" s="223"/>
      <c r="S196" s="223"/>
    </row>
    <row r="197" ht="15.75" customHeight="1">
      <c r="A197" s="56"/>
      <c r="B197" s="365" t="s">
        <v>815</v>
      </c>
      <c r="C197" s="59"/>
      <c r="D197" s="238">
        <f>COUNTIF(O15:O23,"=27")</f>
        <v>0</v>
      </c>
      <c r="E197" s="56"/>
      <c r="F197" s="364"/>
      <c r="G197" s="56"/>
      <c r="H197" s="364"/>
      <c r="I197" s="364"/>
      <c r="J197" s="364"/>
      <c r="K197" s="184"/>
      <c r="L197" s="56"/>
      <c r="M197" s="364"/>
      <c r="N197" s="56"/>
      <c r="O197" s="56"/>
      <c r="P197" s="56"/>
      <c r="Q197" s="56"/>
      <c r="R197" s="223"/>
      <c r="S197" s="223"/>
    </row>
    <row r="198" ht="15.75" customHeight="1">
      <c r="A198" s="56"/>
      <c r="B198" s="365" t="s">
        <v>816</v>
      </c>
      <c r="C198" s="59"/>
      <c r="D198" s="238">
        <f>COUNTIF(O15:O23,"=28")</f>
        <v>0</v>
      </c>
      <c r="E198" s="56"/>
      <c r="F198" s="364"/>
      <c r="G198" s="56"/>
      <c r="H198" s="364"/>
      <c r="I198" s="364"/>
      <c r="J198" s="364"/>
      <c r="K198" s="184"/>
      <c r="L198" s="56"/>
      <c r="M198" s="364"/>
      <c r="N198" s="56"/>
      <c r="O198" s="56"/>
      <c r="P198" s="56"/>
      <c r="Q198" s="56"/>
      <c r="R198" s="223"/>
      <c r="S198" s="223"/>
    </row>
    <row r="199" ht="15.75" customHeight="1">
      <c r="A199" s="56"/>
      <c r="B199" s="365" t="s">
        <v>817</v>
      </c>
      <c r="C199" s="59"/>
      <c r="D199" s="238">
        <f>COUNTIF(O15:O23,"=29")</f>
        <v>0</v>
      </c>
      <c r="E199" s="56"/>
      <c r="F199" s="364"/>
      <c r="G199" s="56"/>
      <c r="H199" s="364"/>
      <c r="I199" s="364"/>
      <c r="J199" s="364"/>
      <c r="K199" s="184"/>
      <c r="L199" s="56"/>
      <c r="M199" s="364"/>
      <c r="N199" s="56"/>
      <c r="O199" s="56"/>
      <c r="P199" s="56"/>
      <c r="Q199" s="56"/>
      <c r="R199" s="223"/>
      <c r="S199" s="223"/>
    </row>
    <row r="200" ht="15.75" customHeight="1">
      <c r="A200" s="56"/>
      <c r="B200" s="365" t="s">
        <v>818</v>
      </c>
      <c r="C200" s="59"/>
      <c r="D200" s="244">
        <f>COUNTIF(O15:O23,"=30")</f>
        <v>0</v>
      </c>
      <c r="E200" s="56"/>
      <c r="F200" s="364"/>
      <c r="G200" s="56"/>
      <c r="H200" s="364"/>
      <c r="I200" s="364"/>
      <c r="J200" s="364"/>
      <c r="K200" s="184"/>
      <c r="L200" s="56"/>
      <c r="M200" s="364"/>
      <c r="N200" s="56"/>
      <c r="O200" s="56"/>
      <c r="P200" s="56"/>
      <c r="Q200" s="56"/>
      <c r="R200" s="223"/>
      <c r="S200" s="223"/>
    </row>
    <row r="201" ht="15.75" customHeight="1">
      <c r="A201" s="56"/>
      <c r="B201" s="365" t="s">
        <v>819</v>
      </c>
      <c r="C201" s="59"/>
      <c r="D201" s="238">
        <f>COUNTIF(O15:O23,"=31")</f>
        <v>0</v>
      </c>
      <c r="E201" s="56"/>
      <c r="F201" s="364"/>
      <c r="G201" s="56"/>
      <c r="H201" s="364"/>
      <c r="I201" s="364"/>
      <c r="J201" s="364"/>
      <c r="K201" s="184"/>
      <c r="L201" s="56"/>
      <c r="M201" s="364"/>
      <c r="N201" s="56"/>
      <c r="O201" s="56"/>
      <c r="P201" s="56"/>
      <c r="Q201" s="56"/>
      <c r="R201" s="223"/>
      <c r="S201" s="223"/>
    </row>
    <row r="202" ht="15.75" customHeight="1">
      <c r="A202" s="56"/>
      <c r="B202" s="365" t="s">
        <v>820</v>
      </c>
      <c r="C202" s="59"/>
      <c r="D202" s="244">
        <f>COUNTIF(O15:O23,"=32")</f>
        <v>0</v>
      </c>
      <c r="E202" s="56"/>
      <c r="F202" s="364"/>
      <c r="G202" s="56"/>
      <c r="H202" s="364"/>
      <c r="I202" s="364"/>
      <c r="J202" s="364"/>
      <c r="K202" s="184"/>
      <c r="L202" s="56"/>
      <c r="M202" s="364"/>
      <c r="N202" s="56"/>
      <c r="O202" s="56"/>
      <c r="P202" s="56"/>
      <c r="Q202" s="56"/>
      <c r="R202" s="223"/>
      <c r="S202" s="223"/>
    </row>
    <row r="203" ht="15.75" customHeight="1">
      <c r="A203" s="56"/>
      <c r="B203" s="365" t="s">
        <v>820</v>
      </c>
      <c r="C203" s="59"/>
      <c r="D203" s="238">
        <f>COUNTIF(O15:O23,"=33")</f>
        <v>0</v>
      </c>
      <c r="E203" s="56"/>
      <c r="F203" s="364"/>
      <c r="G203" s="56"/>
      <c r="H203" s="364"/>
      <c r="I203" s="364"/>
      <c r="J203" s="364"/>
      <c r="K203" s="184"/>
      <c r="L203" s="56"/>
      <c r="M203" s="364"/>
      <c r="N203" s="56"/>
      <c r="O203" s="56"/>
      <c r="P203" s="56"/>
      <c r="Q203" s="56"/>
      <c r="R203" s="223"/>
      <c r="S203" s="223"/>
    </row>
    <row r="204" ht="15.75" customHeight="1">
      <c r="A204" s="56"/>
      <c r="B204" s="365" t="s">
        <v>821</v>
      </c>
      <c r="C204" s="59"/>
      <c r="D204" s="238">
        <f>COUNTIF(O15:O23,"=34")</f>
        <v>0</v>
      </c>
      <c r="E204" s="56"/>
      <c r="F204" s="364"/>
      <c r="G204" s="56"/>
      <c r="H204" s="364"/>
      <c r="I204" s="364"/>
      <c r="J204" s="364"/>
      <c r="K204" s="184"/>
      <c r="L204" s="56"/>
      <c r="M204" s="364"/>
      <c r="N204" s="56"/>
      <c r="O204" s="56"/>
      <c r="P204" s="56"/>
      <c r="Q204" s="56"/>
      <c r="R204" s="223"/>
      <c r="S204" s="223"/>
    </row>
    <row r="205" ht="15.75" customHeight="1">
      <c r="A205" s="56"/>
      <c r="B205" s="365" t="s">
        <v>822</v>
      </c>
      <c r="C205" s="59"/>
      <c r="D205" s="238">
        <f>COUNTIF(O15:O23,"=35")</f>
        <v>0</v>
      </c>
      <c r="E205" s="56"/>
      <c r="F205" s="364"/>
      <c r="G205" s="56"/>
      <c r="H205" s="364"/>
      <c r="I205" s="364"/>
      <c r="J205" s="364"/>
      <c r="K205" s="184"/>
      <c r="L205" s="56"/>
      <c r="M205" s="364"/>
      <c r="N205" s="56"/>
      <c r="O205" s="56"/>
      <c r="P205" s="56"/>
      <c r="Q205" s="56"/>
      <c r="R205" s="223"/>
      <c r="S205" s="223"/>
    </row>
    <row r="206" ht="15.75" customHeight="1">
      <c r="A206" s="56"/>
      <c r="B206" s="365" t="s">
        <v>823</v>
      </c>
      <c r="C206" s="59"/>
      <c r="D206" s="238">
        <f>COUNTIF(O15:O23,"=21")</f>
        <v>0</v>
      </c>
      <c r="E206" s="56"/>
      <c r="F206" s="364"/>
      <c r="G206" s="56"/>
      <c r="H206" s="364"/>
      <c r="I206" s="364"/>
      <c r="J206" s="364"/>
      <c r="K206" s="184"/>
      <c r="L206" s="56"/>
      <c r="M206" s="364"/>
      <c r="N206" s="56"/>
      <c r="O206" s="56"/>
      <c r="P206" s="56"/>
      <c r="Q206" s="56"/>
      <c r="R206" s="223"/>
      <c r="S206" s="223"/>
    </row>
    <row r="207" ht="15.75" customHeight="1">
      <c r="A207" s="56"/>
      <c r="B207" s="365" t="s">
        <v>824</v>
      </c>
      <c r="C207" s="59"/>
      <c r="D207" s="238">
        <f>COUNTIF(O15:O23,"=36")</f>
        <v>1</v>
      </c>
      <c r="E207" s="56"/>
      <c r="F207" s="364"/>
      <c r="G207" s="56"/>
      <c r="H207" s="364"/>
      <c r="I207" s="364"/>
      <c r="J207" s="364"/>
      <c r="K207" s="184"/>
      <c r="L207" s="56"/>
      <c r="M207" s="364"/>
      <c r="N207" s="56"/>
      <c r="O207" s="56"/>
      <c r="P207" s="56"/>
      <c r="Q207" s="56"/>
      <c r="R207" s="223"/>
      <c r="S207" s="223"/>
    </row>
    <row r="208" ht="15.75" customHeight="1">
      <c r="A208" s="56"/>
      <c r="B208" s="365" t="s">
        <v>825</v>
      </c>
      <c r="C208" s="59"/>
      <c r="D208" s="238">
        <f>COUNTIF(O15:O23,"=37")</f>
        <v>0</v>
      </c>
      <c r="E208" s="56"/>
      <c r="F208" s="364"/>
      <c r="G208" s="56"/>
      <c r="H208" s="364"/>
      <c r="I208" s="364"/>
      <c r="J208" s="364"/>
      <c r="K208" s="184"/>
      <c r="L208" s="56"/>
      <c r="M208" s="364"/>
      <c r="N208" s="56"/>
      <c r="O208" s="56"/>
      <c r="P208" s="56"/>
      <c r="Q208" s="56"/>
      <c r="R208" s="223"/>
      <c r="S208" s="223"/>
    </row>
    <row r="209" ht="15.75" customHeight="1">
      <c r="A209" s="56"/>
      <c r="B209" s="365" t="s">
        <v>826</v>
      </c>
      <c r="C209" s="59"/>
      <c r="D209" s="238">
        <f>COUNTIF(O15:O23,"=21")</f>
        <v>0</v>
      </c>
      <c r="E209" s="56"/>
      <c r="F209" s="364"/>
      <c r="G209" s="56"/>
      <c r="H209" s="364"/>
      <c r="I209" s="364"/>
      <c r="J209" s="364"/>
      <c r="K209" s="184"/>
      <c r="L209" s="56"/>
      <c r="M209" s="364"/>
      <c r="N209" s="56"/>
      <c r="O209" s="56"/>
      <c r="P209" s="56"/>
      <c r="Q209" s="56"/>
      <c r="R209" s="223"/>
      <c r="S209" s="223"/>
    </row>
    <row r="210" ht="15.75" customHeight="1">
      <c r="A210" s="56"/>
      <c r="B210" s="365" t="s">
        <v>827</v>
      </c>
      <c r="C210" s="59"/>
      <c r="D210" s="238">
        <f>COUNTIF(O15:O23,"=38")</f>
        <v>0</v>
      </c>
      <c r="E210" s="56"/>
      <c r="F210" s="364"/>
      <c r="G210" s="56"/>
      <c r="H210" s="364"/>
      <c r="I210" s="364"/>
      <c r="J210" s="364"/>
      <c r="K210" s="184"/>
      <c r="L210" s="56"/>
      <c r="M210" s="364"/>
      <c r="N210" s="56"/>
      <c r="O210" s="56"/>
      <c r="P210" s="56"/>
      <c r="Q210" s="56"/>
      <c r="R210" s="223"/>
      <c r="S210" s="223"/>
    </row>
    <row r="211" ht="15.75" customHeight="1">
      <c r="A211" s="56"/>
      <c r="B211" s="365" t="s">
        <v>560</v>
      </c>
      <c r="C211" s="59"/>
      <c r="D211" s="48">
        <f>SUM(D189:D210)</f>
        <v>1</v>
      </c>
      <c r="E211" s="56"/>
      <c r="F211" s="364"/>
      <c r="G211" s="56"/>
      <c r="H211" s="364"/>
      <c r="I211" s="364"/>
      <c r="J211" s="364"/>
      <c r="K211" s="184"/>
      <c r="L211" s="56"/>
      <c r="M211" s="364"/>
      <c r="N211" s="56"/>
      <c r="O211" s="56"/>
      <c r="P211" s="56"/>
      <c r="Q211" s="56"/>
      <c r="R211" s="223"/>
      <c r="S211" s="223"/>
    </row>
    <row r="212" ht="15.75" customHeight="1">
      <c r="A212" s="1"/>
      <c r="B212" s="1"/>
      <c r="F212" s="366"/>
      <c r="H212" s="366"/>
      <c r="I212" s="366"/>
      <c r="J212" s="366"/>
      <c r="K212" s="367"/>
      <c r="M212" s="366"/>
      <c r="N212" s="1"/>
      <c r="O212" s="1"/>
      <c r="P212" s="1"/>
      <c r="Q212" s="1"/>
    </row>
    <row r="213" ht="15.75" customHeight="1">
      <c r="A213" s="1"/>
      <c r="B213" s="1"/>
      <c r="C213" s="1"/>
      <c r="D213" s="1"/>
      <c r="E213" s="1"/>
      <c r="F213" s="3"/>
      <c r="G213" s="1"/>
      <c r="H213" s="3"/>
      <c r="I213" s="3"/>
      <c r="J213" s="3"/>
      <c r="K213" s="1"/>
      <c r="L213" s="1"/>
      <c r="M213" s="3"/>
      <c r="N213" s="1"/>
      <c r="O213" s="1"/>
      <c r="P213" s="1"/>
      <c r="Q213" s="1"/>
    </row>
    <row r="214" ht="15.75" customHeight="1">
      <c r="A214" s="1"/>
      <c r="B214" s="1"/>
      <c r="C214" s="1"/>
      <c r="D214" s="1"/>
      <c r="E214" s="1"/>
      <c r="F214" s="3"/>
      <c r="G214" s="1"/>
      <c r="H214" s="3"/>
      <c r="I214" s="3"/>
      <c r="J214" s="3"/>
      <c r="K214" s="1"/>
      <c r="L214" s="1"/>
      <c r="M214" s="3"/>
      <c r="N214" s="1"/>
      <c r="O214" s="1"/>
      <c r="P214" s="1"/>
      <c r="Q214" s="1"/>
    </row>
    <row r="215" ht="15.75" customHeight="1">
      <c r="A215" s="1"/>
      <c r="B215" s="1"/>
      <c r="C215" s="1"/>
      <c r="D215" s="1"/>
      <c r="E215" s="1"/>
      <c r="F215" s="3"/>
      <c r="G215" s="1"/>
      <c r="H215" s="3"/>
      <c r="I215" s="3"/>
      <c r="J215" s="3"/>
      <c r="K215" s="1"/>
      <c r="L215" s="1"/>
      <c r="M215" s="3"/>
      <c r="N215" s="1"/>
      <c r="O215" s="1"/>
      <c r="P215" s="1"/>
      <c r="Q215" s="1"/>
    </row>
    <row r="216" ht="15.75" customHeight="1">
      <c r="A216" s="1"/>
      <c r="B216" s="1"/>
      <c r="C216" s="1"/>
      <c r="D216" s="1"/>
      <c r="E216" s="1"/>
      <c r="F216" s="3"/>
      <c r="G216" s="1"/>
      <c r="H216" s="3"/>
      <c r="I216" s="3"/>
      <c r="J216" s="3"/>
      <c r="K216" s="1"/>
      <c r="L216" s="1"/>
      <c r="M216" s="3"/>
      <c r="N216" s="1"/>
      <c r="O216" s="1"/>
      <c r="P216" s="1"/>
      <c r="Q216" s="1"/>
    </row>
    <row r="217" ht="15.75" customHeight="1">
      <c r="A217" s="7"/>
      <c r="B217" s="7"/>
      <c r="C217" s="63" t="s">
        <v>828</v>
      </c>
      <c r="D217" s="7"/>
      <c r="E217" s="7"/>
      <c r="F217" s="301"/>
      <c r="G217" s="7"/>
      <c r="H217" s="301"/>
      <c r="I217" s="302" t="s">
        <v>562</v>
      </c>
      <c r="J217" s="301"/>
      <c r="K217" s="1"/>
      <c r="L217" s="7"/>
      <c r="M217" s="302" t="s">
        <v>563</v>
      </c>
      <c r="N217" s="7"/>
      <c r="O217" s="7"/>
      <c r="P217" s="7"/>
      <c r="Q217" s="7"/>
      <c r="R217" s="368"/>
      <c r="S217" s="368"/>
    </row>
    <row r="218" ht="15.75" customHeight="1">
      <c r="A218" s="1"/>
      <c r="B218" s="1"/>
      <c r="C218" s="1"/>
      <c r="D218" s="1"/>
      <c r="E218" s="1"/>
      <c r="F218" s="3"/>
      <c r="G218" s="1"/>
      <c r="H218" s="3"/>
      <c r="I218" s="3"/>
      <c r="J218" s="3"/>
      <c r="K218" s="1"/>
      <c r="L218" s="1"/>
      <c r="M218" s="3"/>
      <c r="N218" s="1"/>
      <c r="O218" s="1"/>
      <c r="P218" s="1"/>
      <c r="Q218" s="1"/>
    </row>
    <row r="219">
      <c r="F219" s="366"/>
      <c r="H219" s="366"/>
      <c r="I219" s="366"/>
      <c r="J219" s="366"/>
      <c r="K219" s="367"/>
      <c r="M219" s="366"/>
    </row>
    <row r="220">
      <c r="F220" s="366"/>
      <c r="H220" s="366"/>
      <c r="I220" s="366"/>
      <c r="J220" s="366"/>
      <c r="K220" s="367"/>
      <c r="M220" s="366"/>
    </row>
    <row r="221">
      <c r="F221" s="366"/>
      <c r="H221" s="366"/>
      <c r="I221" s="366"/>
      <c r="J221" s="366"/>
      <c r="K221" s="367"/>
      <c r="M221" s="366"/>
    </row>
    <row r="222">
      <c r="F222" s="366"/>
      <c r="H222" s="366"/>
      <c r="I222" s="366"/>
      <c r="J222" s="366"/>
      <c r="K222" s="367"/>
      <c r="M222" s="366"/>
    </row>
    <row r="223">
      <c r="F223" s="366"/>
      <c r="H223" s="366"/>
      <c r="I223" s="366"/>
      <c r="J223" s="366"/>
      <c r="K223" s="367"/>
      <c r="M223" s="366"/>
    </row>
    <row r="224">
      <c r="F224" s="366"/>
      <c r="H224" s="366"/>
      <c r="I224" s="366"/>
      <c r="J224" s="366"/>
      <c r="K224" s="367"/>
      <c r="M224" s="366"/>
    </row>
    <row r="225">
      <c r="F225" s="366"/>
      <c r="H225" s="366"/>
      <c r="I225" s="366"/>
      <c r="J225" s="366"/>
      <c r="K225" s="367"/>
      <c r="M225" s="366"/>
    </row>
    <row r="226">
      <c r="F226" s="366"/>
      <c r="H226" s="366"/>
      <c r="I226" s="366"/>
      <c r="J226" s="366"/>
      <c r="K226" s="367"/>
      <c r="M226" s="366"/>
    </row>
    <row r="227">
      <c r="F227" s="366"/>
      <c r="H227" s="366"/>
      <c r="I227" s="366"/>
      <c r="J227" s="366"/>
      <c r="K227" s="367"/>
      <c r="M227" s="366"/>
    </row>
    <row r="228">
      <c r="F228" s="366"/>
      <c r="H228" s="366"/>
      <c r="I228" s="366"/>
      <c r="J228" s="366"/>
      <c r="K228" s="367"/>
      <c r="M228" s="366"/>
    </row>
    <row r="229">
      <c r="F229" s="366"/>
      <c r="H229" s="366"/>
      <c r="I229" s="366"/>
      <c r="J229" s="366"/>
      <c r="K229" s="367"/>
      <c r="M229" s="366"/>
    </row>
    <row r="230">
      <c r="F230" s="366"/>
      <c r="H230" s="366"/>
      <c r="I230" s="366"/>
      <c r="J230" s="366"/>
      <c r="K230" s="367"/>
      <c r="M230" s="366"/>
    </row>
    <row r="231">
      <c r="F231" s="366"/>
      <c r="H231" s="366"/>
      <c r="I231" s="366"/>
      <c r="J231" s="366"/>
      <c r="K231" s="367"/>
      <c r="M231" s="366"/>
    </row>
    <row r="232">
      <c r="F232" s="366"/>
      <c r="H232" s="366"/>
      <c r="I232" s="366"/>
      <c r="J232" s="366"/>
      <c r="K232" s="367"/>
      <c r="M232" s="366"/>
    </row>
    <row r="233">
      <c r="F233" s="366"/>
      <c r="H233" s="366"/>
      <c r="I233" s="366"/>
      <c r="J233" s="366"/>
      <c r="K233" s="367"/>
      <c r="M233" s="366"/>
    </row>
    <row r="234">
      <c r="F234" s="366"/>
      <c r="H234" s="366"/>
      <c r="I234" s="366"/>
      <c r="J234" s="366"/>
      <c r="K234" s="367"/>
      <c r="M234" s="366"/>
    </row>
    <row r="235">
      <c r="F235" s="366"/>
      <c r="H235" s="366"/>
      <c r="I235" s="366"/>
      <c r="J235" s="366"/>
      <c r="K235" s="367"/>
      <c r="M235" s="366"/>
    </row>
    <row r="236">
      <c r="F236" s="366"/>
      <c r="H236" s="366"/>
      <c r="I236" s="366"/>
      <c r="J236" s="366"/>
      <c r="K236" s="367"/>
      <c r="M236" s="366"/>
    </row>
    <row r="237">
      <c r="F237" s="366"/>
      <c r="H237" s="366"/>
      <c r="I237" s="366"/>
      <c r="J237" s="366"/>
      <c r="K237" s="367"/>
      <c r="M237" s="366"/>
    </row>
    <row r="238">
      <c r="F238" s="366"/>
      <c r="H238" s="366"/>
      <c r="I238" s="366"/>
      <c r="J238" s="366"/>
      <c r="K238" s="367"/>
      <c r="M238" s="366"/>
    </row>
    <row r="239">
      <c r="F239" s="366"/>
      <c r="H239" s="366"/>
      <c r="I239" s="366"/>
      <c r="J239" s="366"/>
      <c r="K239" s="367"/>
      <c r="M239" s="366"/>
    </row>
    <row r="240">
      <c r="F240" s="366"/>
      <c r="H240" s="366"/>
      <c r="I240" s="366"/>
      <c r="J240" s="366"/>
      <c r="K240" s="367"/>
      <c r="M240" s="366"/>
    </row>
    <row r="241">
      <c r="F241" s="366"/>
      <c r="H241" s="366"/>
      <c r="I241" s="366"/>
      <c r="J241" s="366"/>
      <c r="K241" s="367"/>
      <c r="M241" s="366"/>
    </row>
    <row r="242">
      <c r="F242" s="366"/>
      <c r="H242" s="366"/>
      <c r="I242" s="366"/>
      <c r="J242" s="366"/>
      <c r="K242" s="367"/>
      <c r="M242" s="366"/>
    </row>
    <row r="243">
      <c r="F243" s="366"/>
      <c r="H243" s="366"/>
      <c r="I243" s="366"/>
      <c r="J243" s="366"/>
      <c r="K243" s="367"/>
      <c r="M243" s="366"/>
    </row>
    <row r="244">
      <c r="F244" s="366"/>
      <c r="H244" s="366"/>
      <c r="I244" s="366"/>
      <c r="J244" s="366"/>
      <c r="K244" s="367"/>
      <c r="M244" s="366"/>
    </row>
    <row r="245">
      <c r="F245" s="366"/>
      <c r="H245" s="366"/>
      <c r="I245" s="366"/>
      <c r="J245" s="366"/>
      <c r="K245" s="367"/>
      <c r="M245" s="366"/>
    </row>
    <row r="246">
      <c r="F246" s="366"/>
      <c r="H246" s="366"/>
      <c r="I246" s="366"/>
      <c r="J246" s="366"/>
      <c r="K246" s="367"/>
      <c r="M246" s="366"/>
    </row>
    <row r="247">
      <c r="F247" s="366"/>
      <c r="H247" s="366"/>
      <c r="I247" s="366"/>
      <c r="J247" s="366"/>
      <c r="K247" s="367"/>
      <c r="M247" s="366"/>
    </row>
    <row r="248">
      <c r="F248" s="366"/>
      <c r="H248" s="366"/>
      <c r="I248" s="366"/>
      <c r="J248" s="366"/>
      <c r="K248" s="367"/>
      <c r="M248" s="366"/>
    </row>
    <row r="249">
      <c r="F249" s="366"/>
      <c r="H249" s="366"/>
      <c r="I249" s="366"/>
      <c r="J249" s="366"/>
      <c r="K249" s="367"/>
      <c r="M249" s="366"/>
    </row>
    <row r="250">
      <c r="F250" s="366"/>
      <c r="H250" s="366"/>
      <c r="I250" s="366"/>
      <c r="J250" s="366"/>
      <c r="K250" s="367"/>
      <c r="M250" s="366"/>
    </row>
    <row r="251">
      <c r="F251" s="366"/>
      <c r="H251" s="366"/>
      <c r="I251" s="366"/>
      <c r="J251" s="366"/>
      <c r="K251" s="367"/>
      <c r="M251" s="366"/>
    </row>
    <row r="252">
      <c r="F252" s="366"/>
      <c r="H252" s="366"/>
      <c r="I252" s="366"/>
      <c r="J252" s="366"/>
      <c r="K252" s="367"/>
      <c r="M252" s="366"/>
    </row>
    <row r="253">
      <c r="F253" s="366"/>
      <c r="H253" s="366"/>
      <c r="I253" s="366"/>
      <c r="J253" s="366"/>
      <c r="K253" s="367"/>
      <c r="M253" s="366"/>
    </row>
    <row r="254">
      <c r="F254" s="366"/>
      <c r="H254" s="366"/>
      <c r="I254" s="366"/>
      <c r="J254" s="366"/>
      <c r="K254" s="367"/>
      <c r="M254" s="366"/>
    </row>
    <row r="255">
      <c r="F255" s="366"/>
      <c r="H255" s="366"/>
      <c r="I255" s="366"/>
      <c r="J255" s="366"/>
      <c r="K255" s="367"/>
      <c r="M255" s="366"/>
    </row>
    <row r="256">
      <c r="F256" s="366"/>
      <c r="H256" s="366"/>
      <c r="I256" s="366"/>
      <c r="J256" s="366"/>
      <c r="K256" s="367"/>
      <c r="M256" s="366"/>
    </row>
    <row r="257">
      <c r="F257" s="366"/>
      <c r="H257" s="366"/>
      <c r="I257" s="366"/>
      <c r="J257" s="366"/>
      <c r="K257" s="367"/>
      <c r="M257" s="366"/>
    </row>
    <row r="258">
      <c r="F258" s="366"/>
      <c r="H258" s="366"/>
      <c r="I258" s="366"/>
      <c r="J258" s="366"/>
      <c r="K258" s="367"/>
      <c r="M258" s="366"/>
    </row>
    <row r="259">
      <c r="F259" s="366"/>
      <c r="H259" s="366"/>
      <c r="I259" s="366"/>
      <c r="J259" s="366"/>
      <c r="K259" s="367"/>
      <c r="M259" s="366"/>
    </row>
    <row r="260">
      <c r="F260" s="366"/>
      <c r="H260" s="366"/>
      <c r="I260" s="366"/>
      <c r="J260" s="366"/>
      <c r="K260" s="367"/>
      <c r="M260" s="366"/>
    </row>
    <row r="261">
      <c r="F261" s="366"/>
      <c r="H261" s="366"/>
      <c r="I261" s="366"/>
      <c r="J261" s="366"/>
      <c r="K261" s="367"/>
      <c r="M261" s="366"/>
    </row>
    <row r="262">
      <c r="F262" s="366"/>
      <c r="H262" s="366"/>
      <c r="I262" s="366"/>
      <c r="J262" s="366"/>
      <c r="K262" s="367"/>
      <c r="M262" s="366"/>
    </row>
    <row r="263">
      <c r="F263" s="366"/>
      <c r="H263" s="366"/>
      <c r="I263" s="366"/>
      <c r="J263" s="366"/>
      <c r="K263" s="367"/>
      <c r="M263" s="366"/>
    </row>
    <row r="264">
      <c r="F264" s="366"/>
      <c r="H264" s="366"/>
      <c r="I264" s="366"/>
      <c r="J264" s="366"/>
      <c r="K264" s="367"/>
      <c r="M264" s="366"/>
    </row>
    <row r="265">
      <c r="F265" s="366"/>
      <c r="H265" s="366"/>
      <c r="I265" s="366"/>
      <c r="J265" s="366"/>
      <c r="K265" s="367"/>
      <c r="M265" s="366"/>
    </row>
    <row r="266">
      <c r="F266" s="366"/>
      <c r="H266" s="366"/>
      <c r="I266" s="366"/>
      <c r="J266" s="366"/>
      <c r="K266" s="367"/>
      <c r="M266" s="366"/>
    </row>
    <row r="267">
      <c r="F267" s="366"/>
      <c r="H267" s="366"/>
      <c r="I267" s="366"/>
      <c r="J267" s="366"/>
      <c r="K267" s="367"/>
      <c r="M267" s="366"/>
    </row>
    <row r="268">
      <c r="F268" s="366"/>
      <c r="H268" s="366"/>
      <c r="I268" s="366"/>
      <c r="J268" s="366"/>
      <c r="K268" s="367"/>
      <c r="M268" s="366"/>
    </row>
    <row r="269">
      <c r="F269" s="366"/>
      <c r="H269" s="366"/>
      <c r="I269" s="366"/>
      <c r="J269" s="366"/>
      <c r="K269" s="367"/>
      <c r="M269" s="366"/>
    </row>
    <row r="270">
      <c r="F270" s="366"/>
      <c r="H270" s="366"/>
      <c r="I270" s="366"/>
      <c r="J270" s="366"/>
      <c r="K270" s="367"/>
      <c r="M270" s="366"/>
    </row>
    <row r="271">
      <c r="F271" s="366"/>
      <c r="H271" s="366"/>
      <c r="I271" s="366"/>
      <c r="J271" s="366"/>
      <c r="K271" s="367"/>
      <c r="M271" s="366"/>
    </row>
    <row r="272">
      <c r="F272" s="366"/>
      <c r="H272" s="366"/>
      <c r="I272" s="366"/>
      <c r="J272" s="366"/>
      <c r="K272" s="367"/>
      <c r="M272" s="366"/>
    </row>
    <row r="273">
      <c r="F273" s="366"/>
      <c r="H273" s="366"/>
      <c r="I273" s="366"/>
      <c r="J273" s="366"/>
      <c r="K273" s="367"/>
      <c r="M273" s="366"/>
    </row>
    <row r="274">
      <c r="F274" s="366"/>
      <c r="H274" s="366"/>
      <c r="I274" s="366"/>
      <c r="J274" s="366"/>
      <c r="K274" s="367"/>
      <c r="M274" s="366"/>
    </row>
    <row r="275">
      <c r="F275" s="366"/>
      <c r="H275" s="366"/>
      <c r="I275" s="366"/>
      <c r="J275" s="366"/>
      <c r="K275" s="367"/>
      <c r="M275" s="366"/>
    </row>
    <row r="276">
      <c r="F276" s="366"/>
      <c r="H276" s="366"/>
      <c r="I276" s="366"/>
      <c r="J276" s="366"/>
      <c r="K276" s="367"/>
      <c r="M276" s="366"/>
    </row>
    <row r="277">
      <c r="F277" s="366"/>
      <c r="H277" s="366"/>
      <c r="I277" s="366"/>
      <c r="J277" s="366"/>
      <c r="K277" s="367"/>
      <c r="M277" s="366"/>
    </row>
    <row r="278">
      <c r="F278" s="366"/>
      <c r="H278" s="366"/>
      <c r="I278" s="366"/>
      <c r="J278" s="366"/>
      <c r="K278" s="367"/>
      <c r="M278" s="366"/>
    </row>
    <row r="279">
      <c r="F279" s="366"/>
      <c r="H279" s="366"/>
      <c r="I279" s="366"/>
      <c r="J279" s="366"/>
      <c r="K279" s="367"/>
      <c r="M279" s="366"/>
    </row>
    <row r="280">
      <c r="F280" s="366"/>
      <c r="H280" s="366"/>
      <c r="I280" s="366"/>
      <c r="J280" s="366"/>
      <c r="K280" s="367"/>
      <c r="M280" s="366"/>
    </row>
    <row r="281">
      <c r="F281" s="366"/>
      <c r="H281" s="366"/>
      <c r="I281" s="366"/>
      <c r="J281" s="366"/>
      <c r="K281" s="367"/>
      <c r="M281" s="366"/>
    </row>
    <row r="282">
      <c r="F282" s="366"/>
      <c r="H282" s="366"/>
      <c r="I282" s="366"/>
      <c r="J282" s="366"/>
      <c r="K282" s="367"/>
      <c r="M282" s="366"/>
    </row>
    <row r="283">
      <c r="F283" s="366"/>
      <c r="H283" s="366"/>
      <c r="I283" s="366"/>
      <c r="J283" s="366"/>
      <c r="K283" s="367"/>
      <c r="M283" s="366"/>
    </row>
    <row r="284">
      <c r="F284" s="366"/>
      <c r="H284" s="366"/>
      <c r="I284" s="366"/>
      <c r="J284" s="366"/>
      <c r="K284" s="367"/>
      <c r="M284" s="366"/>
    </row>
    <row r="285">
      <c r="F285" s="366"/>
      <c r="H285" s="366"/>
      <c r="I285" s="366"/>
      <c r="J285" s="366"/>
      <c r="K285" s="367"/>
      <c r="M285" s="366"/>
    </row>
    <row r="286">
      <c r="F286" s="366"/>
      <c r="H286" s="366"/>
      <c r="I286" s="366"/>
      <c r="J286" s="366"/>
      <c r="K286" s="367"/>
      <c r="M286" s="366"/>
    </row>
    <row r="287">
      <c r="F287" s="366"/>
      <c r="H287" s="366"/>
      <c r="I287" s="366"/>
      <c r="J287" s="366"/>
      <c r="K287" s="367"/>
      <c r="M287" s="366"/>
    </row>
    <row r="288">
      <c r="F288" s="366"/>
      <c r="H288" s="366"/>
      <c r="I288" s="366"/>
      <c r="J288" s="366"/>
      <c r="K288" s="367"/>
      <c r="M288" s="366"/>
    </row>
    <row r="289">
      <c r="F289" s="366"/>
      <c r="H289" s="366"/>
      <c r="I289" s="366"/>
      <c r="J289" s="366"/>
      <c r="K289" s="367"/>
      <c r="M289" s="366"/>
    </row>
    <row r="290">
      <c r="F290" s="366"/>
      <c r="H290" s="366"/>
      <c r="I290" s="366"/>
      <c r="J290" s="366"/>
      <c r="K290" s="367"/>
      <c r="M290" s="366"/>
    </row>
    <row r="291">
      <c r="F291" s="366"/>
      <c r="H291" s="366"/>
      <c r="I291" s="366"/>
      <c r="J291" s="366"/>
      <c r="K291" s="367"/>
      <c r="M291" s="366"/>
    </row>
    <row r="292">
      <c r="F292" s="366"/>
      <c r="H292" s="366"/>
      <c r="I292" s="366"/>
      <c r="J292" s="366"/>
      <c r="K292" s="367"/>
      <c r="M292" s="366"/>
    </row>
    <row r="293">
      <c r="F293" s="366"/>
      <c r="H293" s="366"/>
      <c r="I293" s="366"/>
      <c r="J293" s="366"/>
      <c r="K293" s="367"/>
      <c r="M293" s="366"/>
    </row>
    <row r="294">
      <c r="F294" s="366"/>
      <c r="H294" s="366"/>
      <c r="I294" s="366"/>
      <c r="J294" s="366"/>
      <c r="K294" s="367"/>
      <c r="M294" s="366"/>
    </row>
    <row r="295">
      <c r="F295" s="366"/>
      <c r="H295" s="366"/>
      <c r="I295" s="366"/>
      <c r="J295" s="366"/>
      <c r="K295" s="367"/>
      <c r="M295" s="366"/>
    </row>
    <row r="296">
      <c r="F296" s="366"/>
      <c r="H296" s="366"/>
      <c r="I296" s="366"/>
      <c r="J296" s="366"/>
      <c r="K296" s="367"/>
      <c r="M296" s="366"/>
    </row>
    <row r="297">
      <c r="F297" s="366"/>
      <c r="H297" s="366"/>
      <c r="I297" s="366"/>
      <c r="J297" s="366"/>
      <c r="K297" s="367"/>
      <c r="M297" s="366"/>
    </row>
    <row r="298">
      <c r="F298" s="366"/>
      <c r="H298" s="366"/>
      <c r="I298" s="366"/>
      <c r="J298" s="366"/>
      <c r="K298" s="367"/>
      <c r="M298" s="366"/>
    </row>
    <row r="299">
      <c r="F299" s="366"/>
      <c r="H299" s="366"/>
      <c r="I299" s="366"/>
      <c r="J299" s="366"/>
      <c r="K299" s="367"/>
      <c r="M299" s="366"/>
    </row>
    <row r="300">
      <c r="F300" s="366"/>
      <c r="H300" s="366"/>
      <c r="I300" s="366"/>
      <c r="J300" s="366"/>
      <c r="K300" s="367"/>
      <c r="M300" s="366"/>
    </row>
    <row r="301">
      <c r="F301" s="366"/>
      <c r="H301" s="366"/>
      <c r="I301" s="366"/>
      <c r="J301" s="366"/>
      <c r="K301" s="367"/>
      <c r="M301" s="366"/>
    </row>
    <row r="302">
      <c r="F302" s="366"/>
      <c r="H302" s="366"/>
      <c r="I302" s="366"/>
      <c r="J302" s="366"/>
      <c r="K302" s="367"/>
      <c r="M302" s="366"/>
    </row>
    <row r="303">
      <c r="F303" s="366"/>
      <c r="H303" s="366"/>
      <c r="I303" s="366"/>
      <c r="J303" s="366"/>
      <c r="K303" s="367"/>
      <c r="M303" s="366"/>
    </row>
    <row r="304">
      <c r="F304" s="366"/>
      <c r="H304" s="366"/>
      <c r="I304" s="366"/>
      <c r="J304" s="366"/>
      <c r="K304" s="367"/>
      <c r="M304" s="366"/>
    </row>
    <row r="305">
      <c r="F305" s="366"/>
      <c r="H305" s="366"/>
      <c r="I305" s="366"/>
      <c r="J305" s="366"/>
      <c r="K305" s="367"/>
      <c r="M305" s="366"/>
    </row>
    <row r="306">
      <c r="F306" s="366"/>
      <c r="H306" s="366"/>
      <c r="I306" s="366"/>
      <c r="J306" s="366"/>
      <c r="K306" s="367"/>
      <c r="M306" s="366"/>
    </row>
    <row r="307">
      <c r="F307" s="366"/>
      <c r="H307" s="366"/>
      <c r="I307" s="366"/>
      <c r="J307" s="366"/>
      <c r="K307" s="367"/>
      <c r="M307" s="366"/>
    </row>
    <row r="308">
      <c r="F308" s="366"/>
      <c r="H308" s="366"/>
      <c r="I308" s="366"/>
      <c r="J308" s="366"/>
      <c r="K308" s="367"/>
      <c r="M308" s="366"/>
    </row>
    <row r="309">
      <c r="F309" s="366"/>
      <c r="H309" s="366"/>
      <c r="I309" s="366"/>
      <c r="J309" s="366"/>
      <c r="K309" s="367"/>
      <c r="M309" s="366"/>
    </row>
    <row r="310">
      <c r="F310" s="366"/>
      <c r="H310" s="366"/>
      <c r="I310" s="366"/>
      <c r="J310" s="366"/>
      <c r="K310" s="367"/>
      <c r="M310" s="366"/>
    </row>
    <row r="311">
      <c r="F311" s="366"/>
      <c r="H311" s="366"/>
      <c r="I311" s="366"/>
      <c r="J311" s="366"/>
      <c r="K311" s="367"/>
      <c r="M311" s="366"/>
    </row>
    <row r="312">
      <c r="F312" s="366"/>
      <c r="H312" s="366"/>
      <c r="I312" s="366"/>
      <c r="J312" s="366"/>
      <c r="K312" s="367"/>
      <c r="M312" s="366"/>
    </row>
    <row r="313">
      <c r="F313" s="366"/>
      <c r="H313" s="366"/>
      <c r="I313" s="366"/>
      <c r="J313" s="366"/>
      <c r="K313" s="367"/>
      <c r="M313" s="366"/>
    </row>
    <row r="314">
      <c r="F314" s="366"/>
      <c r="H314" s="366"/>
      <c r="I314" s="366"/>
      <c r="J314" s="366"/>
      <c r="K314" s="367"/>
      <c r="M314" s="366"/>
    </row>
    <row r="315">
      <c r="F315" s="366"/>
      <c r="H315" s="366"/>
      <c r="I315" s="366"/>
      <c r="J315" s="366"/>
      <c r="K315" s="367"/>
      <c r="M315" s="366"/>
    </row>
    <row r="316">
      <c r="F316" s="366"/>
      <c r="H316" s="366"/>
      <c r="I316" s="366"/>
      <c r="J316" s="366"/>
      <c r="K316" s="367"/>
      <c r="M316" s="366"/>
    </row>
    <row r="317">
      <c r="F317" s="366"/>
      <c r="H317" s="366"/>
      <c r="I317" s="366"/>
      <c r="J317" s="366"/>
      <c r="K317" s="367"/>
      <c r="M317" s="366"/>
    </row>
    <row r="318">
      <c r="F318" s="366"/>
      <c r="H318" s="366"/>
      <c r="I318" s="366"/>
      <c r="J318" s="366"/>
      <c r="K318" s="367"/>
      <c r="M318" s="366"/>
    </row>
    <row r="319">
      <c r="F319" s="366"/>
      <c r="H319" s="366"/>
      <c r="I319" s="366"/>
      <c r="J319" s="366"/>
      <c r="K319" s="367"/>
      <c r="M319" s="366"/>
    </row>
    <row r="320">
      <c r="F320" s="366"/>
      <c r="H320" s="366"/>
      <c r="I320" s="366"/>
      <c r="J320" s="366"/>
      <c r="K320" s="367"/>
      <c r="M320" s="366"/>
    </row>
    <row r="321">
      <c r="F321" s="366"/>
      <c r="H321" s="366"/>
      <c r="I321" s="366"/>
      <c r="J321" s="366"/>
      <c r="K321" s="367"/>
      <c r="M321" s="366"/>
    </row>
    <row r="322">
      <c r="F322" s="366"/>
      <c r="H322" s="366"/>
      <c r="I322" s="366"/>
      <c r="J322" s="366"/>
      <c r="K322" s="367"/>
      <c r="M322" s="366"/>
    </row>
    <row r="323">
      <c r="F323" s="366"/>
      <c r="H323" s="366"/>
      <c r="I323" s="366"/>
      <c r="J323" s="366"/>
      <c r="K323" s="367"/>
      <c r="M323" s="366"/>
    </row>
    <row r="324">
      <c r="F324" s="366"/>
      <c r="H324" s="366"/>
      <c r="I324" s="366"/>
      <c r="J324" s="366"/>
      <c r="K324" s="367"/>
      <c r="M324" s="366"/>
    </row>
    <row r="325">
      <c r="F325" s="366"/>
      <c r="H325" s="366"/>
      <c r="I325" s="366"/>
      <c r="J325" s="366"/>
      <c r="K325" s="367"/>
      <c r="M325" s="366"/>
    </row>
    <row r="326">
      <c r="F326" s="366"/>
      <c r="H326" s="366"/>
      <c r="I326" s="366"/>
      <c r="J326" s="366"/>
      <c r="K326" s="367"/>
      <c r="M326" s="366"/>
    </row>
    <row r="327">
      <c r="F327" s="366"/>
      <c r="H327" s="366"/>
      <c r="I327" s="366"/>
      <c r="J327" s="366"/>
      <c r="K327" s="367"/>
      <c r="M327" s="366"/>
    </row>
    <row r="328">
      <c r="F328" s="366"/>
      <c r="H328" s="366"/>
      <c r="I328" s="366"/>
      <c r="J328" s="366"/>
      <c r="K328" s="367"/>
      <c r="M328" s="366"/>
    </row>
    <row r="329">
      <c r="F329" s="366"/>
      <c r="H329" s="366"/>
      <c r="I329" s="366"/>
      <c r="J329" s="366"/>
      <c r="K329" s="367"/>
      <c r="M329" s="366"/>
    </row>
    <row r="330">
      <c r="F330" s="366"/>
      <c r="H330" s="366"/>
      <c r="I330" s="366"/>
      <c r="J330" s="366"/>
      <c r="K330" s="367"/>
      <c r="M330" s="366"/>
    </row>
    <row r="331">
      <c r="F331" s="366"/>
      <c r="H331" s="366"/>
      <c r="I331" s="366"/>
      <c r="J331" s="366"/>
      <c r="K331" s="367"/>
      <c r="M331" s="366"/>
    </row>
    <row r="332">
      <c r="F332" s="366"/>
      <c r="H332" s="366"/>
      <c r="I332" s="366"/>
      <c r="J332" s="366"/>
      <c r="K332" s="367"/>
      <c r="M332" s="366"/>
    </row>
    <row r="333">
      <c r="F333" s="366"/>
      <c r="H333" s="366"/>
      <c r="I333" s="366"/>
      <c r="J333" s="366"/>
      <c r="K333" s="367"/>
      <c r="M333" s="366"/>
    </row>
    <row r="334">
      <c r="F334" s="366"/>
      <c r="H334" s="366"/>
      <c r="I334" s="366"/>
      <c r="J334" s="366"/>
      <c r="K334" s="367"/>
      <c r="M334" s="366"/>
    </row>
    <row r="335">
      <c r="F335" s="366"/>
      <c r="H335" s="366"/>
      <c r="I335" s="366"/>
      <c r="J335" s="366"/>
      <c r="K335" s="367"/>
      <c r="M335" s="366"/>
    </row>
    <row r="336">
      <c r="F336" s="366"/>
      <c r="H336" s="366"/>
      <c r="I336" s="366"/>
      <c r="J336" s="366"/>
      <c r="K336" s="367"/>
      <c r="M336" s="366"/>
    </row>
    <row r="337">
      <c r="F337" s="366"/>
      <c r="H337" s="366"/>
      <c r="I337" s="366"/>
      <c r="J337" s="366"/>
      <c r="K337" s="367"/>
      <c r="M337" s="366"/>
    </row>
    <row r="338">
      <c r="F338" s="366"/>
      <c r="H338" s="366"/>
      <c r="I338" s="366"/>
      <c r="J338" s="366"/>
      <c r="K338" s="367"/>
      <c r="M338" s="366"/>
    </row>
    <row r="339">
      <c r="F339" s="366"/>
      <c r="H339" s="366"/>
      <c r="I339" s="366"/>
      <c r="J339" s="366"/>
      <c r="K339" s="367"/>
      <c r="M339" s="366"/>
    </row>
    <row r="340">
      <c r="F340" s="366"/>
      <c r="H340" s="366"/>
      <c r="I340" s="366"/>
      <c r="J340" s="366"/>
      <c r="K340" s="367"/>
      <c r="M340" s="366"/>
    </row>
    <row r="341">
      <c r="F341" s="366"/>
      <c r="H341" s="366"/>
      <c r="I341" s="366"/>
      <c r="J341" s="366"/>
      <c r="K341" s="367"/>
      <c r="M341" s="366"/>
    </row>
    <row r="342">
      <c r="F342" s="366"/>
      <c r="H342" s="366"/>
      <c r="I342" s="366"/>
      <c r="J342" s="366"/>
      <c r="K342" s="367"/>
      <c r="M342" s="366"/>
    </row>
    <row r="343">
      <c r="F343" s="366"/>
      <c r="H343" s="366"/>
      <c r="I343" s="366"/>
      <c r="J343" s="366"/>
      <c r="K343" s="367"/>
      <c r="M343" s="366"/>
    </row>
    <row r="344">
      <c r="F344" s="366"/>
      <c r="H344" s="366"/>
      <c r="I344" s="366"/>
      <c r="J344" s="366"/>
      <c r="K344" s="367"/>
      <c r="M344" s="366"/>
    </row>
    <row r="345">
      <c r="F345" s="366"/>
      <c r="H345" s="366"/>
      <c r="I345" s="366"/>
      <c r="J345" s="366"/>
      <c r="K345" s="367"/>
      <c r="M345" s="366"/>
    </row>
    <row r="346">
      <c r="F346" s="366"/>
      <c r="H346" s="366"/>
      <c r="I346" s="366"/>
      <c r="J346" s="366"/>
      <c r="K346" s="367"/>
      <c r="M346" s="366"/>
    </row>
    <row r="347">
      <c r="F347" s="366"/>
      <c r="H347" s="366"/>
      <c r="I347" s="366"/>
      <c r="J347" s="366"/>
      <c r="K347" s="367"/>
      <c r="M347" s="366"/>
    </row>
    <row r="348">
      <c r="F348" s="366"/>
      <c r="H348" s="366"/>
      <c r="I348" s="366"/>
      <c r="J348" s="366"/>
      <c r="K348" s="367"/>
      <c r="M348" s="366"/>
    </row>
    <row r="349">
      <c r="F349" s="366"/>
      <c r="H349" s="366"/>
      <c r="I349" s="366"/>
      <c r="J349" s="366"/>
      <c r="K349" s="367"/>
      <c r="M349" s="366"/>
    </row>
    <row r="350">
      <c r="F350" s="366"/>
      <c r="H350" s="366"/>
      <c r="I350" s="366"/>
      <c r="J350" s="366"/>
      <c r="K350" s="367"/>
      <c r="M350" s="366"/>
    </row>
    <row r="351">
      <c r="F351" s="366"/>
      <c r="H351" s="366"/>
      <c r="I351" s="366"/>
      <c r="J351" s="366"/>
      <c r="K351" s="367"/>
      <c r="M351" s="366"/>
    </row>
    <row r="352">
      <c r="F352" s="366"/>
      <c r="H352" s="366"/>
      <c r="I352" s="366"/>
      <c r="J352" s="366"/>
      <c r="K352" s="367"/>
      <c r="M352" s="366"/>
    </row>
    <row r="353">
      <c r="F353" s="366"/>
      <c r="H353" s="366"/>
      <c r="I353" s="366"/>
      <c r="J353" s="366"/>
      <c r="K353" s="367"/>
      <c r="M353" s="366"/>
    </row>
    <row r="354">
      <c r="F354" s="366"/>
      <c r="H354" s="366"/>
      <c r="I354" s="366"/>
      <c r="J354" s="366"/>
      <c r="K354" s="367"/>
      <c r="M354" s="366"/>
    </row>
    <row r="355">
      <c r="F355" s="366"/>
      <c r="H355" s="366"/>
      <c r="I355" s="366"/>
      <c r="J355" s="366"/>
      <c r="K355" s="367"/>
      <c r="M355" s="366"/>
    </row>
    <row r="356">
      <c r="F356" s="366"/>
      <c r="H356" s="366"/>
      <c r="I356" s="366"/>
      <c r="J356" s="366"/>
      <c r="K356" s="367"/>
      <c r="M356" s="366"/>
    </row>
    <row r="357">
      <c r="F357" s="366"/>
      <c r="H357" s="366"/>
      <c r="I357" s="366"/>
      <c r="J357" s="366"/>
      <c r="K357" s="367"/>
      <c r="M357" s="366"/>
    </row>
    <row r="358">
      <c r="F358" s="366"/>
      <c r="H358" s="366"/>
      <c r="I358" s="366"/>
      <c r="J358" s="366"/>
      <c r="K358" s="367"/>
      <c r="M358" s="366"/>
    </row>
    <row r="359">
      <c r="F359" s="366"/>
      <c r="H359" s="366"/>
      <c r="I359" s="366"/>
      <c r="J359" s="366"/>
      <c r="K359" s="367"/>
      <c r="M359" s="366"/>
    </row>
    <row r="360">
      <c r="F360" s="366"/>
      <c r="H360" s="366"/>
      <c r="I360" s="366"/>
      <c r="J360" s="366"/>
      <c r="K360" s="367"/>
      <c r="M360" s="366"/>
    </row>
    <row r="361">
      <c r="F361" s="366"/>
      <c r="H361" s="366"/>
      <c r="I361" s="366"/>
      <c r="J361" s="366"/>
      <c r="K361" s="367"/>
      <c r="M361" s="366"/>
    </row>
    <row r="362">
      <c r="F362" s="366"/>
      <c r="H362" s="366"/>
      <c r="I362" s="366"/>
      <c r="J362" s="366"/>
      <c r="K362" s="367"/>
      <c r="M362" s="366"/>
    </row>
    <row r="363">
      <c r="F363" s="366"/>
      <c r="H363" s="366"/>
      <c r="I363" s="366"/>
      <c r="J363" s="366"/>
      <c r="K363" s="367"/>
      <c r="M363" s="366"/>
    </row>
    <row r="364">
      <c r="F364" s="366"/>
      <c r="H364" s="366"/>
      <c r="I364" s="366"/>
      <c r="J364" s="366"/>
      <c r="K364" s="367"/>
      <c r="M364" s="366"/>
    </row>
    <row r="365">
      <c r="F365" s="366"/>
      <c r="H365" s="366"/>
      <c r="I365" s="366"/>
      <c r="J365" s="366"/>
      <c r="K365" s="367"/>
      <c r="M365" s="366"/>
    </row>
    <row r="366">
      <c r="F366" s="366"/>
      <c r="H366" s="366"/>
      <c r="I366" s="366"/>
      <c r="J366" s="366"/>
      <c r="K366" s="367"/>
      <c r="M366" s="366"/>
    </row>
    <row r="367">
      <c r="F367" s="366"/>
      <c r="H367" s="366"/>
      <c r="I367" s="366"/>
      <c r="J367" s="366"/>
      <c r="K367" s="367"/>
      <c r="M367" s="366"/>
    </row>
    <row r="368">
      <c r="F368" s="366"/>
      <c r="H368" s="366"/>
      <c r="I368" s="366"/>
      <c r="J368" s="366"/>
      <c r="K368" s="367"/>
      <c r="M368" s="366"/>
    </row>
    <row r="369">
      <c r="F369" s="366"/>
      <c r="H369" s="366"/>
      <c r="I369" s="366"/>
      <c r="J369" s="366"/>
      <c r="K369" s="367"/>
      <c r="M369" s="366"/>
    </row>
    <row r="370">
      <c r="F370" s="366"/>
      <c r="H370" s="366"/>
      <c r="I370" s="366"/>
      <c r="J370" s="366"/>
      <c r="K370" s="367"/>
      <c r="M370" s="366"/>
    </row>
    <row r="371">
      <c r="F371" s="366"/>
      <c r="H371" s="366"/>
      <c r="I371" s="366"/>
      <c r="J371" s="366"/>
      <c r="K371" s="367"/>
      <c r="M371" s="366"/>
    </row>
    <row r="372">
      <c r="F372" s="366"/>
      <c r="H372" s="366"/>
      <c r="I372" s="366"/>
      <c r="J372" s="366"/>
      <c r="K372" s="367"/>
      <c r="M372" s="366"/>
    </row>
    <row r="373">
      <c r="F373" s="366"/>
      <c r="H373" s="366"/>
      <c r="I373" s="366"/>
      <c r="J373" s="366"/>
      <c r="K373" s="367"/>
      <c r="M373" s="366"/>
    </row>
    <row r="374">
      <c r="F374" s="366"/>
      <c r="H374" s="366"/>
      <c r="I374" s="366"/>
      <c r="J374" s="366"/>
      <c r="K374" s="367"/>
      <c r="M374" s="366"/>
    </row>
    <row r="375">
      <c r="F375" s="366"/>
      <c r="H375" s="366"/>
      <c r="I375" s="366"/>
      <c r="J375" s="366"/>
      <c r="K375" s="367"/>
      <c r="M375" s="366"/>
    </row>
    <row r="376">
      <c r="F376" s="366"/>
      <c r="H376" s="366"/>
      <c r="I376" s="366"/>
      <c r="J376" s="366"/>
      <c r="K376" s="367"/>
      <c r="M376" s="366"/>
    </row>
    <row r="377">
      <c r="F377" s="366"/>
      <c r="H377" s="366"/>
      <c r="I377" s="366"/>
      <c r="J377" s="366"/>
      <c r="K377" s="367"/>
      <c r="M377" s="366"/>
    </row>
    <row r="378">
      <c r="F378" s="366"/>
      <c r="H378" s="366"/>
      <c r="I378" s="366"/>
      <c r="J378" s="366"/>
      <c r="K378" s="367"/>
      <c r="M378" s="366"/>
    </row>
    <row r="379">
      <c r="F379" s="366"/>
      <c r="H379" s="366"/>
      <c r="I379" s="366"/>
      <c r="J379" s="366"/>
      <c r="K379" s="367"/>
      <c r="M379" s="366"/>
    </row>
    <row r="380">
      <c r="F380" s="366"/>
      <c r="H380" s="366"/>
      <c r="I380" s="366"/>
      <c r="J380" s="366"/>
      <c r="K380" s="367"/>
      <c r="M380" s="366"/>
    </row>
    <row r="381">
      <c r="F381" s="366"/>
      <c r="H381" s="366"/>
      <c r="I381" s="366"/>
      <c r="J381" s="366"/>
      <c r="K381" s="367"/>
      <c r="M381" s="366"/>
    </row>
    <row r="382">
      <c r="F382" s="366"/>
      <c r="H382" s="366"/>
      <c r="I382" s="366"/>
      <c r="J382" s="366"/>
      <c r="K382" s="367"/>
      <c r="M382" s="366"/>
    </row>
    <row r="383">
      <c r="F383" s="366"/>
      <c r="H383" s="366"/>
      <c r="I383" s="366"/>
      <c r="J383" s="366"/>
      <c r="K383" s="367"/>
      <c r="M383" s="366"/>
    </row>
    <row r="384">
      <c r="F384" s="366"/>
      <c r="H384" s="366"/>
      <c r="I384" s="366"/>
      <c r="J384" s="366"/>
      <c r="K384" s="367"/>
      <c r="M384" s="366"/>
    </row>
    <row r="385">
      <c r="F385" s="366"/>
      <c r="H385" s="366"/>
      <c r="I385" s="366"/>
      <c r="J385" s="366"/>
      <c r="K385" s="367"/>
      <c r="M385" s="366"/>
    </row>
    <row r="386">
      <c r="F386" s="366"/>
      <c r="H386" s="366"/>
      <c r="I386" s="366"/>
      <c r="J386" s="366"/>
      <c r="K386" s="367"/>
      <c r="M386" s="366"/>
    </row>
    <row r="387">
      <c r="F387" s="366"/>
      <c r="H387" s="366"/>
      <c r="I387" s="366"/>
      <c r="J387" s="366"/>
      <c r="K387" s="367"/>
      <c r="M387" s="366"/>
    </row>
    <row r="388">
      <c r="F388" s="366"/>
      <c r="H388" s="366"/>
      <c r="I388" s="366"/>
      <c r="J388" s="366"/>
      <c r="K388" s="367"/>
      <c r="M388" s="366"/>
    </row>
    <row r="389">
      <c r="F389" s="366"/>
      <c r="H389" s="366"/>
      <c r="I389" s="366"/>
      <c r="J389" s="366"/>
      <c r="K389" s="367"/>
      <c r="M389" s="366"/>
    </row>
    <row r="390">
      <c r="F390" s="366"/>
      <c r="H390" s="366"/>
      <c r="I390" s="366"/>
      <c r="J390" s="366"/>
      <c r="K390" s="367"/>
      <c r="M390" s="366"/>
    </row>
    <row r="391">
      <c r="F391" s="366"/>
      <c r="H391" s="366"/>
      <c r="I391" s="366"/>
      <c r="J391" s="366"/>
      <c r="K391" s="367"/>
      <c r="M391" s="366"/>
    </row>
    <row r="392">
      <c r="F392" s="366"/>
      <c r="H392" s="366"/>
      <c r="I392" s="366"/>
      <c r="J392" s="366"/>
      <c r="K392" s="367"/>
      <c r="M392" s="366"/>
    </row>
    <row r="393">
      <c r="F393" s="366"/>
      <c r="H393" s="366"/>
      <c r="I393" s="366"/>
      <c r="J393" s="366"/>
      <c r="K393" s="367"/>
      <c r="M393" s="366"/>
    </row>
    <row r="394">
      <c r="F394" s="366"/>
      <c r="H394" s="366"/>
      <c r="I394" s="366"/>
      <c r="J394" s="366"/>
      <c r="K394" s="367"/>
      <c r="M394" s="366"/>
    </row>
    <row r="395">
      <c r="F395" s="366"/>
      <c r="H395" s="366"/>
      <c r="I395" s="366"/>
      <c r="J395" s="366"/>
      <c r="K395" s="367"/>
      <c r="M395" s="366"/>
    </row>
    <row r="396">
      <c r="F396" s="366"/>
      <c r="H396" s="366"/>
      <c r="I396" s="366"/>
      <c r="J396" s="366"/>
      <c r="K396" s="367"/>
      <c r="M396" s="366"/>
    </row>
    <row r="397">
      <c r="F397" s="366"/>
      <c r="H397" s="366"/>
      <c r="I397" s="366"/>
      <c r="J397" s="366"/>
      <c r="K397" s="367"/>
      <c r="M397" s="366"/>
    </row>
    <row r="398">
      <c r="F398" s="366"/>
      <c r="H398" s="366"/>
      <c r="I398" s="366"/>
      <c r="J398" s="366"/>
      <c r="K398" s="367"/>
      <c r="M398" s="366"/>
    </row>
    <row r="399">
      <c r="F399" s="366"/>
      <c r="H399" s="366"/>
      <c r="I399" s="366"/>
      <c r="J399" s="366"/>
      <c r="K399" s="367"/>
      <c r="M399" s="366"/>
    </row>
    <row r="400">
      <c r="F400" s="366"/>
      <c r="H400" s="366"/>
      <c r="I400" s="366"/>
      <c r="J400" s="366"/>
      <c r="K400" s="367"/>
      <c r="M400" s="366"/>
    </row>
    <row r="401">
      <c r="F401" s="366"/>
      <c r="H401" s="366"/>
      <c r="I401" s="366"/>
      <c r="J401" s="366"/>
      <c r="K401" s="367"/>
      <c r="M401" s="366"/>
    </row>
    <row r="402">
      <c r="F402" s="366"/>
      <c r="H402" s="366"/>
      <c r="I402" s="366"/>
      <c r="J402" s="366"/>
      <c r="K402" s="367"/>
      <c r="M402" s="366"/>
    </row>
    <row r="403">
      <c r="F403" s="366"/>
      <c r="H403" s="366"/>
      <c r="I403" s="366"/>
      <c r="J403" s="366"/>
      <c r="K403" s="367"/>
      <c r="M403" s="366"/>
    </row>
    <row r="404">
      <c r="F404" s="366"/>
      <c r="H404" s="366"/>
      <c r="I404" s="366"/>
      <c r="J404" s="366"/>
      <c r="K404" s="367"/>
      <c r="M404" s="366"/>
    </row>
    <row r="405">
      <c r="F405" s="366"/>
      <c r="H405" s="366"/>
      <c r="I405" s="366"/>
      <c r="J405" s="366"/>
      <c r="K405" s="367"/>
      <c r="M405" s="366"/>
    </row>
    <row r="406">
      <c r="F406" s="366"/>
      <c r="H406" s="366"/>
      <c r="I406" s="366"/>
      <c r="J406" s="366"/>
      <c r="K406" s="367"/>
      <c r="M406" s="366"/>
    </row>
    <row r="407">
      <c r="F407" s="366"/>
      <c r="H407" s="366"/>
      <c r="I407" s="366"/>
      <c r="J407" s="366"/>
      <c r="K407" s="367"/>
      <c r="M407" s="366"/>
    </row>
    <row r="408">
      <c r="F408" s="366"/>
      <c r="H408" s="366"/>
      <c r="I408" s="366"/>
      <c r="J408" s="366"/>
      <c r="K408" s="367"/>
      <c r="M408" s="366"/>
    </row>
    <row r="409">
      <c r="F409" s="366"/>
      <c r="H409" s="366"/>
      <c r="I409" s="366"/>
      <c r="J409" s="366"/>
      <c r="K409" s="367"/>
      <c r="M409" s="366"/>
    </row>
    <row r="410">
      <c r="F410" s="366"/>
      <c r="H410" s="366"/>
      <c r="I410" s="366"/>
      <c r="J410" s="366"/>
      <c r="K410" s="367"/>
      <c r="M410" s="366"/>
    </row>
    <row r="411">
      <c r="F411" s="366"/>
      <c r="H411" s="366"/>
      <c r="I411" s="366"/>
      <c r="J411" s="366"/>
      <c r="K411" s="367"/>
      <c r="M411" s="366"/>
    </row>
    <row r="412">
      <c r="F412" s="366"/>
      <c r="H412" s="366"/>
      <c r="I412" s="366"/>
      <c r="J412" s="366"/>
      <c r="K412" s="367"/>
      <c r="M412" s="366"/>
    </row>
    <row r="413">
      <c r="F413" s="366"/>
      <c r="H413" s="366"/>
      <c r="I413" s="366"/>
      <c r="J413" s="366"/>
      <c r="K413" s="367"/>
      <c r="M413" s="366"/>
    </row>
    <row r="414">
      <c r="F414" s="366"/>
      <c r="H414" s="366"/>
      <c r="I414" s="366"/>
      <c r="J414" s="366"/>
      <c r="K414" s="367"/>
      <c r="M414" s="366"/>
    </row>
    <row r="415">
      <c r="F415" s="366"/>
      <c r="H415" s="366"/>
      <c r="I415" s="366"/>
      <c r="J415" s="366"/>
      <c r="K415" s="367"/>
      <c r="M415" s="366"/>
    </row>
    <row r="416">
      <c r="F416" s="366"/>
      <c r="H416" s="366"/>
      <c r="I416" s="366"/>
      <c r="J416" s="366"/>
      <c r="K416" s="367"/>
      <c r="M416" s="366"/>
    </row>
    <row r="417">
      <c r="F417" s="366"/>
      <c r="H417" s="366"/>
      <c r="I417" s="366"/>
      <c r="J417" s="366"/>
      <c r="K417" s="367"/>
      <c r="M417" s="366"/>
    </row>
    <row r="418">
      <c r="F418" s="366"/>
      <c r="H418" s="366"/>
      <c r="I418" s="366"/>
      <c r="J418" s="366"/>
      <c r="K418" s="367"/>
      <c r="M418" s="366"/>
    </row>
    <row r="419">
      <c r="F419" s="366"/>
      <c r="H419" s="366"/>
      <c r="I419" s="366"/>
      <c r="J419" s="366"/>
      <c r="K419" s="367"/>
      <c r="M419" s="366"/>
    </row>
    <row r="420">
      <c r="F420" s="366"/>
      <c r="H420" s="366"/>
      <c r="I420" s="366"/>
      <c r="J420" s="366"/>
      <c r="K420" s="367"/>
      <c r="M420" s="366"/>
    </row>
    <row r="421">
      <c r="F421" s="366"/>
      <c r="H421" s="366"/>
      <c r="I421" s="366"/>
      <c r="J421" s="366"/>
      <c r="K421" s="367"/>
      <c r="M421" s="366"/>
    </row>
    <row r="422">
      <c r="F422" s="366"/>
      <c r="H422" s="366"/>
      <c r="I422" s="366"/>
      <c r="J422" s="366"/>
      <c r="K422" s="367"/>
      <c r="M422" s="366"/>
    </row>
    <row r="423">
      <c r="F423" s="366"/>
      <c r="H423" s="366"/>
      <c r="I423" s="366"/>
      <c r="J423" s="366"/>
      <c r="K423" s="367"/>
      <c r="M423" s="366"/>
    </row>
    <row r="424">
      <c r="F424" s="366"/>
      <c r="H424" s="366"/>
      <c r="I424" s="366"/>
      <c r="J424" s="366"/>
      <c r="K424" s="367"/>
      <c r="M424" s="366"/>
    </row>
    <row r="425">
      <c r="F425" s="366"/>
      <c r="H425" s="366"/>
      <c r="I425" s="366"/>
      <c r="J425" s="366"/>
      <c r="K425" s="367"/>
      <c r="M425" s="366"/>
    </row>
    <row r="426">
      <c r="F426" s="366"/>
      <c r="H426" s="366"/>
      <c r="I426" s="366"/>
      <c r="J426" s="366"/>
      <c r="K426" s="367"/>
      <c r="M426" s="366"/>
    </row>
    <row r="427">
      <c r="F427" s="366"/>
      <c r="H427" s="366"/>
      <c r="I427" s="366"/>
      <c r="J427" s="366"/>
      <c r="K427" s="367"/>
      <c r="M427" s="366"/>
    </row>
    <row r="428">
      <c r="F428" s="366"/>
      <c r="H428" s="366"/>
      <c r="I428" s="366"/>
      <c r="J428" s="366"/>
      <c r="K428" s="367"/>
      <c r="M428" s="366"/>
    </row>
    <row r="429">
      <c r="F429" s="366"/>
      <c r="H429" s="366"/>
      <c r="I429" s="366"/>
      <c r="J429" s="366"/>
      <c r="K429" s="367"/>
      <c r="M429" s="366"/>
    </row>
    <row r="430">
      <c r="F430" s="366"/>
      <c r="H430" s="366"/>
      <c r="I430" s="366"/>
      <c r="J430" s="366"/>
      <c r="K430" s="367"/>
      <c r="M430" s="366"/>
    </row>
    <row r="431">
      <c r="F431" s="366"/>
      <c r="H431" s="366"/>
      <c r="I431" s="366"/>
      <c r="J431" s="366"/>
      <c r="K431" s="367"/>
      <c r="M431" s="366"/>
    </row>
    <row r="432">
      <c r="F432" s="366"/>
      <c r="H432" s="366"/>
      <c r="I432" s="366"/>
      <c r="J432" s="366"/>
      <c r="K432" s="367"/>
      <c r="M432" s="366"/>
    </row>
    <row r="433">
      <c r="F433" s="366"/>
      <c r="H433" s="366"/>
      <c r="I433" s="366"/>
      <c r="J433" s="366"/>
      <c r="K433" s="367"/>
      <c r="M433" s="366"/>
    </row>
    <row r="434">
      <c r="F434" s="366"/>
      <c r="H434" s="366"/>
      <c r="I434" s="366"/>
      <c r="J434" s="366"/>
      <c r="K434" s="367"/>
      <c r="M434" s="366"/>
    </row>
    <row r="435">
      <c r="F435" s="366"/>
      <c r="H435" s="366"/>
      <c r="I435" s="366"/>
      <c r="J435" s="366"/>
      <c r="K435" s="367"/>
      <c r="M435" s="366"/>
    </row>
    <row r="436">
      <c r="F436" s="366"/>
      <c r="H436" s="366"/>
      <c r="I436" s="366"/>
      <c r="J436" s="366"/>
      <c r="K436" s="367"/>
      <c r="M436" s="366"/>
    </row>
    <row r="437">
      <c r="F437" s="366"/>
      <c r="H437" s="366"/>
      <c r="I437" s="366"/>
      <c r="J437" s="366"/>
      <c r="K437" s="367"/>
      <c r="M437" s="366"/>
    </row>
    <row r="438">
      <c r="F438" s="366"/>
      <c r="H438" s="366"/>
      <c r="I438" s="366"/>
      <c r="J438" s="366"/>
      <c r="K438" s="367"/>
      <c r="M438" s="366"/>
    </row>
    <row r="439">
      <c r="F439" s="366"/>
      <c r="H439" s="366"/>
      <c r="I439" s="366"/>
      <c r="J439" s="366"/>
      <c r="K439" s="367"/>
      <c r="M439" s="366"/>
    </row>
    <row r="440">
      <c r="F440" s="366"/>
      <c r="H440" s="366"/>
      <c r="I440" s="366"/>
      <c r="J440" s="366"/>
      <c r="K440" s="367"/>
      <c r="M440" s="366"/>
    </row>
    <row r="441">
      <c r="F441" s="366"/>
      <c r="H441" s="366"/>
      <c r="I441" s="366"/>
      <c r="J441" s="366"/>
      <c r="K441" s="367"/>
      <c r="M441" s="366"/>
    </row>
    <row r="442">
      <c r="F442" s="366"/>
      <c r="H442" s="366"/>
      <c r="I442" s="366"/>
      <c r="J442" s="366"/>
      <c r="K442" s="367"/>
      <c r="M442" s="366"/>
    </row>
    <row r="443">
      <c r="F443" s="366"/>
      <c r="H443" s="366"/>
      <c r="I443" s="366"/>
      <c r="J443" s="366"/>
      <c r="K443" s="367"/>
      <c r="M443" s="366"/>
    </row>
    <row r="444">
      <c r="F444" s="366"/>
      <c r="H444" s="366"/>
      <c r="I444" s="366"/>
      <c r="J444" s="366"/>
      <c r="K444" s="367"/>
      <c r="M444" s="366"/>
    </row>
    <row r="445">
      <c r="F445" s="366"/>
      <c r="H445" s="366"/>
      <c r="I445" s="366"/>
      <c r="J445" s="366"/>
      <c r="K445" s="367"/>
      <c r="M445" s="366"/>
    </row>
    <row r="446">
      <c r="F446" s="366"/>
      <c r="H446" s="366"/>
      <c r="I446" s="366"/>
      <c r="J446" s="366"/>
      <c r="K446" s="367"/>
      <c r="M446" s="366"/>
    </row>
    <row r="447">
      <c r="F447" s="366"/>
      <c r="H447" s="366"/>
      <c r="I447" s="366"/>
      <c r="J447" s="366"/>
      <c r="K447" s="367"/>
      <c r="M447" s="366"/>
    </row>
    <row r="448">
      <c r="F448" s="366"/>
      <c r="H448" s="366"/>
      <c r="I448" s="366"/>
      <c r="J448" s="366"/>
      <c r="K448" s="367"/>
      <c r="M448" s="366"/>
    </row>
    <row r="449">
      <c r="F449" s="366"/>
      <c r="H449" s="366"/>
      <c r="I449" s="366"/>
      <c r="J449" s="366"/>
      <c r="K449" s="367"/>
      <c r="M449" s="366"/>
    </row>
    <row r="450">
      <c r="F450" s="366"/>
      <c r="H450" s="366"/>
      <c r="I450" s="366"/>
      <c r="J450" s="366"/>
      <c r="K450" s="367"/>
      <c r="M450" s="366"/>
    </row>
    <row r="451">
      <c r="F451" s="366"/>
      <c r="H451" s="366"/>
      <c r="I451" s="366"/>
      <c r="J451" s="366"/>
      <c r="K451" s="367"/>
      <c r="M451" s="366"/>
    </row>
    <row r="452">
      <c r="F452" s="366"/>
      <c r="H452" s="366"/>
      <c r="I452" s="366"/>
      <c r="J452" s="366"/>
      <c r="K452" s="367"/>
      <c r="M452" s="366"/>
    </row>
    <row r="453">
      <c r="F453" s="366"/>
      <c r="H453" s="366"/>
      <c r="I453" s="366"/>
      <c r="J453" s="366"/>
      <c r="K453" s="367"/>
      <c r="M453" s="366"/>
    </row>
    <row r="454">
      <c r="F454" s="366"/>
      <c r="H454" s="366"/>
      <c r="I454" s="366"/>
      <c r="J454" s="366"/>
      <c r="K454" s="367"/>
      <c r="M454" s="366"/>
    </row>
    <row r="455">
      <c r="F455" s="366"/>
      <c r="H455" s="366"/>
      <c r="I455" s="366"/>
      <c r="J455" s="366"/>
      <c r="K455" s="367"/>
      <c r="M455" s="366"/>
    </row>
    <row r="456">
      <c r="F456" s="366"/>
      <c r="H456" s="366"/>
      <c r="I456" s="366"/>
      <c r="J456" s="366"/>
      <c r="K456" s="367"/>
      <c r="M456" s="366"/>
    </row>
    <row r="457">
      <c r="F457" s="366"/>
      <c r="H457" s="366"/>
      <c r="I457" s="366"/>
      <c r="J457" s="366"/>
      <c r="K457" s="367"/>
      <c r="M457" s="366"/>
    </row>
    <row r="458">
      <c r="F458" s="366"/>
      <c r="H458" s="366"/>
      <c r="I458" s="366"/>
      <c r="J458" s="366"/>
      <c r="K458" s="367"/>
      <c r="M458" s="366"/>
    </row>
    <row r="459">
      <c r="F459" s="366"/>
      <c r="H459" s="366"/>
      <c r="I459" s="366"/>
      <c r="J459" s="366"/>
      <c r="K459" s="367"/>
      <c r="M459" s="366"/>
    </row>
    <row r="460">
      <c r="F460" s="366"/>
      <c r="H460" s="366"/>
      <c r="I460" s="366"/>
      <c r="J460" s="366"/>
      <c r="K460" s="367"/>
      <c r="M460" s="366"/>
    </row>
    <row r="461">
      <c r="F461" s="366"/>
      <c r="H461" s="366"/>
      <c r="I461" s="366"/>
      <c r="J461" s="366"/>
      <c r="K461" s="367"/>
      <c r="M461" s="366"/>
    </row>
    <row r="462">
      <c r="F462" s="366"/>
      <c r="H462" s="366"/>
      <c r="I462" s="366"/>
      <c r="J462" s="366"/>
      <c r="K462" s="367"/>
      <c r="M462" s="366"/>
    </row>
    <row r="463">
      <c r="F463" s="366"/>
      <c r="H463" s="366"/>
      <c r="I463" s="366"/>
      <c r="J463" s="366"/>
      <c r="K463" s="367"/>
      <c r="M463" s="366"/>
    </row>
    <row r="464">
      <c r="F464" s="366"/>
      <c r="H464" s="366"/>
      <c r="I464" s="366"/>
      <c r="J464" s="366"/>
      <c r="K464" s="367"/>
      <c r="M464" s="366"/>
    </row>
    <row r="465">
      <c r="F465" s="366"/>
      <c r="H465" s="366"/>
      <c r="I465" s="366"/>
      <c r="J465" s="366"/>
      <c r="K465" s="367"/>
      <c r="M465" s="366"/>
    </row>
    <row r="466">
      <c r="F466" s="366"/>
      <c r="H466" s="366"/>
      <c r="I466" s="366"/>
      <c r="J466" s="366"/>
      <c r="K466" s="367"/>
      <c r="M466" s="366"/>
    </row>
    <row r="467">
      <c r="F467" s="366"/>
      <c r="H467" s="366"/>
      <c r="I467" s="366"/>
      <c r="J467" s="366"/>
      <c r="K467" s="367"/>
      <c r="M467" s="366"/>
    </row>
    <row r="468">
      <c r="F468" s="366"/>
      <c r="H468" s="366"/>
      <c r="I468" s="366"/>
      <c r="J468" s="366"/>
      <c r="K468" s="367"/>
      <c r="M468" s="366"/>
    </row>
    <row r="469">
      <c r="F469" s="366"/>
      <c r="H469" s="366"/>
      <c r="I469" s="366"/>
      <c r="J469" s="366"/>
      <c r="K469" s="367"/>
      <c r="M469" s="366"/>
    </row>
    <row r="470">
      <c r="F470" s="366"/>
      <c r="H470" s="366"/>
      <c r="I470" s="366"/>
      <c r="J470" s="366"/>
      <c r="K470" s="367"/>
      <c r="M470" s="366"/>
    </row>
    <row r="471">
      <c r="F471" s="366"/>
      <c r="H471" s="366"/>
      <c r="I471" s="366"/>
      <c r="J471" s="366"/>
      <c r="K471" s="367"/>
      <c r="M471" s="366"/>
    </row>
    <row r="472">
      <c r="F472" s="366"/>
      <c r="H472" s="366"/>
      <c r="I472" s="366"/>
      <c r="J472" s="366"/>
      <c r="K472" s="367"/>
      <c r="M472" s="366"/>
    </row>
    <row r="473">
      <c r="F473" s="366"/>
      <c r="H473" s="366"/>
      <c r="I473" s="366"/>
      <c r="J473" s="366"/>
      <c r="K473" s="367"/>
      <c r="M473" s="366"/>
    </row>
    <row r="474">
      <c r="F474" s="366"/>
      <c r="H474" s="366"/>
      <c r="I474" s="366"/>
      <c r="J474" s="366"/>
      <c r="K474" s="367"/>
      <c r="M474" s="366"/>
    </row>
    <row r="475">
      <c r="F475" s="366"/>
      <c r="H475" s="366"/>
      <c r="I475" s="366"/>
      <c r="J475" s="366"/>
      <c r="K475" s="367"/>
      <c r="M475" s="366"/>
    </row>
    <row r="476">
      <c r="F476" s="366"/>
      <c r="H476" s="366"/>
      <c r="I476" s="366"/>
      <c r="J476" s="366"/>
      <c r="K476" s="367"/>
      <c r="M476" s="366"/>
    </row>
    <row r="477">
      <c r="F477" s="366"/>
      <c r="H477" s="366"/>
      <c r="I477" s="366"/>
      <c r="J477" s="366"/>
      <c r="K477" s="367"/>
      <c r="M477" s="366"/>
    </row>
    <row r="478">
      <c r="F478" s="366"/>
      <c r="H478" s="366"/>
      <c r="I478" s="366"/>
      <c r="J478" s="366"/>
      <c r="K478" s="367"/>
      <c r="M478" s="366"/>
    </row>
    <row r="479">
      <c r="F479" s="366"/>
      <c r="H479" s="366"/>
      <c r="I479" s="366"/>
      <c r="J479" s="366"/>
      <c r="K479" s="367"/>
      <c r="M479" s="366"/>
    </row>
    <row r="480">
      <c r="F480" s="366"/>
      <c r="H480" s="366"/>
      <c r="I480" s="366"/>
      <c r="J480" s="366"/>
      <c r="K480" s="367"/>
      <c r="M480" s="366"/>
    </row>
    <row r="481">
      <c r="F481" s="366"/>
      <c r="H481" s="366"/>
      <c r="I481" s="366"/>
      <c r="J481" s="366"/>
      <c r="K481" s="367"/>
      <c r="M481" s="366"/>
    </row>
    <row r="482">
      <c r="F482" s="366"/>
      <c r="H482" s="366"/>
      <c r="I482" s="366"/>
      <c r="J482" s="366"/>
      <c r="K482" s="367"/>
      <c r="M482" s="366"/>
    </row>
    <row r="483">
      <c r="F483" s="366"/>
      <c r="H483" s="366"/>
      <c r="I483" s="366"/>
      <c r="J483" s="366"/>
      <c r="K483" s="367"/>
      <c r="M483" s="366"/>
    </row>
    <row r="484">
      <c r="F484" s="366"/>
      <c r="H484" s="366"/>
      <c r="I484" s="366"/>
      <c r="J484" s="366"/>
      <c r="K484" s="367"/>
      <c r="M484" s="366"/>
    </row>
    <row r="485">
      <c r="F485" s="366"/>
      <c r="H485" s="366"/>
      <c r="I485" s="366"/>
      <c r="J485" s="366"/>
      <c r="K485" s="367"/>
      <c r="M485" s="366"/>
    </row>
    <row r="486">
      <c r="F486" s="366"/>
      <c r="H486" s="366"/>
      <c r="I486" s="366"/>
      <c r="J486" s="366"/>
      <c r="K486" s="367"/>
      <c r="M486" s="366"/>
    </row>
    <row r="487">
      <c r="F487" s="366"/>
      <c r="H487" s="366"/>
      <c r="I487" s="366"/>
      <c r="J487" s="366"/>
      <c r="K487" s="367"/>
      <c r="M487" s="366"/>
    </row>
    <row r="488">
      <c r="F488" s="366"/>
      <c r="H488" s="366"/>
      <c r="I488" s="366"/>
      <c r="J488" s="366"/>
      <c r="K488" s="367"/>
      <c r="M488" s="366"/>
    </row>
    <row r="489">
      <c r="F489" s="366"/>
      <c r="H489" s="366"/>
      <c r="I489" s="366"/>
      <c r="J489" s="366"/>
      <c r="K489" s="367"/>
      <c r="M489" s="366"/>
    </row>
    <row r="490">
      <c r="F490" s="366"/>
      <c r="H490" s="366"/>
      <c r="I490" s="366"/>
      <c r="J490" s="366"/>
      <c r="K490" s="367"/>
      <c r="M490" s="366"/>
    </row>
    <row r="491">
      <c r="F491" s="366"/>
      <c r="H491" s="366"/>
      <c r="I491" s="366"/>
      <c r="J491" s="366"/>
      <c r="K491" s="367"/>
      <c r="M491" s="366"/>
    </row>
    <row r="492">
      <c r="F492" s="366"/>
      <c r="H492" s="366"/>
      <c r="I492" s="366"/>
      <c r="J492" s="366"/>
      <c r="K492" s="367"/>
      <c r="M492" s="366"/>
    </row>
    <row r="493">
      <c r="F493" s="366"/>
      <c r="H493" s="366"/>
      <c r="I493" s="366"/>
      <c r="J493" s="366"/>
      <c r="K493" s="367"/>
      <c r="M493" s="366"/>
    </row>
    <row r="494">
      <c r="F494" s="366"/>
      <c r="H494" s="366"/>
      <c r="I494" s="366"/>
      <c r="J494" s="366"/>
      <c r="K494" s="367"/>
      <c r="M494" s="366"/>
    </row>
    <row r="495">
      <c r="F495" s="366"/>
      <c r="H495" s="366"/>
      <c r="I495" s="366"/>
      <c r="J495" s="366"/>
      <c r="K495" s="367"/>
      <c r="M495" s="366"/>
    </row>
    <row r="496">
      <c r="F496" s="366"/>
      <c r="H496" s="366"/>
      <c r="I496" s="366"/>
      <c r="J496" s="366"/>
      <c r="K496" s="367"/>
      <c r="M496" s="366"/>
    </row>
    <row r="497">
      <c r="F497" s="366"/>
      <c r="H497" s="366"/>
      <c r="I497" s="366"/>
      <c r="J497" s="366"/>
      <c r="K497" s="367"/>
      <c r="M497" s="366"/>
    </row>
    <row r="498">
      <c r="F498" s="366"/>
      <c r="H498" s="366"/>
      <c r="I498" s="366"/>
      <c r="J498" s="366"/>
      <c r="K498" s="367"/>
      <c r="M498" s="366"/>
    </row>
    <row r="499">
      <c r="F499" s="366"/>
      <c r="H499" s="366"/>
      <c r="I499" s="366"/>
      <c r="J499" s="366"/>
      <c r="K499" s="367"/>
      <c r="M499" s="366"/>
    </row>
    <row r="500">
      <c r="F500" s="366"/>
      <c r="H500" s="366"/>
      <c r="I500" s="366"/>
      <c r="J500" s="366"/>
      <c r="K500" s="367"/>
      <c r="M500" s="366"/>
    </row>
    <row r="501">
      <c r="F501" s="366"/>
      <c r="H501" s="366"/>
      <c r="I501" s="366"/>
      <c r="J501" s="366"/>
      <c r="K501" s="367"/>
      <c r="M501" s="366"/>
    </row>
    <row r="502">
      <c r="F502" s="366"/>
      <c r="H502" s="366"/>
      <c r="I502" s="366"/>
      <c r="J502" s="366"/>
      <c r="K502" s="367"/>
      <c r="M502" s="366"/>
    </row>
    <row r="503">
      <c r="F503" s="366"/>
      <c r="H503" s="366"/>
      <c r="I503" s="366"/>
      <c r="J503" s="366"/>
      <c r="K503" s="367"/>
      <c r="M503" s="366"/>
    </row>
    <row r="504">
      <c r="F504" s="366"/>
      <c r="H504" s="366"/>
      <c r="I504" s="366"/>
      <c r="J504" s="366"/>
      <c r="K504" s="367"/>
      <c r="M504" s="366"/>
    </row>
    <row r="505">
      <c r="F505" s="366"/>
      <c r="H505" s="366"/>
      <c r="I505" s="366"/>
      <c r="J505" s="366"/>
      <c r="K505" s="367"/>
      <c r="M505" s="366"/>
    </row>
    <row r="506">
      <c r="F506" s="366"/>
      <c r="H506" s="366"/>
      <c r="I506" s="366"/>
      <c r="J506" s="366"/>
      <c r="K506" s="367"/>
      <c r="M506" s="366"/>
    </row>
    <row r="507">
      <c r="F507" s="366"/>
      <c r="H507" s="366"/>
      <c r="I507" s="366"/>
      <c r="J507" s="366"/>
      <c r="K507" s="367"/>
      <c r="M507" s="366"/>
    </row>
    <row r="508">
      <c r="F508" s="366"/>
      <c r="H508" s="366"/>
      <c r="I508" s="366"/>
      <c r="J508" s="366"/>
      <c r="K508" s="367"/>
      <c r="M508" s="366"/>
    </row>
    <row r="509">
      <c r="F509" s="366"/>
      <c r="H509" s="366"/>
      <c r="I509" s="366"/>
      <c r="J509" s="366"/>
      <c r="K509" s="367"/>
      <c r="M509" s="366"/>
    </row>
    <row r="510">
      <c r="F510" s="366"/>
      <c r="H510" s="366"/>
      <c r="I510" s="366"/>
      <c r="J510" s="366"/>
      <c r="K510" s="367"/>
      <c r="M510" s="366"/>
    </row>
    <row r="511">
      <c r="F511" s="366"/>
      <c r="H511" s="366"/>
      <c r="I511" s="366"/>
      <c r="J511" s="366"/>
      <c r="K511" s="367"/>
      <c r="M511" s="366"/>
    </row>
    <row r="512">
      <c r="F512" s="366"/>
      <c r="H512" s="366"/>
      <c r="I512" s="366"/>
      <c r="J512" s="366"/>
      <c r="K512" s="367"/>
      <c r="M512" s="366"/>
    </row>
    <row r="513">
      <c r="F513" s="366"/>
      <c r="H513" s="366"/>
      <c r="I513" s="366"/>
      <c r="J513" s="366"/>
      <c r="K513" s="367"/>
      <c r="M513" s="366"/>
    </row>
    <row r="514">
      <c r="F514" s="366"/>
      <c r="H514" s="366"/>
      <c r="I514" s="366"/>
      <c r="J514" s="366"/>
      <c r="K514" s="367"/>
      <c r="M514" s="366"/>
    </row>
    <row r="515">
      <c r="F515" s="366"/>
      <c r="H515" s="366"/>
      <c r="I515" s="366"/>
      <c r="J515" s="366"/>
      <c r="K515" s="367"/>
      <c r="M515" s="366"/>
    </row>
    <row r="516">
      <c r="F516" s="366"/>
      <c r="H516" s="366"/>
      <c r="I516" s="366"/>
      <c r="J516" s="366"/>
      <c r="K516" s="367"/>
      <c r="M516" s="366"/>
    </row>
    <row r="517">
      <c r="F517" s="366"/>
      <c r="H517" s="366"/>
      <c r="I517" s="366"/>
      <c r="J517" s="366"/>
      <c r="K517" s="367"/>
      <c r="M517" s="366"/>
    </row>
    <row r="518">
      <c r="F518" s="366"/>
      <c r="H518" s="366"/>
      <c r="I518" s="366"/>
      <c r="J518" s="366"/>
      <c r="K518" s="367"/>
      <c r="M518" s="366"/>
    </row>
    <row r="519">
      <c r="F519" s="366"/>
      <c r="H519" s="366"/>
      <c r="I519" s="366"/>
      <c r="J519" s="366"/>
      <c r="K519" s="367"/>
      <c r="M519" s="366"/>
    </row>
    <row r="520">
      <c r="F520" s="366"/>
      <c r="H520" s="366"/>
      <c r="I520" s="366"/>
      <c r="J520" s="366"/>
      <c r="K520" s="367"/>
      <c r="M520" s="366"/>
    </row>
    <row r="521">
      <c r="F521" s="366"/>
      <c r="H521" s="366"/>
      <c r="I521" s="366"/>
      <c r="J521" s="366"/>
      <c r="K521" s="367"/>
      <c r="M521" s="366"/>
    </row>
    <row r="522">
      <c r="F522" s="366"/>
      <c r="H522" s="366"/>
      <c r="I522" s="366"/>
      <c r="J522" s="366"/>
      <c r="K522" s="367"/>
      <c r="M522" s="366"/>
    </row>
    <row r="523">
      <c r="F523" s="366"/>
      <c r="H523" s="366"/>
      <c r="I523" s="366"/>
      <c r="J523" s="366"/>
      <c r="K523" s="367"/>
      <c r="M523" s="366"/>
    </row>
    <row r="524">
      <c r="F524" s="366"/>
      <c r="H524" s="366"/>
      <c r="I524" s="366"/>
      <c r="J524" s="366"/>
      <c r="K524" s="367"/>
      <c r="M524" s="366"/>
    </row>
    <row r="525">
      <c r="F525" s="366"/>
      <c r="H525" s="366"/>
      <c r="I525" s="366"/>
      <c r="J525" s="366"/>
      <c r="K525" s="367"/>
      <c r="M525" s="366"/>
    </row>
    <row r="526">
      <c r="F526" s="366"/>
      <c r="H526" s="366"/>
      <c r="I526" s="366"/>
      <c r="J526" s="366"/>
      <c r="K526" s="367"/>
      <c r="M526" s="366"/>
    </row>
    <row r="527">
      <c r="F527" s="366"/>
      <c r="H527" s="366"/>
      <c r="I527" s="366"/>
      <c r="J527" s="366"/>
      <c r="K527" s="367"/>
      <c r="M527" s="366"/>
    </row>
    <row r="528">
      <c r="F528" s="366"/>
      <c r="H528" s="366"/>
      <c r="I528" s="366"/>
      <c r="J528" s="366"/>
      <c r="K528" s="367"/>
      <c r="M528" s="366"/>
    </row>
    <row r="529">
      <c r="F529" s="366"/>
      <c r="H529" s="366"/>
      <c r="I529" s="366"/>
      <c r="J529" s="366"/>
      <c r="K529" s="367"/>
      <c r="M529" s="366"/>
    </row>
    <row r="530">
      <c r="F530" s="366"/>
      <c r="H530" s="366"/>
      <c r="I530" s="366"/>
      <c r="J530" s="366"/>
      <c r="K530" s="367"/>
      <c r="M530" s="366"/>
    </row>
    <row r="531">
      <c r="F531" s="366"/>
      <c r="H531" s="366"/>
      <c r="I531" s="366"/>
      <c r="J531" s="366"/>
      <c r="K531" s="367"/>
      <c r="M531" s="366"/>
    </row>
    <row r="532">
      <c r="F532" s="366"/>
      <c r="H532" s="366"/>
      <c r="I532" s="366"/>
      <c r="J532" s="366"/>
      <c r="K532" s="367"/>
      <c r="M532" s="366"/>
    </row>
    <row r="533">
      <c r="F533" s="366"/>
      <c r="H533" s="366"/>
      <c r="I533" s="366"/>
      <c r="J533" s="366"/>
      <c r="K533" s="367"/>
      <c r="M533" s="366"/>
    </row>
    <row r="534">
      <c r="F534" s="366"/>
      <c r="H534" s="366"/>
      <c r="I534" s="366"/>
      <c r="J534" s="366"/>
      <c r="K534" s="367"/>
      <c r="M534" s="366"/>
    </row>
    <row r="535">
      <c r="F535" s="366"/>
      <c r="H535" s="366"/>
      <c r="I535" s="366"/>
      <c r="J535" s="366"/>
      <c r="K535" s="367"/>
      <c r="M535" s="366"/>
    </row>
    <row r="536">
      <c r="F536" s="366"/>
      <c r="H536" s="366"/>
      <c r="I536" s="366"/>
      <c r="J536" s="366"/>
      <c r="K536" s="367"/>
      <c r="M536" s="366"/>
    </row>
    <row r="537">
      <c r="F537" s="366"/>
      <c r="H537" s="366"/>
      <c r="I537" s="366"/>
      <c r="J537" s="366"/>
      <c r="K537" s="367"/>
      <c r="M537" s="366"/>
    </row>
    <row r="538">
      <c r="F538" s="366"/>
      <c r="H538" s="366"/>
      <c r="I538" s="366"/>
      <c r="J538" s="366"/>
      <c r="K538" s="367"/>
      <c r="M538" s="366"/>
    </row>
    <row r="539">
      <c r="F539" s="366"/>
      <c r="H539" s="366"/>
      <c r="I539" s="366"/>
      <c r="J539" s="366"/>
      <c r="K539" s="367"/>
      <c r="M539" s="366"/>
    </row>
    <row r="540">
      <c r="F540" s="366"/>
      <c r="H540" s="366"/>
      <c r="I540" s="366"/>
      <c r="J540" s="366"/>
      <c r="K540" s="367"/>
      <c r="M540" s="366"/>
    </row>
    <row r="541">
      <c r="F541" s="366"/>
      <c r="H541" s="366"/>
      <c r="I541" s="366"/>
      <c r="J541" s="366"/>
      <c r="K541" s="367"/>
      <c r="M541" s="366"/>
    </row>
    <row r="542">
      <c r="F542" s="366"/>
      <c r="H542" s="366"/>
      <c r="I542" s="366"/>
      <c r="J542" s="366"/>
      <c r="K542" s="367"/>
      <c r="M542" s="366"/>
    </row>
    <row r="543">
      <c r="F543" s="366"/>
      <c r="H543" s="366"/>
      <c r="I543" s="366"/>
      <c r="J543" s="366"/>
      <c r="K543" s="367"/>
      <c r="M543" s="366"/>
    </row>
    <row r="544">
      <c r="F544" s="366"/>
      <c r="H544" s="366"/>
      <c r="I544" s="366"/>
      <c r="J544" s="366"/>
      <c r="K544" s="367"/>
      <c r="M544" s="366"/>
    </row>
    <row r="545">
      <c r="F545" s="366"/>
      <c r="H545" s="366"/>
      <c r="I545" s="366"/>
      <c r="J545" s="366"/>
      <c r="K545" s="367"/>
      <c r="M545" s="366"/>
    </row>
    <row r="546">
      <c r="F546" s="366"/>
      <c r="H546" s="366"/>
      <c r="I546" s="366"/>
      <c r="J546" s="366"/>
      <c r="K546" s="367"/>
      <c r="M546" s="366"/>
    </row>
    <row r="547">
      <c r="F547" s="366"/>
      <c r="H547" s="366"/>
      <c r="I547" s="366"/>
      <c r="J547" s="366"/>
      <c r="K547" s="367"/>
      <c r="M547" s="366"/>
    </row>
    <row r="548">
      <c r="F548" s="366"/>
      <c r="H548" s="366"/>
      <c r="I548" s="366"/>
      <c r="J548" s="366"/>
      <c r="K548" s="367"/>
      <c r="M548" s="366"/>
    </row>
    <row r="549">
      <c r="F549" s="366"/>
      <c r="H549" s="366"/>
      <c r="I549" s="366"/>
      <c r="J549" s="366"/>
      <c r="K549" s="367"/>
      <c r="M549" s="366"/>
    </row>
    <row r="550">
      <c r="F550" s="366"/>
      <c r="H550" s="366"/>
      <c r="I550" s="366"/>
      <c r="J550" s="366"/>
      <c r="K550" s="367"/>
      <c r="M550" s="366"/>
    </row>
    <row r="551">
      <c r="F551" s="366"/>
      <c r="H551" s="366"/>
      <c r="I551" s="366"/>
      <c r="J551" s="366"/>
      <c r="K551" s="367"/>
      <c r="M551" s="366"/>
    </row>
    <row r="552">
      <c r="F552" s="366"/>
      <c r="H552" s="366"/>
      <c r="I552" s="366"/>
      <c r="J552" s="366"/>
      <c r="K552" s="367"/>
      <c r="M552" s="366"/>
    </row>
    <row r="553">
      <c r="F553" s="366"/>
      <c r="H553" s="366"/>
      <c r="I553" s="366"/>
      <c r="J553" s="366"/>
      <c r="K553" s="367"/>
      <c r="M553" s="366"/>
    </row>
    <row r="554">
      <c r="F554" s="366"/>
      <c r="H554" s="366"/>
      <c r="I554" s="366"/>
      <c r="J554" s="366"/>
      <c r="K554" s="367"/>
      <c r="M554" s="366"/>
    </row>
    <row r="555">
      <c r="F555" s="366"/>
      <c r="H555" s="366"/>
      <c r="I555" s="366"/>
      <c r="J555" s="366"/>
      <c r="K555" s="367"/>
      <c r="M555" s="366"/>
    </row>
    <row r="556">
      <c r="F556" s="366"/>
      <c r="H556" s="366"/>
      <c r="I556" s="366"/>
      <c r="J556" s="366"/>
      <c r="K556" s="367"/>
      <c r="M556" s="366"/>
    </row>
    <row r="557">
      <c r="F557" s="366"/>
      <c r="H557" s="366"/>
      <c r="I557" s="366"/>
      <c r="J557" s="366"/>
      <c r="K557" s="367"/>
      <c r="M557" s="366"/>
    </row>
    <row r="558">
      <c r="F558" s="366"/>
      <c r="H558" s="366"/>
      <c r="I558" s="366"/>
      <c r="J558" s="366"/>
      <c r="K558" s="367"/>
      <c r="M558" s="366"/>
    </row>
    <row r="559">
      <c r="F559" s="366"/>
      <c r="H559" s="366"/>
      <c r="I559" s="366"/>
      <c r="J559" s="366"/>
      <c r="K559" s="367"/>
      <c r="M559" s="366"/>
    </row>
    <row r="560">
      <c r="F560" s="366"/>
      <c r="H560" s="366"/>
      <c r="I560" s="366"/>
      <c r="J560" s="366"/>
      <c r="K560" s="367"/>
      <c r="M560" s="366"/>
    </row>
    <row r="561">
      <c r="F561" s="366"/>
      <c r="H561" s="366"/>
      <c r="I561" s="366"/>
      <c r="J561" s="366"/>
      <c r="K561" s="367"/>
      <c r="M561" s="366"/>
    </row>
    <row r="562">
      <c r="F562" s="366"/>
      <c r="H562" s="366"/>
      <c r="I562" s="366"/>
      <c r="J562" s="366"/>
      <c r="K562" s="367"/>
      <c r="M562" s="366"/>
    </row>
    <row r="563">
      <c r="F563" s="366"/>
      <c r="H563" s="366"/>
      <c r="I563" s="366"/>
      <c r="J563" s="366"/>
      <c r="K563" s="367"/>
      <c r="M563" s="366"/>
    </row>
    <row r="564">
      <c r="F564" s="366"/>
      <c r="H564" s="366"/>
      <c r="I564" s="366"/>
      <c r="J564" s="366"/>
      <c r="K564" s="367"/>
      <c r="M564" s="366"/>
    </row>
    <row r="565">
      <c r="F565" s="366"/>
      <c r="H565" s="366"/>
      <c r="I565" s="366"/>
      <c r="J565" s="366"/>
      <c r="K565" s="367"/>
      <c r="M565" s="366"/>
    </row>
    <row r="566">
      <c r="F566" s="366"/>
      <c r="H566" s="366"/>
      <c r="I566" s="366"/>
      <c r="J566" s="366"/>
      <c r="K566" s="367"/>
      <c r="M566" s="366"/>
    </row>
    <row r="567">
      <c r="F567" s="366"/>
      <c r="H567" s="366"/>
      <c r="I567" s="366"/>
      <c r="J567" s="366"/>
      <c r="K567" s="367"/>
      <c r="M567" s="366"/>
    </row>
    <row r="568">
      <c r="F568" s="366"/>
      <c r="H568" s="366"/>
      <c r="I568" s="366"/>
      <c r="J568" s="366"/>
      <c r="K568" s="367"/>
      <c r="M568" s="366"/>
    </row>
    <row r="569">
      <c r="F569" s="366"/>
      <c r="H569" s="366"/>
      <c r="I569" s="366"/>
      <c r="J569" s="366"/>
      <c r="K569" s="367"/>
      <c r="M569" s="366"/>
    </row>
    <row r="570">
      <c r="F570" s="366"/>
      <c r="H570" s="366"/>
      <c r="I570" s="366"/>
      <c r="J570" s="366"/>
      <c r="K570" s="367"/>
      <c r="M570" s="366"/>
    </row>
    <row r="571">
      <c r="F571" s="366"/>
      <c r="H571" s="366"/>
      <c r="I571" s="366"/>
      <c r="J571" s="366"/>
      <c r="K571" s="367"/>
      <c r="M571" s="366"/>
    </row>
    <row r="572">
      <c r="F572" s="366"/>
      <c r="H572" s="366"/>
      <c r="I572" s="366"/>
      <c r="J572" s="366"/>
      <c r="K572" s="367"/>
      <c r="M572" s="366"/>
    </row>
    <row r="573">
      <c r="F573" s="366"/>
      <c r="H573" s="366"/>
      <c r="I573" s="366"/>
      <c r="J573" s="366"/>
      <c r="K573" s="367"/>
      <c r="M573" s="366"/>
    </row>
    <row r="574">
      <c r="F574" s="366"/>
      <c r="H574" s="366"/>
      <c r="I574" s="366"/>
      <c r="J574" s="366"/>
      <c r="K574" s="367"/>
      <c r="M574" s="366"/>
    </row>
    <row r="575">
      <c r="F575" s="366"/>
      <c r="H575" s="366"/>
      <c r="I575" s="366"/>
      <c r="J575" s="366"/>
      <c r="K575" s="367"/>
      <c r="M575" s="366"/>
    </row>
    <row r="576">
      <c r="F576" s="366"/>
      <c r="H576" s="366"/>
      <c r="I576" s="366"/>
      <c r="J576" s="366"/>
      <c r="K576" s="367"/>
      <c r="M576" s="366"/>
    </row>
    <row r="577">
      <c r="F577" s="366"/>
      <c r="H577" s="366"/>
      <c r="I577" s="366"/>
      <c r="J577" s="366"/>
      <c r="K577" s="367"/>
      <c r="M577" s="366"/>
    </row>
    <row r="578">
      <c r="F578" s="366"/>
      <c r="H578" s="366"/>
      <c r="I578" s="366"/>
      <c r="J578" s="366"/>
      <c r="K578" s="367"/>
      <c r="M578" s="366"/>
    </row>
    <row r="579">
      <c r="F579" s="366"/>
      <c r="H579" s="366"/>
      <c r="I579" s="366"/>
      <c r="J579" s="366"/>
      <c r="K579" s="367"/>
      <c r="M579" s="366"/>
    </row>
    <row r="580">
      <c r="F580" s="366"/>
      <c r="H580" s="366"/>
      <c r="I580" s="366"/>
      <c r="J580" s="366"/>
      <c r="K580" s="367"/>
      <c r="M580" s="366"/>
    </row>
    <row r="581">
      <c r="F581" s="366"/>
      <c r="H581" s="366"/>
      <c r="I581" s="366"/>
      <c r="J581" s="366"/>
      <c r="K581" s="367"/>
      <c r="M581" s="366"/>
    </row>
    <row r="582">
      <c r="F582" s="366"/>
      <c r="H582" s="366"/>
      <c r="I582" s="366"/>
      <c r="J582" s="366"/>
      <c r="K582" s="367"/>
      <c r="M582" s="366"/>
    </row>
    <row r="583">
      <c r="F583" s="366"/>
      <c r="H583" s="366"/>
      <c r="I583" s="366"/>
      <c r="J583" s="366"/>
      <c r="K583" s="367"/>
      <c r="M583" s="366"/>
    </row>
    <row r="584">
      <c r="F584" s="366"/>
      <c r="H584" s="366"/>
      <c r="I584" s="366"/>
      <c r="J584" s="366"/>
      <c r="K584" s="367"/>
      <c r="M584" s="366"/>
    </row>
    <row r="585">
      <c r="F585" s="366"/>
      <c r="H585" s="366"/>
      <c r="I585" s="366"/>
      <c r="J585" s="366"/>
      <c r="K585" s="367"/>
      <c r="M585" s="366"/>
    </row>
    <row r="586">
      <c r="F586" s="366"/>
      <c r="H586" s="366"/>
      <c r="I586" s="366"/>
      <c r="J586" s="366"/>
      <c r="K586" s="367"/>
      <c r="M586" s="366"/>
    </row>
    <row r="587">
      <c r="F587" s="366"/>
      <c r="H587" s="366"/>
      <c r="I587" s="366"/>
      <c r="J587" s="366"/>
      <c r="K587" s="367"/>
      <c r="M587" s="366"/>
    </row>
    <row r="588">
      <c r="F588" s="366"/>
      <c r="H588" s="366"/>
      <c r="I588" s="366"/>
      <c r="J588" s="366"/>
      <c r="K588" s="367"/>
      <c r="M588" s="366"/>
    </row>
    <row r="589">
      <c r="F589" s="366"/>
      <c r="H589" s="366"/>
      <c r="I589" s="366"/>
      <c r="J589" s="366"/>
      <c r="K589" s="367"/>
      <c r="M589" s="366"/>
    </row>
    <row r="590">
      <c r="F590" s="366"/>
      <c r="H590" s="366"/>
      <c r="I590" s="366"/>
      <c r="J590" s="366"/>
      <c r="K590" s="367"/>
      <c r="M590" s="366"/>
    </row>
    <row r="591">
      <c r="F591" s="366"/>
      <c r="H591" s="366"/>
      <c r="I591" s="366"/>
      <c r="J591" s="366"/>
      <c r="K591" s="367"/>
      <c r="M591" s="366"/>
    </row>
    <row r="592">
      <c r="F592" s="366"/>
      <c r="H592" s="366"/>
      <c r="I592" s="366"/>
      <c r="J592" s="366"/>
      <c r="K592" s="367"/>
      <c r="M592" s="366"/>
    </row>
    <row r="593">
      <c r="F593" s="366"/>
      <c r="H593" s="366"/>
      <c r="I593" s="366"/>
      <c r="J593" s="366"/>
      <c r="K593" s="367"/>
      <c r="M593" s="366"/>
    </row>
    <row r="594">
      <c r="F594" s="366"/>
      <c r="H594" s="366"/>
      <c r="I594" s="366"/>
      <c r="J594" s="366"/>
      <c r="K594" s="367"/>
      <c r="M594" s="366"/>
    </row>
    <row r="595">
      <c r="F595" s="366"/>
      <c r="H595" s="366"/>
      <c r="I595" s="366"/>
      <c r="J595" s="366"/>
      <c r="K595" s="367"/>
      <c r="M595" s="366"/>
    </row>
    <row r="596">
      <c r="F596" s="366"/>
      <c r="H596" s="366"/>
      <c r="I596" s="366"/>
      <c r="J596" s="366"/>
      <c r="K596" s="367"/>
      <c r="M596" s="366"/>
    </row>
    <row r="597">
      <c r="F597" s="366"/>
      <c r="H597" s="366"/>
      <c r="I597" s="366"/>
      <c r="J597" s="366"/>
      <c r="K597" s="367"/>
      <c r="M597" s="366"/>
    </row>
    <row r="598">
      <c r="F598" s="366"/>
      <c r="H598" s="366"/>
      <c r="I598" s="366"/>
      <c r="J598" s="366"/>
      <c r="K598" s="367"/>
      <c r="M598" s="366"/>
    </row>
    <row r="599">
      <c r="F599" s="366"/>
      <c r="H599" s="366"/>
      <c r="I599" s="366"/>
      <c r="J599" s="366"/>
      <c r="K599" s="367"/>
      <c r="M599" s="366"/>
    </row>
    <row r="600">
      <c r="F600" s="366"/>
      <c r="H600" s="366"/>
      <c r="I600" s="366"/>
      <c r="J600" s="366"/>
      <c r="K600" s="367"/>
      <c r="M600" s="366"/>
    </row>
    <row r="601">
      <c r="F601" s="366"/>
      <c r="H601" s="366"/>
      <c r="I601" s="366"/>
      <c r="J601" s="366"/>
      <c r="K601" s="367"/>
      <c r="M601" s="366"/>
    </row>
    <row r="602">
      <c r="F602" s="366"/>
      <c r="H602" s="366"/>
      <c r="I602" s="366"/>
      <c r="J602" s="366"/>
      <c r="K602" s="367"/>
      <c r="M602" s="366"/>
    </row>
    <row r="603">
      <c r="F603" s="366"/>
      <c r="H603" s="366"/>
      <c r="I603" s="366"/>
      <c r="J603" s="366"/>
      <c r="K603" s="367"/>
      <c r="M603" s="366"/>
    </row>
    <row r="604">
      <c r="F604" s="366"/>
      <c r="H604" s="366"/>
      <c r="I604" s="366"/>
      <c r="J604" s="366"/>
      <c r="K604" s="367"/>
      <c r="M604" s="366"/>
    </row>
    <row r="605">
      <c r="F605" s="366"/>
      <c r="H605" s="366"/>
      <c r="I605" s="366"/>
      <c r="J605" s="366"/>
      <c r="K605" s="367"/>
      <c r="M605" s="366"/>
    </row>
    <row r="606">
      <c r="F606" s="366"/>
      <c r="H606" s="366"/>
      <c r="I606" s="366"/>
      <c r="J606" s="366"/>
      <c r="K606" s="367"/>
      <c r="M606" s="366"/>
    </row>
    <row r="607">
      <c r="F607" s="366"/>
      <c r="H607" s="366"/>
      <c r="I607" s="366"/>
      <c r="J607" s="366"/>
      <c r="K607" s="367"/>
      <c r="M607" s="366"/>
    </row>
    <row r="608">
      <c r="F608" s="366"/>
      <c r="H608" s="366"/>
      <c r="I608" s="366"/>
      <c r="J608" s="366"/>
      <c r="K608" s="367"/>
      <c r="M608" s="366"/>
    </row>
    <row r="609">
      <c r="F609" s="366"/>
      <c r="H609" s="366"/>
      <c r="I609" s="366"/>
      <c r="J609" s="366"/>
      <c r="K609" s="367"/>
      <c r="M609" s="366"/>
    </row>
    <row r="610">
      <c r="F610" s="366"/>
      <c r="H610" s="366"/>
      <c r="I610" s="366"/>
      <c r="J610" s="366"/>
      <c r="K610" s="367"/>
      <c r="M610" s="366"/>
    </row>
    <row r="611">
      <c r="F611" s="366"/>
      <c r="H611" s="366"/>
      <c r="I611" s="366"/>
      <c r="J611" s="366"/>
      <c r="K611" s="367"/>
      <c r="M611" s="366"/>
    </row>
    <row r="612">
      <c r="F612" s="366"/>
      <c r="H612" s="366"/>
      <c r="I612" s="366"/>
      <c r="J612" s="366"/>
      <c r="K612" s="367"/>
      <c r="M612" s="366"/>
    </row>
    <row r="613">
      <c r="F613" s="366"/>
      <c r="H613" s="366"/>
      <c r="I613" s="366"/>
      <c r="J613" s="366"/>
      <c r="K613" s="367"/>
      <c r="M613" s="366"/>
    </row>
    <row r="614">
      <c r="F614" s="366"/>
      <c r="H614" s="366"/>
      <c r="I614" s="366"/>
      <c r="J614" s="366"/>
      <c r="K614" s="367"/>
      <c r="M614" s="366"/>
    </row>
    <row r="615">
      <c r="F615" s="366"/>
      <c r="H615" s="366"/>
      <c r="I615" s="366"/>
      <c r="J615" s="366"/>
      <c r="K615" s="367"/>
      <c r="M615" s="366"/>
    </row>
    <row r="616">
      <c r="F616" s="366"/>
      <c r="H616" s="366"/>
      <c r="I616" s="366"/>
      <c r="J616" s="366"/>
      <c r="K616" s="367"/>
      <c r="M616" s="366"/>
    </row>
    <row r="617">
      <c r="F617" s="366"/>
      <c r="H617" s="366"/>
      <c r="I617" s="366"/>
      <c r="J617" s="366"/>
      <c r="K617" s="367"/>
      <c r="M617" s="366"/>
    </row>
    <row r="618">
      <c r="F618" s="366"/>
      <c r="H618" s="366"/>
      <c r="I618" s="366"/>
      <c r="J618" s="366"/>
      <c r="K618" s="367"/>
      <c r="M618" s="366"/>
    </row>
    <row r="619">
      <c r="F619" s="366"/>
      <c r="H619" s="366"/>
      <c r="I619" s="366"/>
      <c r="J619" s="366"/>
      <c r="K619" s="367"/>
      <c r="M619" s="366"/>
    </row>
    <row r="620">
      <c r="F620" s="366"/>
      <c r="H620" s="366"/>
      <c r="I620" s="366"/>
      <c r="J620" s="366"/>
      <c r="K620" s="367"/>
      <c r="M620" s="366"/>
    </row>
    <row r="621">
      <c r="F621" s="366"/>
      <c r="H621" s="366"/>
      <c r="I621" s="366"/>
      <c r="J621" s="366"/>
      <c r="K621" s="367"/>
      <c r="M621" s="366"/>
    </row>
    <row r="622">
      <c r="F622" s="366"/>
      <c r="H622" s="366"/>
      <c r="I622" s="366"/>
      <c r="J622" s="366"/>
      <c r="K622" s="367"/>
      <c r="M622" s="366"/>
    </row>
    <row r="623">
      <c r="F623" s="366"/>
      <c r="H623" s="366"/>
      <c r="I623" s="366"/>
      <c r="J623" s="366"/>
      <c r="K623" s="367"/>
      <c r="M623" s="366"/>
    </row>
    <row r="624">
      <c r="F624" s="366"/>
      <c r="H624" s="366"/>
      <c r="I624" s="366"/>
      <c r="J624" s="366"/>
      <c r="K624" s="367"/>
      <c r="M624" s="366"/>
    </row>
    <row r="625">
      <c r="F625" s="366"/>
      <c r="H625" s="366"/>
      <c r="I625" s="366"/>
      <c r="J625" s="366"/>
      <c r="K625" s="367"/>
      <c r="M625" s="366"/>
    </row>
    <row r="626">
      <c r="F626" s="366"/>
      <c r="H626" s="366"/>
      <c r="I626" s="366"/>
      <c r="J626" s="366"/>
      <c r="K626" s="367"/>
      <c r="M626" s="366"/>
    </row>
    <row r="627">
      <c r="F627" s="366"/>
      <c r="H627" s="366"/>
      <c r="I627" s="366"/>
      <c r="J627" s="366"/>
      <c r="K627" s="367"/>
      <c r="M627" s="366"/>
    </row>
    <row r="628">
      <c r="F628" s="366"/>
      <c r="H628" s="366"/>
      <c r="I628" s="366"/>
      <c r="J628" s="366"/>
      <c r="K628" s="367"/>
      <c r="M628" s="366"/>
    </row>
    <row r="629">
      <c r="F629" s="366"/>
      <c r="H629" s="366"/>
      <c r="I629" s="366"/>
      <c r="J629" s="366"/>
      <c r="K629" s="367"/>
      <c r="M629" s="366"/>
    </row>
    <row r="630">
      <c r="F630" s="366"/>
      <c r="H630" s="366"/>
      <c r="I630" s="366"/>
      <c r="J630" s="366"/>
      <c r="K630" s="367"/>
      <c r="M630" s="366"/>
    </row>
    <row r="631">
      <c r="F631" s="366"/>
      <c r="H631" s="366"/>
      <c r="I631" s="366"/>
      <c r="J631" s="366"/>
      <c r="K631" s="367"/>
      <c r="M631" s="366"/>
    </row>
    <row r="632">
      <c r="F632" s="366"/>
      <c r="H632" s="366"/>
      <c r="I632" s="366"/>
      <c r="J632" s="366"/>
      <c r="K632" s="367"/>
      <c r="M632" s="366"/>
    </row>
    <row r="633">
      <c r="F633" s="366"/>
      <c r="H633" s="366"/>
      <c r="I633" s="366"/>
      <c r="J633" s="366"/>
      <c r="K633" s="367"/>
      <c r="M633" s="366"/>
    </row>
    <row r="634">
      <c r="F634" s="366"/>
      <c r="H634" s="366"/>
      <c r="I634" s="366"/>
      <c r="J634" s="366"/>
      <c r="K634" s="367"/>
      <c r="M634" s="366"/>
    </row>
    <row r="635">
      <c r="F635" s="366"/>
      <c r="H635" s="366"/>
      <c r="I635" s="366"/>
      <c r="J635" s="366"/>
      <c r="K635" s="367"/>
      <c r="M635" s="366"/>
    </row>
    <row r="636">
      <c r="F636" s="366"/>
      <c r="H636" s="366"/>
      <c r="I636" s="366"/>
      <c r="J636" s="366"/>
      <c r="K636" s="367"/>
      <c r="M636" s="366"/>
    </row>
    <row r="637">
      <c r="F637" s="366"/>
      <c r="H637" s="366"/>
      <c r="I637" s="366"/>
      <c r="J637" s="366"/>
      <c r="K637" s="367"/>
      <c r="M637" s="366"/>
    </row>
    <row r="638">
      <c r="F638" s="366"/>
      <c r="H638" s="366"/>
      <c r="I638" s="366"/>
      <c r="J638" s="366"/>
      <c r="K638" s="367"/>
      <c r="M638" s="366"/>
    </row>
    <row r="639">
      <c r="F639" s="366"/>
      <c r="H639" s="366"/>
      <c r="I639" s="366"/>
      <c r="J639" s="366"/>
      <c r="K639" s="367"/>
      <c r="M639" s="366"/>
    </row>
    <row r="640">
      <c r="F640" s="366"/>
      <c r="H640" s="366"/>
      <c r="I640" s="366"/>
      <c r="J640" s="366"/>
      <c r="K640" s="367"/>
      <c r="M640" s="366"/>
    </row>
    <row r="641">
      <c r="F641" s="366"/>
      <c r="H641" s="366"/>
      <c r="I641" s="366"/>
      <c r="J641" s="366"/>
      <c r="K641" s="367"/>
      <c r="M641" s="366"/>
    </row>
    <row r="642">
      <c r="F642" s="366"/>
      <c r="H642" s="366"/>
      <c r="I642" s="366"/>
      <c r="J642" s="366"/>
      <c r="K642" s="367"/>
      <c r="M642" s="366"/>
    </row>
    <row r="643">
      <c r="F643" s="366"/>
      <c r="H643" s="366"/>
      <c r="I643" s="366"/>
      <c r="J643" s="366"/>
      <c r="K643" s="367"/>
      <c r="M643" s="366"/>
    </row>
    <row r="644">
      <c r="F644" s="366"/>
      <c r="H644" s="366"/>
      <c r="I644" s="366"/>
      <c r="J644" s="366"/>
      <c r="K644" s="367"/>
      <c r="M644" s="366"/>
    </row>
    <row r="645">
      <c r="F645" s="366"/>
      <c r="H645" s="366"/>
      <c r="I645" s="366"/>
      <c r="J645" s="366"/>
      <c r="K645" s="367"/>
      <c r="M645" s="366"/>
    </row>
    <row r="646">
      <c r="F646" s="366"/>
      <c r="H646" s="366"/>
      <c r="I646" s="366"/>
      <c r="J646" s="366"/>
      <c r="K646" s="367"/>
      <c r="M646" s="366"/>
    </row>
    <row r="647">
      <c r="F647" s="366"/>
      <c r="H647" s="366"/>
      <c r="I647" s="366"/>
      <c r="J647" s="366"/>
      <c r="K647" s="367"/>
      <c r="M647" s="366"/>
    </row>
    <row r="648">
      <c r="F648" s="366"/>
      <c r="H648" s="366"/>
      <c r="I648" s="366"/>
      <c r="J648" s="366"/>
      <c r="K648" s="367"/>
      <c r="M648" s="366"/>
    </row>
    <row r="649">
      <c r="F649" s="366"/>
      <c r="H649" s="366"/>
      <c r="I649" s="366"/>
      <c r="J649" s="366"/>
      <c r="K649" s="367"/>
      <c r="M649" s="366"/>
    </row>
    <row r="650">
      <c r="F650" s="366"/>
      <c r="H650" s="366"/>
      <c r="I650" s="366"/>
      <c r="J650" s="366"/>
      <c r="K650" s="367"/>
      <c r="M650" s="366"/>
    </row>
    <row r="651">
      <c r="F651" s="366"/>
      <c r="H651" s="366"/>
      <c r="I651" s="366"/>
      <c r="J651" s="366"/>
      <c r="K651" s="367"/>
      <c r="M651" s="366"/>
    </row>
    <row r="652">
      <c r="F652" s="366"/>
      <c r="H652" s="366"/>
      <c r="I652" s="366"/>
      <c r="J652" s="366"/>
      <c r="K652" s="367"/>
      <c r="M652" s="366"/>
    </row>
    <row r="653">
      <c r="F653" s="366"/>
      <c r="H653" s="366"/>
      <c r="I653" s="366"/>
      <c r="J653" s="366"/>
      <c r="K653" s="367"/>
      <c r="M653" s="366"/>
    </row>
    <row r="654">
      <c r="F654" s="366"/>
      <c r="H654" s="366"/>
      <c r="I654" s="366"/>
      <c r="J654" s="366"/>
      <c r="K654" s="367"/>
      <c r="M654" s="366"/>
    </row>
    <row r="655">
      <c r="F655" s="366"/>
      <c r="H655" s="366"/>
      <c r="I655" s="366"/>
      <c r="J655" s="366"/>
      <c r="K655" s="367"/>
      <c r="M655" s="366"/>
    </row>
    <row r="656">
      <c r="F656" s="366"/>
      <c r="H656" s="366"/>
      <c r="I656" s="366"/>
      <c r="J656" s="366"/>
      <c r="K656" s="367"/>
      <c r="M656" s="366"/>
    </row>
    <row r="657">
      <c r="F657" s="366"/>
      <c r="H657" s="366"/>
      <c r="I657" s="366"/>
      <c r="J657" s="366"/>
      <c r="K657" s="367"/>
      <c r="M657" s="366"/>
    </row>
    <row r="658">
      <c r="F658" s="366"/>
      <c r="H658" s="366"/>
      <c r="I658" s="366"/>
      <c r="J658" s="366"/>
      <c r="K658" s="367"/>
      <c r="M658" s="366"/>
    </row>
    <row r="659">
      <c r="F659" s="366"/>
      <c r="H659" s="366"/>
      <c r="I659" s="366"/>
      <c r="J659" s="366"/>
      <c r="K659" s="367"/>
      <c r="M659" s="366"/>
    </row>
    <row r="660">
      <c r="F660" s="366"/>
      <c r="H660" s="366"/>
      <c r="I660" s="366"/>
      <c r="J660" s="366"/>
      <c r="K660" s="367"/>
      <c r="M660" s="366"/>
    </row>
    <row r="661">
      <c r="F661" s="366"/>
      <c r="H661" s="366"/>
      <c r="I661" s="366"/>
      <c r="J661" s="366"/>
      <c r="K661" s="367"/>
      <c r="M661" s="366"/>
    </row>
    <row r="662">
      <c r="F662" s="366"/>
      <c r="H662" s="366"/>
      <c r="I662" s="366"/>
      <c r="J662" s="366"/>
      <c r="K662" s="367"/>
      <c r="M662" s="366"/>
    </row>
    <row r="663">
      <c r="F663" s="366"/>
      <c r="H663" s="366"/>
      <c r="I663" s="366"/>
      <c r="J663" s="366"/>
      <c r="K663" s="367"/>
      <c r="M663" s="366"/>
    </row>
    <row r="664">
      <c r="F664" s="366"/>
      <c r="H664" s="366"/>
      <c r="I664" s="366"/>
      <c r="J664" s="366"/>
      <c r="K664" s="367"/>
      <c r="M664" s="366"/>
    </row>
    <row r="665">
      <c r="F665" s="366"/>
      <c r="H665" s="366"/>
      <c r="I665" s="366"/>
      <c r="J665" s="366"/>
      <c r="K665" s="367"/>
      <c r="M665" s="366"/>
    </row>
    <row r="666">
      <c r="F666" s="366"/>
      <c r="H666" s="366"/>
      <c r="I666" s="366"/>
      <c r="J666" s="366"/>
      <c r="K666" s="367"/>
      <c r="M666" s="366"/>
    </row>
    <row r="667">
      <c r="F667" s="366"/>
      <c r="H667" s="366"/>
      <c r="I667" s="366"/>
      <c r="J667" s="366"/>
      <c r="K667" s="367"/>
      <c r="M667" s="366"/>
    </row>
    <row r="668">
      <c r="F668" s="366"/>
      <c r="H668" s="366"/>
      <c r="I668" s="366"/>
      <c r="J668" s="366"/>
      <c r="K668" s="367"/>
      <c r="M668" s="366"/>
    </row>
    <row r="669">
      <c r="F669" s="366"/>
      <c r="H669" s="366"/>
      <c r="I669" s="366"/>
      <c r="J669" s="366"/>
      <c r="K669" s="367"/>
      <c r="M669" s="366"/>
    </row>
    <row r="670">
      <c r="F670" s="366"/>
      <c r="H670" s="366"/>
      <c r="I670" s="366"/>
      <c r="J670" s="366"/>
      <c r="K670" s="367"/>
      <c r="M670" s="366"/>
    </row>
    <row r="671">
      <c r="F671" s="366"/>
      <c r="H671" s="366"/>
      <c r="I671" s="366"/>
      <c r="J671" s="366"/>
      <c r="K671" s="367"/>
      <c r="M671" s="366"/>
    </row>
    <row r="672">
      <c r="F672" s="366"/>
      <c r="H672" s="366"/>
      <c r="I672" s="366"/>
      <c r="J672" s="366"/>
      <c r="K672" s="367"/>
      <c r="M672" s="366"/>
    </row>
    <row r="673">
      <c r="F673" s="366"/>
      <c r="H673" s="366"/>
      <c r="I673" s="366"/>
      <c r="J673" s="366"/>
      <c r="K673" s="367"/>
      <c r="M673" s="366"/>
    </row>
    <row r="674">
      <c r="F674" s="366"/>
      <c r="H674" s="366"/>
      <c r="I674" s="366"/>
      <c r="J674" s="366"/>
      <c r="K674" s="367"/>
      <c r="M674" s="366"/>
    </row>
    <row r="675">
      <c r="F675" s="366"/>
      <c r="H675" s="366"/>
      <c r="I675" s="366"/>
      <c r="J675" s="366"/>
      <c r="K675" s="367"/>
      <c r="M675" s="366"/>
    </row>
    <row r="676">
      <c r="F676" s="366"/>
      <c r="H676" s="366"/>
      <c r="I676" s="366"/>
      <c r="J676" s="366"/>
      <c r="K676" s="367"/>
      <c r="M676" s="366"/>
    </row>
    <row r="677">
      <c r="F677" s="366"/>
      <c r="H677" s="366"/>
      <c r="I677" s="366"/>
      <c r="J677" s="366"/>
      <c r="K677" s="367"/>
      <c r="M677" s="366"/>
    </row>
    <row r="678">
      <c r="F678" s="366"/>
      <c r="H678" s="366"/>
      <c r="I678" s="366"/>
      <c r="J678" s="366"/>
      <c r="K678" s="367"/>
      <c r="M678" s="366"/>
    </row>
    <row r="679">
      <c r="F679" s="366"/>
      <c r="H679" s="366"/>
      <c r="I679" s="366"/>
      <c r="J679" s="366"/>
      <c r="K679" s="367"/>
      <c r="M679" s="366"/>
    </row>
    <row r="680">
      <c r="F680" s="366"/>
      <c r="H680" s="366"/>
      <c r="I680" s="366"/>
      <c r="J680" s="366"/>
      <c r="K680" s="367"/>
      <c r="M680" s="366"/>
    </row>
    <row r="681">
      <c r="F681" s="366"/>
      <c r="H681" s="366"/>
      <c r="I681" s="366"/>
      <c r="J681" s="366"/>
      <c r="K681" s="367"/>
      <c r="M681" s="366"/>
    </row>
    <row r="682">
      <c r="F682" s="366"/>
      <c r="H682" s="366"/>
      <c r="I682" s="366"/>
      <c r="J682" s="366"/>
      <c r="K682" s="367"/>
      <c r="M682" s="366"/>
    </row>
    <row r="683">
      <c r="F683" s="366"/>
      <c r="H683" s="366"/>
      <c r="I683" s="366"/>
      <c r="J683" s="366"/>
      <c r="K683" s="367"/>
      <c r="M683" s="366"/>
    </row>
    <row r="684">
      <c r="F684" s="366"/>
      <c r="H684" s="366"/>
      <c r="I684" s="366"/>
      <c r="J684" s="366"/>
      <c r="K684" s="367"/>
      <c r="M684" s="366"/>
    </row>
    <row r="685">
      <c r="F685" s="366"/>
      <c r="H685" s="366"/>
      <c r="I685" s="366"/>
      <c r="J685" s="366"/>
      <c r="K685" s="367"/>
      <c r="M685" s="366"/>
    </row>
    <row r="686">
      <c r="F686" s="366"/>
      <c r="H686" s="366"/>
      <c r="I686" s="366"/>
      <c r="J686" s="366"/>
      <c r="K686" s="367"/>
      <c r="M686" s="366"/>
    </row>
    <row r="687">
      <c r="F687" s="366"/>
      <c r="H687" s="366"/>
      <c r="I687" s="366"/>
      <c r="J687" s="366"/>
      <c r="K687" s="367"/>
      <c r="M687" s="366"/>
    </row>
    <row r="688">
      <c r="F688" s="366"/>
      <c r="H688" s="366"/>
      <c r="I688" s="366"/>
      <c r="J688" s="366"/>
      <c r="K688" s="367"/>
      <c r="M688" s="366"/>
    </row>
    <row r="689">
      <c r="F689" s="366"/>
      <c r="H689" s="366"/>
      <c r="I689" s="366"/>
      <c r="J689" s="366"/>
      <c r="K689" s="367"/>
      <c r="M689" s="366"/>
    </row>
    <row r="690">
      <c r="F690" s="366"/>
      <c r="H690" s="366"/>
      <c r="I690" s="366"/>
      <c r="J690" s="366"/>
      <c r="K690" s="367"/>
      <c r="M690" s="366"/>
    </row>
    <row r="691">
      <c r="F691" s="366"/>
      <c r="H691" s="366"/>
      <c r="I691" s="366"/>
      <c r="J691" s="366"/>
      <c r="K691" s="367"/>
      <c r="M691" s="366"/>
    </row>
    <row r="692">
      <c r="F692" s="366"/>
      <c r="H692" s="366"/>
      <c r="I692" s="366"/>
      <c r="J692" s="366"/>
      <c r="K692" s="367"/>
      <c r="M692" s="366"/>
    </row>
    <row r="693">
      <c r="F693" s="366"/>
      <c r="H693" s="366"/>
      <c r="I693" s="366"/>
      <c r="J693" s="366"/>
      <c r="K693" s="367"/>
      <c r="M693" s="366"/>
    </row>
    <row r="694">
      <c r="F694" s="366"/>
      <c r="H694" s="366"/>
      <c r="I694" s="366"/>
      <c r="J694" s="366"/>
      <c r="K694" s="367"/>
      <c r="M694" s="366"/>
    </row>
    <row r="695">
      <c r="F695" s="366"/>
      <c r="H695" s="366"/>
      <c r="I695" s="366"/>
      <c r="J695" s="366"/>
      <c r="K695" s="367"/>
      <c r="M695" s="366"/>
    </row>
    <row r="696">
      <c r="F696" s="366"/>
      <c r="H696" s="366"/>
      <c r="I696" s="366"/>
      <c r="J696" s="366"/>
      <c r="K696" s="367"/>
      <c r="M696" s="366"/>
    </row>
    <row r="697">
      <c r="F697" s="366"/>
      <c r="H697" s="366"/>
      <c r="I697" s="366"/>
      <c r="J697" s="366"/>
      <c r="K697" s="367"/>
      <c r="M697" s="366"/>
    </row>
    <row r="698">
      <c r="F698" s="366"/>
      <c r="H698" s="366"/>
      <c r="I698" s="366"/>
      <c r="J698" s="366"/>
      <c r="K698" s="367"/>
      <c r="M698" s="366"/>
    </row>
    <row r="699">
      <c r="F699" s="366"/>
      <c r="H699" s="366"/>
      <c r="I699" s="366"/>
      <c r="J699" s="366"/>
      <c r="K699" s="367"/>
      <c r="M699" s="366"/>
    </row>
    <row r="700">
      <c r="F700" s="366"/>
      <c r="H700" s="366"/>
      <c r="I700" s="366"/>
      <c r="J700" s="366"/>
      <c r="K700" s="367"/>
      <c r="M700" s="366"/>
    </row>
    <row r="701">
      <c r="F701" s="366"/>
      <c r="H701" s="366"/>
      <c r="I701" s="366"/>
      <c r="J701" s="366"/>
      <c r="K701" s="367"/>
      <c r="M701" s="366"/>
    </row>
    <row r="702">
      <c r="F702" s="366"/>
      <c r="H702" s="366"/>
      <c r="I702" s="366"/>
      <c r="J702" s="366"/>
      <c r="K702" s="367"/>
      <c r="M702" s="366"/>
    </row>
    <row r="703">
      <c r="F703" s="366"/>
      <c r="H703" s="366"/>
      <c r="I703" s="366"/>
      <c r="J703" s="366"/>
      <c r="K703" s="367"/>
      <c r="M703" s="366"/>
    </row>
    <row r="704">
      <c r="F704" s="366"/>
      <c r="H704" s="366"/>
      <c r="I704" s="366"/>
      <c r="J704" s="366"/>
      <c r="K704" s="367"/>
      <c r="M704" s="366"/>
    </row>
    <row r="705">
      <c r="F705" s="366"/>
      <c r="H705" s="366"/>
      <c r="I705" s="366"/>
      <c r="J705" s="366"/>
      <c r="K705" s="367"/>
      <c r="M705" s="366"/>
    </row>
    <row r="706">
      <c r="F706" s="366"/>
      <c r="H706" s="366"/>
      <c r="I706" s="366"/>
      <c r="J706" s="366"/>
      <c r="K706" s="367"/>
      <c r="M706" s="366"/>
    </row>
    <row r="707">
      <c r="F707" s="366"/>
      <c r="H707" s="366"/>
      <c r="I707" s="366"/>
      <c r="J707" s="366"/>
      <c r="K707" s="367"/>
      <c r="M707" s="366"/>
    </row>
    <row r="708">
      <c r="F708" s="366"/>
      <c r="H708" s="366"/>
      <c r="I708" s="366"/>
      <c r="J708" s="366"/>
      <c r="K708" s="367"/>
      <c r="M708" s="366"/>
    </row>
    <row r="709">
      <c r="F709" s="366"/>
      <c r="H709" s="366"/>
      <c r="I709" s="366"/>
      <c r="J709" s="366"/>
      <c r="K709" s="367"/>
      <c r="M709" s="366"/>
    </row>
    <row r="710">
      <c r="F710" s="366"/>
      <c r="H710" s="366"/>
      <c r="I710" s="366"/>
      <c r="J710" s="366"/>
      <c r="K710" s="367"/>
      <c r="M710" s="366"/>
    </row>
    <row r="711">
      <c r="F711" s="366"/>
      <c r="H711" s="366"/>
      <c r="I711" s="366"/>
      <c r="J711" s="366"/>
      <c r="K711" s="367"/>
      <c r="M711" s="366"/>
    </row>
    <row r="712">
      <c r="F712" s="366"/>
      <c r="H712" s="366"/>
      <c r="I712" s="366"/>
      <c r="J712" s="366"/>
      <c r="K712" s="367"/>
      <c r="M712" s="366"/>
    </row>
    <row r="713">
      <c r="F713" s="366"/>
      <c r="H713" s="366"/>
      <c r="I713" s="366"/>
      <c r="J713" s="366"/>
      <c r="K713" s="367"/>
      <c r="M713" s="366"/>
    </row>
    <row r="714">
      <c r="F714" s="366"/>
      <c r="H714" s="366"/>
      <c r="I714" s="366"/>
      <c r="J714" s="366"/>
      <c r="K714" s="367"/>
      <c r="M714" s="366"/>
    </row>
    <row r="715">
      <c r="F715" s="366"/>
      <c r="H715" s="366"/>
      <c r="I715" s="366"/>
      <c r="J715" s="366"/>
      <c r="K715" s="367"/>
      <c r="M715" s="366"/>
    </row>
    <row r="716">
      <c r="F716" s="366"/>
      <c r="H716" s="366"/>
      <c r="I716" s="366"/>
      <c r="J716" s="366"/>
      <c r="K716" s="367"/>
      <c r="M716" s="366"/>
    </row>
    <row r="717">
      <c r="F717" s="366"/>
      <c r="H717" s="366"/>
      <c r="I717" s="366"/>
      <c r="J717" s="366"/>
      <c r="K717" s="367"/>
      <c r="M717" s="366"/>
    </row>
    <row r="718">
      <c r="F718" s="366"/>
      <c r="H718" s="366"/>
      <c r="I718" s="366"/>
      <c r="J718" s="366"/>
      <c r="K718" s="367"/>
      <c r="M718" s="366"/>
    </row>
    <row r="719">
      <c r="F719" s="366"/>
      <c r="H719" s="366"/>
      <c r="I719" s="366"/>
      <c r="J719" s="366"/>
      <c r="K719" s="367"/>
      <c r="M719" s="366"/>
    </row>
    <row r="720">
      <c r="F720" s="366"/>
      <c r="H720" s="366"/>
      <c r="I720" s="366"/>
      <c r="J720" s="366"/>
      <c r="K720" s="367"/>
      <c r="M720" s="366"/>
    </row>
    <row r="721">
      <c r="F721" s="366"/>
      <c r="H721" s="366"/>
      <c r="I721" s="366"/>
      <c r="J721" s="366"/>
      <c r="K721" s="367"/>
      <c r="M721" s="366"/>
    </row>
    <row r="722">
      <c r="F722" s="366"/>
      <c r="H722" s="366"/>
      <c r="I722" s="366"/>
      <c r="J722" s="366"/>
      <c r="K722" s="367"/>
      <c r="M722" s="366"/>
    </row>
    <row r="723">
      <c r="F723" s="366"/>
      <c r="H723" s="366"/>
      <c r="I723" s="366"/>
      <c r="J723" s="366"/>
      <c r="K723" s="367"/>
      <c r="M723" s="366"/>
    </row>
    <row r="724">
      <c r="F724" s="366"/>
      <c r="H724" s="366"/>
      <c r="I724" s="366"/>
      <c r="J724" s="366"/>
      <c r="K724" s="367"/>
      <c r="M724" s="366"/>
    </row>
    <row r="725">
      <c r="F725" s="366"/>
      <c r="H725" s="366"/>
      <c r="I725" s="366"/>
      <c r="J725" s="366"/>
      <c r="K725" s="367"/>
      <c r="M725" s="366"/>
    </row>
    <row r="726">
      <c r="F726" s="366"/>
      <c r="H726" s="366"/>
      <c r="I726" s="366"/>
      <c r="J726" s="366"/>
      <c r="K726" s="367"/>
      <c r="M726" s="366"/>
    </row>
    <row r="727">
      <c r="F727" s="366"/>
      <c r="H727" s="366"/>
      <c r="I727" s="366"/>
      <c r="J727" s="366"/>
      <c r="K727" s="367"/>
      <c r="M727" s="366"/>
    </row>
    <row r="728">
      <c r="F728" s="366"/>
      <c r="H728" s="366"/>
      <c r="I728" s="366"/>
      <c r="J728" s="366"/>
      <c r="K728" s="367"/>
      <c r="M728" s="366"/>
    </row>
    <row r="729">
      <c r="F729" s="366"/>
      <c r="H729" s="366"/>
      <c r="I729" s="366"/>
      <c r="J729" s="366"/>
      <c r="K729" s="367"/>
      <c r="M729" s="366"/>
    </row>
    <row r="730">
      <c r="F730" s="366"/>
      <c r="H730" s="366"/>
      <c r="I730" s="366"/>
      <c r="J730" s="366"/>
      <c r="K730" s="367"/>
      <c r="M730" s="366"/>
    </row>
    <row r="731">
      <c r="F731" s="366"/>
      <c r="H731" s="366"/>
      <c r="I731" s="366"/>
      <c r="J731" s="366"/>
      <c r="K731" s="367"/>
      <c r="M731" s="366"/>
    </row>
    <row r="732">
      <c r="F732" s="366"/>
      <c r="H732" s="366"/>
      <c r="I732" s="366"/>
      <c r="J732" s="366"/>
      <c r="K732" s="367"/>
      <c r="M732" s="366"/>
    </row>
    <row r="733">
      <c r="F733" s="366"/>
      <c r="H733" s="366"/>
      <c r="I733" s="366"/>
      <c r="J733" s="366"/>
      <c r="K733" s="367"/>
      <c r="M733" s="366"/>
    </row>
    <row r="734">
      <c r="F734" s="366"/>
      <c r="H734" s="366"/>
      <c r="I734" s="366"/>
      <c r="J734" s="366"/>
      <c r="K734" s="367"/>
      <c r="M734" s="366"/>
    </row>
    <row r="735">
      <c r="F735" s="366"/>
      <c r="H735" s="366"/>
      <c r="I735" s="366"/>
      <c r="J735" s="366"/>
      <c r="K735" s="367"/>
      <c r="M735" s="366"/>
    </row>
    <row r="736">
      <c r="F736" s="366"/>
      <c r="H736" s="366"/>
      <c r="I736" s="366"/>
      <c r="J736" s="366"/>
      <c r="K736" s="367"/>
      <c r="M736" s="366"/>
    </row>
    <row r="737">
      <c r="F737" s="366"/>
      <c r="H737" s="366"/>
      <c r="I737" s="366"/>
      <c r="J737" s="366"/>
      <c r="K737" s="367"/>
      <c r="M737" s="366"/>
    </row>
    <row r="738">
      <c r="F738" s="366"/>
      <c r="H738" s="366"/>
      <c r="I738" s="366"/>
      <c r="J738" s="366"/>
      <c r="K738" s="367"/>
      <c r="M738" s="366"/>
    </row>
    <row r="739">
      <c r="F739" s="366"/>
      <c r="H739" s="366"/>
      <c r="I739" s="366"/>
      <c r="J739" s="366"/>
      <c r="K739" s="367"/>
      <c r="M739" s="366"/>
    </row>
    <row r="740">
      <c r="F740" s="366"/>
      <c r="H740" s="366"/>
      <c r="I740" s="366"/>
      <c r="J740" s="366"/>
      <c r="K740" s="367"/>
      <c r="M740" s="366"/>
    </row>
    <row r="741">
      <c r="F741" s="366"/>
      <c r="H741" s="366"/>
      <c r="I741" s="366"/>
      <c r="J741" s="366"/>
      <c r="K741" s="367"/>
      <c r="M741" s="366"/>
    </row>
    <row r="742">
      <c r="F742" s="366"/>
      <c r="H742" s="366"/>
      <c r="I742" s="366"/>
      <c r="J742" s="366"/>
      <c r="K742" s="367"/>
      <c r="M742" s="366"/>
    </row>
    <row r="743">
      <c r="F743" s="366"/>
      <c r="H743" s="366"/>
      <c r="I743" s="366"/>
      <c r="J743" s="366"/>
      <c r="K743" s="367"/>
      <c r="M743" s="366"/>
    </row>
    <row r="744">
      <c r="F744" s="366"/>
      <c r="H744" s="366"/>
      <c r="I744" s="366"/>
      <c r="J744" s="366"/>
      <c r="K744" s="367"/>
      <c r="M744" s="366"/>
    </row>
    <row r="745">
      <c r="F745" s="366"/>
      <c r="H745" s="366"/>
      <c r="I745" s="366"/>
      <c r="J745" s="366"/>
      <c r="K745" s="367"/>
      <c r="M745" s="366"/>
    </row>
    <row r="746">
      <c r="F746" s="366"/>
      <c r="H746" s="366"/>
      <c r="I746" s="366"/>
      <c r="J746" s="366"/>
      <c r="K746" s="367"/>
      <c r="M746" s="366"/>
    </row>
    <row r="747">
      <c r="F747" s="366"/>
      <c r="H747" s="366"/>
      <c r="I747" s="366"/>
      <c r="J747" s="366"/>
      <c r="K747" s="367"/>
      <c r="M747" s="366"/>
    </row>
    <row r="748">
      <c r="F748" s="366"/>
      <c r="H748" s="366"/>
      <c r="I748" s="366"/>
      <c r="J748" s="366"/>
      <c r="K748" s="367"/>
      <c r="M748" s="366"/>
    </row>
    <row r="749">
      <c r="F749" s="366"/>
      <c r="H749" s="366"/>
      <c r="I749" s="366"/>
      <c r="J749" s="366"/>
      <c r="K749" s="367"/>
      <c r="M749" s="366"/>
    </row>
    <row r="750">
      <c r="F750" s="366"/>
      <c r="H750" s="366"/>
      <c r="I750" s="366"/>
      <c r="J750" s="366"/>
      <c r="K750" s="367"/>
      <c r="M750" s="366"/>
    </row>
    <row r="751">
      <c r="F751" s="366"/>
      <c r="H751" s="366"/>
      <c r="I751" s="366"/>
      <c r="J751" s="366"/>
      <c r="K751" s="367"/>
      <c r="M751" s="366"/>
    </row>
    <row r="752">
      <c r="F752" s="366"/>
      <c r="H752" s="366"/>
      <c r="I752" s="366"/>
      <c r="J752" s="366"/>
      <c r="K752" s="367"/>
      <c r="M752" s="366"/>
    </row>
    <row r="753">
      <c r="F753" s="366"/>
      <c r="H753" s="366"/>
      <c r="I753" s="366"/>
      <c r="J753" s="366"/>
      <c r="K753" s="367"/>
      <c r="M753" s="366"/>
    </row>
    <row r="754">
      <c r="F754" s="366"/>
      <c r="H754" s="366"/>
      <c r="I754" s="366"/>
      <c r="J754" s="366"/>
      <c r="K754" s="367"/>
      <c r="M754" s="366"/>
    </row>
    <row r="755">
      <c r="F755" s="366"/>
      <c r="H755" s="366"/>
      <c r="I755" s="366"/>
      <c r="J755" s="366"/>
      <c r="K755" s="367"/>
      <c r="M755" s="366"/>
    </row>
    <row r="756">
      <c r="F756" s="366"/>
      <c r="H756" s="366"/>
      <c r="I756" s="366"/>
      <c r="J756" s="366"/>
      <c r="K756" s="367"/>
      <c r="M756" s="366"/>
    </row>
    <row r="757">
      <c r="F757" s="366"/>
      <c r="H757" s="366"/>
      <c r="I757" s="366"/>
      <c r="J757" s="366"/>
      <c r="K757" s="367"/>
      <c r="M757" s="366"/>
    </row>
    <row r="758">
      <c r="F758" s="366"/>
      <c r="H758" s="366"/>
      <c r="I758" s="366"/>
      <c r="J758" s="366"/>
      <c r="K758" s="367"/>
      <c r="M758" s="366"/>
    </row>
    <row r="759">
      <c r="F759" s="366"/>
      <c r="H759" s="366"/>
      <c r="I759" s="366"/>
      <c r="J759" s="366"/>
      <c r="K759" s="367"/>
      <c r="M759" s="366"/>
    </row>
    <row r="760">
      <c r="F760" s="366"/>
      <c r="H760" s="366"/>
      <c r="I760" s="366"/>
      <c r="J760" s="366"/>
      <c r="K760" s="367"/>
      <c r="M760" s="366"/>
    </row>
    <row r="761">
      <c r="F761" s="366"/>
      <c r="H761" s="366"/>
      <c r="I761" s="366"/>
      <c r="J761" s="366"/>
      <c r="K761" s="367"/>
      <c r="M761" s="366"/>
    </row>
    <row r="762">
      <c r="F762" s="366"/>
      <c r="H762" s="366"/>
      <c r="I762" s="366"/>
      <c r="J762" s="366"/>
      <c r="K762" s="367"/>
      <c r="M762" s="366"/>
    </row>
    <row r="763">
      <c r="F763" s="366"/>
      <c r="H763" s="366"/>
      <c r="I763" s="366"/>
      <c r="J763" s="366"/>
      <c r="K763" s="367"/>
      <c r="M763" s="366"/>
    </row>
    <row r="764">
      <c r="F764" s="366"/>
      <c r="H764" s="366"/>
      <c r="I764" s="366"/>
      <c r="J764" s="366"/>
      <c r="K764" s="367"/>
      <c r="M764" s="366"/>
    </row>
    <row r="765">
      <c r="F765" s="366"/>
      <c r="H765" s="366"/>
      <c r="I765" s="366"/>
      <c r="J765" s="366"/>
      <c r="K765" s="367"/>
      <c r="M765" s="366"/>
    </row>
    <row r="766">
      <c r="F766" s="366"/>
      <c r="H766" s="366"/>
      <c r="I766" s="366"/>
      <c r="J766" s="366"/>
      <c r="K766" s="367"/>
      <c r="M766" s="366"/>
    </row>
    <row r="767">
      <c r="F767" s="366"/>
      <c r="H767" s="366"/>
      <c r="I767" s="366"/>
      <c r="J767" s="366"/>
      <c r="K767" s="367"/>
      <c r="M767" s="366"/>
    </row>
    <row r="768">
      <c r="F768" s="366"/>
      <c r="H768" s="366"/>
      <c r="I768" s="366"/>
      <c r="J768" s="366"/>
      <c r="K768" s="367"/>
      <c r="M768" s="366"/>
    </row>
    <row r="769">
      <c r="F769" s="366"/>
      <c r="H769" s="366"/>
      <c r="I769" s="366"/>
      <c r="J769" s="366"/>
      <c r="K769" s="367"/>
      <c r="M769" s="366"/>
    </row>
    <row r="770">
      <c r="F770" s="366"/>
      <c r="H770" s="366"/>
      <c r="I770" s="366"/>
      <c r="J770" s="366"/>
      <c r="K770" s="367"/>
      <c r="M770" s="366"/>
    </row>
    <row r="771">
      <c r="F771" s="366"/>
      <c r="H771" s="366"/>
      <c r="I771" s="366"/>
      <c r="J771" s="366"/>
      <c r="K771" s="367"/>
      <c r="M771" s="366"/>
    </row>
    <row r="772">
      <c r="F772" s="366"/>
      <c r="H772" s="366"/>
      <c r="I772" s="366"/>
      <c r="J772" s="366"/>
      <c r="K772" s="367"/>
      <c r="M772" s="366"/>
    </row>
    <row r="773">
      <c r="F773" s="366"/>
      <c r="H773" s="366"/>
      <c r="I773" s="366"/>
      <c r="J773" s="366"/>
      <c r="K773" s="367"/>
      <c r="M773" s="366"/>
    </row>
    <row r="774">
      <c r="F774" s="366"/>
      <c r="H774" s="366"/>
      <c r="I774" s="366"/>
      <c r="J774" s="366"/>
      <c r="K774" s="367"/>
      <c r="M774" s="366"/>
    </row>
    <row r="775">
      <c r="F775" s="366"/>
      <c r="H775" s="366"/>
      <c r="I775" s="366"/>
      <c r="J775" s="366"/>
      <c r="K775" s="367"/>
      <c r="M775" s="366"/>
    </row>
    <row r="776">
      <c r="F776" s="366"/>
      <c r="H776" s="366"/>
      <c r="I776" s="366"/>
      <c r="J776" s="366"/>
      <c r="K776" s="367"/>
      <c r="M776" s="366"/>
    </row>
    <row r="777">
      <c r="F777" s="366"/>
      <c r="H777" s="366"/>
      <c r="I777" s="366"/>
      <c r="J777" s="366"/>
      <c r="K777" s="367"/>
      <c r="M777" s="366"/>
    </row>
    <row r="778">
      <c r="F778" s="366"/>
      <c r="H778" s="366"/>
      <c r="I778" s="366"/>
      <c r="J778" s="366"/>
      <c r="K778" s="367"/>
      <c r="M778" s="366"/>
    </row>
    <row r="779">
      <c r="F779" s="366"/>
      <c r="H779" s="366"/>
      <c r="I779" s="366"/>
      <c r="J779" s="366"/>
      <c r="K779" s="367"/>
      <c r="M779" s="366"/>
    </row>
    <row r="780">
      <c r="F780" s="366"/>
      <c r="H780" s="366"/>
      <c r="I780" s="366"/>
      <c r="J780" s="366"/>
      <c r="K780" s="367"/>
      <c r="M780" s="366"/>
    </row>
    <row r="781">
      <c r="F781" s="366"/>
      <c r="H781" s="366"/>
      <c r="I781" s="366"/>
      <c r="J781" s="366"/>
      <c r="K781" s="367"/>
      <c r="M781" s="366"/>
    </row>
    <row r="782">
      <c r="F782" s="366"/>
      <c r="H782" s="366"/>
      <c r="I782" s="366"/>
      <c r="J782" s="366"/>
      <c r="K782" s="367"/>
      <c r="M782" s="366"/>
    </row>
    <row r="783">
      <c r="F783" s="366"/>
      <c r="H783" s="366"/>
      <c r="I783" s="366"/>
      <c r="J783" s="366"/>
      <c r="K783" s="367"/>
      <c r="M783" s="366"/>
    </row>
    <row r="784">
      <c r="F784" s="366"/>
      <c r="H784" s="366"/>
      <c r="I784" s="366"/>
      <c r="J784" s="366"/>
      <c r="K784" s="367"/>
      <c r="M784" s="366"/>
    </row>
    <row r="785">
      <c r="F785" s="366"/>
      <c r="H785" s="366"/>
      <c r="I785" s="366"/>
      <c r="J785" s="366"/>
      <c r="K785" s="367"/>
      <c r="M785" s="366"/>
    </row>
    <row r="786">
      <c r="F786" s="366"/>
      <c r="H786" s="366"/>
      <c r="I786" s="366"/>
      <c r="J786" s="366"/>
      <c r="K786" s="367"/>
      <c r="M786" s="366"/>
    </row>
    <row r="787">
      <c r="F787" s="366"/>
      <c r="H787" s="366"/>
      <c r="I787" s="366"/>
      <c r="J787" s="366"/>
      <c r="K787" s="367"/>
      <c r="M787" s="366"/>
    </row>
    <row r="788">
      <c r="F788" s="366"/>
      <c r="H788" s="366"/>
      <c r="I788" s="366"/>
      <c r="J788" s="366"/>
      <c r="K788" s="367"/>
      <c r="M788" s="366"/>
    </row>
    <row r="789">
      <c r="F789" s="366"/>
      <c r="H789" s="366"/>
      <c r="I789" s="366"/>
      <c r="J789" s="366"/>
      <c r="K789" s="367"/>
      <c r="M789" s="366"/>
    </row>
    <row r="790">
      <c r="F790" s="366"/>
      <c r="H790" s="366"/>
      <c r="I790" s="366"/>
      <c r="J790" s="366"/>
      <c r="K790" s="367"/>
      <c r="M790" s="366"/>
    </row>
    <row r="791">
      <c r="F791" s="366"/>
      <c r="H791" s="366"/>
      <c r="I791" s="366"/>
      <c r="J791" s="366"/>
      <c r="K791" s="367"/>
      <c r="M791" s="366"/>
    </row>
    <row r="792">
      <c r="F792" s="366"/>
      <c r="H792" s="366"/>
      <c r="I792" s="366"/>
      <c r="J792" s="366"/>
      <c r="K792" s="367"/>
      <c r="M792" s="366"/>
    </row>
    <row r="793">
      <c r="F793" s="366"/>
      <c r="H793" s="366"/>
      <c r="I793" s="366"/>
      <c r="J793" s="366"/>
      <c r="K793" s="367"/>
      <c r="M793" s="366"/>
    </row>
    <row r="794">
      <c r="F794" s="366"/>
      <c r="H794" s="366"/>
      <c r="I794" s="366"/>
      <c r="J794" s="366"/>
      <c r="K794" s="367"/>
      <c r="M794" s="366"/>
    </row>
    <row r="795">
      <c r="F795" s="366"/>
      <c r="H795" s="366"/>
      <c r="I795" s="366"/>
      <c r="J795" s="366"/>
      <c r="K795" s="367"/>
      <c r="M795" s="366"/>
    </row>
    <row r="796">
      <c r="F796" s="366"/>
      <c r="H796" s="366"/>
      <c r="I796" s="366"/>
      <c r="J796" s="366"/>
      <c r="K796" s="367"/>
      <c r="M796" s="366"/>
    </row>
    <row r="797">
      <c r="F797" s="366"/>
      <c r="H797" s="366"/>
      <c r="I797" s="366"/>
      <c r="J797" s="366"/>
      <c r="K797" s="367"/>
      <c r="M797" s="366"/>
    </row>
    <row r="798">
      <c r="F798" s="366"/>
      <c r="H798" s="366"/>
      <c r="I798" s="366"/>
      <c r="J798" s="366"/>
      <c r="K798" s="367"/>
      <c r="M798" s="366"/>
    </row>
    <row r="799">
      <c r="F799" s="366"/>
      <c r="H799" s="366"/>
      <c r="I799" s="366"/>
      <c r="J799" s="366"/>
      <c r="K799" s="367"/>
      <c r="M799" s="366"/>
    </row>
    <row r="800">
      <c r="F800" s="366"/>
      <c r="H800" s="366"/>
      <c r="I800" s="366"/>
      <c r="J800" s="366"/>
      <c r="K800" s="367"/>
      <c r="M800" s="366"/>
    </row>
    <row r="801">
      <c r="F801" s="366"/>
      <c r="H801" s="366"/>
      <c r="I801" s="366"/>
      <c r="J801" s="366"/>
      <c r="K801" s="367"/>
      <c r="M801" s="366"/>
    </row>
    <row r="802">
      <c r="F802" s="366"/>
      <c r="H802" s="366"/>
      <c r="I802" s="366"/>
      <c r="J802" s="366"/>
      <c r="K802" s="367"/>
      <c r="M802" s="366"/>
    </row>
    <row r="803">
      <c r="F803" s="366"/>
      <c r="H803" s="366"/>
      <c r="I803" s="366"/>
      <c r="J803" s="366"/>
      <c r="K803" s="367"/>
      <c r="M803" s="366"/>
    </row>
    <row r="804">
      <c r="F804" s="366"/>
      <c r="H804" s="366"/>
      <c r="I804" s="366"/>
      <c r="J804" s="366"/>
      <c r="K804" s="367"/>
      <c r="M804" s="366"/>
    </row>
    <row r="805">
      <c r="F805" s="366"/>
      <c r="H805" s="366"/>
      <c r="I805" s="366"/>
      <c r="J805" s="366"/>
      <c r="K805" s="367"/>
      <c r="M805" s="366"/>
    </row>
    <row r="806">
      <c r="F806" s="366"/>
      <c r="H806" s="366"/>
      <c r="I806" s="366"/>
      <c r="J806" s="366"/>
      <c r="K806" s="367"/>
      <c r="M806" s="366"/>
    </row>
    <row r="807">
      <c r="F807" s="366"/>
      <c r="H807" s="366"/>
      <c r="I807" s="366"/>
      <c r="J807" s="366"/>
      <c r="K807" s="367"/>
      <c r="M807" s="366"/>
    </row>
    <row r="808">
      <c r="F808" s="366"/>
      <c r="H808" s="366"/>
      <c r="I808" s="366"/>
      <c r="J808" s="366"/>
      <c r="K808" s="367"/>
      <c r="M808" s="366"/>
    </row>
    <row r="809">
      <c r="F809" s="366"/>
      <c r="H809" s="366"/>
      <c r="I809" s="366"/>
      <c r="J809" s="366"/>
      <c r="K809" s="367"/>
      <c r="M809" s="366"/>
    </row>
    <row r="810">
      <c r="F810" s="366"/>
      <c r="H810" s="366"/>
      <c r="I810" s="366"/>
      <c r="J810" s="366"/>
      <c r="K810" s="367"/>
      <c r="M810" s="366"/>
    </row>
    <row r="811">
      <c r="F811" s="366"/>
      <c r="H811" s="366"/>
      <c r="I811" s="366"/>
      <c r="J811" s="366"/>
      <c r="K811" s="367"/>
      <c r="M811" s="366"/>
    </row>
    <row r="812">
      <c r="F812" s="366"/>
      <c r="H812" s="366"/>
      <c r="I812" s="366"/>
      <c r="J812" s="366"/>
      <c r="K812" s="367"/>
      <c r="M812" s="366"/>
    </row>
    <row r="813">
      <c r="F813" s="366"/>
      <c r="H813" s="366"/>
      <c r="I813" s="366"/>
      <c r="J813" s="366"/>
      <c r="K813" s="367"/>
      <c r="M813" s="366"/>
    </row>
    <row r="814">
      <c r="F814" s="366"/>
      <c r="H814" s="366"/>
      <c r="I814" s="366"/>
      <c r="J814" s="366"/>
      <c r="K814" s="367"/>
      <c r="M814" s="366"/>
    </row>
    <row r="815">
      <c r="F815" s="366"/>
      <c r="H815" s="366"/>
      <c r="I815" s="366"/>
      <c r="J815" s="366"/>
      <c r="K815" s="367"/>
      <c r="M815" s="366"/>
    </row>
    <row r="816">
      <c r="F816" s="366"/>
      <c r="H816" s="366"/>
      <c r="I816" s="366"/>
      <c r="J816" s="366"/>
      <c r="K816" s="367"/>
      <c r="M816" s="366"/>
    </row>
    <row r="817">
      <c r="F817" s="366"/>
      <c r="H817" s="366"/>
      <c r="I817" s="366"/>
      <c r="J817" s="366"/>
      <c r="K817" s="367"/>
      <c r="M817" s="366"/>
    </row>
    <row r="818">
      <c r="F818" s="366"/>
      <c r="H818" s="366"/>
      <c r="I818" s="366"/>
      <c r="J818" s="366"/>
      <c r="K818" s="367"/>
      <c r="M818" s="366"/>
    </row>
    <row r="819">
      <c r="F819" s="366"/>
      <c r="H819" s="366"/>
      <c r="I819" s="366"/>
      <c r="J819" s="366"/>
      <c r="K819" s="367"/>
      <c r="M819" s="366"/>
    </row>
    <row r="820">
      <c r="F820" s="366"/>
      <c r="H820" s="366"/>
      <c r="I820" s="366"/>
      <c r="J820" s="366"/>
      <c r="K820" s="367"/>
      <c r="M820" s="366"/>
    </row>
    <row r="821">
      <c r="F821" s="366"/>
      <c r="H821" s="366"/>
      <c r="I821" s="366"/>
      <c r="J821" s="366"/>
      <c r="K821" s="367"/>
      <c r="M821" s="366"/>
    </row>
    <row r="822">
      <c r="F822" s="366"/>
      <c r="H822" s="366"/>
      <c r="I822" s="366"/>
      <c r="J822" s="366"/>
      <c r="K822" s="367"/>
      <c r="M822" s="366"/>
    </row>
    <row r="823">
      <c r="F823" s="366"/>
      <c r="H823" s="366"/>
      <c r="I823" s="366"/>
      <c r="J823" s="366"/>
      <c r="K823" s="367"/>
      <c r="M823" s="366"/>
    </row>
    <row r="824">
      <c r="F824" s="366"/>
      <c r="H824" s="366"/>
      <c r="I824" s="366"/>
      <c r="J824" s="366"/>
      <c r="K824" s="367"/>
      <c r="M824" s="366"/>
    </row>
    <row r="825">
      <c r="F825" s="366"/>
      <c r="H825" s="366"/>
      <c r="I825" s="366"/>
      <c r="J825" s="366"/>
      <c r="K825" s="367"/>
      <c r="M825" s="366"/>
    </row>
    <row r="826">
      <c r="F826" s="366"/>
      <c r="H826" s="366"/>
      <c r="I826" s="366"/>
      <c r="J826" s="366"/>
      <c r="K826" s="367"/>
      <c r="M826" s="366"/>
    </row>
    <row r="827">
      <c r="F827" s="366"/>
      <c r="H827" s="366"/>
      <c r="I827" s="366"/>
      <c r="J827" s="366"/>
      <c r="K827" s="367"/>
      <c r="M827" s="366"/>
    </row>
    <row r="828">
      <c r="F828" s="366"/>
      <c r="H828" s="366"/>
      <c r="I828" s="366"/>
      <c r="J828" s="366"/>
      <c r="K828" s="367"/>
      <c r="M828" s="366"/>
    </row>
    <row r="829">
      <c r="F829" s="366"/>
      <c r="H829" s="366"/>
      <c r="I829" s="366"/>
      <c r="J829" s="366"/>
      <c r="K829" s="367"/>
      <c r="M829" s="366"/>
    </row>
    <row r="830">
      <c r="F830" s="366"/>
      <c r="H830" s="366"/>
      <c r="I830" s="366"/>
      <c r="J830" s="366"/>
      <c r="K830" s="367"/>
      <c r="M830" s="366"/>
    </row>
    <row r="831">
      <c r="F831" s="366"/>
      <c r="H831" s="366"/>
      <c r="I831" s="366"/>
      <c r="J831" s="366"/>
      <c r="K831" s="367"/>
      <c r="M831" s="366"/>
    </row>
    <row r="832">
      <c r="F832" s="366"/>
      <c r="H832" s="366"/>
      <c r="I832" s="366"/>
      <c r="J832" s="366"/>
      <c r="K832" s="367"/>
      <c r="M832" s="366"/>
    </row>
    <row r="833">
      <c r="F833" s="366"/>
      <c r="H833" s="366"/>
      <c r="I833" s="366"/>
      <c r="J833" s="366"/>
      <c r="K833" s="367"/>
      <c r="M833" s="366"/>
    </row>
    <row r="834">
      <c r="F834" s="366"/>
      <c r="H834" s="366"/>
      <c r="I834" s="366"/>
      <c r="J834" s="366"/>
      <c r="K834" s="367"/>
      <c r="M834" s="366"/>
    </row>
    <row r="835">
      <c r="F835" s="366"/>
      <c r="H835" s="366"/>
      <c r="I835" s="366"/>
      <c r="J835" s="366"/>
      <c r="K835" s="367"/>
      <c r="M835" s="366"/>
    </row>
    <row r="836">
      <c r="F836" s="366"/>
      <c r="H836" s="366"/>
      <c r="I836" s="366"/>
      <c r="J836" s="366"/>
      <c r="K836" s="367"/>
      <c r="M836" s="366"/>
    </row>
    <row r="837">
      <c r="F837" s="366"/>
      <c r="H837" s="366"/>
      <c r="I837" s="366"/>
      <c r="J837" s="366"/>
      <c r="K837" s="367"/>
      <c r="M837" s="366"/>
    </row>
    <row r="838">
      <c r="F838" s="366"/>
      <c r="H838" s="366"/>
      <c r="I838" s="366"/>
      <c r="J838" s="366"/>
      <c r="K838" s="367"/>
      <c r="M838" s="366"/>
    </row>
    <row r="839">
      <c r="F839" s="366"/>
      <c r="H839" s="366"/>
      <c r="I839" s="366"/>
      <c r="J839" s="366"/>
      <c r="K839" s="367"/>
      <c r="M839" s="366"/>
    </row>
    <row r="840">
      <c r="F840" s="366"/>
      <c r="H840" s="366"/>
      <c r="I840" s="366"/>
      <c r="J840" s="366"/>
      <c r="K840" s="367"/>
      <c r="M840" s="366"/>
    </row>
    <row r="841">
      <c r="F841" s="366"/>
      <c r="H841" s="366"/>
      <c r="I841" s="366"/>
      <c r="J841" s="366"/>
      <c r="K841" s="367"/>
      <c r="M841" s="366"/>
    </row>
    <row r="842">
      <c r="F842" s="366"/>
      <c r="H842" s="366"/>
      <c r="I842" s="366"/>
      <c r="J842" s="366"/>
      <c r="K842" s="367"/>
      <c r="M842" s="366"/>
    </row>
    <row r="843">
      <c r="F843" s="366"/>
      <c r="H843" s="366"/>
      <c r="I843" s="366"/>
      <c r="J843" s="366"/>
      <c r="K843" s="367"/>
      <c r="M843" s="366"/>
    </row>
    <row r="844">
      <c r="F844" s="366"/>
      <c r="H844" s="366"/>
      <c r="I844" s="366"/>
      <c r="J844" s="366"/>
      <c r="K844" s="367"/>
      <c r="M844" s="366"/>
    </row>
    <row r="845">
      <c r="F845" s="366"/>
      <c r="H845" s="366"/>
      <c r="I845" s="366"/>
      <c r="J845" s="366"/>
      <c r="K845" s="367"/>
      <c r="M845" s="366"/>
    </row>
    <row r="846">
      <c r="F846" s="366"/>
      <c r="H846" s="366"/>
      <c r="I846" s="366"/>
      <c r="J846" s="366"/>
      <c r="K846" s="367"/>
      <c r="M846" s="366"/>
    </row>
    <row r="847">
      <c r="F847" s="366"/>
      <c r="H847" s="366"/>
      <c r="I847" s="366"/>
      <c r="J847" s="366"/>
      <c r="K847" s="367"/>
      <c r="M847" s="366"/>
    </row>
    <row r="848">
      <c r="F848" s="366"/>
      <c r="H848" s="366"/>
      <c r="I848" s="366"/>
      <c r="J848" s="366"/>
      <c r="K848" s="367"/>
      <c r="M848" s="366"/>
    </row>
    <row r="849">
      <c r="F849" s="366"/>
      <c r="H849" s="366"/>
      <c r="I849" s="366"/>
      <c r="J849" s="366"/>
      <c r="K849" s="367"/>
      <c r="M849" s="366"/>
    </row>
    <row r="850">
      <c r="F850" s="366"/>
      <c r="H850" s="366"/>
      <c r="I850" s="366"/>
      <c r="J850" s="366"/>
      <c r="K850" s="367"/>
      <c r="M850" s="366"/>
    </row>
    <row r="851">
      <c r="F851" s="366"/>
      <c r="H851" s="366"/>
      <c r="I851" s="366"/>
      <c r="J851" s="366"/>
      <c r="K851" s="367"/>
      <c r="M851" s="366"/>
    </row>
    <row r="852">
      <c r="F852" s="366"/>
      <c r="H852" s="366"/>
      <c r="I852" s="366"/>
      <c r="J852" s="366"/>
      <c r="K852" s="367"/>
      <c r="M852" s="366"/>
    </row>
    <row r="853">
      <c r="F853" s="366"/>
      <c r="H853" s="366"/>
      <c r="I853" s="366"/>
      <c r="J853" s="366"/>
      <c r="K853" s="367"/>
      <c r="M853" s="366"/>
    </row>
    <row r="854">
      <c r="F854" s="366"/>
      <c r="H854" s="366"/>
      <c r="I854" s="366"/>
      <c r="J854" s="366"/>
      <c r="K854" s="367"/>
      <c r="M854" s="366"/>
    </row>
    <row r="855">
      <c r="F855" s="366"/>
      <c r="H855" s="366"/>
      <c r="I855" s="366"/>
      <c r="J855" s="366"/>
      <c r="K855" s="367"/>
      <c r="M855" s="366"/>
    </row>
    <row r="856">
      <c r="F856" s="366"/>
      <c r="H856" s="366"/>
      <c r="I856" s="366"/>
      <c r="J856" s="366"/>
      <c r="K856" s="367"/>
      <c r="M856" s="366"/>
    </row>
    <row r="857">
      <c r="F857" s="366"/>
      <c r="H857" s="366"/>
      <c r="I857" s="366"/>
      <c r="J857" s="366"/>
      <c r="K857" s="367"/>
      <c r="M857" s="366"/>
    </row>
    <row r="858">
      <c r="F858" s="366"/>
      <c r="H858" s="366"/>
      <c r="I858" s="366"/>
      <c r="J858" s="366"/>
      <c r="K858" s="367"/>
      <c r="M858" s="366"/>
    </row>
    <row r="859">
      <c r="F859" s="366"/>
      <c r="H859" s="366"/>
      <c r="I859" s="366"/>
      <c r="J859" s="366"/>
      <c r="K859" s="367"/>
      <c r="M859" s="366"/>
    </row>
    <row r="860">
      <c r="F860" s="366"/>
      <c r="H860" s="366"/>
      <c r="I860" s="366"/>
      <c r="J860" s="366"/>
      <c r="K860" s="367"/>
      <c r="M860" s="366"/>
    </row>
    <row r="861">
      <c r="F861" s="366"/>
      <c r="H861" s="366"/>
      <c r="I861" s="366"/>
      <c r="J861" s="366"/>
      <c r="K861" s="367"/>
      <c r="M861" s="366"/>
    </row>
    <row r="862">
      <c r="F862" s="366"/>
      <c r="H862" s="366"/>
      <c r="I862" s="366"/>
      <c r="J862" s="366"/>
      <c r="K862" s="367"/>
      <c r="M862" s="366"/>
    </row>
    <row r="863">
      <c r="F863" s="366"/>
      <c r="H863" s="366"/>
      <c r="I863" s="366"/>
      <c r="J863" s="366"/>
      <c r="K863" s="367"/>
      <c r="M863" s="366"/>
    </row>
    <row r="864">
      <c r="F864" s="366"/>
      <c r="H864" s="366"/>
      <c r="I864" s="366"/>
      <c r="J864" s="366"/>
      <c r="K864" s="367"/>
      <c r="M864" s="366"/>
    </row>
    <row r="865">
      <c r="F865" s="366"/>
      <c r="H865" s="366"/>
      <c r="I865" s="366"/>
      <c r="J865" s="366"/>
      <c r="K865" s="367"/>
      <c r="M865" s="366"/>
    </row>
    <row r="866">
      <c r="F866" s="366"/>
      <c r="H866" s="366"/>
      <c r="I866" s="366"/>
      <c r="J866" s="366"/>
      <c r="K866" s="367"/>
      <c r="M866" s="366"/>
    </row>
    <row r="867">
      <c r="F867" s="366"/>
      <c r="H867" s="366"/>
      <c r="I867" s="366"/>
      <c r="J867" s="366"/>
      <c r="K867" s="367"/>
      <c r="M867" s="366"/>
    </row>
    <row r="868">
      <c r="F868" s="366"/>
      <c r="H868" s="366"/>
      <c r="I868" s="366"/>
      <c r="J868" s="366"/>
      <c r="K868" s="367"/>
      <c r="M868" s="366"/>
    </row>
    <row r="869">
      <c r="F869" s="366"/>
      <c r="H869" s="366"/>
      <c r="I869" s="366"/>
      <c r="J869" s="366"/>
      <c r="K869" s="367"/>
      <c r="M869" s="366"/>
    </row>
    <row r="870">
      <c r="F870" s="366"/>
      <c r="H870" s="366"/>
      <c r="I870" s="366"/>
      <c r="J870" s="366"/>
      <c r="K870" s="367"/>
      <c r="M870" s="366"/>
    </row>
    <row r="871">
      <c r="F871" s="366"/>
      <c r="H871" s="366"/>
      <c r="I871" s="366"/>
      <c r="J871" s="366"/>
      <c r="K871" s="367"/>
      <c r="M871" s="366"/>
    </row>
    <row r="872">
      <c r="F872" s="366"/>
      <c r="H872" s="366"/>
      <c r="I872" s="366"/>
      <c r="J872" s="366"/>
      <c r="K872" s="367"/>
      <c r="M872" s="366"/>
    </row>
    <row r="873">
      <c r="F873" s="366"/>
      <c r="H873" s="366"/>
      <c r="I873" s="366"/>
      <c r="J873" s="366"/>
      <c r="K873" s="367"/>
      <c r="M873" s="366"/>
    </row>
    <row r="874">
      <c r="F874" s="366"/>
      <c r="H874" s="366"/>
      <c r="I874" s="366"/>
      <c r="J874" s="366"/>
      <c r="K874" s="367"/>
      <c r="M874" s="366"/>
    </row>
    <row r="875">
      <c r="F875" s="366"/>
      <c r="H875" s="366"/>
      <c r="I875" s="366"/>
      <c r="J875" s="366"/>
      <c r="K875" s="367"/>
      <c r="M875" s="366"/>
    </row>
    <row r="876">
      <c r="F876" s="366"/>
      <c r="H876" s="366"/>
      <c r="I876" s="366"/>
      <c r="J876" s="366"/>
      <c r="K876" s="367"/>
      <c r="M876" s="366"/>
    </row>
    <row r="877">
      <c r="F877" s="366"/>
      <c r="H877" s="366"/>
      <c r="I877" s="366"/>
      <c r="J877" s="366"/>
      <c r="K877" s="367"/>
      <c r="M877" s="366"/>
    </row>
    <row r="878">
      <c r="F878" s="366"/>
      <c r="H878" s="366"/>
      <c r="I878" s="366"/>
      <c r="J878" s="366"/>
      <c r="K878" s="367"/>
      <c r="M878" s="366"/>
    </row>
    <row r="879">
      <c r="F879" s="366"/>
      <c r="H879" s="366"/>
      <c r="I879" s="366"/>
      <c r="J879" s="366"/>
      <c r="K879" s="367"/>
      <c r="M879" s="366"/>
    </row>
    <row r="880">
      <c r="F880" s="366"/>
      <c r="H880" s="366"/>
      <c r="I880" s="366"/>
      <c r="J880" s="366"/>
      <c r="K880" s="367"/>
      <c r="M880" s="366"/>
    </row>
    <row r="881">
      <c r="F881" s="366"/>
      <c r="H881" s="366"/>
      <c r="I881" s="366"/>
      <c r="J881" s="366"/>
      <c r="K881" s="367"/>
      <c r="M881" s="366"/>
    </row>
    <row r="882">
      <c r="F882" s="366"/>
      <c r="H882" s="366"/>
      <c r="I882" s="366"/>
      <c r="J882" s="366"/>
      <c r="K882" s="367"/>
      <c r="M882" s="366"/>
    </row>
    <row r="883">
      <c r="F883" s="366"/>
      <c r="H883" s="366"/>
      <c r="I883" s="366"/>
      <c r="J883" s="366"/>
      <c r="K883" s="367"/>
      <c r="M883" s="366"/>
    </row>
    <row r="884">
      <c r="F884" s="366"/>
      <c r="H884" s="366"/>
      <c r="I884" s="366"/>
      <c r="J884" s="366"/>
      <c r="K884" s="367"/>
      <c r="M884" s="366"/>
    </row>
    <row r="885">
      <c r="F885" s="366"/>
      <c r="H885" s="366"/>
      <c r="I885" s="366"/>
      <c r="J885" s="366"/>
      <c r="K885" s="367"/>
      <c r="M885" s="366"/>
    </row>
    <row r="886">
      <c r="F886" s="366"/>
      <c r="H886" s="366"/>
      <c r="I886" s="366"/>
      <c r="J886" s="366"/>
      <c r="K886" s="367"/>
      <c r="M886" s="366"/>
    </row>
    <row r="887">
      <c r="F887" s="366"/>
      <c r="H887" s="366"/>
      <c r="I887" s="366"/>
      <c r="J887" s="366"/>
      <c r="K887" s="367"/>
      <c r="M887" s="366"/>
    </row>
    <row r="888">
      <c r="F888" s="366"/>
      <c r="H888" s="366"/>
      <c r="I888" s="366"/>
      <c r="J888" s="366"/>
      <c r="K888" s="367"/>
      <c r="M888" s="366"/>
    </row>
    <row r="889">
      <c r="F889" s="366"/>
      <c r="H889" s="366"/>
      <c r="I889" s="366"/>
      <c r="J889" s="366"/>
      <c r="K889" s="367"/>
      <c r="M889" s="366"/>
    </row>
    <row r="890">
      <c r="F890" s="366"/>
      <c r="H890" s="366"/>
      <c r="I890" s="366"/>
      <c r="J890" s="366"/>
      <c r="K890" s="367"/>
      <c r="M890" s="366"/>
    </row>
    <row r="891">
      <c r="F891" s="366"/>
      <c r="H891" s="366"/>
      <c r="I891" s="366"/>
      <c r="J891" s="366"/>
      <c r="K891" s="367"/>
      <c r="M891" s="366"/>
    </row>
    <row r="892">
      <c r="F892" s="366"/>
      <c r="H892" s="366"/>
      <c r="I892" s="366"/>
      <c r="J892" s="366"/>
      <c r="K892" s="367"/>
      <c r="M892" s="366"/>
    </row>
    <row r="893">
      <c r="F893" s="366"/>
      <c r="H893" s="366"/>
      <c r="I893" s="366"/>
      <c r="J893" s="366"/>
      <c r="K893" s="367"/>
      <c r="M893" s="366"/>
    </row>
    <row r="894">
      <c r="F894" s="366"/>
      <c r="H894" s="366"/>
      <c r="I894" s="366"/>
      <c r="J894" s="366"/>
      <c r="K894" s="367"/>
      <c r="M894" s="366"/>
    </row>
    <row r="895">
      <c r="F895" s="366"/>
      <c r="H895" s="366"/>
      <c r="I895" s="366"/>
      <c r="J895" s="366"/>
      <c r="K895" s="367"/>
      <c r="M895" s="366"/>
    </row>
    <row r="896">
      <c r="F896" s="366"/>
      <c r="H896" s="366"/>
      <c r="I896" s="366"/>
      <c r="J896" s="366"/>
      <c r="K896" s="367"/>
      <c r="M896" s="366"/>
    </row>
    <row r="897">
      <c r="F897" s="366"/>
      <c r="H897" s="366"/>
      <c r="I897" s="366"/>
      <c r="J897" s="366"/>
      <c r="K897" s="367"/>
      <c r="M897" s="366"/>
    </row>
    <row r="898">
      <c r="F898" s="366"/>
      <c r="H898" s="366"/>
      <c r="I898" s="366"/>
      <c r="J898" s="366"/>
      <c r="K898" s="367"/>
      <c r="M898" s="366"/>
    </row>
    <row r="899">
      <c r="F899" s="366"/>
      <c r="H899" s="366"/>
      <c r="I899" s="366"/>
      <c r="J899" s="366"/>
      <c r="K899" s="367"/>
      <c r="M899" s="366"/>
    </row>
    <row r="900">
      <c r="F900" s="366"/>
      <c r="H900" s="366"/>
      <c r="I900" s="366"/>
      <c r="J900" s="366"/>
      <c r="K900" s="367"/>
      <c r="M900" s="366"/>
    </row>
    <row r="901">
      <c r="F901" s="366"/>
      <c r="H901" s="366"/>
      <c r="I901" s="366"/>
      <c r="J901" s="366"/>
      <c r="K901" s="367"/>
      <c r="M901" s="366"/>
    </row>
    <row r="902">
      <c r="F902" s="366"/>
      <c r="H902" s="366"/>
      <c r="I902" s="366"/>
      <c r="J902" s="366"/>
      <c r="K902" s="367"/>
      <c r="M902" s="366"/>
    </row>
    <row r="903">
      <c r="F903" s="366"/>
      <c r="H903" s="366"/>
      <c r="I903" s="366"/>
      <c r="J903" s="366"/>
      <c r="K903" s="367"/>
      <c r="M903" s="366"/>
    </row>
    <row r="904">
      <c r="F904" s="366"/>
      <c r="H904" s="366"/>
      <c r="I904" s="366"/>
      <c r="J904" s="366"/>
      <c r="K904" s="367"/>
      <c r="M904" s="366"/>
    </row>
    <row r="905">
      <c r="F905" s="366"/>
      <c r="H905" s="366"/>
      <c r="I905" s="366"/>
      <c r="J905" s="366"/>
      <c r="K905" s="367"/>
      <c r="M905" s="366"/>
    </row>
    <row r="906">
      <c r="F906" s="366"/>
      <c r="H906" s="366"/>
      <c r="I906" s="366"/>
      <c r="J906" s="366"/>
      <c r="K906" s="367"/>
      <c r="M906" s="366"/>
    </row>
    <row r="907">
      <c r="F907" s="366"/>
      <c r="H907" s="366"/>
      <c r="I907" s="366"/>
      <c r="J907" s="366"/>
      <c r="K907" s="367"/>
      <c r="M907" s="366"/>
    </row>
    <row r="908">
      <c r="F908" s="366"/>
      <c r="H908" s="366"/>
      <c r="I908" s="366"/>
      <c r="J908" s="366"/>
      <c r="K908" s="367"/>
      <c r="M908" s="366"/>
    </row>
    <row r="909">
      <c r="F909" s="366"/>
      <c r="H909" s="366"/>
      <c r="I909" s="366"/>
      <c r="J909" s="366"/>
      <c r="K909" s="367"/>
      <c r="M909" s="366"/>
    </row>
    <row r="910">
      <c r="F910" s="366"/>
      <c r="H910" s="366"/>
      <c r="I910" s="366"/>
      <c r="J910" s="366"/>
      <c r="K910" s="367"/>
      <c r="M910" s="366"/>
    </row>
    <row r="911">
      <c r="F911" s="366"/>
      <c r="H911" s="366"/>
      <c r="I911" s="366"/>
      <c r="J911" s="366"/>
      <c r="K911" s="367"/>
      <c r="M911" s="366"/>
    </row>
    <row r="912">
      <c r="F912" s="366"/>
      <c r="H912" s="366"/>
      <c r="I912" s="366"/>
      <c r="J912" s="366"/>
      <c r="K912" s="367"/>
      <c r="M912" s="366"/>
    </row>
    <row r="913">
      <c r="F913" s="366"/>
      <c r="H913" s="366"/>
      <c r="I913" s="366"/>
      <c r="J913" s="366"/>
      <c r="K913" s="367"/>
      <c r="M913" s="366"/>
    </row>
    <row r="914">
      <c r="F914" s="366"/>
      <c r="H914" s="366"/>
      <c r="I914" s="366"/>
      <c r="J914" s="366"/>
      <c r="K914" s="367"/>
      <c r="M914" s="366"/>
    </row>
    <row r="915">
      <c r="F915" s="366"/>
      <c r="H915" s="366"/>
      <c r="I915" s="366"/>
      <c r="J915" s="366"/>
      <c r="K915" s="367"/>
      <c r="M915" s="366"/>
    </row>
    <row r="916">
      <c r="F916" s="366"/>
      <c r="H916" s="366"/>
      <c r="I916" s="366"/>
      <c r="J916" s="366"/>
      <c r="K916" s="367"/>
      <c r="M916" s="366"/>
    </row>
    <row r="917">
      <c r="F917" s="366"/>
      <c r="H917" s="366"/>
      <c r="I917" s="366"/>
      <c r="J917" s="366"/>
      <c r="K917" s="367"/>
      <c r="M917" s="366"/>
    </row>
    <row r="918">
      <c r="F918" s="366"/>
      <c r="H918" s="366"/>
      <c r="I918" s="366"/>
      <c r="J918" s="366"/>
      <c r="K918" s="367"/>
      <c r="M918" s="366"/>
    </row>
    <row r="919">
      <c r="F919" s="366"/>
      <c r="H919" s="366"/>
      <c r="I919" s="366"/>
      <c r="J919" s="366"/>
      <c r="K919" s="367"/>
      <c r="M919" s="366"/>
    </row>
    <row r="920">
      <c r="F920" s="366"/>
      <c r="H920" s="366"/>
      <c r="I920" s="366"/>
      <c r="J920" s="366"/>
      <c r="K920" s="367"/>
      <c r="M920" s="366"/>
    </row>
    <row r="921">
      <c r="F921" s="366"/>
      <c r="H921" s="366"/>
      <c r="I921" s="366"/>
      <c r="J921" s="366"/>
      <c r="K921" s="367"/>
      <c r="M921" s="366"/>
    </row>
    <row r="922">
      <c r="F922" s="366"/>
      <c r="H922" s="366"/>
      <c r="I922" s="366"/>
      <c r="J922" s="366"/>
      <c r="K922" s="367"/>
      <c r="M922" s="366"/>
    </row>
    <row r="923">
      <c r="F923" s="366"/>
      <c r="H923" s="366"/>
      <c r="I923" s="366"/>
      <c r="J923" s="366"/>
      <c r="K923" s="367"/>
      <c r="M923" s="366"/>
    </row>
    <row r="924">
      <c r="F924" s="366"/>
      <c r="H924" s="366"/>
      <c r="I924" s="366"/>
      <c r="J924" s="366"/>
      <c r="K924" s="367"/>
      <c r="M924" s="366"/>
    </row>
    <row r="925">
      <c r="F925" s="366"/>
      <c r="H925" s="366"/>
      <c r="I925" s="366"/>
      <c r="J925" s="366"/>
      <c r="K925" s="367"/>
      <c r="M925" s="366"/>
    </row>
    <row r="926">
      <c r="F926" s="366"/>
      <c r="H926" s="366"/>
      <c r="I926" s="366"/>
      <c r="J926" s="366"/>
      <c r="K926" s="367"/>
      <c r="M926" s="366"/>
    </row>
    <row r="927">
      <c r="F927" s="366"/>
      <c r="H927" s="366"/>
      <c r="I927" s="366"/>
      <c r="J927" s="366"/>
      <c r="K927" s="367"/>
      <c r="M927" s="366"/>
    </row>
    <row r="928">
      <c r="F928" s="366"/>
      <c r="H928" s="366"/>
      <c r="I928" s="366"/>
      <c r="J928" s="366"/>
      <c r="K928" s="367"/>
      <c r="M928" s="366"/>
    </row>
    <row r="929">
      <c r="F929" s="366"/>
      <c r="H929" s="366"/>
      <c r="I929" s="366"/>
      <c r="J929" s="366"/>
      <c r="K929" s="367"/>
      <c r="M929" s="366"/>
    </row>
    <row r="930">
      <c r="F930" s="366"/>
      <c r="H930" s="366"/>
      <c r="I930" s="366"/>
      <c r="J930" s="366"/>
      <c r="K930" s="367"/>
      <c r="M930" s="366"/>
    </row>
    <row r="931">
      <c r="F931" s="366"/>
      <c r="H931" s="366"/>
      <c r="I931" s="366"/>
      <c r="J931" s="366"/>
      <c r="K931" s="367"/>
      <c r="M931" s="366"/>
    </row>
    <row r="932">
      <c r="F932" s="366"/>
      <c r="H932" s="366"/>
      <c r="I932" s="366"/>
      <c r="J932" s="366"/>
      <c r="K932" s="367"/>
      <c r="M932" s="366"/>
    </row>
    <row r="933">
      <c r="F933" s="366"/>
      <c r="H933" s="366"/>
      <c r="I933" s="366"/>
      <c r="J933" s="366"/>
      <c r="K933" s="367"/>
      <c r="M933" s="366"/>
    </row>
    <row r="934">
      <c r="F934" s="366"/>
      <c r="H934" s="366"/>
      <c r="I934" s="366"/>
      <c r="J934" s="366"/>
      <c r="K934" s="367"/>
      <c r="M934" s="366"/>
    </row>
    <row r="935">
      <c r="F935" s="366"/>
      <c r="H935" s="366"/>
      <c r="I935" s="366"/>
      <c r="J935" s="366"/>
      <c r="K935" s="367"/>
      <c r="M935" s="366"/>
    </row>
    <row r="936">
      <c r="F936" s="366"/>
      <c r="H936" s="366"/>
      <c r="I936" s="366"/>
      <c r="J936" s="366"/>
      <c r="K936" s="367"/>
      <c r="M936" s="366"/>
    </row>
    <row r="937">
      <c r="F937" s="366"/>
      <c r="H937" s="366"/>
      <c r="I937" s="366"/>
      <c r="J937" s="366"/>
      <c r="K937" s="367"/>
      <c r="M937" s="366"/>
    </row>
    <row r="938">
      <c r="F938" s="366"/>
      <c r="H938" s="366"/>
      <c r="I938" s="366"/>
      <c r="J938" s="366"/>
      <c r="K938" s="367"/>
      <c r="M938" s="366"/>
    </row>
    <row r="939">
      <c r="F939" s="366"/>
      <c r="H939" s="366"/>
      <c r="I939" s="366"/>
      <c r="J939" s="366"/>
      <c r="K939" s="367"/>
      <c r="M939" s="366"/>
    </row>
    <row r="940">
      <c r="F940" s="366"/>
      <c r="H940" s="366"/>
      <c r="I940" s="366"/>
      <c r="J940" s="366"/>
      <c r="K940" s="367"/>
      <c r="M940" s="366"/>
    </row>
    <row r="941">
      <c r="F941" s="366"/>
      <c r="H941" s="366"/>
      <c r="I941" s="366"/>
      <c r="J941" s="366"/>
      <c r="K941" s="367"/>
      <c r="M941" s="366"/>
    </row>
    <row r="942">
      <c r="F942" s="366"/>
      <c r="H942" s="366"/>
      <c r="I942" s="366"/>
      <c r="J942" s="366"/>
      <c r="K942" s="367"/>
      <c r="M942" s="366"/>
    </row>
    <row r="943">
      <c r="F943" s="366"/>
      <c r="H943" s="366"/>
      <c r="I943" s="366"/>
      <c r="J943" s="366"/>
      <c r="K943" s="367"/>
      <c r="M943" s="366"/>
    </row>
    <row r="944">
      <c r="F944" s="366"/>
      <c r="H944" s="366"/>
      <c r="I944" s="366"/>
      <c r="J944" s="366"/>
      <c r="K944" s="367"/>
      <c r="M944" s="366"/>
    </row>
    <row r="945">
      <c r="F945" s="366"/>
      <c r="H945" s="366"/>
      <c r="I945" s="366"/>
      <c r="J945" s="366"/>
      <c r="K945" s="367"/>
      <c r="M945" s="366"/>
    </row>
    <row r="946">
      <c r="F946" s="366"/>
      <c r="H946" s="366"/>
      <c r="I946" s="366"/>
      <c r="J946" s="366"/>
      <c r="K946" s="367"/>
      <c r="M946" s="366"/>
    </row>
    <row r="947">
      <c r="F947" s="366"/>
      <c r="H947" s="366"/>
      <c r="I947" s="366"/>
      <c r="J947" s="366"/>
      <c r="K947" s="367"/>
      <c r="M947" s="366"/>
    </row>
    <row r="948">
      <c r="F948" s="366"/>
      <c r="H948" s="366"/>
      <c r="I948" s="366"/>
      <c r="J948" s="366"/>
      <c r="K948" s="367"/>
      <c r="M948" s="366"/>
    </row>
    <row r="949">
      <c r="F949" s="366"/>
      <c r="H949" s="366"/>
      <c r="I949" s="366"/>
      <c r="J949" s="366"/>
      <c r="K949" s="367"/>
      <c r="M949" s="366"/>
    </row>
    <row r="950">
      <c r="F950" s="366"/>
      <c r="H950" s="366"/>
      <c r="I950" s="366"/>
      <c r="J950" s="366"/>
      <c r="K950" s="367"/>
      <c r="M950" s="366"/>
    </row>
    <row r="951">
      <c r="F951" s="366"/>
      <c r="H951" s="366"/>
      <c r="I951" s="366"/>
      <c r="J951" s="366"/>
      <c r="K951" s="367"/>
      <c r="M951" s="366"/>
    </row>
    <row r="952">
      <c r="F952" s="366"/>
      <c r="H952" s="366"/>
      <c r="I952" s="366"/>
      <c r="J952" s="366"/>
      <c r="K952" s="367"/>
      <c r="M952" s="366"/>
    </row>
    <row r="953">
      <c r="F953" s="366"/>
      <c r="H953" s="366"/>
      <c r="I953" s="366"/>
      <c r="J953" s="366"/>
      <c r="K953" s="367"/>
      <c r="M953" s="366"/>
    </row>
    <row r="954">
      <c r="F954" s="366"/>
      <c r="H954" s="366"/>
      <c r="I954" s="366"/>
      <c r="J954" s="366"/>
      <c r="K954" s="367"/>
      <c r="M954" s="366"/>
    </row>
    <row r="955">
      <c r="F955" s="366"/>
      <c r="H955" s="366"/>
      <c r="I955" s="366"/>
      <c r="J955" s="366"/>
      <c r="K955" s="367"/>
      <c r="M955" s="366"/>
    </row>
    <row r="956">
      <c r="F956" s="366"/>
      <c r="H956" s="366"/>
      <c r="I956" s="366"/>
      <c r="J956" s="366"/>
      <c r="K956" s="367"/>
      <c r="M956" s="366"/>
    </row>
    <row r="957">
      <c r="F957" s="366"/>
      <c r="H957" s="366"/>
      <c r="I957" s="366"/>
      <c r="J957" s="366"/>
      <c r="K957" s="367"/>
      <c r="M957" s="366"/>
    </row>
    <row r="958">
      <c r="F958" s="366"/>
      <c r="H958" s="366"/>
      <c r="I958" s="366"/>
      <c r="J958" s="366"/>
      <c r="K958" s="367"/>
      <c r="M958" s="366"/>
    </row>
    <row r="959">
      <c r="F959" s="366"/>
      <c r="H959" s="366"/>
      <c r="I959" s="366"/>
      <c r="J959" s="366"/>
      <c r="K959" s="367"/>
      <c r="M959" s="366"/>
    </row>
    <row r="960">
      <c r="F960" s="366"/>
      <c r="H960" s="366"/>
      <c r="I960" s="366"/>
      <c r="J960" s="366"/>
      <c r="K960" s="367"/>
      <c r="M960" s="366"/>
    </row>
    <row r="961">
      <c r="F961" s="366"/>
      <c r="H961" s="366"/>
      <c r="I961" s="366"/>
      <c r="J961" s="366"/>
      <c r="K961" s="367"/>
      <c r="M961" s="366"/>
    </row>
    <row r="962">
      <c r="F962" s="366"/>
      <c r="H962" s="366"/>
      <c r="I962" s="366"/>
      <c r="J962" s="366"/>
      <c r="K962" s="367"/>
      <c r="M962" s="366"/>
    </row>
    <row r="963">
      <c r="F963" s="366"/>
      <c r="H963" s="366"/>
      <c r="I963" s="366"/>
      <c r="J963" s="366"/>
      <c r="K963" s="367"/>
      <c r="M963" s="366"/>
    </row>
    <row r="964">
      <c r="F964" s="366"/>
      <c r="H964" s="366"/>
      <c r="I964" s="366"/>
      <c r="J964" s="366"/>
      <c r="K964" s="367"/>
      <c r="M964" s="366"/>
    </row>
    <row r="965">
      <c r="F965" s="366"/>
      <c r="H965" s="366"/>
      <c r="I965" s="366"/>
      <c r="J965" s="366"/>
      <c r="K965" s="367"/>
      <c r="M965" s="366"/>
    </row>
    <row r="966">
      <c r="F966" s="366"/>
      <c r="H966" s="366"/>
      <c r="I966" s="366"/>
      <c r="J966" s="366"/>
      <c r="K966" s="367"/>
      <c r="M966" s="366"/>
    </row>
    <row r="967">
      <c r="F967" s="366"/>
      <c r="H967" s="366"/>
      <c r="I967" s="366"/>
      <c r="J967" s="366"/>
      <c r="K967" s="367"/>
      <c r="M967" s="366"/>
    </row>
    <row r="968">
      <c r="F968" s="366"/>
      <c r="H968" s="366"/>
      <c r="I968" s="366"/>
      <c r="J968" s="366"/>
      <c r="K968" s="367"/>
      <c r="M968" s="366"/>
    </row>
    <row r="969">
      <c r="F969" s="366"/>
      <c r="H969" s="366"/>
      <c r="I969" s="366"/>
      <c r="J969" s="366"/>
      <c r="K969" s="367"/>
      <c r="M969" s="366"/>
    </row>
    <row r="970">
      <c r="F970" s="366"/>
      <c r="H970" s="366"/>
      <c r="I970" s="366"/>
      <c r="J970" s="366"/>
      <c r="K970" s="367"/>
      <c r="M970" s="366"/>
    </row>
    <row r="971">
      <c r="F971" s="366"/>
      <c r="H971" s="366"/>
      <c r="I971" s="366"/>
      <c r="J971" s="366"/>
      <c r="K971" s="367"/>
      <c r="M971" s="366"/>
    </row>
    <row r="972">
      <c r="F972" s="366"/>
      <c r="H972" s="366"/>
      <c r="I972" s="366"/>
      <c r="J972" s="366"/>
      <c r="K972" s="367"/>
      <c r="M972" s="366"/>
    </row>
    <row r="973">
      <c r="F973" s="366"/>
      <c r="H973" s="366"/>
      <c r="I973" s="366"/>
      <c r="J973" s="366"/>
      <c r="K973" s="367"/>
      <c r="M973" s="366"/>
    </row>
    <row r="974">
      <c r="F974" s="366"/>
      <c r="H974" s="366"/>
      <c r="I974" s="366"/>
      <c r="J974" s="366"/>
      <c r="K974" s="367"/>
      <c r="M974" s="366"/>
    </row>
    <row r="975">
      <c r="F975" s="366"/>
      <c r="H975" s="366"/>
      <c r="I975" s="366"/>
      <c r="J975" s="366"/>
      <c r="K975" s="367"/>
      <c r="M975" s="366"/>
    </row>
    <row r="976">
      <c r="F976" s="366"/>
      <c r="H976" s="366"/>
      <c r="I976" s="366"/>
      <c r="J976" s="366"/>
      <c r="K976" s="367"/>
      <c r="M976" s="366"/>
    </row>
    <row r="977">
      <c r="F977" s="366"/>
      <c r="H977" s="366"/>
      <c r="I977" s="366"/>
      <c r="J977" s="366"/>
      <c r="K977" s="367"/>
      <c r="M977" s="366"/>
    </row>
    <row r="978">
      <c r="F978" s="366"/>
      <c r="H978" s="366"/>
      <c r="I978" s="366"/>
      <c r="J978" s="366"/>
      <c r="K978" s="367"/>
      <c r="M978" s="366"/>
    </row>
    <row r="979">
      <c r="F979" s="366"/>
      <c r="H979" s="366"/>
      <c r="I979" s="366"/>
      <c r="J979" s="366"/>
      <c r="K979" s="367"/>
      <c r="M979" s="366"/>
    </row>
    <row r="980">
      <c r="F980" s="366"/>
      <c r="H980" s="366"/>
      <c r="I980" s="366"/>
      <c r="J980" s="366"/>
      <c r="K980" s="367"/>
      <c r="M980" s="366"/>
    </row>
    <row r="981">
      <c r="F981" s="366"/>
      <c r="H981" s="366"/>
      <c r="I981" s="366"/>
      <c r="J981" s="366"/>
      <c r="K981" s="367"/>
      <c r="M981" s="366"/>
    </row>
    <row r="982">
      <c r="F982" s="366"/>
      <c r="H982" s="366"/>
      <c r="I982" s="366"/>
      <c r="J982" s="366"/>
      <c r="K982" s="367"/>
      <c r="M982" s="366"/>
    </row>
    <row r="983">
      <c r="F983" s="366"/>
      <c r="H983" s="366"/>
      <c r="I983" s="366"/>
      <c r="J983" s="366"/>
      <c r="K983" s="367"/>
      <c r="M983" s="366"/>
    </row>
    <row r="984">
      <c r="F984" s="366"/>
      <c r="H984" s="366"/>
      <c r="I984" s="366"/>
      <c r="J984" s="366"/>
      <c r="K984" s="367"/>
      <c r="M984" s="366"/>
    </row>
    <row r="985">
      <c r="F985" s="366"/>
      <c r="H985" s="366"/>
      <c r="I985" s="366"/>
      <c r="J985" s="366"/>
      <c r="K985" s="367"/>
      <c r="M985" s="366"/>
    </row>
    <row r="986">
      <c r="F986" s="366"/>
      <c r="H986" s="366"/>
      <c r="I986" s="366"/>
      <c r="J986" s="366"/>
      <c r="K986" s="367"/>
      <c r="M986" s="366"/>
    </row>
    <row r="987">
      <c r="F987" s="366"/>
      <c r="H987" s="366"/>
      <c r="I987" s="366"/>
      <c r="J987" s="366"/>
      <c r="K987" s="367"/>
      <c r="M987" s="366"/>
    </row>
    <row r="988">
      <c r="F988" s="366"/>
      <c r="H988" s="366"/>
      <c r="I988" s="366"/>
      <c r="J988" s="366"/>
      <c r="K988" s="367"/>
      <c r="M988" s="366"/>
    </row>
    <row r="989">
      <c r="F989" s="366"/>
      <c r="H989" s="366"/>
      <c r="I989" s="366"/>
      <c r="J989" s="366"/>
      <c r="K989" s="367"/>
      <c r="M989" s="366"/>
    </row>
    <row r="990">
      <c r="F990" s="366"/>
      <c r="H990" s="366"/>
      <c r="I990" s="366"/>
      <c r="J990" s="366"/>
      <c r="K990" s="367"/>
      <c r="M990" s="366"/>
    </row>
    <row r="991">
      <c r="F991" s="366"/>
      <c r="H991" s="366"/>
      <c r="I991" s="366"/>
      <c r="J991" s="366"/>
      <c r="K991" s="367"/>
      <c r="M991" s="366"/>
    </row>
    <row r="992">
      <c r="F992" s="366"/>
      <c r="H992" s="366"/>
      <c r="I992" s="366"/>
      <c r="J992" s="366"/>
      <c r="K992" s="367"/>
      <c r="M992" s="366"/>
    </row>
    <row r="993">
      <c r="F993" s="366"/>
      <c r="H993" s="366"/>
      <c r="I993" s="366"/>
      <c r="J993" s="366"/>
      <c r="K993" s="367"/>
      <c r="M993" s="366"/>
    </row>
    <row r="994">
      <c r="F994" s="366"/>
      <c r="H994" s="366"/>
      <c r="I994" s="366"/>
      <c r="J994" s="366"/>
      <c r="K994" s="367"/>
      <c r="M994" s="366"/>
    </row>
    <row r="995">
      <c r="F995" s="366"/>
      <c r="H995" s="366"/>
      <c r="I995" s="366"/>
      <c r="J995" s="366"/>
      <c r="K995" s="367"/>
      <c r="M995" s="366"/>
    </row>
    <row r="996">
      <c r="F996" s="366"/>
      <c r="H996" s="366"/>
      <c r="I996" s="366"/>
      <c r="J996" s="366"/>
      <c r="K996" s="367"/>
      <c r="M996" s="366"/>
    </row>
    <row r="997">
      <c r="F997" s="366"/>
      <c r="H997" s="366"/>
      <c r="I997" s="366"/>
      <c r="J997" s="366"/>
      <c r="K997" s="367"/>
      <c r="M997" s="366"/>
    </row>
    <row r="998">
      <c r="F998" s="366"/>
      <c r="H998" s="366"/>
      <c r="I998" s="366"/>
      <c r="J998" s="366"/>
      <c r="K998" s="367"/>
      <c r="M998" s="366"/>
    </row>
    <row r="999">
      <c r="F999" s="366"/>
      <c r="H999" s="366"/>
      <c r="I999" s="366"/>
      <c r="J999" s="366"/>
      <c r="K999" s="367"/>
      <c r="M999" s="366"/>
    </row>
    <row r="1000">
      <c r="F1000" s="366"/>
      <c r="H1000" s="366"/>
      <c r="I1000" s="366"/>
      <c r="J1000" s="366"/>
      <c r="K1000" s="367"/>
      <c r="M1000" s="366"/>
    </row>
    <row r="1001">
      <c r="F1001" s="366"/>
      <c r="H1001" s="366"/>
      <c r="I1001" s="366"/>
      <c r="J1001" s="366"/>
      <c r="K1001" s="367"/>
      <c r="M1001" s="366"/>
    </row>
    <row r="1002">
      <c r="F1002" s="366"/>
      <c r="H1002" s="366"/>
      <c r="I1002" s="366"/>
      <c r="J1002" s="366"/>
      <c r="K1002" s="367"/>
      <c r="M1002" s="366"/>
    </row>
    <row r="1003">
      <c r="F1003" s="366"/>
      <c r="H1003" s="366"/>
      <c r="I1003" s="366"/>
      <c r="J1003" s="366"/>
      <c r="K1003" s="367"/>
      <c r="M1003" s="366"/>
    </row>
    <row r="1004">
      <c r="F1004" s="366"/>
      <c r="H1004" s="366"/>
      <c r="I1004" s="366"/>
      <c r="J1004" s="366"/>
      <c r="K1004" s="367"/>
      <c r="M1004" s="366"/>
    </row>
    <row r="1005">
      <c r="F1005" s="366"/>
      <c r="H1005" s="366"/>
      <c r="I1005" s="366"/>
      <c r="J1005" s="366"/>
      <c r="K1005" s="367"/>
      <c r="M1005" s="366"/>
    </row>
    <row r="1006">
      <c r="F1006" s="366"/>
      <c r="H1006" s="366"/>
      <c r="I1006" s="366"/>
      <c r="J1006" s="366"/>
      <c r="K1006" s="367"/>
      <c r="M1006" s="366"/>
    </row>
    <row r="1007">
      <c r="F1007" s="366"/>
      <c r="H1007" s="366"/>
      <c r="I1007" s="366"/>
      <c r="J1007" s="366"/>
      <c r="K1007" s="367"/>
      <c r="M1007" s="366"/>
    </row>
    <row r="1008">
      <c r="F1008" s="366"/>
      <c r="H1008" s="366"/>
      <c r="I1008" s="366"/>
      <c r="J1008" s="366"/>
      <c r="K1008" s="367"/>
      <c r="M1008" s="366"/>
    </row>
    <row r="1009">
      <c r="F1009" s="366"/>
      <c r="H1009" s="366"/>
      <c r="I1009" s="366"/>
      <c r="J1009" s="366"/>
      <c r="K1009" s="367"/>
      <c r="M1009" s="366"/>
    </row>
    <row r="1010">
      <c r="F1010" s="366"/>
      <c r="H1010" s="366"/>
      <c r="I1010" s="366"/>
      <c r="J1010" s="366"/>
      <c r="K1010" s="367"/>
      <c r="M1010" s="366"/>
    </row>
    <row r="1011">
      <c r="F1011" s="366"/>
      <c r="H1011" s="366"/>
      <c r="I1011" s="366"/>
      <c r="J1011" s="366"/>
      <c r="K1011" s="367"/>
      <c r="M1011" s="366"/>
    </row>
    <row r="1012">
      <c r="F1012" s="366"/>
      <c r="H1012" s="366"/>
      <c r="I1012" s="366"/>
      <c r="J1012" s="366"/>
      <c r="K1012" s="367"/>
      <c r="M1012" s="366"/>
    </row>
    <row r="1013">
      <c r="F1013" s="366"/>
      <c r="H1013" s="366"/>
      <c r="I1013" s="366"/>
      <c r="J1013" s="366"/>
      <c r="K1013" s="367"/>
      <c r="M1013" s="366"/>
    </row>
    <row r="1014">
      <c r="F1014" s="366"/>
      <c r="H1014" s="366"/>
      <c r="I1014" s="366"/>
      <c r="J1014" s="366"/>
      <c r="K1014" s="367"/>
      <c r="M1014" s="366"/>
    </row>
    <row r="1015">
      <c r="F1015" s="366"/>
      <c r="H1015" s="366"/>
      <c r="I1015" s="366"/>
      <c r="J1015" s="366"/>
      <c r="K1015" s="367"/>
      <c r="M1015" s="366"/>
    </row>
    <row r="1016">
      <c r="F1016" s="366"/>
      <c r="H1016" s="366"/>
      <c r="I1016" s="366"/>
      <c r="J1016" s="366"/>
      <c r="K1016" s="367"/>
      <c r="M1016" s="366"/>
    </row>
    <row r="1017">
      <c r="F1017" s="366"/>
      <c r="H1017" s="366"/>
      <c r="I1017" s="366"/>
      <c r="J1017" s="366"/>
      <c r="K1017" s="367"/>
      <c r="M1017" s="366"/>
    </row>
    <row r="1018">
      <c r="F1018" s="366"/>
      <c r="H1018" s="366"/>
      <c r="I1018" s="366"/>
      <c r="J1018" s="366"/>
      <c r="K1018" s="367"/>
      <c r="M1018" s="366"/>
    </row>
    <row r="1019">
      <c r="F1019" s="366"/>
      <c r="H1019" s="366"/>
      <c r="I1019" s="366"/>
      <c r="J1019" s="366"/>
      <c r="K1019" s="367"/>
      <c r="M1019" s="366"/>
    </row>
    <row r="1020">
      <c r="F1020" s="366"/>
      <c r="H1020" s="366"/>
      <c r="I1020" s="366"/>
      <c r="J1020" s="366"/>
      <c r="K1020" s="367"/>
      <c r="M1020" s="366"/>
    </row>
    <row r="1021">
      <c r="F1021" s="366"/>
      <c r="H1021" s="366"/>
      <c r="I1021" s="366"/>
      <c r="J1021" s="366"/>
      <c r="K1021" s="367"/>
      <c r="M1021" s="366"/>
    </row>
    <row r="1022">
      <c r="F1022" s="366"/>
      <c r="H1022" s="366"/>
      <c r="I1022" s="366"/>
      <c r="J1022" s="366"/>
      <c r="K1022" s="367"/>
      <c r="M1022" s="366"/>
    </row>
    <row r="1023">
      <c r="F1023" s="366"/>
      <c r="H1023" s="366"/>
      <c r="I1023" s="366"/>
      <c r="J1023" s="366"/>
      <c r="K1023" s="367"/>
      <c r="M1023" s="366"/>
    </row>
    <row r="1024">
      <c r="F1024" s="366"/>
      <c r="H1024" s="366"/>
      <c r="I1024" s="366"/>
      <c r="J1024" s="366"/>
      <c r="K1024" s="367"/>
      <c r="M1024" s="366"/>
    </row>
    <row r="1025">
      <c r="F1025" s="366"/>
      <c r="H1025" s="366"/>
      <c r="I1025" s="366"/>
      <c r="J1025" s="366"/>
      <c r="K1025" s="367"/>
      <c r="M1025" s="366"/>
    </row>
    <row r="1026">
      <c r="F1026" s="366"/>
      <c r="H1026" s="366"/>
      <c r="I1026" s="366"/>
      <c r="J1026" s="366"/>
      <c r="K1026" s="367"/>
      <c r="M1026" s="366"/>
    </row>
    <row r="1027">
      <c r="F1027" s="366"/>
      <c r="H1027" s="366"/>
      <c r="I1027" s="366"/>
      <c r="J1027" s="366"/>
      <c r="K1027" s="367"/>
      <c r="M1027" s="366"/>
    </row>
  </sheetData>
  <mergeCells count="35">
    <mergeCell ref="I13:I14"/>
    <mergeCell ref="J13:J14"/>
    <mergeCell ref="K13:L13"/>
    <mergeCell ref="M13:M14"/>
    <mergeCell ref="A6:O6"/>
    <mergeCell ref="A7:O7"/>
    <mergeCell ref="B9:C9"/>
    <mergeCell ref="A13:A14"/>
    <mergeCell ref="B13:B14"/>
    <mergeCell ref="C13:C14"/>
    <mergeCell ref="D13:D14"/>
    <mergeCell ref="O13:O14"/>
    <mergeCell ref="E13:F13"/>
    <mergeCell ref="G13:H13"/>
    <mergeCell ref="A15:A17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2:C202"/>
    <mergeCell ref="B210:C210"/>
    <mergeCell ref="B211:C211"/>
    <mergeCell ref="B203:C203"/>
    <mergeCell ref="B204:C204"/>
    <mergeCell ref="B205:C205"/>
    <mergeCell ref="B206:C206"/>
    <mergeCell ref="B207:C207"/>
    <mergeCell ref="B208:C208"/>
    <mergeCell ref="B209:C209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8.0"/>
    <col customWidth="1" min="2" max="3" width="14.63"/>
    <col customWidth="1" min="4" max="4" width="34.63"/>
    <col customWidth="1" min="9" max="9" width="6.88"/>
    <col customWidth="1" min="10" max="10" width="26.63"/>
    <col customWidth="1" min="11" max="11" width="8.0"/>
    <col customWidth="1" min="12" max="13" width="11.63"/>
    <col customWidth="1" min="14" max="14" width="10.13"/>
    <col customWidth="1" min="15" max="15" width="8.0"/>
    <col customWidth="1" min="16" max="16" width="10.88"/>
  </cols>
  <sheetData>
    <row r="1" ht="15.75" customHeight="1">
      <c r="A1" s="1"/>
      <c r="B1" s="1"/>
      <c r="C1" s="1"/>
      <c r="D1" s="1"/>
      <c r="E1" s="369"/>
      <c r="F1" s="369"/>
      <c r="G1" s="369"/>
      <c r="H1" s="369"/>
      <c r="I1" s="1"/>
      <c r="J1" s="1"/>
      <c r="K1" s="1"/>
      <c r="L1" s="1"/>
      <c r="M1" s="1"/>
      <c r="N1" s="1"/>
      <c r="O1" s="1"/>
      <c r="P1" s="1"/>
    </row>
    <row r="2" ht="15.75" customHeight="1">
      <c r="A2" s="1"/>
      <c r="B2" s="1"/>
      <c r="C2" s="1"/>
      <c r="D2" s="1"/>
      <c r="E2" s="369"/>
      <c r="F2" s="369"/>
      <c r="G2" s="369"/>
      <c r="H2" s="369"/>
      <c r="I2" s="1"/>
      <c r="J2" s="1"/>
      <c r="K2" s="1"/>
      <c r="L2" s="1"/>
      <c r="M2" s="1"/>
      <c r="N2" s="1"/>
      <c r="O2" s="1"/>
      <c r="P2" s="1"/>
    </row>
    <row r="3" ht="15.75" customHeight="1">
      <c r="A3" s="1"/>
      <c r="B3" s="1"/>
      <c r="C3" s="1"/>
      <c r="D3" s="1"/>
      <c r="E3" s="369"/>
      <c r="F3" s="369"/>
      <c r="G3" s="369"/>
      <c r="H3" s="369"/>
      <c r="I3" s="1"/>
      <c r="J3" s="1"/>
      <c r="K3" s="1"/>
      <c r="L3" s="1"/>
      <c r="M3" s="1"/>
      <c r="N3" s="1"/>
      <c r="O3" s="1"/>
      <c r="P3" s="1"/>
    </row>
    <row r="4" ht="15.75" customHeight="1">
      <c r="A4" s="1"/>
      <c r="B4" s="1"/>
      <c r="C4" s="1"/>
      <c r="D4" s="1"/>
      <c r="E4" s="369"/>
      <c r="F4" s="369"/>
      <c r="G4" s="369"/>
      <c r="H4" s="369"/>
      <c r="I4" s="1"/>
      <c r="J4" s="1"/>
      <c r="K4" s="1"/>
      <c r="L4" s="1"/>
      <c r="M4" s="1"/>
      <c r="N4" s="1"/>
      <c r="O4" s="1"/>
      <c r="P4" s="1"/>
    </row>
    <row r="5" ht="15.75" customHeight="1">
      <c r="A5" s="1"/>
      <c r="B5" s="1"/>
      <c r="C5" s="1"/>
      <c r="D5" s="1"/>
      <c r="E5" s="369"/>
      <c r="F5" s="369"/>
      <c r="G5" s="369"/>
      <c r="H5" s="369"/>
      <c r="I5" s="1"/>
      <c r="J5" s="1"/>
      <c r="K5" s="1"/>
      <c r="L5" s="1"/>
      <c r="M5" s="1"/>
      <c r="N5" s="1"/>
      <c r="O5" s="1"/>
      <c r="P5" s="1"/>
    </row>
    <row r="6" ht="15.75" customHeight="1">
      <c r="A6" s="295" t="s">
        <v>829</v>
      </c>
    </row>
    <row r="7" ht="15.75" customHeight="1">
      <c r="A7" s="64" t="s">
        <v>1</v>
      </c>
    </row>
    <row r="8" ht="15.75" customHeight="1">
      <c r="A8" s="296"/>
      <c r="B8" s="1"/>
      <c r="C8" s="1"/>
      <c r="D8" s="296"/>
      <c r="E8" s="370"/>
      <c r="F8" s="370"/>
      <c r="G8" s="371"/>
      <c r="H8" s="370"/>
      <c r="I8" s="296"/>
      <c r="J8" s="296"/>
      <c r="K8" s="297"/>
      <c r="L8" s="297"/>
      <c r="M8" s="297"/>
      <c r="N8" s="297"/>
      <c r="O8" s="297"/>
      <c r="P8" s="297"/>
    </row>
    <row r="9" ht="15.75" customHeight="1">
      <c r="A9" s="63" t="s">
        <v>786</v>
      </c>
      <c r="B9" s="300" t="s">
        <v>579</v>
      </c>
      <c r="D9" s="1"/>
      <c r="E9" s="372"/>
      <c r="F9" s="372"/>
      <c r="G9" s="369"/>
      <c r="H9" s="372"/>
      <c r="I9" s="1"/>
      <c r="J9" s="1"/>
      <c r="K9" s="7"/>
      <c r="L9" s="7"/>
      <c r="M9" s="63"/>
      <c r="N9" s="63" t="s">
        <v>787</v>
      </c>
      <c r="O9" s="7"/>
      <c r="P9" s="300" t="s">
        <v>788</v>
      </c>
    </row>
    <row r="10" ht="15.75" customHeight="1">
      <c r="A10" s="63" t="s">
        <v>606</v>
      </c>
      <c r="B10" s="1"/>
      <c r="C10" s="303" t="s">
        <v>789</v>
      </c>
      <c r="D10" s="1"/>
      <c r="E10" s="369"/>
      <c r="F10" s="369"/>
      <c r="G10" s="369"/>
      <c r="H10" s="369"/>
      <c r="I10" s="1"/>
      <c r="J10" s="1"/>
      <c r="K10" s="7"/>
      <c r="L10" s="7"/>
      <c r="M10" s="7"/>
      <c r="N10" s="63" t="s">
        <v>790</v>
      </c>
      <c r="O10" s="373"/>
      <c r="P10" s="300" t="s">
        <v>830</v>
      </c>
    </row>
    <row r="11" ht="15.75" customHeight="1">
      <c r="A11" s="63" t="s">
        <v>792</v>
      </c>
      <c r="B11" s="7"/>
      <c r="C11" s="300" t="s">
        <v>793</v>
      </c>
      <c r="D11" s="7"/>
      <c r="E11" s="372"/>
      <c r="F11" s="372"/>
      <c r="G11" s="374"/>
      <c r="H11" s="374"/>
      <c r="I11" s="1"/>
      <c r="J11" s="1"/>
      <c r="K11" s="297"/>
      <c r="L11" s="297"/>
      <c r="M11" s="297"/>
      <c r="N11" s="63" t="s">
        <v>607</v>
      </c>
      <c r="O11" s="297"/>
      <c r="P11" s="297"/>
    </row>
    <row r="12" ht="15.75" customHeight="1">
      <c r="A12" s="201" t="s">
        <v>609</v>
      </c>
      <c r="B12" s="201" t="s">
        <v>7</v>
      </c>
      <c r="C12" s="201" t="s">
        <v>8</v>
      </c>
      <c r="D12" s="201" t="s">
        <v>9</v>
      </c>
      <c r="E12" s="305" t="s">
        <v>831</v>
      </c>
      <c r="F12" s="110"/>
      <c r="G12" s="110"/>
      <c r="H12" s="110"/>
      <c r="I12" s="110"/>
      <c r="J12" s="59"/>
      <c r="K12" s="375" t="s">
        <v>832</v>
      </c>
      <c r="L12" s="376"/>
      <c r="M12" s="376"/>
      <c r="N12" s="376"/>
      <c r="O12" s="61"/>
      <c r="P12" s="309" t="s">
        <v>833</v>
      </c>
    </row>
    <row r="13" ht="80.25" customHeight="1">
      <c r="A13" s="16"/>
      <c r="B13" s="16"/>
      <c r="C13" s="16"/>
      <c r="D13" s="16"/>
      <c r="E13" s="28" t="s">
        <v>834</v>
      </c>
      <c r="F13" s="28" t="s">
        <v>835</v>
      </c>
      <c r="G13" s="28" t="s">
        <v>836</v>
      </c>
      <c r="H13" s="28" t="s">
        <v>837</v>
      </c>
      <c r="I13" s="313" t="s">
        <v>838</v>
      </c>
      <c r="J13" s="313" t="s">
        <v>839</v>
      </c>
      <c r="K13" s="28" t="s">
        <v>834</v>
      </c>
      <c r="L13" s="28" t="s">
        <v>840</v>
      </c>
      <c r="M13" s="28" t="s">
        <v>836</v>
      </c>
      <c r="N13" s="28" t="s">
        <v>841</v>
      </c>
      <c r="O13" s="313" t="s">
        <v>842</v>
      </c>
      <c r="P13" s="16"/>
    </row>
    <row r="14" ht="15.75" customHeight="1">
      <c r="A14" s="377">
        <v>79.0</v>
      </c>
      <c r="B14" s="378" t="s">
        <v>27</v>
      </c>
      <c r="C14" s="379" t="s">
        <v>28</v>
      </c>
      <c r="D14" s="378" t="s">
        <v>29</v>
      </c>
      <c r="E14" s="380">
        <v>2.0</v>
      </c>
      <c r="F14" s="381">
        <v>2.0</v>
      </c>
      <c r="G14" s="321">
        <v>2.0</v>
      </c>
      <c r="H14" s="382">
        <v>1.0</v>
      </c>
      <c r="I14" s="382">
        <v>7.0</v>
      </c>
      <c r="J14" s="383">
        <v>6.7</v>
      </c>
      <c r="K14" s="384"/>
      <c r="L14" s="384"/>
      <c r="M14" s="384"/>
      <c r="N14" s="384"/>
      <c r="O14" s="385">
        <v>12.0</v>
      </c>
      <c r="P14" s="386">
        <f>O14+J14</f>
        <v>18.7</v>
      </c>
    </row>
    <row r="15" ht="15.75" customHeight="1">
      <c r="A15" s="15"/>
      <c r="B15" s="15"/>
      <c r="C15" s="387"/>
      <c r="D15" s="15"/>
      <c r="E15" s="380">
        <v>2.0</v>
      </c>
      <c r="F15" s="381">
        <v>2.0</v>
      </c>
      <c r="G15" s="321">
        <v>2.0</v>
      </c>
      <c r="H15" s="382">
        <v>1.0</v>
      </c>
      <c r="I15" s="382">
        <v>7.0</v>
      </c>
      <c r="J15" s="15"/>
      <c r="K15" s="206"/>
      <c r="L15" s="206"/>
      <c r="M15" s="206"/>
      <c r="N15" s="206"/>
      <c r="O15" s="206"/>
      <c r="P15" s="15"/>
    </row>
    <row r="16" ht="15.75" customHeight="1">
      <c r="A16" s="15"/>
      <c r="B16" s="15"/>
      <c r="C16" s="387"/>
      <c r="D16" s="15"/>
      <c r="E16" s="380">
        <v>2.0</v>
      </c>
      <c r="F16" s="381">
        <v>2.0</v>
      </c>
      <c r="G16" s="321">
        <v>2.0</v>
      </c>
      <c r="H16" s="382">
        <v>1.0</v>
      </c>
      <c r="I16" s="382">
        <v>7.0</v>
      </c>
      <c r="J16" s="15"/>
      <c r="K16" s="206"/>
      <c r="L16" s="206"/>
      <c r="M16" s="206"/>
      <c r="N16" s="206"/>
      <c r="O16" s="206"/>
      <c r="P16" s="15"/>
    </row>
    <row r="17" ht="15.75" customHeight="1">
      <c r="A17" s="15"/>
      <c r="B17" s="15"/>
      <c r="C17" s="387"/>
      <c r="D17" s="15"/>
      <c r="E17" s="380">
        <v>2.0</v>
      </c>
      <c r="F17" s="381">
        <v>2.0</v>
      </c>
      <c r="G17" s="321">
        <v>2.0</v>
      </c>
      <c r="H17" s="382">
        <v>1.0</v>
      </c>
      <c r="I17" s="382">
        <v>7.0</v>
      </c>
      <c r="J17" s="15"/>
      <c r="K17" s="206"/>
      <c r="L17" s="206"/>
      <c r="M17" s="206"/>
      <c r="N17" s="206"/>
      <c r="O17" s="206"/>
      <c r="P17" s="15"/>
    </row>
    <row r="18" ht="15.75" customHeight="1">
      <c r="A18" s="15"/>
      <c r="B18" s="15"/>
      <c r="C18" s="387"/>
      <c r="D18" s="15"/>
      <c r="E18" s="380">
        <v>2.0</v>
      </c>
      <c r="F18" s="381">
        <v>2.0</v>
      </c>
      <c r="G18" s="321">
        <v>2.0</v>
      </c>
      <c r="H18" s="382">
        <v>1.0</v>
      </c>
      <c r="I18" s="382">
        <v>7.0</v>
      </c>
      <c r="J18" s="15"/>
      <c r="K18" s="206"/>
      <c r="L18" s="206"/>
      <c r="M18" s="206"/>
      <c r="N18" s="206"/>
      <c r="O18" s="206"/>
      <c r="P18" s="15"/>
    </row>
    <row r="19" ht="15.75" customHeight="1">
      <c r="A19" s="15"/>
      <c r="B19" s="15"/>
      <c r="C19" s="387"/>
      <c r="D19" s="15"/>
      <c r="E19" s="380">
        <v>2.0</v>
      </c>
      <c r="F19" s="381">
        <v>2.0</v>
      </c>
      <c r="G19" s="321">
        <v>2.0</v>
      </c>
      <c r="H19" s="382">
        <v>1.0</v>
      </c>
      <c r="I19" s="382">
        <v>7.0</v>
      </c>
      <c r="J19" s="15"/>
      <c r="K19" s="206"/>
      <c r="L19" s="206"/>
      <c r="M19" s="206"/>
      <c r="N19" s="206"/>
      <c r="O19" s="206"/>
      <c r="P19" s="15"/>
    </row>
    <row r="20" ht="15.75" customHeight="1">
      <c r="A20" s="15"/>
      <c r="B20" s="15"/>
      <c r="C20" s="387"/>
      <c r="D20" s="15"/>
      <c r="E20" s="380">
        <v>2.0</v>
      </c>
      <c r="F20" s="381">
        <v>2.0</v>
      </c>
      <c r="G20" s="321">
        <v>2.0</v>
      </c>
      <c r="H20" s="382">
        <v>1.0</v>
      </c>
      <c r="I20" s="382">
        <v>7.0</v>
      </c>
      <c r="J20" s="15"/>
      <c r="K20" s="206"/>
      <c r="L20" s="206"/>
      <c r="M20" s="206"/>
      <c r="N20" s="206"/>
      <c r="O20" s="206"/>
      <c r="P20" s="15"/>
    </row>
    <row r="21" ht="15.75" customHeight="1">
      <c r="A21" s="15"/>
      <c r="B21" s="15"/>
      <c r="C21" s="387"/>
      <c r="D21" s="15"/>
      <c r="E21" s="380">
        <v>2.0</v>
      </c>
      <c r="F21" s="381">
        <v>2.0</v>
      </c>
      <c r="G21" s="321">
        <v>2.0</v>
      </c>
      <c r="H21" s="382">
        <v>1.0</v>
      </c>
      <c r="I21" s="382">
        <v>7.0</v>
      </c>
      <c r="J21" s="15"/>
      <c r="K21" s="206"/>
      <c r="L21" s="206"/>
      <c r="M21" s="206"/>
      <c r="N21" s="206"/>
      <c r="O21" s="206"/>
      <c r="P21" s="15"/>
    </row>
    <row r="22" ht="15.75" customHeight="1">
      <c r="A22" s="15"/>
      <c r="B22" s="15"/>
      <c r="C22" s="387"/>
      <c r="D22" s="15"/>
      <c r="E22" s="321">
        <v>3.0</v>
      </c>
      <c r="F22" s="381">
        <v>2.0</v>
      </c>
      <c r="G22" s="382">
        <v>3.0</v>
      </c>
      <c r="H22" s="321">
        <v>2.0</v>
      </c>
      <c r="I22" s="321">
        <v>10.0</v>
      </c>
      <c r="J22" s="15"/>
      <c r="K22" s="206"/>
      <c r="L22" s="206"/>
      <c r="M22" s="206"/>
      <c r="N22" s="206"/>
      <c r="O22" s="206"/>
      <c r="P22" s="15"/>
    </row>
    <row r="23" ht="15.75" customHeight="1">
      <c r="A23" s="15"/>
      <c r="B23" s="15"/>
      <c r="C23" s="387"/>
      <c r="D23" s="15"/>
      <c r="E23" s="321">
        <v>3.0</v>
      </c>
      <c r="F23" s="381">
        <v>2.0</v>
      </c>
      <c r="G23" s="382">
        <v>3.0</v>
      </c>
      <c r="H23" s="321">
        <v>2.0</v>
      </c>
      <c r="I23" s="321">
        <v>10.0</v>
      </c>
      <c r="J23" s="15"/>
      <c r="K23" s="206"/>
      <c r="L23" s="206"/>
      <c r="M23" s="206"/>
      <c r="N23" s="206"/>
      <c r="O23" s="206"/>
      <c r="P23" s="15"/>
    </row>
    <row r="24" ht="15.75" customHeight="1">
      <c r="A24" s="16"/>
      <c r="B24" s="16"/>
      <c r="C24" s="388"/>
      <c r="D24" s="16"/>
      <c r="E24" s="321"/>
      <c r="F24" s="321"/>
      <c r="G24" s="321"/>
      <c r="H24" s="321"/>
      <c r="I24" s="321"/>
      <c r="J24" s="16"/>
      <c r="K24" s="211"/>
      <c r="L24" s="211"/>
      <c r="M24" s="211"/>
      <c r="N24" s="211"/>
      <c r="O24" s="211"/>
      <c r="P24" s="16"/>
    </row>
    <row r="25" ht="15.75" customHeight="1">
      <c r="A25" s="389"/>
      <c r="B25" s="378" t="s">
        <v>30</v>
      </c>
      <c r="C25" s="379" t="s">
        <v>31</v>
      </c>
      <c r="D25" s="390" t="s">
        <v>32</v>
      </c>
      <c r="E25" s="391"/>
      <c r="F25" s="392"/>
      <c r="G25" s="393"/>
      <c r="H25" s="393"/>
      <c r="I25" s="393"/>
      <c r="J25" s="386" t="str">
        <f>I35</f>
        <v/>
      </c>
      <c r="K25" s="384"/>
      <c r="L25" s="384"/>
      <c r="M25" s="384"/>
      <c r="N25" s="384"/>
      <c r="O25" s="384">
        <f>Round(SUM(K25:N34),0)</f>
        <v>0</v>
      </c>
      <c r="P25" s="386">
        <f>O25+J25</f>
        <v>0</v>
      </c>
    </row>
    <row r="26" ht="15.75" customHeight="1">
      <c r="A26" s="394"/>
      <c r="B26" s="15"/>
      <c r="C26" s="387"/>
      <c r="D26" s="15"/>
      <c r="E26" s="393"/>
      <c r="F26" s="392"/>
      <c r="G26" s="393"/>
      <c r="H26" s="393"/>
      <c r="I26" s="393"/>
      <c r="J26" s="15"/>
      <c r="K26" s="206"/>
      <c r="L26" s="206"/>
      <c r="M26" s="206"/>
      <c r="N26" s="206"/>
      <c r="O26" s="206"/>
      <c r="P26" s="15"/>
    </row>
    <row r="27" ht="15.75" customHeight="1">
      <c r="A27" s="394"/>
      <c r="B27" s="15"/>
      <c r="C27" s="387"/>
      <c r="D27" s="15"/>
      <c r="E27" s="393"/>
      <c r="F27" s="392"/>
      <c r="G27" s="393"/>
      <c r="H27" s="393"/>
      <c r="I27" s="393"/>
      <c r="J27" s="15"/>
      <c r="K27" s="206"/>
      <c r="L27" s="206"/>
      <c r="M27" s="206"/>
      <c r="N27" s="206"/>
      <c r="O27" s="206"/>
      <c r="P27" s="15"/>
    </row>
    <row r="28" ht="15.75" customHeight="1">
      <c r="A28" s="394"/>
      <c r="B28" s="15"/>
      <c r="C28" s="387"/>
      <c r="D28" s="15"/>
      <c r="E28" s="393"/>
      <c r="F28" s="392"/>
      <c r="G28" s="393"/>
      <c r="H28" s="393"/>
      <c r="I28" s="393"/>
      <c r="J28" s="15"/>
      <c r="K28" s="206"/>
      <c r="L28" s="206"/>
      <c r="M28" s="206"/>
      <c r="N28" s="206"/>
      <c r="O28" s="206"/>
      <c r="P28" s="15"/>
    </row>
    <row r="29" ht="15.75" customHeight="1">
      <c r="A29" s="394"/>
      <c r="B29" s="15"/>
      <c r="C29" s="387"/>
      <c r="D29" s="15"/>
      <c r="E29" s="393"/>
      <c r="F29" s="392"/>
      <c r="G29" s="393"/>
      <c r="H29" s="393"/>
      <c r="I29" s="393"/>
      <c r="J29" s="15"/>
      <c r="K29" s="206"/>
      <c r="L29" s="206"/>
      <c r="M29" s="206"/>
      <c r="N29" s="206"/>
      <c r="O29" s="206"/>
      <c r="P29" s="15"/>
    </row>
    <row r="30" ht="15.75" customHeight="1">
      <c r="A30" s="394"/>
      <c r="B30" s="15"/>
      <c r="C30" s="387"/>
      <c r="D30" s="15"/>
      <c r="E30" s="393"/>
      <c r="F30" s="392"/>
      <c r="G30" s="393"/>
      <c r="H30" s="393"/>
      <c r="I30" s="393"/>
      <c r="J30" s="15"/>
      <c r="K30" s="206"/>
      <c r="L30" s="206"/>
      <c r="M30" s="206"/>
      <c r="N30" s="206"/>
      <c r="O30" s="206"/>
      <c r="P30" s="15"/>
    </row>
    <row r="31" ht="15.75" customHeight="1">
      <c r="A31" s="394"/>
      <c r="B31" s="15"/>
      <c r="C31" s="387"/>
      <c r="D31" s="15"/>
      <c r="E31" s="393"/>
      <c r="F31" s="392"/>
      <c r="G31" s="393"/>
      <c r="H31" s="393"/>
      <c r="I31" s="393"/>
      <c r="J31" s="15"/>
      <c r="K31" s="206"/>
      <c r="L31" s="206"/>
      <c r="M31" s="206"/>
      <c r="N31" s="206"/>
      <c r="O31" s="206"/>
      <c r="P31" s="15"/>
    </row>
    <row r="32" ht="15.75" customHeight="1">
      <c r="A32" s="394"/>
      <c r="B32" s="15"/>
      <c r="C32" s="387"/>
      <c r="D32" s="15"/>
      <c r="E32" s="393"/>
      <c r="F32" s="392"/>
      <c r="G32" s="393"/>
      <c r="H32" s="393"/>
      <c r="I32" s="393"/>
      <c r="J32" s="15"/>
      <c r="K32" s="206"/>
      <c r="L32" s="206"/>
      <c r="M32" s="206"/>
      <c r="N32" s="206"/>
      <c r="O32" s="206"/>
      <c r="P32" s="15"/>
    </row>
    <row r="33" ht="15.75" customHeight="1">
      <c r="A33" s="394"/>
      <c r="B33" s="15"/>
      <c r="C33" s="387"/>
      <c r="D33" s="15"/>
      <c r="E33" s="393"/>
      <c r="F33" s="392"/>
      <c r="G33" s="393"/>
      <c r="H33" s="393"/>
      <c r="I33" s="393"/>
      <c r="J33" s="15"/>
      <c r="K33" s="206"/>
      <c r="L33" s="206"/>
      <c r="M33" s="206"/>
      <c r="N33" s="206"/>
      <c r="O33" s="206"/>
      <c r="P33" s="15"/>
    </row>
    <row r="34" ht="15.75" customHeight="1">
      <c r="A34" s="394"/>
      <c r="B34" s="15"/>
      <c r="C34" s="387"/>
      <c r="D34" s="15"/>
      <c r="E34" s="393"/>
      <c r="F34" s="392"/>
      <c r="G34" s="393"/>
      <c r="H34" s="393"/>
      <c r="I34" s="393"/>
      <c r="J34" s="15"/>
      <c r="K34" s="206"/>
      <c r="L34" s="206"/>
      <c r="M34" s="206"/>
      <c r="N34" s="206"/>
      <c r="O34" s="206"/>
      <c r="P34" s="15"/>
    </row>
    <row r="35" ht="15.75" customHeight="1">
      <c r="A35" s="80"/>
      <c r="B35" s="16"/>
      <c r="C35" s="388"/>
      <c r="D35" s="16"/>
      <c r="E35" s="395"/>
      <c r="F35" s="395"/>
      <c r="G35" s="395"/>
      <c r="H35" s="395"/>
      <c r="I35" s="395"/>
      <c r="J35" s="16"/>
      <c r="K35" s="211"/>
      <c r="L35" s="211"/>
      <c r="M35" s="211"/>
      <c r="N35" s="211"/>
      <c r="O35" s="211"/>
      <c r="P35" s="16"/>
    </row>
    <row r="36" ht="15.75" customHeight="1">
      <c r="A36" s="389"/>
      <c r="B36" s="378" t="s">
        <v>33</v>
      </c>
      <c r="C36" s="379" t="s">
        <v>34</v>
      </c>
      <c r="D36" s="390" t="s">
        <v>35</v>
      </c>
      <c r="E36" s="396">
        <v>2.0</v>
      </c>
      <c r="F36" s="397">
        <v>2.0</v>
      </c>
      <c r="G36" s="398">
        <v>2.0</v>
      </c>
      <c r="H36" s="398">
        <v>2.0</v>
      </c>
      <c r="I36" s="398">
        <v>8.0</v>
      </c>
      <c r="J36" s="383">
        <v>8.0</v>
      </c>
      <c r="K36" s="384"/>
      <c r="L36" s="384"/>
      <c r="M36" s="384"/>
      <c r="N36" s="384"/>
      <c r="O36" s="385">
        <v>13.0</v>
      </c>
      <c r="P36" s="386">
        <f>O36+J36</f>
        <v>21</v>
      </c>
    </row>
    <row r="37" ht="15.75" customHeight="1">
      <c r="A37" s="394"/>
      <c r="B37" s="15"/>
      <c r="C37" s="387"/>
      <c r="D37" s="15"/>
      <c r="E37" s="396">
        <v>2.0</v>
      </c>
      <c r="F37" s="397">
        <v>2.0</v>
      </c>
      <c r="G37" s="398">
        <v>2.0</v>
      </c>
      <c r="H37" s="398">
        <v>2.0</v>
      </c>
      <c r="I37" s="398">
        <v>8.0</v>
      </c>
      <c r="J37" s="15"/>
      <c r="K37" s="206"/>
      <c r="L37" s="206"/>
      <c r="M37" s="206"/>
      <c r="N37" s="206"/>
      <c r="O37" s="206"/>
      <c r="P37" s="15"/>
    </row>
    <row r="38" ht="15.75" customHeight="1">
      <c r="A38" s="394"/>
      <c r="B38" s="15"/>
      <c r="C38" s="387"/>
      <c r="D38" s="15"/>
      <c r="E38" s="396">
        <v>2.0</v>
      </c>
      <c r="F38" s="397">
        <v>2.0</v>
      </c>
      <c r="G38" s="398">
        <v>2.0</v>
      </c>
      <c r="H38" s="398">
        <v>2.0</v>
      </c>
      <c r="I38" s="398">
        <v>8.0</v>
      </c>
      <c r="J38" s="15"/>
      <c r="K38" s="206"/>
      <c r="L38" s="206"/>
      <c r="M38" s="206"/>
      <c r="N38" s="206"/>
      <c r="O38" s="206"/>
      <c r="P38" s="15"/>
    </row>
    <row r="39" ht="15.75" customHeight="1">
      <c r="A39" s="394"/>
      <c r="B39" s="15"/>
      <c r="C39" s="387"/>
      <c r="D39" s="15"/>
      <c r="E39" s="396">
        <v>2.0</v>
      </c>
      <c r="F39" s="397">
        <v>2.0</v>
      </c>
      <c r="G39" s="398">
        <v>2.0</v>
      </c>
      <c r="H39" s="398">
        <v>2.0</v>
      </c>
      <c r="I39" s="398">
        <v>8.0</v>
      </c>
      <c r="J39" s="15"/>
      <c r="K39" s="206"/>
      <c r="L39" s="206"/>
      <c r="M39" s="206"/>
      <c r="N39" s="206"/>
      <c r="O39" s="206"/>
      <c r="P39" s="15"/>
    </row>
    <row r="40" ht="15.75" customHeight="1">
      <c r="A40" s="394"/>
      <c r="B40" s="15"/>
      <c r="C40" s="387"/>
      <c r="D40" s="15"/>
      <c r="E40" s="396">
        <v>2.0</v>
      </c>
      <c r="F40" s="397">
        <v>2.0</v>
      </c>
      <c r="G40" s="398">
        <v>2.0</v>
      </c>
      <c r="H40" s="398">
        <v>2.0</v>
      </c>
      <c r="I40" s="398">
        <v>8.0</v>
      </c>
      <c r="J40" s="15"/>
      <c r="K40" s="206"/>
      <c r="L40" s="206"/>
      <c r="M40" s="206"/>
      <c r="N40" s="206"/>
      <c r="O40" s="206"/>
      <c r="P40" s="15"/>
    </row>
    <row r="41" ht="15.75" customHeight="1">
      <c r="A41" s="394"/>
      <c r="B41" s="15"/>
      <c r="C41" s="387"/>
      <c r="D41" s="15"/>
      <c r="E41" s="396">
        <v>2.0</v>
      </c>
      <c r="F41" s="397">
        <v>2.0</v>
      </c>
      <c r="G41" s="398">
        <v>2.0</v>
      </c>
      <c r="H41" s="398">
        <v>2.0</v>
      </c>
      <c r="I41" s="398">
        <v>8.0</v>
      </c>
      <c r="J41" s="15"/>
      <c r="K41" s="206"/>
      <c r="L41" s="206"/>
      <c r="M41" s="206"/>
      <c r="N41" s="206"/>
      <c r="O41" s="206"/>
      <c r="P41" s="15"/>
    </row>
    <row r="42" ht="15.75" customHeight="1">
      <c r="A42" s="394"/>
      <c r="B42" s="15"/>
      <c r="C42" s="387"/>
      <c r="D42" s="15"/>
      <c r="E42" s="396">
        <v>2.0</v>
      </c>
      <c r="F42" s="397">
        <v>2.0</v>
      </c>
      <c r="G42" s="398">
        <v>2.0</v>
      </c>
      <c r="H42" s="398">
        <v>2.0</v>
      </c>
      <c r="I42" s="398">
        <v>8.0</v>
      </c>
      <c r="J42" s="15"/>
      <c r="K42" s="206"/>
      <c r="L42" s="206"/>
      <c r="M42" s="206"/>
      <c r="N42" s="206"/>
      <c r="O42" s="206"/>
      <c r="P42" s="15"/>
    </row>
    <row r="43" ht="15.75" customHeight="1">
      <c r="A43" s="394"/>
      <c r="B43" s="15"/>
      <c r="C43" s="387"/>
      <c r="D43" s="15"/>
      <c r="E43" s="396">
        <v>2.0</v>
      </c>
      <c r="F43" s="397">
        <v>2.0</v>
      </c>
      <c r="G43" s="398">
        <v>2.0</v>
      </c>
      <c r="H43" s="398">
        <v>2.0</v>
      </c>
      <c r="I43" s="398">
        <v>8.0</v>
      </c>
      <c r="J43" s="15"/>
      <c r="K43" s="206"/>
      <c r="L43" s="206"/>
      <c r="M43" s="206"/>
      <c r="N43" s="206"/>
      <c r="O43" s="206"/>
      <c r="P43" s="15"/>
    </row>
    <row r="44" ht="15.75" customHeight="1">
      <c r="A44" s="394"/>
      <c r="B44" s="15"/>
      <c r="C44" s="387"/>
      <c r="D44" s="15"/>
      <c r="E44" s="396">
        <v>2.0</v>
      </c>
      <c r="F44" s="397">
        <v>2.0</v>
      </c>
      <c r="G44" s="398">
        <v>2.0</v>
      </c>
      <c r="H44" s="398">
        <v>2.0</v>
      </c>
      <c r="I44" s="398">
        <v>8.0</v>
      </c>
      <c r="J44" s="15"/>
      <c r="K44" s="206"/>
      <c r="L44" s="206"/>
      <c r="M44" s="206"/>
      <c r="N44" s="206"/>
      <c r="O44" s="206"/>
      <c r="P44" s="15"/>
    </row>
    <row r="45" ht="15.75" customHeight="1">
      <c r="A45" s="394"/>
      <c r="B45" s="15"/>
      <c r="C45" s="387"/>
      <c r="D45" s="15"/>
      <c r="E45" s="393"/>
      <c r="F45" s="392"/>
      <c r="G45" s="393"/>
      <c r="H45" s="393"/>
      <c r="I45" s="393"/>
      <c r="J45" s="15"/>
      <c r="K45" s="206"/>
      <c r="L45" s="206"/>
      <c r="M45" s="206"/>
      <c r="N45" s="206"/>
      <c r="O45" s="206"/>
      <c r="P45" s="15"/>
    </row>
    <row r="46" ht="15.75" customHeight="1">
      <c r="A46" s="80"/>
      <c r="B46" s="16"/>
      <c r="C46" s="388"/>
      <c r="D46" s="16"/>
      <c r="E46" s="395"/>
      <c r="F46" s="395"/>
      <c r="G46" s="395"/>
      <c r="H46" s="395"/>
      <c r="I46" s="395"/>
      <c r="J46" s="16"/>
      <c r="K46" s="211"/>
      <c r="L46" s="211"/>
      <c r="M46" s="211"/>
      <c r="N46" s="211"/>
      <c r="O46" s="211"/>
      <c r="P46" s="16"/>
    </row>
    <row r="47" ht="15.75" customHeight="1">
      <c r="A47" s="389"/>
      <c r="B47" s="378" t="s">
        <v>36</v>
      </c>
      <c r="C47" s="379" t="s">
        <v>37</v>
      </c>
      <c r="D47" s="390" t="s">
        <v>38</v>
      </c>
      <c r="E47" s="396">
        <v>3.0</v>
      </c>
      <c r="F47" s="397">
        <v>2.0</v>
      </c>
      <c r="G47" s="398">
        <v>2.0</v>
      </c>
      <c r="H47" s="398">
        <v>2.0</v>
      </c>
      <c r="I47" s="398">
        <v>9.0</v>
      </c>
      <c r="J47" s="383">
        <v>9.4</v>
      </c>
      <c r="K47" s="384"/>
      <c r="L47" s="384"/>
      <c r="M47" s="384"/>
      <c r="N47" s="384"/>
      <c r="O47" s="385">
        <v>14.0</v>
      </c>
      <c r="P47" s="386">
        <f>O47+J47</f>
        <v>23.4</v>
      </c>
    </row>
    <row r="48" ht="15.75" customHeight="1">
      <c r="A48" s="394"/>
      <c r="B48" s="15"/>
      <c r="C48" s="387"/>
      <c r="D48" s="15"/>
      <c r="E48" s="396">
        <v>3.0</v>
      </c>
      <c r="F48" s="397">
        <v>2.0</v>
      </c>
      <c r="G48" s="398">
        <v>2.0</v>
      </c>
      <c r="H48" s="398">
        <v>2.0</v>
      </c>
      <c r="I48" s="398">
        <v>9.0</v>
      </c>
      <c r="J48" s="15"/>
      <c r="K48" s="206"/>
      <c r="L48" s="206"/>
      <c r="M48" s="206"/>
      <c r="N48" s="206"/>
      <c r="O48" s="206"/>
      <c r="P48" s="15"/>
    </row>
    <row r="49" ht="15.75" customHeight="1">
      <c r="A49" s="394"/>
      <c r="B49" s="15"/>
      <c r="C49" s="387"/>
      <c r="D49" s="15"/>
      <c r="E49" s="396">
        <v>3.0</v>
      </c>
      <c r="F49" s="397">
        <v>2.0</v>
      </c>
      <c r="G49" s="398">
        <v>2.0</v>
      </c>
      <c r="H49" s="398">
        <v>2.0</v>
      </c>
      <c r="I49" s="398">
        <v>9.0</v>
      </c>
      <c r="J49" s="15"/>
      <c r="K49" s="206"/>
      <c r="L49" s="206"/>
      <c r="M49" s="206"/>
      <c r="N49" s="206"/>
      <c r="O49" s="206"/>
      <c r="P49" s="15"/>
    </row>
    <row r="50" ht="15.75" customHeight="1">
      <c r="A50" s="394"/>
      <c r="B50" s="15"/>
      <c r="C50" s="387"/>
      <c r="D50" s="15"/>
      <c r="E50" s="396">
        <v>3.0</v>
      </c>
      <c r="F50" s="397">
        <v>2.0</v>
      </c>
      <c r="G50" s="398">
        <v>2.0</v>
      </c>
      <c r="H50" s="398">
        <v>2.0</v>
      </c>
      <c r="I50" s="398">
        <v>9.0</v>
      </c>
      <c r="J50" s="15"/>
      <c r="K50" s="206"/>
      <c r="L50" s="206"/>
      <c r="M50" s="206"/>
      <c r="N50" s="206"/>
      <c r="O50" s="206"/>
      <c r="P50" s="15"/>
    </row>
    <row r="51" ht="15.75" customHeight="1">
      <c r="A51" s="394"/>
      <c r="B51" s="15"/>
      <c r="C51" s="387"/>
      <c r="D51" s="15"/>
      <c r="E51" s="398">
        <v>3.0</v>
      </c>
      <c r="F51" s="397">
        <v>2.0</v>
      </c>
      <c r="G51" s="398">
        <v>3.0</v>
      </c>
      <c r="H51" s="398">
        <v>2.0</v>
      </c>
      <c r="I51" s="398">
        <v>10.0</v>
      </c>
      <c r="J51" s="15"/>
      <c r="K51" s="206"/>
      <c r="L51" s="206"/>
      <c r="M51" s="206"/>
      <c r="N51" s="206"/>
      <c r="O51" s="206"/>
      <c r="P51" s="15"/>
    </row>
    <row r="52" ht="15.75" customHeight="1">
      <c r="A52" s="394"/>
      <c r="B52" s="15"/>
      <c r="C52" s="387"/>
      <c r="D52" s="15"/>
      <c r="E52" s="396">
        <v>3.0</v>
      </c>
      <c r="F52" s="397">
        <v>2.0</v>
      </c>
      <c r="G52" s="398">
        <v>2.0</v>
      </c>
      <c r="H52" s="398">
        <v>2.0</v>
      </c>
      <c r="I52" s="398">
        <v>9.0</v>
      </c>
      <c r="J52" s="15"/>
      <c r="K52" s="206"/>
      <c r="L52" s="206"/>
      <c r="M52" s="206"/>
      <c r="N52" s="206"/>
      <c r="O52" s="206"/>
      <c r="P52" s="15"/>
    </row>
    <row r="53" ht="15.75" customHeight="1">
      <c r="A53" s="394"/>
      <c r="B53" s="15"/>
      <c r="C53" s="387"/>
      <c r="D53" s="15"/>
      <c r="E53" s="396">
        <v>3.0</v>
      </c>
      <c r="F53" s="397">
        <v>2.0</v>
      </c>
      <c r="G53" s="398">
        <v>2.0</v>
      </c>
      <c r="H53" s="398">
        <v>2.0</v>
      </c>
      <c r="I53" s="398">
        <v>9.0</v>
      </c>
      <c r="J53" s="15"/>
      <c r="K53" s="206"/>
      <c r="L53" s="206"/>
      <c r="M53" s="206"/>
      <c r="N53" s="206"/>
      <c r="O53" s="206"/>
      <c r="P53" s="15"/>
    </row>
    <row r="54" ht="15.75" customHeight="1">
      <c r="A54" s="394"/>
      <c r="B54" s="15"/>
      <c r="C54" s="387"/>
      <c r="D54" s="15"/>
      <c r="E54" s="398">
        <v>3.0</v>
      </c>
      <c r="F54" s="397">
        <v>2.0</v>
      </c>
      <c r="G54" s="398">
        <v>3.0</v>
      </c>
      <c r="H54" s="398">
        <v>2.0</v>
      </c>
      <c r="I54" s="398">
        <v>10.0</v>
      </c>
      <c r="J54" s="15"/>
      <c r="K54" s="206"/>
      <c r="L54" s="206"/>
      <c r="M54" s="206"/>
      <c r="N54" s="206"/>
      <c r="O54" s="206"/>
      <c r="P54" s="15"/>
    </row>
    <row r="55" ht="15.75" customHeight="1">
      <c r="A55" s="394"/>
      <c r="B55" s="15"/>
      <c r="C55" s="387"/>
      <c r="D55" s="15"/>
      <c r="E55" s="398">
        <v>3.0</v>
      </c>
      <c r="F55" s="397">
        <v>2.0</v>
      </c>
      <c r="G55" s="398">
        <v>3.0</v>
      </c>
      <c r="H55" s="398">
        <v>2.0</v>
      </c>
      <c r="I55" s="398">
        <v>10.0</v>
      </c>
      <c r="J55" s="15"/>
      <c r="K55" s="206"/>
      <c r="L55" s="206"/>
      <c r="M55" s="206"/>
      <c r="N55" s="206"/>
      <c r="O55" s="206"/>
      <c r="P55" s="15"/>
    </row>
    <row r="56" ht="15.75" customHeight="1">
      <c r="A56" s="394"/>
      <c r="B56" s="15"/>
      <c r="C56" s="387"/>
      <c r="D56" s="15"/>
      <c r="E56" s="398">
        <v>3.0</v>
      </c>
      <c r="F56" s="397">
        <v>2.0</v>
      </c>
      <c r="G56" s="398">
        <v>3.0</v>
      </c>
      <c r="H56" s="398">
        <v>2.0</v>
      </c>
      <c r="I56" s="398">
        <v>10.0</v>
      </c>
      <c r="J56" s="15"/>
      <c r="K56" s="206"/>
      <c r="L56" s="206"/>
      <c r="M56" s="206"/>
      <c r="N56" s="206"/>
      <c r="O56" s="206"/>
      <c r="P56" s="15"/>
    </row>
    <row r="57" ht="15.75" customHeight="1">
      <c r="A57" s="80"/>
      <c r="B57" s="16"/>
      <c r="C57" s="388"/>
      <c r="D57" s="16"/>
      <c r="E57" s="395"/>
      <c r="F57" s="395"/>
      <c r="G57" s="395"/>
      <c r="H57" s="395"/>
      <c r="I57" s="395"/>
      <c r="J57" s="16"/>
      <c r="K57" s="211"/>
      <c r="L57" s="211"/>
      <c r="M57" s="211"/>
      <c r="N57" s="211"/>
      <c r="O57" s="211"/>
      <c r="P57" s="16"/>
    </row>
    <row r="58" ht="15.75" customHeight="1">
      <c r="A58" s="389"/>
      <c r="B58" s="378" t="s">
        <v>39</v>
      </c>
      <c r="C58" s="379" t="s">
        <v>40</v>
      </c>
      <c r="D58" s="390" t="s">
        <v>41</v>
      </c>
      <c r="E58" s="396">
        <v>2.0</v>
      </c>
      <c r="F58" s="397">
        <v>2.0</v>
      </c>
      <c r="G58" s="398">
        <v>2.0</v>
      </c>
      <c r="H58" s="398">
        <v>2.0</v>
      </c>
      <c r="I58" s="393">
        <f t="shared" ref="I58:I63" si="1">SUM(E58:H58)</f>
        <v>8</v>
      </c>
      <c r="J58" s="383">
        <v>9.2</v>
      </c>
      <c r="K58" s="384"/>
      <c r="L58" s="384"/>
      <c r="M58" s="384"/>
      <c r="N58" s="384"/>
      <c r="O58" s="385">
        <v>14.0</v>
      </c>
      <c r="P58" s="386">
        <f>O58+J58</f>
        <v>23.2</v>
      </c>
    </row>
    <row r="59" ht="15.75" customHeight="1">
      <c r="A59" s="394"/>
      <c r="B59" s="15"/>
      <c r="C59" s="387"/>
      <c r="D59" s="15"/>
      <c r="E59" s="398">
        <v>3.0</v>
      </c>
      <c r="F59" s="397">
        <v>2.0</v>
      </c>
      <c r="G59" s="398">
        <v>2.0</v>
      </c>
      <c r="H59" s="398">
        <v>2.0</v>
      </c>
      <c r="I59" s="393">
        <f t="shared" si="1"/>
        <v>9</v>
      </c>
      <c r="J59" s="15"/>
      <c r="K59" s="206"/>
      <c r="L59" s="206"/>
      <c r="M59" s="206"/>
      <c r="N59" s="206"/>
      <c r="O59" s="206"/>
      <c r="P59" s="15"/>
    </row>
    <row r="60" ht="15.75" customHeight="1">
      <c r="A60" s="394"/>
      <c r="B60" s="15"/>
      <c r="C60" s="387"/>
      <c r="D60" s="15"/>
      <c r="E60" s="398">
        <v>2.0</v>
      </c>
      <c r="F60" s="397">
        <v>2.0</v>
      </c>
      <c r="G60" s="398">
        <v>3.0</v>
      </c>
      <c r="H60" s="398">
        <v>2.0</v>
      </c>
      <c r="I60" s="393">
        <f t="shared" si="1"/>
        <v>9</v>
      </c>
      <c r="J60" s="15"/>
      <c r="K60" s="206"/>
      <c r="L60" s="206"/>
      <c r="M60" s="206"/>
      <c r="N60" s="206"/>
      <c r="O60" s="206"/>
      <c r="P60" s="15"/>
    </row>
    <row r="61" ht="15.75" customHeight="1">
      <c r="A61" s="394"/>
      <c r="B61" s="15"/>
      <c r="C61" s="387"/>
      <c r="D61" s="15"/>
      <c r="E61" s="398">
        <v>2.0</v>
      </c>
      <c r="F61" s="397">
        <v>2.0</v>
      </c>
      <c r="G61" s="398">
        <v>3.0</v>
      </c>
      <c r="H61" s="398">
        <v>2.0</v>
      </c>
      <c r="I61" s="393">
        <f t="shared" si="1"/>
        <v>9</v>
      </c>
      <c r="J61" s="15"/>
      <c r="K61" s="206"/>
      <c r="L61" s="206"/>
      <c r="M61" s="206"/>
      <c r="N61" s="206"/>
      <c r="O61" s="206"/>
      <c r="P61" s="15"/>
    </row>
    <row r="62" ht="15.75" customHeight="1">
      <c r="A62" s="394"/>
      <c r="B62" s="15"/>
      <c r="C62" s="387"/>
      <c r="D62" s="15"/>
      <c r="E62" s="398">
        <v>2.0</v>
      </c>
      <c r="F62" s="397">
        <v>3.0</v>
      </c>
      <c r="G62" s="398">
        <v>3.0</v>
      </c>
      <c r="H62" s="398">
        <v>1.0</v>
      </c>
      <c r="I62" s="393">
        <f t="shared" si="1"/>
        <v>9</v>
      </c>
      <c r="J62" s="15"/>
      <c r="K62" s="206"/>
      <c r="L62" s="206"/>
      <c r="M62" s="206"/>
      <c r="N62" s="206"/>
      <c r="O62" s="206"/>
      <c r="P62" s="15"/>
    </row>
    <row r="63" ht="15.75" customHeight="1">
      <c r="A63" s="394"/>
      <c r="B63" s="15"/>
      <c r="C63" s="387"/>
      <c r="D63" s="15"/>
      <c r="E63" s="398">
        <v>2.0</v>
      </c>
      <c r="F63" s="397">
        <v>3.0</v>
      </c>
      <c r="G63" s="398">
        <v>3.0</v>
      </c>
      <c r="H63" s="398">
        <v>1.0</v>
      </c>
      <c r="I63" s="393">
        <f t="shared" si="1"/>
        <v>9</v>
      </c>
      <c r="J63" s="15"/>
      <c r="K63" s="206"/>
      <c r="L63" s="206"/>
      <c r="M63" s="206"/>
      <c r="N63" s="206"/>
      <c r="O63" s="206"/>
      <c r="P63" s="15"/>
    </row>
    <row r="64" ht="15.75" customHeight="1">
      <c r="A64" s="394"/>
      <c r="B64" s="15"/>
      <c r="C64" s="387"/>
      <c r="D64" s="15"/>
      <c r="E64" s="398">
        <v>3.0</v>
      </c>
      <c r="F64" s="397">
        <v>2.0</v>
      </c>
      <c r="G64" s="398">
        <v>3.0</v>
      </c>
      <c r="H64" s="398">
        <v>2.0</v>
      </c>
      <c r="I64" s="398">
        <v>10.0</v>
      </c>
      <c r="J64" s="15"/>
      <c r="K64" s="206"/>
      <c r="L64" s="206"/>
      <c r="M64" s="206"/>
      <c r="N64" s="206"/>
      <c r="O64" s="206"/>
      <c r="P64" s="15"/>
    </row>
    <row r="65" ht="15.75" customHeight="1">
      <c r="A65" s="394"/>
      <c r="B65" s="15"/>
      <c r="C65" s="387"/>
      <c r="D65" s="15"/>
      <c r="E65" s="398">
        <v>3.0</v>
      </c>
      <c r="F65" s="397">
        <v>2.0</v>
      </c>
      <c r="G65" s="398">
        <v>3.0</v>
      </c>
      <c r="H65" s="398">
        <v>2.0</v>
      </c>
      <c r="I65" s="398">
        <v>10.0</v>
      </c>
      <c r="J65" s="15"/>
      <c r="K65" s="206"/>
      <c r="L65" s="206"/>
      <c r="M65" s="206"/>
      <c r="N65" s="206"/>
      <c r="O65" s="206"/>
      <c r="P65" s="15"/>
    </row>
    <row r="66" ht="15.75" customHeight="1">
      <c r="A66" s="394"/>
      <c r="B66" s="15"/>
      <c r="C66" s="387"/>
      <c r="D66" s="15"/>
      <c r="E66" s="398">
        <v>3.0</v>
      </c>
      <c r="F66" s="397">
        <v>2.0</v>
      </c>
      <c r="G66" s="398">
        <v>3.0</v>
      </c>
      <c r="H66" s="398">
        <v>2.0</v>
      </c>
      <c r="I66" s="398">
        <v>10.0</v>
      </c>
      <c r="J66" s="15"/>
      <c r="K66" s="206"/>
      <c r="L66" s="206"/>
      <c r="M66" s="206"/>
      <c r="N66" s="206"/>
      <c r="O66" s="206"/>
      <c r="P66" s="15"/>
    </row>
    <row r="67" ht="15.75" customHeight="1">
      <c r="A67" s="394"/>
      <c r="B67" s="15"/>
      <c r="C67" s="387"/>
      <c r="D67" s="15"/>
      <c r="E67" s="393"/>
      <c r="F67" s="392"/>
      <c r="G67" s="393"/>
      <c r="H67" s="393"/>
      <c r="I67" s="393">
        <f>SUM(E67:H67)</f>
        <v>0</v>
      </c>
      <c r="J67" s="15"/>
      <c r="K67" s="206"/>
      <c r="L67" s="206"/>
      <c r="M67" s="206"/>
      <c r="N67" s="206"/>
      <c r="O67" s="206"/>
      <c r="P67" s="15"/>
    </row>
    <row r="68" ht="15.75" customHeight="1">
      <c r="A68" s="80"/>
      <c r="B68" s="16"/>
      <c r="C68" s="388"/>
      <c r="D68" s="16"/>
      <c r="E68" s="395"/>
      <c r="F68" s="395"/>
      <c r="G68" s="395"/>
      <c r="H68" s="395"/>
      <c r="I68" s="395"/>
      <c r="J68" s="16"/>
      <c r="K68" s="211"/>
      <c r="L68" s="211"/>
      <c r="M68" s="211"/>
      <c r="N68" s="211"/>
      <c r="O68" s="211"/>
      <c r="P68" s="16"/>
    </row>
    <row r="69" ht="15.75" customHeight="1">
      <c r="A69" s="389"/>
      <c r="B69" s="378" t="s">
        <v>42</v>
      </c>
      <c r="C69" s="379" t="s">
        <v>43</v>
      </c>
      <c r="D69" s="390" t="s">
        <v>44</v>
      </c>
      <c r="E69" s="396">
        <v>3.0</v>
      </c>
      <c r="F69" s="397">
        <v>2.0</v>
      </c>
      <c r="G69" s="398">
        <v>2.0</v>
      </c>
      <c r="H69" s="398">
        <v>2.0</v>
      </c>
      <c r="I69" s="398">
        <v>9.0</v>
      </c>
      <c r="J69" s="383">
        <v>9.3</v>
      </c>
      <c r="K69" s="384"/>
      <c r="L69" s="384"/>
      <c r="M69" s="384"/>
      <c r="N69" s="384"/>
      <c r="O69" s="385">
        <v>14.0</v>
      </c>
      <c r="P69" s="386">
        <f>O69+J69</f>
        <v>23.3</v>
      </c>
    </row>
    <row r="70" ht="15.75" customHeight="1">
      <c r="A70" s="394"/>
      <c r="B70" s="15"/>
      <c r="C70" s="387"/>
      <c r="D70" s="15"/>
      <c r="E70" s="396">
        <v>3.0</v>
      </c>
      <c r="F70" s="397">
        <v>2.0</v>
      </c>
      <c r="G70" s="398">
        <v>2.0</v>
      </c>
      <c r="H70" s="398">
        <v>2.0</v>
      </c>
      <c r="I70" s="398">
        <v>9.0</v>
      </c>
      <c r="J70" s="15"/>
      <c r="K70" s="206"/>
      <c r="L70" s="206"/>
      <c r="M70" s="206"/>
      <c r="N70" s="206"/>
      <c r="O70" s="206"/>
      <c r="P70" s="15"/>
    </row>
    <row r="71" ht="15.75" customHeight="1">
      <c r="A71" s="394"/>
      <c r="B71" s="15"/>
      <c r="C71" s="387"/>
      <c r="D71" s="15"/>
      <c r="E71" s="396">
        <v>3.0</v>
      </c>
      <c r="F71" s="397">
        <v>2.0</v>
      </c>
      <c r="G71" s="398">
        <v>2.0</v>
      </c>
      <c r="H71" s="398">
        <v>2.0</v>
      </c>
      <c r="I71" s="398">
        <v>9.0</v>
      </c>
      <c r="J71" s="15"/>
      <c r="K71" s="206"/>
      <c r="L71" s="206"/>
      <c r="M71" s="206"/>
      <c r="N71" s="206"/>
      <c r="O71" s="206"/>
      <c r="P71" s="15"/>
    </row>
    <row r="72" ht="15.75" customHeight="1">
      <c r="A72" s="394"/>
      <c r="B72" s="15"/>
      <c r="C72" s="387"/>
      <c r="D72" s="15"/>
      <c r="E72" s="396">
        <v>3.0</v>
      </c>
      <c r="F72" s="397">
        <v>2.0</v>
      </c>
      <c r="G72" s="398">
        <v>2.0</v>
      </c>
      <c r="H72" s="398">
        <v>2.0</v>
      </c>
      <c r="I72" s="398">
        <v>9.0</v>
      </c>
      <c r="J72" s="15"/>
      <c r="K72" s="206"/>
      <c r="L72" s="206"/>
      <c r="M72" s="206"/>
      <c r="N72" s="206"/>
      <c r="O72" s="206"/>
      <c r="P72" s="15"/>
    </row>
    <row r="73" ht="15.75" customHeight="1">
      <c r="A73" s="394"/>
      <c r="B73" s="15"/>
      <c r="C73" s="387"/>
      <c r="D73" s="15"/>
      <c r="E73" s="398">
        <v>3.0</v>
      </c>
      <c r="F73" s="397">
        <v>2.0</v>
      </c>
      <c r="G73" s="398">
        <v>3.0</v>
      </c>
      <c r="H73" s="398">
        <v>2.0</v>
      </c>
      <c r="I73" s="398">
        <v>10.0</v>
      </c>
      <c r="J73" s="15"/>
      <c r="K73" s="206"/>
      <c r="L73" s="206"/>
      <c r="M73" s="206"/>
      <c r="N73" s="206"/>
      <c r="O73" s="206"/>
      <c r="P73" s="15"/>
    </row>
    <row r="74" ht="15.75" customHeight="1">
      <c r="A74" s="394"/>
      <c r="B74" s="15"/>
      <c r="C74" s="387"/>
      <c r="D74" s="15"/>
      <c r="E74" s="396">
        <v>3.0</v>
      </c>
      <c r="F74" s="397">
        <v>2.0</v>
      </c>
      <c r="G74" s="398">
        <v>2.0</v>
      </c>
      <c r="H74" s="398">
        <v>2.0</v>
      </c>
      <c r="I74" s="398">
        <v>9.0</v>
      </c>
      <c r="J74" s="15"/>
      <c r="K74" s="206"/>
      <c r="L74" s="206"/>
      <c r="M74" s="206"/>
      <c r="N74" s="206"/>
      <c r="O74" s="206"/>
      <c r="P74" s="15"/>
    </row>
    <row r="75" ht="15.75" customHeight="1">
      <c r="A75" s="394"/>
      <c r="B75" s="15"/>
      <c r="C75" s="387"/>
      <c r="D75" s="15"/>
      <c r="E75" s="396">
        <v>3.0</v>
      </c>
      <c r="F75" s="397">
        <v>2.0</v>
      </c>
      <c r="G75" s="398">
        <v>2.0</v>
      </c>
      <c r="H75" s="398">
        <v>2.0</v>
      </c>
      <c r="I75" s="398">
        <v>9.0</v>
      </c>
      <c r="J75" s="15"/>
      <c r="K75" s="206"/>
      <c r="L75" s="206"/>
      <c r="M75" s="206"/>
      <c r="N75" s="206"/>
      <c r="O75" s="206"/>
      <c r="P75" s="15"/>
    </row>
    <row r="76" ht="15.75" customHeight="1">
      <c r="A76" s="394"/>
      <c r="B76" s="15"/>
      <c r="C76" s="387"/>
      <c r="D76" s="15"/>
      <c r="E76" s="396">
        <v>3.0</v>
      </c>
      <c r="F76" s="397">
        <v>2.0</v>
      </c>
      <c r="G76" s="398">
        <v>2.0</v>
      </c>
      <c r="H76" s="398">
        <v>2.0</v>
      </c>
      <c r="I76" s="398">
        <v>9.0</v>
      </c>
      <c r="J76" s="15"/>
      <c r="K76" s="206"/>
      <c r="L76" s="206"/>
      <c r="M76" s="206"/>
      <c r="N76" s="206"/>
      <c r="O76" s="206"/>
      <c r="P76" s="15"/>
    </row>
    <row r="77" ht="15.75" customHeight="1">
      <c r="A77" s="394"/>
      <c r="B77" s="15"/>
      <c r="C77" s="387"/>
      <c r="D77" s="15"/>
      <c r="E77" s="398">
        <v>3.0</v>
      </c>
      <c r="F77" s="397">
        <v>2.0</v>
      </c>
      <c r="G77" s="398">
        <v>3.0</v>
      </c>
      <c r="H77" s="398">
        <v>2.0</v>
      </c>
      <c r="I77" s="398">
        <v>10.0</v>
      </c>
      <c r="J77" s="15"/>
      <c r="K77" s="206"/>
      <c r="L77" s="206"/>
      <c r="M77" s="206"/>
      <c r="N77" s="206"/>
      <c r="O77" s="206"/>
      <c r="P77" s="15"/>
    </row>
    <row r="78" ht="15.75" customHeight="1">
      <c r="A78" s="394"/>
      <c r="B78" s="15"/>
      <c r="C78" s="387"/>
      <c r="D78" s="15"/>
      <c r="E78" s="398">
        <v>3.0</v>
      </c>
      <c r="F78" s="397">
        <v>2.0</v>
      </c>
      <c r="G78" s="398">
        <v>3.0</v>
      </c>
      <c r="H78" s="398">
        <v>2.0</v>
      </c>
      <c r="I78" s="398">
        <v>10.0</v>
      </c>
      <c r="J78" s="15"/>
      <c r="K78" s="206"/>
      <c r="L78" s="206"/>
      <c r="M78" s="206"/>
      <c r="N78" s="206"/>
      <c r="O78" s="206"/>
      <c r="P78" s="15"/>
    </row>
    <row r="79" ht="15.75" customHeight="1">
      <c r="A79" s="80"/>
      <c r="B79" s="16"/>
      <c r="C79" s="388"/>
      <c r="D79" s="16"/>
      <c r="E79" s="395"/>
      <c r="F79" s="395"/>
      <c r="G79" s="395"/>
      <c r="H79" s="395"/>
      <c r="I79" s="395"/>
      <c r="J79" s="16"/>
      <c r="K79" s="211"/>
      <c r="L79" s="211"/>
      <c r="M79" s="211"/>
      <c r="N79" s="211"/>
      <c r="O79" s="211"/>
      <c r="P79" s="16"/>
    </row>
    <row r="80" ht="15.75" customHeight="1">
      <c r="A80" s="389"/>
      <c r="B80" s="378" t="s">
        <v>45</v>
      </c>
      <c r="C80" s="379" t="s">
        <v>46</v>
      </c>
      <c r="D80" s="390" t="s">
        <v>47</v>
      </c>
      <c r="E80" s="398">
        <v>3.0</v>
      </c>
      <c r="F80" s="397">
        <v>2.0</v>
      </c>
      <c r="G80" s="398">
        <v>2.0</v>
      </c>
      <c r="H80" s="398">
        <v>2.0</v>
      </c>
      <c r="I80" s="398">
        <v>9.0</v>
      </c>
      <c r="J80" s="383">
        <v>9.1</v>
      </c>
      <c r="K80" s="384"/>
      <c r="L80" s="384"/>
      <c r="M80" s="384"/>
      <c r="N80" s="384"/>
      <c r="O80" s="385">
        <v>13.0</v>
      </c>
      <c r="P80" s="386">
        <f>O80+J80</f>
        <v>22.1</v>
      </c>
    </row>
    <row r="81" ht="15.75" customHeight="1">
      <c r="A81" s="394"/>
      <c r="B81" s="15"/>
      <c r="C81" s="387"/>
      <c r="D81" s="15"/>
      <c r="E81" s="398">
        <v>3.0</v>
      </c>
      <c r="F81" s="397">
        <v>2.0</v>
      </c>
      <c r="G81" s="398">
        <v>2.0</v>
      </c>
      <c r="H81" s="398">
        <v>2.0</v>
      </c>
      <c r="I81" s="398">
        <v>9.0</v>
      </c>
      <c r="J81" s="15"/>
      <c r="K81" s="206"/>
      <c r="L81" s="206"/>
      <c r="M81" s="206"/>
      <c r="N81" s="206"/>
      <c r="O81" s="206"/>
      <c r="P81" s="15"/>
    </row>
    <row r="82" ht="15.75" customHeight="1">
      <c r="A82" s="394"/>
      <c r="B82" s="15"/>
      <c r="C82" s="387"/>
      <c r="D82" s="15"/>
      <c r="E82" s="398">
        <v>3.0</v>
      </c>
      <c r="F82" s="397">
        <v>2.0</v>
      </c>
      <c r="G82" s="398">
        <v>2.0</v>
      </c>
      <c r="H82" s="398">
        <v>2.0</v>
      </c>
      <c r="I82" s="398">
        <v>9.0</v>
      </c>
      <c r="J82" s="15"/>
      <c r="K82" s="206"/>
      <c r="L82" s="206"/>
      <c r="M82" s="206"/>
      <c r="N82" s="206"/>
      <c r="O82" s="206"/>
      <c r="P82" s="15"/>
    </row>
    <row r="83" ht="15.75" customHeight="1">
      <c r="A83" s="394"/>
      <c r="B83" s="15"/>
      <c r="C83" s="387"/>
      <c r="D83" s="15"/>
      <c r="E83" s="398">
        <v>3.0</v>
      </c>
      <c r="F83" s="397">
        <v>2.0</v>
      </c>
      <c r="G83" s="398">
        <v>2.0</v>
      </c>
      <c r="H83" s="398">
        <v>2.0</v>
      </c>
      <c r="I83" s="398">
        <v>9.0</v>
      </c>
      <c r="J83" s="15"/>
      <c r="K83" s="206"/>
      <c r="L83" s="206"/>
      <c r="M83" s="206"/>
      <c r="N83" s="206"/>
      <c r="O83" s="206"/>
      <c r="P83" s="15"/>
    </row>
    <row r="84" ht="15.75" customHeight="1">
      <c r="A84" s="394"/>
      <c r="B84" s="15"/>
      <c r="C84" s="387"/>
      <c r="D84" s="15"/>
      <c r="E84" s="398">
        <v>3.0</v>
      </c>
      <c r="F84" s="397">
        <v>2.0</v>
      </c>
      <c r="G84" s="398">
        <v>2.0</v>
      </c>
      <c r="H84" s="398">
        <v>2.0</v>
      </c>
      <c r="I84" s="398">
        <v>9.0</v>
      </c>
      <c r="J84" s="15"/>
      <c r="K84" s="206"/>
      <c r="L84" s="206"/>
      <c r="M84" s="206"/>
      <c r="N84" s="206"/>
      <c r="O84" s="206"/>
      <c r="P84" s="15"/>
    </row>
    <row r="85" ht="15.75" customHeight="1">
      <c r="A85" s="394"/>
      <c r="B85" s="15"/>
      <c r="C85" s="387"/>
      <c r="D85" s="15"/>
      <c r="E85" s="396">
        <v>2.0</v>
      </c>
      <c r="F85" s="397">
        <v>2.0</v>
      </c>
      <c r="G85" s="398">
        <v>2.0</v>
      </c>
      <c r="H85" s="398">
        <v>2.0</v>
      </c>
      <c r="I85" s="398">
        <v>8.0</v>
      </c>
      <c r="J85" s="15"/>
      <c r="K85" s="206"/>
      <c r="L85" s="206"/>
      <c r="M85" s="206"/>
      <c r="N85" s="206"/>
      <c r="O85" s="206"/>
      <c r="P85" s="15"/>
    </row>
    <row r="86" ht="15.75" customHeight="1">
      <c r="A86" s="394"/>
      <c r="B86" s="15"/>
      <c r="C86" s="387"/>
      <c r="D86" s="15"/>
      <c r="E86" s="398">
        <v>3.0</v>
      </c>
      <c r="F86" s="397">
        <v>2.0</v>
      </c>
      <c r="G86" s="398">
        <v>2.0</v>
      </c>
      <c r="H86" s="398">
        <v>2.0</v>
      </c>
      <c r="I86" s="398">
        <v>9.0</v>
      </c>
      <c r="J86" s="15"/>
      <c r="K86" s="206"/>
      <c r="L86" s="206"/>
      <c r="M86" s="206"/>
      <c r="N86" s="206"/>
      <c r="O86" s="206"/>
      <c r="P86" s="15"/>
    </row>
    <row r="87" ht="15.75" customHeight="1">
      <c r="A87" s="394"/>
      <c r="B87" s="15"/>
      <c r="C87" s="387"/>
      <c r="D87" s="15"/>
      <c r="E87" s="398">
        <v>3.0</v>
      </c>
      <c r="F87" s="397">
        <v>2.0</v>
      </c>
      <c r="G87" s="398">
        <v>2.0</v>
      </c>
      <c r="H87" s="398">
        <v>2.0</v>
      </c>
      <c r="I87" s="398">
        <v>9.0</v>
      </c>
      <c r="J87" s="15"/>
      <c r="K87" s="206"/>
      <c r="L87" s="206"/>
      <c r="M87" s="206"/>
      <c r="N87" s="206"/>
      <c r="O87" s="206"/>
      <c r="P87" s="15"/>
    </row>
    <row r="88" ht="15.75" customHeight="1">
      <c r="A88" s="394"/>
      <c r="B88" s="15"/>
      <c r="C88" s="387"/>
      <c r="D88" s="15"/>
      <c r="E88" s="398">
        <v>3.0</v>
      </c>
      <c r="F88" s="397">
        <v>2.0</v>
      </c>
      <c r="G88" s="398">
        <v>3.0</v>
      </c>
      <c r="H88" s="398">
        <v>2.0</v>
      </c>
      <c r="I88" s="398">
        <v>10.0</v>
      </c>
      <c r="J88" s="15"/>
      <c r="K88" s="206"/>
      <c r="L88" s="206"/>
      <c r="M88" s="206"/>
      <c r="N88" s="206"/>
      <c r="O88" s="206"/>
      <c r="P88" s="15"/>
    </row>
    <row r="89" ht="15.75" customHeight="1">
      <c r="A89" s="394"/>
      <c r="B89" s="15"/>
      <c r="C89" s="387"/>
      <c r="D89" s="15"/>
      <c r="E89" s="398">
        <v>3.0</v>
      </c>
      <c r="F89" s="397">
        <v>2.0</v>
      </c>
      <c r="G89" s="398">
        <v>3.0</v>
      </c>
      <c r="H89" s="398">
        <v>2.0</v>
      </c>
      <c r="I89" s="398">
        <v>10.0</v>
      </c>
      <c r="J89" s="15"/>
      <c r="K89" s="206"/>
      <c r="L89" s="206"/>
      <c r="M89" s="206"/>
      <c r="N89" s="206"/>
      <c r="O89" s="206"/>
      <c r="P89" s="15"/>
    </row>
    <row r="90" ht="15.75" customHeight="1">
      <c r="A90" s="80"/>
      <c r="B90" s="16"/>
      <c r="C90" s="388"/>
      <c r="D90" s="16"/>
      <c r="E90" s="395"/>
      <c r="F90" s="395"/>
      <c r="G90" s="395"/>
      <c r="H90" s="395"/>
      <c r="I90" s="395"/>
      <c r="J90" s="16"/>
      <c r="K90" s="211"/>
      <c r="L90" s="211"/>
      <c r="M90" s="211"/>
      <c r="N90" s="211"/>
      <c r="O90" s="211"/>
      <c r="P90" s="16"/>
    </row>
    <row r="91" ht="15.75" customHeight="1">
      <c r="A91" s="389"/>
      <c r="B91" s="399" t="s">
        <v>48</v>
      </c>
      <c r="C91" s="400"/>
      <c r="D91" s="401" t="s">
        <v>843</v>
      </c>
      <c r="E91" s="396">
        <v>2.0</v>
      </c>
      <c r="F91" s="397">
        <v>2.0</v>
      </c>
      <c r="G91" s="398">
        <v>2.0</v>
      </c>
      <c r="H91" s="398">
        <v>2.0</v>
      </c>
      <c r="I91" s="398">
        <v>8.0</v>
      </c>
      <c r="J91" s="383">
        <v>8.8</v>
      </c>
      <c r="K91" s="384"/>
      <c r="L91" s="384"/>
      <c r="M91" s="384"/>
      <c r="N91" s="384"/>
      <c r="O91" s="385">
        <v>14.0</v>
      </c>
      <c r="P91" s="386">
        <f>O91+J91</f>
        <v>22.8</v>
      </c>
    </row>
    <row r="92" ht="15.75" customHeight="1">
      <c r="A92" s="394"/>
      <c r="B92" s="15"/>
      <c r="C92" s="206"/>
      <c r="D92" s="206"/>
      <c r="E92" s="398">
        <v>3.0</v>
      </c>
      <c r="F92" s="397">
        <v>2.0</v>
      </c>
      <c r="G92" s="398">
        <v>2.0</v>
      </c>
      <c r="H92" s="398">
        <v>2.0</v>
      </c>
      <c r="I92" s="398">
        <v>9.0</v>
      </c>
      <c r="J92" s="15"/>
      <c r="K92" s="206"/>
      <c r="L92" s="206"/>
      <c r="M92" s="206"/>
      <c r="N92" s="206"/>
      <c r="O92" s="206"/>
      <c r="P92" s="15"/>
    </row>
    <row r="93" ht="15.75" customHeight="1">
      <c r="A93" s="394"/>
      <c r="B93" s="15"/>
      <c r="C93" s="206"/>
      <c r="D93" s="206"/>
      <c r="E93" s="398">
        <v>2.0</v>
      </c>
      <c r="F93" s="397">
        <v>2.0</v>
      </c>
      <c r="G93" s="398">
        <v>2.0</v>
      </c>
      <c r="H93" s="398">
        <v>2.0</v>
      </c>
      <c r="I93" s="398">
        <v>8.0</v>
      </c>
      <c r="J93" s="15"/>
      <c r="K93" s="206"/>
      <c r="L93" s="206"/>
      <c r="M93" s="206"/>
      <c r="N93" s="206"/>
      <c r="O93" s="206"/>
      <c r="P93" s="15"/>
    </row>
    <row r="94" ht="15.75" customHeight="1">
      <c r="A94" s="394"/>
      <c r="B94" s="15"/>
      <c r="C94" s="206"/>
      <c r="D94" s="206"/>
      <c r="E94" s="398">
        <v>2.0</v>
      </c>
      <c r="F94" s="397">
        <v>2.0</v>
      </c>
      <c r="G94" s="398">
        <v>2.0</v>
      </c>
      <c r="H94" s="398">
        <v>1.0</v>
      </c>
      <c r="I94" s="398">
        <v>7.0</v>
      </c>
      <c r="J94" s="15"/>
      <c r="K94" s="206"/>
      <c r="L94" s="206"/>
      <c r="M94" s="206"/>
      <c r="N94" s="206"/>
      <c r="O94" s="206"/>
      <c r="P94" s="15"/>
    </row>
    <row r="95" ht="15.75" customHeight="1">
      <c r="A95" s="394"/>
      <c r="B95" s="15"/>
      <c r="C95" s="206"/>
      <c r="D95" s="206"/>
      <c r="E95" s="398">
        <v>3.0</v>
      </c>
      <c r="F95" s="397">
        <v>2.0</v>
      </c>
      <c r="G95" s="398">
        <v>2.0</v>
      </c>
      <c r="H95" s="398">
        <v>2.0</v>
      </c>
      <c r="I95" s="398">
        <v>9.0</v>
      </c>
      <c r="J95" s="15"/>
      <c r="K95" s="206"/>
      <c r="L95" s="206"/>
      <c r="M95" s="206"/>
      <c r="N95" s="206"/>
      <c r="O95" s="206"/>
      <c r="P95" s="15"/>
    </row>
    <row r="96" ht="15.75" customHeight="1">
      <c r="A96" s="394"/>
      <c r="B96" s="15"/>
      <c r="C96" s="206"/>
      <c r="D96" s="206"/>
      <c r="E96" s="398">
        <v>3.0</v>
      </c>
      <c r="F96" s="397">
        <v>2.0</v>
      </c>
      <c r="G96" s="398">
        <v>2.0</v>
      </c>
      <c r="H96" s="398">
        <v>2.0</v>
      </c>
      <c r="I96" s="398">
        <v>9.0</v>
      </c>
      <c r="J96" s="15"/>
      <c r="K96" s="206"/>
      <c r="L96" s="206"/>
      <c r="M96" s="206"/>
      <c r="N96" s="206"/>
      <c r="O96" s="206"/>
      <c r="P96" s="15"/>
    </row>
    <row r="97" ht="15.75" customHeight="1">
      <c r="A97" s="394"/>
      <c r="B97" s="15"/>
      <c r="C97" s="206"/>
      <c r="D97" s="206"/>
      <c r="E97" s="398">
        <v>3.0</v>
      </c>
      <c r="F97" s="397">
        <v>2.0</v>
      </c>
      <c r="G97" s="398">
        <v>2.0</v>
      </c>
      <c r="H97" s="398">
        <v>2.0</v>
      </c>
      <c r="I97" s="398">
        <v>9.0</v>
      </c>
      <c r="J97" s="15"/>
      <c r="K97" s="206"/>
      <c r="L97" s="206"/>
      <c r="M97" s="206"/>
      <c r="N97" s="206"/>
      <c r="O97" s="206"/>
      <c r="P97" s="15"/>
    </row>
    <row r="98" ht="15.75" customHeight="1">
      <c r="A98" s="394"/>
      <c r="B98" s="15"/>
      <c r="C98" s="206"/>
      <c r="D98" s="206"/>
      <c r="E98" s="398">
        <v>3.0</v>
      </c>
      <c r="F98" s="397">
        <v>2.0</v>
      </c>
      <c r="G98" s="398">
        <v>2.0</v>
      </c>
      <c r="H98" s="398">
        <v>2.0</v>
      </c>
      <c r="I98" s="398">
        <v>9.0</v>
      </c>
      <c r="J98" s="15"/>
      <c r="K98" s="206"/>
      <c r="L98" s="206"/>
      <c r="M98" s="206"/>
      <c r="N98" s="206"/>
      <c r="O98" s="206"/>
      <c r="P98" s="15"/>
    </row>
    <row r="99" ht="15.75" customHeight="1">
      <c r="A99" s="394"/>
      <c r="B99" s="15"/>
      <c r="C99" s="206"/>
      <c r="D99" s="206"/>
      <c r="E99" s="398">
        <v>3.0</v>
      </c>
      <c r="F99" s="397">
        <v>2.0</v>
      </c>
      <c r="G99" s="398">
        <v>3.0</v>
      </c>
      <c r="H99" s="398">
        <v>2.0</v>
      </c>
      <c r="I99" s="398">
        <v>10.0</v>
      </c>
      <c r="J99" s="15"/>
      <c r="K99" s="206"/>
      <c r="L99" s="206"/>
      <c r="M99" s="206"/>
      <c r="N99" s="206"/>
      <c r="O99" s="206"/>
      <c r="P99" s="15"/>
    </row>
    <row r="100" ht="15.75" customHeight="1">
      <c r="A100" s="394"/>
      <c r="B100" s="15"/>
      <c r="C100" s="206"/>
      <c r="D100" s="206"/>
      <c r="E100" s="398">
        <v>3.0</v>
      </c>
      <c r="F100" s="397">
        <v>2.0</v>
      </c>
      <c r="G100" s="398">
        <v>3.0</v>
      </c>
      <c r="H100" s="398">
        <v>2.0</v>
      </c>
      <c r="I100" s="398">
        <v>10.0</v>
      </c>
      <c r="J100" s="15"/>
      <c r="K100" s="206"/>
      <c r="L100" s="206"/>
      <c r="M100" s="206"/>
      <c r="N100" s="206"/>
      <c r="O100" s="206"/>
      <c r="P100" s="15"/>
    </row>
    <row r="101" ht="15.75" customHeight="1">
      <c r="A101" s="80"/>
      <c r="B101" s="16"/>
      <c r="C101" s="211"/>
      <c r="D101" s="211"/>
      <c r="E101" s="402"/>
      <c r="F101" s="402"/>
      <c r="G101" s="402"/>
      <c r="H101" s="402"/>
      <c r="I101" s="402"/>
      <c r="J101" s="16"/>
      <c r="K101" s="211"/>
      <c r="L101" s="211"/>
      <c r="M101" s="211"/>
      <c r="N101" s="211"/>
      <c r="O101" s="211"/>
      <c r="P101" s="16"/>
    </row>
    <row r="102" ht="15.75" customHeight="1">
      <c r="A102" s="389"/>
      <c r="B102" s="403" t="s">
        <v>51</v>
      </c>
      <c r="C102" s="400"/>
      <c r="D102" s="401" t="s">
        <v>844</v>
      </c>
      <c r="E102" s="396">
        <v>3.0</v>
      </c>
      <c r="F102" s="397">
        <v>2.0</v>
      </c>
      <c r="G102" s="398">
        <v>2.0</v>
      </c>
      <c r="H102" s="398">
        <v>2.0</v>
      </c>
      <c r="I102" s="398">
        <v>9.0</v>
      </c>
      <c r="J102" s="383">
        <v>8.8</v>
      </c>
      <c r="K102" s="384"/>
      <c r="L102" s="384"/>
      <c r="M102" s="384"/>
      <c r="N102" s="384"/>
      <c r="O102" s="385">
        <v>14.0</v>
      </c>
      <c r="P102" s="386">
        <f>O102+J102</f>
        <v>22.8</v>
      </c>
    </row>
    <row r="103" ht="15.75" customHeight="1">
      <c r="A103" s="394"/>
      <c r="B103" s="15"/>
      <c r="C103" s="206"/>
      <c r="D103" s="206"/>
      <c r="E103" s="398">
        <v>3.0</v>
      </c>
      <c r="F103" s="397">
        <v>2.0</v>
      </c>
      <c r="G103" s="398">
        <v>2.0</v>
      </c>
      <c r="H103" s="398">
        <v>2.0</v>
      </c>
      <c r="I103" s="398">
        <v>9.0</v>
      </c>
      <c r="J103" s="15"/>
      <c r="K103" s="206"/>
      <c r="L103" s="206"/>
      <c r="M103" s="206"/>
      <c r="N103" s="206"/>
      <c r="O103" s="206"/>
      <c r="P103" s="15"/>
    </row>
    <row r="104" ht="15.75" customHeight="1">
      <c r="A104" s="394"/>
      <c r="B104" s="15"/>
      <c r="C104" s="206"/>
      <c r="D104" s="206"/>
      <c r="E104" s="398">
        <v>3.0</v>
      </c>
      <c r="F104" s="397">
        <v>2.0</v>
      </c>
      <c r="G104" s="398">
        <v>2.0</v>
      </c>
      <c r="H104" s="398">
        <v>2.0</v>
      </c>
      <c r="I104" s="398">
        <v>9.0</v>
      </c>
      <c r="J104" s="15"/>
      <c r="K104" s="206"/>
      <c r="L104" s="206"/>
      <c r="M104" s="206"/>
      <c r="N104" s="206"/>
      <c r="O104" s="206"/>
      <c r="P104" s="15"/>
    </row>
    <row r="105" ht="15.75" customHeight="1">
      <c r="A105" s="394"/>
      <c r="B105" s="15"/>
      <c r="C105" s="206"/>
      <c r="D105" s="206"/>
      <c r="E105" s="398">
        <v>2.0</v>
      </c>
      <c r="F105" s="397">
        <v>2.0</v>
      </c>
      <c r="G105" s="398">
        <v>2.0</v>
      </c>
      <c r="H105" s="398">
        <v>2.0</v>
      </c>
      <c r="I105" s="398">
        <v>8.0</v>
      </c>
      <c r="J105" s="15"/>
      <c r="K105" s="206"/>
      <c r="L105" s="206"/>
      <c r="M105" s="206"/>
      <c r="N105" s="206"/>
      <c r="O105" s="206"/>
      <c r="P105" s="15"/>
    </row>
    <row r="106" ht="15.75" customHeight="1">
      <c r="A106" s="394"/>
      <c r="B106" s="15"/>
      <c r="C106" s="206"/>
      <c r="D106" s="206"/>
      <c r="E106" s="398">
        <v>3.0</v>
      </c>
      <c r="F106" s="397">
        <v>2.0</v>
      </c>
      <c r="G106" s="398">
        <v>2.0</v>
      </c>
      <c r="H106" s="398">
        <v>2.0</v>
      </c>
      <c r="I106" s="398">
        <v>9.0</v>
      </c>
      <c r="J106" s="15"/>
      <c r="K106" s="206"/>
      <c r="L106" s="206"/>
      <c r="M106" s="206"/>
      <c r="N106" s="206"/>
      <c r="O106" s="206"/>
      <c r="P106" s="15"/>
    </row>
    <row r="107" ht="15.75" customHeight="1">
      <c r="A107" s="394"/>
      <c r="B107" s="15"/>
      <c r="C107" s="206"/>
      <c r="D107" s="206"/>
      <c r="E107" s="398">
        <v>2.0</v>
      </c>
      <c r="F107" s="397">
        <v>2.0</v>
      </c>
      <c r="G107" s="398">
        <v>2.0</v>
      </c>
      <c r="H107" s="398">
        <v>2.0</v>
      </c>
      <c r="I107" s="398">
        <v>8.0</v>
      </c>
      <c r="J107" s="15"/>
      <c r="K107" s="206"/>
      <c r="L107" s="206"/>
      <c r="M107" s="206"/>
      <c r="N107" s="206"/>
      <c r="O107" s="206"/>
      <c r="P107" s="15"/>
    </row>
    <row r="108" ht="15.75" customHeight="1">
      <c r="A108" s="394"/>
      <c r="B108" s="15"/>
      <c r="C108" s="206"/>
      <c r="D108" s="206"/>
      <c r="E108" s="398">
        <v>2.0</v>
      </c>
      <c r="F108" s="397">
        <v>2.0</v>
      </c>
      <c r="G108" s="398">
        <v>2.0</v>
      </c>
      <c r="H108" s="398">
        <v>2.0</v>
      </c>
      <c r="I108" s="398">
        <v>8.0</v>
      </c>
      <c r="J108" s="15"/>
      <c r="K108" s="206"/>
      <c r="L108" s="206"/>
      <c r="M108" s="206"/>
      <c r="N108" s="206"/>
      <c r="O108" s="206"/>
      <c r="P108" s="15"/>
    </row>
    <row r="109" ht="15.75" customHeight="1">
      <c r="A109" s="394"/>
      <c r="B109" s="15"/>
      <c r="C109" s="206"/>
      <c r="D109" s="206"/>
      <c r="E109" s="398">
        <v>2.0</v>
      </c>
      <c r="F109" s="397">
        <v>2.0</v>
      </c>
      <c r="G109" s="398">
        <v>2.0</v>
      </c>
      <c r="H109" s="398">
        <v>2.0</v>
      </c>
      <c r="I109" s="398">
        <v>8.0</v>
      </c>
      <c r="J109" s="15"/>
      <c r="K109" s="206"/>
      <c r="L109" s="206"/>
      <c r="M109" s="206"/>
      <c r="N109" s="206"/>
      <c r="O109" s="206"/>
      <c r="P109" s="15"/>
    </row>
    <row r="110" ht="15.75" customHeight="1">
      <c r="A110" s="394"/>
      <c r="B110" s="15"/>
      <c r="C110" s="206"/>
      <c r="D110" s="206"/>
      <c r="E110" s="398">
        <v>3.0</v>
      </c>
      <c r="F110" s="397">
        <v>2.0</v>
      </c>
      <c r="G110" s="398">
        <v>3.0</v>
      </c>
      <c r="H110" s="398">
        <v>2.0</v>
      </c>
      <c r="I110" s="398">
        <v>10.0</v>
      </c>
      <c r="J110" s="15"/>
      <c r="K110" s="206"/>
      <c r="L110" s="206"/>
      <c r="M110" s="206"/>
      <c r="N110" s="206"/>
      <c r="O110" s="206"/>
      <c r="P110" s="15"/>
    </row>
    <row r="111" ht="15.75" customHeight="1">
      <c r="A111" s="394"/>
      <c r="B111" s="15"/>
      <c r="C111" s="206"/>
      <c r="D111" s="206"/>
      <c r="E111" s="398">
        <v>3.0</v>
      </c>
      <c r="F111" s="397">
        <v>2.0</v>
      </c>
      <c r="G111" s="398">
        <v>3.0</v>
      </c>
      <c r="H111" s="398">
        <v>2.0</v>
      </c>
      <c r="I111" s="398">
        <v>10.0</v>
      </c>
      <c r="J111" s="15"/>
      <c r="K111" s="206"/>
      <c r="L111" s="206"/>
      <c r="M111" s="206"/>
      <c r="N111" s="206"/>
      <c r="O111" s="206"/>
      <c r="P111" s="15"/>
    </row>
    <row r="112" ht="15.75" customHeight="1">
      <c r="A112" s="80"/>
      <c r="B112" s="16"/>
      <c r="C112" s="211"/>
      <c r="D112" s="211"/>
      <c r="E112" s="395"/>
      <c r="F112" s="395"/>
      <c r="G112" s="395"/>
      <c r="H112" s="395"/>
      <c r="I112" s="395"/>
      <c r="J112" s="16"/>
      <c r="K112" s="211"/>
      <c r="L112" s="211"/>
      <c r="M112" s="211"/>
      <c r="N112" s="211"/>
      <c r="O112" s="211"/>
      <c r="P112" s="16"/>
    </row>
    <row r="113" ht="15.75" customHeight="1">
      <c r="A113" s="389"/>
      <c r="B113" s="403" t="s">
        <v>54</v>
      </c>
      <c r="C113" s="400"/>
      <c r="D113" s="401" t="s">
        <v>845</v>
      </c>
      <c r="E113" s="396">
        <v>2.0</v>
      </c>
      <c r="F113" s="397">
        <v>2.0</v>
      </c>
      <c r="G113" s="398">
        <v>2.0</v>
      </c>
      <c r="H113" s="398">
        <v>1.0</v>
      </c>
      <c r="I113" s="398">
        <v>7.0</v>
      </c>
      <c r="J113" s="383">
        <v>8.5</v>
      </c>
      <c r="K113" s="384"/>
      <c r="L113" s="384"/>
      <c r="M113" s="384"/>
      <c r="N113" s="384"/>
      <c r="O113" s="385">
        <v>13.0</v>
      </c>
      <c r="P113" s="386">
        <f>O113+J113</f>
        <v>21.5</v>
      </c>
    </row>
    <row r="114" ht="15.75" customHeight="1">
      <c r="A114" s="394"/>
      <c r="B114" s="15"/>
      <c r="C114" s="206"/>
      <c r="D114" s="206"/>
      <c r="E114" s="396">
        <v>2.0</v>
      </c>
      <c r="F114" s="397">
        <v>2.0</v>
      </c>
      <c r="G114" s="398">
        <v>2.0</v>
      </c>
      <c r="H114" s="398">
        <v>1.0</v>
      </c>
      <c r="I114" s="398">
        <v>7.0</v>
      </c>
      <c r="J114" s="15"/>
      <c r="K114" s="206"/>
      <c r="L114" s="206"/>
      <c r="M114" s="206"/>
      <c r="N114" s="206"/>
      <c r="O114" s="206"/>
      <c r="P114" s="15"/>
    </row>
    <row r="115" ht="15.75" customHeight="1">
      <c r="A115" s="394"/>
      <c r="B115" s="15"/>
      <c r="C115" s="206"/>
      <c r="D115" s="206"/>
      <c r="E115" s="396">
        <v>2.0</v>
      </c>
      <c r="F115" s="397">
        <v>2.0</v>
      </c>
      <c r="G115" s="398">
        <v>2.0</v>
      </c>
      <c r="H115" s="398">
        <v>1.0</v>
      </c>
      <c r="I115" s="398">
        <v>7.0</v>
      </c>
      <c r="J115" s="15"/>
      <c r="K115" s="206"/>
      <c r="L115" s="206"/>
      <c r="M115" s="206"/>
      <c r="N115" s="206"/>
      <c r="O115" s="206"/>
      <c r="P115" s="15"/>
    </row>
    <row r="116" ht="15.75" customHeight="1">
      <c r="A116" s="394"/>
      <c r="B116" s="15"/>
      <c r="C116" s="206"/>
      <c r="D116" s="206"/>
      <c r="E116" s="398">
        <v>2.0</v>
      </c>
      <c r="F116" s="397">
        <v>2.0</v>
      </c>
      <c r="G116" s="398">
        <v>2.0</v>
      </c>
      <c r="H116" s="398">
        <v>2.0</v>
      </c>
      <c r="I116" s="398">
        <v>8.0</v>
      </c>
      <c r="J116" s="15"/>
      <c r="K116" s="206"/>
      <c r="L116" s="206"/>
      <c r="M116" s="206"/>
      <c r="N116" s="206"/>
      <c r="O116" s="206"/>
      <c r="P116" s="15"/>
    </row>
    <row r="117" ht="15.75" customHeight="1">
      <c r="A117" s="394"/>
      <c r="B117" s="15"/>
      <c r="C117" s="206"/>
      <c r="D117" s="206"/>
      <c r="E117" s="398">
        <v>3.0</v>
      </c>
      <c r="F117" s="397">
        <v>2.0</v>
      </c>
      <c r="G117" s="398">
        <v>2.0</v>
      </c>
      <c r="H117" s="398">
        <v>2.0</v>
      </c>
      <c r="I117" s="398">
        <v>9.0</v>
      </c>
      <c r="J117" s="15"/>
      <c r="K117" s="206"/>
      <c r="L117" s="206"/>
      <c r="M117" s="206"/>
      <c r="N117" s="206"/>
      <c r="O117" s="206"/>
      <c r="P117" s="15"/>
    </row>
    <row r="118" ht="15.75" customHeight="1">
      <c r="A118" s="394"/>
      <c r="B118" s="15"/>
      <c r="C118" s="206"/>
      <c r="D118" s="206"/>
      <c r="E118" s="398">
        <v>3.0</v>
      </c>
      <c r="F118" s="397">
        <v>2.0</v>
      </c>
      <c r="G118" s="398">
        <v>2.0</v>
      </c>
      <c r="H118" s="398">
        <v>2.0</v>
      </c>
      <c r="I118" s="398">
        <v>9.0</v>
      </c>
      <c r="J118" s="15"/>
      <c r="K118" s="206"/>
      <c r="L118" s="206"/>
      <c r="M118" s="206"/>
      <c r="N118" s="206"/>
      <c r="O118" s="206"/>
      <c r="P118" s="15"/>
    </row>
    <row r="119" ht="15.75" customHeight="1">
      <c r="A119" s="394"/>
      <c r="B119" s="15"/>
      <c r="C119" s="206"/>
      <c r="D119" s="206"/>
      <c r="E119" s="398">
        <v>3.0</v>
      </c>
      <c r="F119" s="397">
        <v>2.0</v>
      </c>
      <c r="G119" s="398">
        <v>2.0</v>
      </c>
      <c r="H119" s="398">
        <v>2.0</v>
      </c>
      <c r="I119" s="398">
        <v>9.0</v>
      </c>
      <c r="J119" s="15"/>
      <c r="K119" s="206"/>
      <c r="L119" s="206"/>
      <c r="M119" s="206"/>
      <c r="N119" s="206"/>
      <c r="O119" s="206"/>
      <c r="P119" s="15"/>
    </row>
    <row r="120" ht="15.75" customHeight="1">
      <c r="A120" s="394"/>
      <c r="B120" s="15"/>
      <c r="C120" s="206"/>
      <c r="D120" s="206"/>
      <c r="E120" s="398">
        <v>3.0</v>
      </c>
      <c r="F120" s="397">
        <v>2.0</v>
      </c>
      <c r="G120" s="398">
        <v>2.0</v>
      </c>
      <c r="H120" s="398">
        <v>2.0</v>
      </c>
      <c r="I120" s="398">
        <v>9.0</v>
      </c>
      <c r="J120" s="15"/>
      <c r="K120" s="206"/>
      <c r="L120" s="206"/>
      <c r="M120" s="206"/>
      <c r="N120" s="206"/>
      <c r="O120" s="206"/>
      <c r="P120" s="15"/>
    </row>
    <row r="121" ht="15.75" customHeight="1">
      <c r="A121" s="394"/>
      <c r="B121" s="15"/>
      <c r="C121" s="206"/>
      <c r="D121" s="206"/>
      <c r="E121" s="404">
        <v>3.0</v>
      </c>
      <c r="F121" s="404">
        <v>2.0</v>
      </c>
      <c r="G121" s="404">
        <v>3.0</v>
      </c>
      <c r="H121" s="404">
        <v>2.0</v>
      </c>
      <c r="I121" s="404">
        <v>10.0</v>
      </c>
      <c r="J121" s="15"/>
      <c r="K121" s="206"/>
      <c r="L121" s="206"/>
      <c r="M121" s="206"/>
      <c r="N121" s="206"/>
      <c r="O121" s="206"/>
      <c r="P121" s="15"/>
    </row>
    <row r="122" ht="15.75" customHeight="1">
      <c r="A122" s="394"/>
      <c r="B122" s="15"/>
      <c r="C122" s="206"/>
      <c r="D122" s="206"/>
      <c r="E122" s="404">
        <v>3.0</v>
      </c>
      <c r="F122" s="404">
        <v>2.0</v>
      </c>
      <c r="G122" s="404">
        <v>3.0</v>
      </c>
      <c r="H122" s="404">
        <v>2.0</v>
      </c>
      <c r="I122" s="404">
        <v>10.0</v>
      </c>
      <c r="J122" s="15"/>
      <c r="K122" s="206"/>
      <c r="L122" s="206"/>
      <c r="M122" s="206"/>
      <c r="N122" s="206"/>
      <c r="O122" s="206"/>
      <c r="P122" s="15"/>
    </row>
    <row r="123" ht="15.75" customHeight="1">
      <c r="A123" s="80"/>
      <c r="B123" s="16"/>
      <c r="C123" s="211"/>
      <c r="D123" s="211"/>
      <c r="E123" s="402"/>
      <c r="F123" s="402"/>
      <c r="G123" s="402"/>
      <c r="H123" s="402"/>
      <c r="I123" s="402"/>
      <c r="J123" s="16"/>
      <c r="K123" s="211"/>
      <c r="L123" s="211"/>
      <c r="M123" s="211"/>
      <c r="N123" s="211"/>
      <c r="O123" s="211"/>
      <c r="P123" s="16"/>
    </row>
    <row r="124" ht="15.75" customHeight="1">
      <c r="A124" s="389"/>
      <c r="B124" s="405"/>
      <c r="C124" s="400"/>
      <c r="D124" s="400"/>
      <c r="E124" s="391"/>
      <c r="F124" s="392"/>
      <c r="G124" s="393"/>
      <c r="H124" s="393"/>
      <c r="I124" s="393"/>
      <c r="J124" s="386" t="str">
        <f>I134</f>
        <v/>
      </c>
      <c r="K124" s="384"/>
      <c r="L124" s="384"/>
      <c r="M124" s="384"/>
      <c r="N124" s="384"/>
      <c r="O124" s="384">
        <f>Round(SUM(K124:N133),0)</f>
        <v>0</v>
      </c>
      <c r="P124" s="386">
        <f>O124+J124</f>
        <v>0</v>
      </c>
    </row>
    <row r="125" ht="15.75" customHeight="1">
      <c r="A125" s="394"/>
      <c r="B125" s="15"/>
      <c r="C125" s="206"/>
      <c r="D125" s="206"/>
      <c r="E125" s="393"/>
      <c r="F125" s="392"/>
      <c r="G125" s="393"/>
      <c r="H125" s="393"/>
      <c r="I125" s="393"/>
      <c r="J125" s="15"/>
      <c r="K125" s="206"/>
      <c r="L125" s="206"/>
      <c r="M125" s="206"/>
      <c r="N125" s="206"/>
      <c r="O125" s="206"/>
      <c r="P125" s="15"/>
    </row>
    <row r="126" ht="15.75" customHeight="1">
      <c r="A126" s="394"/>
      <c r="B126" s="15"/>
      <c r="C126" s="206"/>
      <c r="D126" s="206"/>
      <c r="E126" s="393"/>
      <c r="F126" s="392"/>
      <c r="G126" s="393"/>
      <c r="H126" s="393"/>
      <c r="I126" s="393"/>
      <c r="J126" s="15"/>
      <c r="K126" s="206"/>
      <c r="L126" s="206"/>
      <c r="M126" s="206"/>
      <c r="N126" s="206"/>
      <c r="O126" s="206"/>
      <c r="P126" s="15"/>
    </row>
    <row r="127" ht="15.75" customHeight="1">
      <c r="A127" s="394"/>
      <c r="B127" s="15"/>
      <c r="C127" s="206"/>
      <c r="D127" s="206"/>
      <c r="E127" s="393"/>
      <c r="F127" s="392"/>
      <c r="G127" s="393"/>
      <c r="H127" s="393"/>
      <c r="I127" s="393"/>
      <c r="J127" s="15"/>
      <c r="K127" s="206"/>
      <c r="L127" s="206"/>
      <c r="M127" s="206"/>
      <c r="N127" s="206"/>
      <c r="O127" s="206"/>
      <c r="P127" s="15"/>
    </row>
    <row r="128" ht="15.75" customHeight="1">
      <c r="A128" s="394"/>
      <c r="B128" s="15"/>
      <c r="C128" s="206"/>
      <c r="D128" s="206"/>
      <c r="E128" s="393"/>
      <c r="F128" s="392"/>
      <c r="G128" s="393"/>
      <c r="H128" s="393"/>
      <c r="I128" s="393"/>
      <c r="J128" s="15"/>
      <c r="K128" s="206"/>
      <c r="L128" s="206"/>
      <c r="M128" s="206"/>
      <c r="N128" s="206"/>
      <c r="O128" s="206"/>
      <c r="P128" s="15"/>
    </row>
    <row r="129" ht="15.75" customHeight="1">
      <c r="A129" s="394"/>
      <c r="B129" s="15"/>
      <c r="C129" s="206"/>
      <c r="D129" s="206"/>
      <c r="E129" s="393"/>
      <c r="F129" s="392"/>
      <c r="G129" s="393"/>
      <c r="H129" s="393"/>
      <c r="I129" s="393"/>
      <c r="J129" s="15"/>
      <c r="K129" s="206"/>
      <c r="L129" s="206"/>
      <c r="M129" s="206"/>
      <c r="N129" s="206"/>
      <c r="O129" s="206"/>
      <c r="P129" s="15"/>
    </row>
    <row r="130" ht="15.75" customHeight="1">
      <c r="A130" s="394"/>
      <c r="B130" s="15"/>
      <c r="C130" s="206"/>
      <c r="D130" s="206"/>
      <c r="E130" s="402"/>
      <c r="F130" s="402"/>
      <c r="G130" s="402"/>
      <c r="H130" s="402"/>
      <c r="I130" s="402"/>
      <c r="J130" s="15"/>
      <c r="K130" s="206"/>
      <c r="L130" s="206"/>
      <c r="M130" s="206"/>
      <c r="N130" s="206"/>
      <c r="O130" s="206"/>
      <c r="P130" s="15"/>
    </row>
    <row r="131" ht="15.75" customHeight="1">
      <c r="A131" s="394"/>
      <c r="B131" s="15"/>
      <c r="C131" s="206"/>
      <c r="D131" s="206"/>
      <c r="E131" s="402"/>
      <c r="F131" s="402"/>
      <c r="G131" s="402"/>
      <c r="H131" s="402"/>
      <c r="I131" s="402"/>
      <c r="J131" s="15"/>
      <c r="K131" s="206"/>
      <c r="L131" s="206"/>
      <c r="M131" s="206"/>
      <c r="N131" s="206"/>
      <c r="O131" s="206"/>
      <c r="P131" s="15"/>
    </row>
    <row r="132" ht="15.75" customHeight="1">
      <c r="A132" s="394"/>
      <c r="B132" s="15"/>
      <c r="C132" s="206"/>
      <c r="D132" s="206"/>
      <c r="E132" s="402"/>
      <c r="F132" s="402"/>
      <c r="G132" s="402"/>
      <c r="H132" s="402"/>
      <c r="I132" s="402"/>
      <c r="J132" s="15"/>
      <c r="K132" s="206"/>
      <c r="L132" s="206"/>
      <c r="M132" s="206"/>
      <c r="N132" s="206"/>
      <c r="O132" s="206"/>
      <c r="P132" s="15"/>
    </row>
    <row r="133" ht="15.75" customHeight="1">
      <c r="A133" s="394"/>
      <c r="B133" s="15"/>
      <c r="C133" s="206"/>
      <c r="D133" s="206"/>
      <c r="E133" s="402"/>
      <c r="F133" s="402"/>
      <c r="G133" s="402"/>
      <c r="H133" s="402"/>
      <c r="I133" s="402"/>
      <c r="J133" s="15"/>
      <c r="K133" s="206"/>
      <c r="L133" s="206"/>
      <c r="M133" s="206"/>
      <c r="N133" s="206"/>
      <c r="O133" s="206"/>
      <c r="P133" s="15"/>
    </row>
    <row r="134" ht="15.75" customHeight="1">
      <c r="A134" s="80"/>
      <c r="B134" s="16"/>
      <c r="C134" s="211"/>
      <c r="D134" s="211"/>
      <c r="E134" s="402"/>
      <c r="F134" s="402"/>
      <c r="G134" s="402"/>
      <c r="H134" s="402"/>
      <c r="I134" s="402"/>
      <c r="J134" s="16"/>
      <c r="K134" s="211"/>
      <c r="L134" s="211"/>
      <c r="M134" s="211"/>
      <c r="N134" s="211"/>
      <c r="O134" s="211"/>
      <c r="P134" s="16"/>
    </row>
    <row r="135" ht="15.75" customHeight="1">
      <c r="A135" s="389"/>
      <c r="B135" s="405"/>
      <c r="C135" s="400"/>
      <c r="D135" s="400"/>
      <c r="E135" s="391"/>
      <c r="F135" s="392"/>
      <c r="G135" s="393"/>
      <c r="H135" s="393"/>
      <c r="I135" s="393"/>
      <c r="J135" s="386" t="str">
        <f>I145</f>
        <v/>
      </c>
      <c r="K135" s="384"/>
      <c r="L135" s="384"/>
      <c r="M135" s="384"/>
      <c r="N135" s="384"/>
      <c r="O135" s="384">
        <f>Round(SUM(K135:N144),0)</f>
        <v>0</v>
      </c>
      <c r="P135" s="386">
        <f>O135+J135</f>
        <v>0</v>
      </c>
    </row>
    <row r="136" ht="15.75" customHeight="1">
      <c r="A136" s="394"/>
      <c r="B136" s="15"/>
      <c r="C136" s="206"/>
      <c r="D136" s="206"/>
      <c r="E136" s="393"/>
      <c r="F136" s="392"/>
      <c r="G136" s="393"/>
      <c r="H136" s="393"/>
      <c r="I136" s="393"/>
      <c r="J136" s="15"/>
      <c r="K136" s="206"/>
      <c r="L136" s="206"/>
      <c r="M136" s="206"/>
      <c r="N136" s="206"/>
      <c r="O136" s="206"/>
      <c r="P136" s="15"/>
    </row>
    <row r="137" ht="15.75" customHeight="1">
      <c r="A137" s="394"/>
      <c r="B137" s="15"/>
      <c r="C137" s="206"/>
      <c r="D137" s="206"/>
      <c r="E137" s="393"/>
      <c r="F137" s="392"/>
      <c r="G137" s="393"/>
      <c r="H137" s="393"/>
      <c r="I137" s="393"/>
      <c r="J137" s="15"/>
      <c r="K137" s="206"/>
      <c r="L137" s="206"/>
      <c r="M137" s="206"/>
      <c r="N137" s="206"/>
      <c r="O137" s="206"/>
      <c r="P137" s="15"/>
    </row>
    <row r="138" ht="15.75" customHeight="1">
      <c r="A138" s="394"/>
      <c r="B138" s="15"/>
      <c r="C138" s="206"/>
      <c r="D138" s="206"/>
      <c r="E138" s="393"/>
      <c r="F138" s="392"/>
      <c r="G138" s="393"/>
      <c r="H138" s="393"/>
      <c r="I138" s="393"/>
      <c r="J138" s="15"/>
      <c r="K138" s="206"/>
      <c r="L138" s="206"/>
      <c r="M138" s="206"/>
      <c r="N138" s="206"/>
      <c r="O138" s="206"/>
      <c r="P138" s="15"/>
    </row>
    <row r="139" ht="15.75" customHeight="1">
      <c r="A139" s="394"/>
      <c r="B139" s="15"/>
      <c r="C139" s="206"/>
      <c r="D139" s="206"/>
      <c r="E139" s="393"/>
      <c r="F139" s="392"/>
      <c r="G139" s="393"/>
      <c r="H139" s="393"/>
      <c r="I139" s="393"/>
      <c r="J139" s="15"/>
      <c r="K139" s="206"/>
      <c r="L139" s="206"/>
      <c r="M139" s="206"/>
      <c r="N139" s="206"/>
      <c r="O139" s="206"/>
      <c r="P139" s="15"/>
    </row>
    <row r="140" ht="15.75" customHeight="1">
      <c r="A140" s="394"/>
      <c r="B140" s="15"/>
      <c r="C140" s="206"/>
      <c r="D140" s="206"/>
      <c r="E140" s="393"/>
      <c r="F140" s="392"/>
      <c r="G140" s="393"/>
      <c r="H140" s="393"/>
      <c r="I140" s="393"/>
      <c r="J140" s="15"/>
      <c r="K140" s="206"/>
      <c r="L140" s="206"/>
      <c r="M140" s="206"/>
      <c r="N140" s="206"/>
      <c r="O140" s="206"/>
      <c r="P140" s="15"/>
    </row>
    <row r="141" ht="15.75" customHeight="1">
      <c r="A141" s="394"/>
      <c r="B141" s="15"/>
      <c r="C141" s="206"/>
      <c r="D141" s="206"/>
      <c r="E141" s="402"/>
      <c r="F141" s="402"/>
      <c r="G141" s="402"/>
      <c r="H141" s="402"/>
      <c r="I141" s="402"/>
      <c r="J141" s="15"/>
      <c r="K141" s="206"/>
      <c r="L141" s="206"/>
      <c r="M141" s="206"/>
      <c r="N141" s="206"/>
      <c r="O141" s="206"/>
      <c r="P141" s="15"/>
    </row>
    <row r="142" ht="15.75" customHeight="1">
      <c r="A142" s="394"/>
      <c r="B142" s="15"/>
      <c r="C142" s="206"/>
      <c r="D142" s="206"/>
      <c r="E142" s="402"/>
      <c r="F142" s="402"/>
      <c r="G142" s="402"/>
      <c r="H142" s="402"/>
      <c r="I142" s="402"/>
      <c r="J142" s="15"/>
      <c r="K142" s="206"/>
      <c r="L142" s="206"/>
      <c r="M142" s="206"/>
      <c r="N142" s="206"/>
      <c r="O142" s="206"/>
      <c r="P142" s="15"/>
    </row>
    <row r="143" ht="15.75" customHeight="1">
      <c r="A143" s="394"/>
      <c r="B143" s="15"/>
      <c r="C143" s="206"/>
      <c r="D143" s="206"/>
      <c r="E143" s="402"/>
      <c r="F143" s="402"/>
      <c r="G143" s="402"/>
      <c r="H143" s="402"/>
      <c r="I143" s="402"/>
      <c r="J143" s="15"/>
      <c r="K143" s="206"/>
      <c r="L143" s="206"/>
      <c r="M143" s="206"/>
      <c r="N143" s="206"/>
      <c r="O143" s="206"/>
      <c r="P143" s="15"/>
    </row>
    <row r="144" ht="15.75" customHeight="1">
      <c r="A144" s="394"/>
      <c r="B144" s="15"/>
      <c r="C144" s="206"/>
      <c r="D144" s="206"/>
      <c r="E144" s="402"/>
      <c r="F144" s="402"/>
      <c r="G144" s="402"/>
      <c r="H144" s="402"/>
      <c r="I144" s="402"/>
      <c r="J144" s="15"/>
      <c r="K144" s="206"/>
      <c r="L144" s="206"/>
      <c r="M144" s="206"/>
      <c r="N144" s="206"/>
      <c r="O144" s="206"/>
      <c r="P144" s="15"/>
    </row>
    <row r="145" ht="15.75" customHeight="1">
      <c r="A145" s="80"/>
      <c r="B145" s="16"/>
      <c r="C145" s="211"/>
      <c r="D145" s="211"/>
      <c r="E145" s="402"/>
      <c r="F145" s="402"/>
      <c r="G145" s="402"/>
      <c r="H145" s="402"/>
      <c r="I145" s="402"/>
      <c r="J145" s="16"/>
      <c r="K145" s="211"/>
      <c r="L145" s="211"/>
      <c r="M145" s="211"/>
      <c r="N145" s="211"/>
      <c r="O145" s="211"/>
      <c r="P145" s="16"/>
    </row>
    <row r="146" ht="15.75" customHeight="1">
      <c r="A146" s="389"/>
      <c r="B146" s="403" t="s">
        <v>60</v>
      </c>
      <c r="C146" s="400"/>
      <c r="D146" s="401" t="s">
        <v>846</v>
      </c>
      <c r="E146" s="396">
        <v>3.0</v>
      </c>
      <c r="F146" s="397">
        <v>2.0</v>
      </c>
      <c r="G146" s="398">
        <v>3.0</v>
      </c>
      <c r="H146" s="398">
        <v>2.0</v>
      </c>
      <c r="I146" s="398">
        <v>10.0</v>
      </c>
      <c r="J146" s="383">
        <v>10.0</v>
      </c>
      <c r="K146" s="384"/>
      <c r="L146" s="384"/>
      <c r="M146" s="384"/>
      <c r="N146" s="384"/>
      <c r="O146" s="385">
        <v>14.0</v>
      </c>
      <c r="P146" s="386">
        <f>O146+J146</f>
        <v>24</v>
      </c>
    </row>
    <row r="147" ht="15.75" customHeight="1">
      <c r="A147" s="394"/>
      <c r="B147" s="15"/>
      <c r="C147" s="206"/>
      <c r="D147" s="206"/>
      <c r="E147" s="396">
        <v>3.0</v>
      </c>
      <c r="F147" s="397">
        <v>2.0</v>
      </c>
      <c r="G147" s="398">
        <v>3.0</v>
      </c>
      <c r="H147" s="398">
        <v>2.0</v>
      </c>
      <c r="I147" s="398">
        <v>10.0</v>
      </c>
      <c r="J147" s="15"/>
      <c r="K147" s="206"/>
      <c r="L147" s="206"/>
      <c r="M147" s="206"/>
      <c r="N147" s="206"/>
      <c r="O147" s="206"/>
      <c r="P147" s="15"/>
    </row>
    <row r="148" ht="15.75" customHeight="1">
      <c r="A148" s="394"/>
      <c r="B148" s="15"/>
      <c r="C148" s="206"/>
      <c r="D148" s="206"/>
      <c r="E148" s="396">
        <v>3.0</v>
      </c>
      <c r="F148" s="397">
        <v>2.0</v>
      </c>
      <c r="G148" s="398">
        <v>3.0</v>
      </c>
      <c r="H148" s="398">
        <v>2.0</v>
      </c>
      <c r="I148" s="398">
        <v>10.0</v>
      </c>
      <c r="J148" s="15"/>
      <c r="K148" s="206"/>
      <c r="L148" s="206"/>
      <c r="M148" s="206"/>
      <c r="N148" s="206"/>
      <c r="O148" s="206"/>
      <c r="P148" s="15"/>
    </row>
    <row r="149" ht="15.75" customHeight="1">
      <c r="A149" s="394"/>
      <c r="B149" s="15"/>
      <c r="C149" s="206"/>
      <c r="D149" s="206"/>
      <c r="E149" s="396">
        <v>3.0</v>
      </c>
      <c r="F149" s="397">
        <v>2.0</v>
      </c>
      <c r="G149" s="398">
        <v>3.0</v>
      </c>
      <c r="H149" s="398">
        <v>2.0</v>
      </c>
      <c r="I149" s="398">
        <v>10.0</v>
      </c>
      <c r="J149" s="15"/>
      <c r="K149" s="206"/>
      <c r="L149" s="206"/>
      <c r="M149" s="206"/>
      <c r="N149" s="206"/>
      <c r="O149" s="206"/>
      <c r="P149" s="15"/>
    </row>
    <row r="150" ht="15.75" customHeight="1">
      <c r="A150" s="394"/>
      <c r="B150" s="15"/>
      <c r="C150" s="206"/>
      <c r="D150" s="206"/>
      <c r="E150" s="396">
        <v>3.0</v>
      </c>
      <c r="F150" s="397">
        <v>2.0</v>
      </c>
      <c r="G150" s="398">
        <v>3.0</v>
      </c>
      <c r="H150" s="398">
        <v>2.0</v>
      </c>
      <c r="I150" s="398">
        <v>10.0</v>
      </c>
      <c r="J150" s="15"/>
      <c r="K150" s="206"/>
      <c r="L150" s="206"/>
      <c r="M150" s="206"/>
      <c r="N150" s="206"/>
      <c r="O150" s="206"/>
      <c r="P150" s="15"/>
    </row>
    <row r="151" ht="15.75" customHeight="1">
      <c r="A151" s="394"/>
      <c r="B151" s="15"/>
      <c r="C151" s="206"/>
      <c r="D151" s="206"/>
      <c r="E151" s="396">
        <v>3.0</v>
      </c>
      <c r="F151" s="397">
        <v>2.0</v>
      </c>
      <c r="G151" s="398">
        <v>3.0</v>
      </c>
      <c r="H151" s="398">
        <v>2.0</v>
      </c>
      <c r="I151" s="398">
        <v>10.0</v>
      </c>
      <c r="J151" s="15"/>
      <c r="K151" s="206"/>
      <c r="L151" s="206"/>
      <c r="M151" s="206"/>
      <c r="N151" s="206"/>
      <c r="O151" s="206"/>
      <c r="P151" s="15"/>
    </row>
    <row r="152" ht="15.75" customHeight="1">
      <c r="A152" s="394"/>
      <c r="B152" s="15"/>
      <c r="C152" s="206"/>
      <c r="D152" s="206"/>
      <c r="E152" s="396">
        <v>3.0</v>
      </c>
      <c r="F152" s="397">
        <v>2.0</v>
      </c>
      <c r="G152" s="398">
        <v>3.0</v>
      </c>
      <c r="H152" s="398">
        <v>2.0</v>
      </c>
      <c r="I152" s="398">
        <v>10.0</v>
      </c>
      <c r="J152" s="15"/>
      <c r="K152" s="206"/>
      <c r="L152" s="206"/>
      <c r="M152" s="206"/>
      <c r="N152" s="206"/>
      <c r="O152" s="206"/>
      <c r="P152" s="15"/>
    </row>
    <row r="153" ht="15.75" customHeight="1">
      <c r="A153" s="394"/>
      <c r="B153" s="15"/>
      <c r="C153" s="206"/>
      <c r="D153" s="206"/>
      <c r="E153" s="396">
        <v>3.0</v>
      </c>
      <c r="F153" s="397">
        <v>2.0</v>
      </c>
      <c r="G153" s="398">
        <v>3.0</v>
      </c>
      <c r="H153" s="398">
        <v>2.0</v>
      </c>
      <c r="I153" s="398">
        <v>10.0</v>
      </c>
      <c r="J153" s="15"/>
      <c r="K153" s="206"/>
      <c r="L153" s="206"/>
      <c r="M153" s="206"/>
      <c r="N153" s="206"/>
      <c r="O153" s="206"/>
      <c r="P153" s="15"/>
    </row>
    <row r="154" ht="15.75" customHeight="1">
      <c r="A154" s="394"/>
      <c r="B154" s="15"/>
      <c r="C154" s="206"/>
      <c r="D154" s="206"/>
      <c r="E154" s="396">
        <v>3.0</v>
      </c>
      <c r="F154" s="397">
        <v>2.0</v>
      </c>
      <c r="G154" s="398">
        <v>3.0</v>
      </c>
      <c r="H154" s="398">
        <v>2.0</v>
      </c>
      <c r="I154" s="398">
        <v>10.0</v>
      </c>
      <c r="J154" s="15"/>
      <c r="K154" s="206"/>
      <c r="L154" s="206"/>
      <c r="M154" s="206"/>
      <c r="N154" s="206"/>
      <c r="O154" s="206"/>
      <c r="P154" s="15"/>
    </row>
    <row r="155" ht="15.75" customHeight="1">
      <c r="A155" s="394"/>
      <c r="B155" s="15"/>
      <c r="C155" s="206"/>
      <c r="D155" s="206"/>
      <c r="E155" s="396">
        <v>3.0</v>
      </c>
      <c r="F155" s="397">
        <v>2.0</v>
      </c>
      <c r="G155" s="398">
        <v>3.0</v>
      </c>
      <c r="H155" s="398">
        <v>2.0</v>
      </c>
      <c r="I155" s="398">
        <v>10.0</v>
      </c>
      <c r="J155" s="15"/>
      <c r="K155" s="206"/>
      <c r="L155" s="206"/>
      <c r="M155" s="206"/>
      <c r="N155" s="206"/>
      <c r="O155" s="206"/>
      <c r="P155" s="15"/>
    </row>
    <row r="156" ht="15.75" customHeight="1">
      <c r="A156" s="80"/>
      <c r="B156" s="16"/>
      <c r="C156" s="211"/>
      <c r="D156" s="211"/>
      <c r="E156" s="402"/>
      <c r="F156" s="402"/>
      <c r="G156" s="402"/>
      <c r="H156" s="402"/>
      <c r="I156" s="402"/>
      <c r="J156" s="16"/>
      <c r="K156" s="211"/>
      <c r="L156" s="211"/>
      <c r="M156" s="211"/>
      <c r="N156" s="211"/>
      <c r="O156" s="211"/>
      <c r="P156" s="16"/>
    </row>
    <row r="157" ht="15.75" customHeight="1">
      <c r="A157" s="389"/>
      <c r="B157" s="403" t="s">
        <v>63</v>
      </c>
      <c r="C157" s="400"/>
      <c r="D157" s="401" t="s">
        <v>847</v>
      </c>
      <c r="E157" s="398">
        <v>2.0</v>
      </c>
      <c r="F157" s="397">
        <v>2.0</v>
      </c>
      <c r="G157" s="398">
        <v>2.0</v>
      </c>
      <c r="H157" s="398">
        <v>2.0</v>
      </c>
      <c r="I157" s="398">
        <v>8.0</v>
      </c>
      <c r="J157" s="383">
        <v>8.8</v>
      </c>
      <c r="K157" s="384"/>
      <c r="L157" s="384"/>
      <c r="M157" s="384"/>
      <c r="N157" s="384"/>
      <c r="O157" s="385">
        <v>14.0</v>
      </c>
      <c r="P157" s="386">
        <f>O157+J157</f>
        <v>22.8</v>
      </c>
    </row>
    <row r="158" ht="15.75" customHeight="1">
      <c r="A158" s="394"/>
      <c r="B158" s="15"/>
      <c r="C158" s="206"/>
      <c r="D158" s="206"/>
      <c r="E158" s="398">
        <v>2.0</v>
      </c>
      <c r="F158" s="397">
        <v>2.0</v>
      </c>
      <c r="G158" s="398">
        <v>2.0</v>
      </c>
      <c r="H158" s="398">
        <v>2.0</v>
      </c>
      <c r="I158" s="398">
        <v>8.0</v>
      </c>
      <c r="J158" s="15"/>
      <c r="K158" s="206"/>
      <c r="L158" s="206"/>
      <c r="M158" s="206"/>
      <c r="N158" s="206"/>
      <c r="O158" s="206"/>
      <c r="P158" s="15"/>
    </row>
    <row r="159" ht="15.75" customHeight="1">
      <c r="A159" s="394"/>
      <c r="B159" s="15"/>
      <c r="C159" s="206"/>
      <c r="D159" s="206"/>
      <c r="E159" s="398">
        <v>2.0</v>
      </c>
      <c r="F159" s="397">
        <v>2.0</v>
      </c>
      <c r="G159" s="398">
        <v>2.0</v>
      </c>
      <c r="H159" s="398">
        <v>2.0</v>
      </c>
      <c r="I159" s="398">
        <v>8.0</v>
      </c>
      <c r="J159" s="15"/>
      <c r="K159" s="206"/>
      <c r="L159" s="206"/>
      <c r="M159" s="206"/>
      <c r="N159" s="206"/>
      <c r="O159" s="206"/>
      <c r="P159" s="15"/>
    </row>
    <row r="160" ht="15.75" customHeight="1">
      <c r="A160" s="394"/>
      <c r="B160" s="15"/>
      <c r="C160" s="206"/>
      <c r="D160" s="206"/>
      <c r="E160" s="398">
        <v>2.0</v>
      </c>
      <c r="F160" s="397">
        <v>2.0</v>
      </c>
      <c r="G160" s="398">
        <v>2.0</v>
      </c>
      <c r="H160" s="398">
        <v>2.0</v>
      </c>
      <c r="I160" s="398">
        <v>8.0</v>
      </c>
      <c r="J160" s="15"/>
      <c r="K160" s="206"/>
      <c r="L160" s="206"/>
      <c r="M160" s="206"/>
      <c r="N160" s="206"/>
      <c r="O160" s="206"/>
      <c r="P160" s="15"/>
    </row>
    <row r="161" ht="15.75" customHeight="1">
      <c r="A161" s="394"/>
      <c r="B161" s="15"/>
      <c r="C161" s="206"/>
      <c r="D161" s="206"/>
      <c r="E161" s="396">
        <v>3.0</v>
      </c>
      <c r="F161" s="397">
        <v>2.0</v>
      </c>
      <c r="G161" s="398">
        <v>2.0</v>
      </c>
      <c r="H161" s="398">
        <v>2.0</v>
      </c>
      <c r="I161" s="398">
        <v>9.0</v>
      </c>
      <c r="J161" s="15"/>
      <c r="K161" s="206"/>
      <c r="L161" s="206"/>
      <c r="M161" s="206"/>
      <c r="N161" s="206"/>
      <c r="O161" s="206"/>
      <c r="P161" s="15"/>
    </row>
    <row r="162" ht="15.75" customHeight="1">
      <c r="A162" s="394"/>
      <c r="B162" s="15"/>
      <c r="C162" s="206"/>
      <c r="D162" s="206"/>
      <c r="E162" s="396">
        <v>3.0</v>
      </c>
      <c r="F162" s="397">
        <v>2.0</v>
      </c>
      <c r="G162" s="398">
        <v>2.0</v>
      </c>
      <c r="H162" s="398">
        <v>2.0</v>
      </c>
      <c r="I162" s="398">
        <v>9.0</v>
      </c>
      <c r="J162" s="15"/>
      <c r="K162" s="206"/>
      <c r="L162" s="206"/>
      <c r="M162" s="206"/>
      <c r="N162" s="206"/>
      <c r="O162" s="206"/>
      <c r="P162" s="15"/>
    </row>
    <row r="163" ht="15.75" customHeight="1">
      <c r="A163" s="394"/>
      <c r="B163" s="15"/>
      <c r="C163" s="206"/>
      <c r="D163" s="206"/>
      <c r="E163" s="396">
        <v>3.0</v>
      </c>
      <c r="F163" s="397">
        <v>2.0</v>
      </c>
      <c r="G163" s="398">
        <v>2.0</v>
      </c>
      <c r="H163" s="398">
        <v>2.0</v>
      </c>
      <c r="I163" s="404">
        <v>9.0</v>
      </c>
      <c r="J163" s="15"/>
      <c r="K163" s="206"/>
      <c r="L163" s="206"/>
      <c r="M163" s="206"/>
      <c r="N163" s="206"/>
      <c r="O163" s="206"/>
      <c r="P163" s="15"/>
    </row>
    <row r="164" ht="15.75" customHeight="1">
      <c r="A164" s="394"/>
      <c r="B164" s="15"/>
      <c r="C164" s="206"/>
      <c r="D164" s="206"/>
      <c r="E164" s="396">
        <v>3.0</v>
      </c>
      <c r="F164" s="397">
        <v>2.0</v>
      </c>
      <c r="G164" s="398">
        <v>2.0</v>
      </c>
      <c r="H164" s="398">
        <v>2.0</v>
      </c>
      <c r="I164" s="404">
        <v>9.0</v>
      </c>
      <c r="J164" s="15"/>
      <c r="K164" s="206"/>
      <c r="L164" s="206"/>
      <c r="M164" s="206"/>
      <c r="N164" s="206"/>
      <c r="O164" s="206"/>
      <c r="P164" s="15"/>
    </row>
    <row r="165" ht="15.75" customHeight="1">
      <c r="A165" s="394"/>
      <c r="B165" s="15"/>
      <c r="C165" s="206"/>
      <c r="D165" s="206"/>
      <c r="E165" s="404">
        <v>3.0</v>
      </c>
      <c r="F165" s="404">
        <v>2.0</v>
      </c>
      <c r="G165" s="404">
        <v>3.0</v>
      </c>
      <c r="H165" s="404">
        <v>2.0</v>
      </c>
      <c r="I165" s="404">
        <v>10.0</v>
      </c>
      <c r="J165" s="15"/>
      <c r="K165" s="206"/>
      <c r="L165" s="206"/>
      <c r="M165" s="206"/>
      <c r="N165" s="206"/>
      <c r="O165" s="206"/>
      <c r="P165" s="15"/>
    </row>
    <row r="166" ht="15.75" customHeight="1">
      <c r="A166" s="394"/>
      <c r="B166" s="15"/>
      <c r="C166" s="206"/>
      <c r="D166" s="206"/>
      <c r="E166" s="404">
        <v>3.0</v>
      </c>
      <c r="F166" s="404">
        <v>2.0</v>
      </c>
      <c r="G166" s="404">
        <v>3.0</v>
      </c>
      <c r="H166" s="404">
        <v>2.0</v>
      </c>
      <c r="I166" s="404">
        <v>10.0</v>
      </c>
      <c r="J166" s="15"/>
      <c r="K166" s="206"/>
      <c r="L166" s="206"/>
      <c r="M166" s="206"/>
      <c r="N166" s="206"/>
      <c r="O166" s="206"/>
      <c r="P166" s="15"/>
    </row>
    <row r="167" ht="15.75" customHeight="1">
      <c r="A167" s="80"/>
      <c r="B167" s="16"/>
      <c r="C167" s="211"/>
      <c r="D167" s="211"/>
      <c r="E167" s="402"/>
      <c r="F167" s="402"/>
      <c r="G167" s="402"/>
      <c r="H167" s="402"/>
      <c r="I167" s="402"/>
      <c r="J167" s="16"/>
      <c r="K167" s="211"/>
      <c r="L167" s="211"/>
      <c r="M167" s="211"/>
      <c r="N167" s="211"/>
      <c r="O167" s="211"/>
      <c r="P167" s="16"/>
    </row>
    <row r="168" ht="15.75" customHeight="1">
      <c r="A168" s="389"/>
      <c r="B168" s="405"/>
      <c r="C168" s="400"/>
      <c r="D168" s="400"/>
      <c r="E168" s="391"/>
      <c r="F168" s="392"/>
      <c r="G168" s="393"/>
      <c r="H168" s="393"/>
      <c r="I168" s="393"/>
      <c r="J168" s="386" t="str">
        <f>I178</f>
        <v/>
      </c>
      <c r="K168" s="384"/>
      <c r="L168" s="384"/>
      <c r="M168" s="384"/>
      <c r="N168" s="384"/>
      <c r="O168" s="384">
        <f>Round(SUM(K168:N177),0)</f>
        <v>0</v>
      </c>
      <c r="P168" s="386">
        <f>O168+J168</f>
        <v>0</v>
      </c>
    </row>
    <row r="169" ht="15.75" customHeight="1">
      <c r="A169" s="394"/>
      <c r="B169" s="15"/>
      <c r="C169" s="206"/>
      <c r="D169" s="206"/>
      <c r="E169" s="393"/>
      <c r="F169" s="392"/>
      <c r="G169" s="393"/>
      <c r="H169" s="393"/>
      <c r="I169" s="393"/>
      <c r="J169" s="15"/>
      <c r="K169" s="206"/>
      <c r="L169" s="206"/>
      <c r="M169" s="206"/>
      <c r="N169" s="206"/>
      <c r="O169" s="206"/>
      <c r="P169" s="15"/>
    </row>
    <row r="170" ht="15.75" customHeight="1">
      <c r="A170" s="394"/>
      <c r="B170" s="15"/>
      <c r="C170" s="206"/>
      <c r="D170" s="206"/>
      <c r="E170" s="393"/>
      <c r="F170" s="392"/>
      <c r="G170" s="393"/>
      <c r="H170" s="393"/>
      <c r="I170" s="393"/>
      <c r="J170" s="15"/>
      <c r="K170" s="206"/>
      <c r="L170" s="206"/>
      <c r="M170" s="206"/>
      <c r="N170" s="206"/>
      <c r="O170" s="206"/>
      <c r="P170" s="15"/>
    </row>
    <row r="171" ht="15.75" customHeight="1">
      <c r="A171" s="394"/>
      <c r="B171" s="15"/>
      <c r="C171" s="206"/>
      <c r="D171" s="206"/>
      <c r="E171" s="393"/>
      <c r="F171" s="392"/>
      <c r="G171" s="393"/>
      <c r="H171" s="393"/>
      <c r="I171" s="393"/>
      <c r="J171" s="15"/>
      <c r="K171" s="206"/>
      <c r="L171" s="206"/>
      <c r="M171" s="206"/>
      <c r="N171" s="206"/>
      <c r="O171" s="206"/>
      <c r="P171" s="15"/>
    </row>
    <row r="172" ht="15.75" customHeight="1">
      <c r="A172" s="394"/>
      <c r="B172" s="15"/>
      <c r="C172" s="206"/>
      <c r="D172" s="206"/>
      <c r="E172" s="393"/>
      <c r="F172" s="392"/>
      <c r="G172" s="393"/>
      <c r="H172" s="393"/>
      <c r="I172" s="393"/>
      <c r="J172" s="15"/>
      <c r="K172" s="206"/>
      <c r="L172" s="206"/>
      <c r="M172" s="206"/>
      <c r="N172" s="206"/>
      <c r="O172" s="206"/>
      <c r="P172" s="15"/>
    </row>
    <row r="173" ht="15.75" customHeight="1">
      <c r="A173" s="394"/>
      <c r="B173" s="15"/>
      <c r="C173" s="206"/>
      <c r="D173" s="206"/>
      <c r="E173" s="393"/>
      <c r="F173" s="392"/>
      <c r="G173" s="393"/>
      <c r="H173" s="393"/>
      <c r="I173" s="393"/>
      <c r="J173" s="15"/>
      <c r="K173" s="206"/>
      <c r="L173" s="206"/>
      <c r="M173" s="206"/>
      <c r="N173" s="206"/>
      <c r="O173" s="206"/>
      <c r="P173" s="15"/>
    </row>
    <row r="174" ht="15.75" customHeight="1">
      <c r="A174" s="394"/>
      <c r="B174" s="15"/>
      <c r="C174" s="206"/>
      <c r="D174" s="206"/>
      <c r="E174" s="402"/>
      <c r="F174" s="402"/>
      <c r="G174" s="402"/>
      <c r="H174" s="402"/>
      <c r="I174" s="402"/>
      <c r="J174" s="15"/>
      <c r="K174" s="206"/>
      <c r="L174" s="206"/>
      <c r="M174" s="206"/>
      <c r="N174" s="206"/>
      <c r="O174" s="206"/>
      <c r="P174" s="15"/>
    </row>
    <row r="175" ht="15.75" customHeight="1">
      <c r="A175" s="394"/>
      <c r="B175" s="15"/>
      <c r="C175" s="206"/>
      <c r="D175" s="206"/>
      <c r="E175" s="402"/>
      <c r="F175" s="402"/>
      <c r="G175" s="402"/>
      <c r="H175" s="402"/>
      <c r="I175" s="402"/>
      <c r="J175" s="15"/>
      <c r="K175" s="206"/>
      <c r="L175" s="206"/>
      <c r="M175" s="206"/>
      <c r="N175" s="206"/>
      <c r="O175" s="206"/>
      <c r="P175" s="15"/>
    </row>
    <row r="176" ht="15.75" customHeight="1">
      <c r="A176" s="394"/>
      <c r="B176" s="15"/>
      <c r="C176" s="206"/>
      <c r="D176" s="206"/>
      <c r="E176" s="402"/>
      <c r="F176" s="402"/>
      <c r="G176" s="402"/>
      <c r="H176" s="402"/>
      <c r="I176" s="402"/>
      <c r="J176" s="15"/>
      <c r="K176" s="206"/>
      <c r="L176" s="206"/>
      <c r="M176" s="206"/>
      <c r="N176" s="206"/>
      <c r="O176" s="206"/>
      <c r="P176" s="15"/>
    </row>
    <row r="177" ht="15.75" customHeight="1">
      <c r="A177" s="394"/>
      <c r="B177" s="15"/>
      <c r="C177" s="206"/>
      <c r="D177" s="206"/>
      <c r="E177" s="402"/>
      <c r="F177" s="402"/>
      <c r="G177" s="402"/>
      <c r="H177" s="402"/>
      <c r="I177" s="402"/>
      <c r="J177" s="15"/>
      <c r="K177" s="206"/>
      <c r="L177" s="206"/>
      <c r="M177" s="206"/>
      <c r="N177" s="206"/>
      <c r="O177" s="206"/>
      <c r="P177" s="15"/>
    </row>
    <row r="178" ht="15.75" customHeight="1">
      <c r="A178" s="80"/>
      <c r="B178" s="16"/>
      <c r="C178" s="211"/>
      <c r="D178" s="211"/>
      <c r="E178" s="402"/>
      <c r="F178" s="402"/>
      <c r="G178" s="402"/>
      <c r="H178" s="402"/>
      <c r="I178" s="402"/>
      <c r="J178" s="16"/>
      <c r="K178" s="211"/>
      <c r="L178" s="211"/>
      <c r="M178" s="211"/>
      <c r="N178" s="211"/>
      <c r="O178" s="211"/>
      <c r="P178" s="16"/>
    </row>
    <row r="179" ht="15.75" customHeight="1">
      <c r="A179" s="389"/>
      <c r="B179" s="405"/>
      <c r="C179" s="400"/>
      <c r="D179" s="400"/>
      <c r="E179" s="391"/>
      <c r="F179" s="392"/>
      <c r="G179" s="393"/>
      <c r="H179" s="393"/>
      <c r="I179" s="393"/>
      <c r="J179" s="386" t="str">
        <f>I189</f>
        <v/>
      </c>
      <c r="K179" s="384"/>
      <c r="L179" s="384"/>
      <c r="M179" s="384"/>
      <c r="N179" s="384"/>
      <c r="O179" s="384">
        <f>Round(SUM(K179:N188),0)</f>
        <v>0</v>
      </c>
      <c r="P179" s="386">
        <f>O179+J179</f>
        <v>0</v>
      </c>
    </row>
    <row r="180" ht="15.75" customHeight="1">
      <c r="A180" s="394"/>
      <c r="B180" s="15"/>
      <c r="C180" s="206"/>
      <c r="D180" s="206"/>
      <c r="E180" s="393"/>
      <c r="F180" s="392"/>
      <c r="G180" s="393"/>
      <c r="H180" s="393"/>
      <c r="I180" s="393"/>
      <c r="J180" s="15"/>
      <c r="K180" s="206"/>
      <c r="L180" s="206"/>
      <c r="M180" s="206"/>
      <c r="N180" s="206"/>
      <c r="O180" s="206"/>
      <c r="P180" s="15"/>
    </row>
    <row r="181" ht="15.75" customHeight="1">
      <c r="A181" s="394"/>
      <c r="B181" s="15"/>
      <c r="C181" s="206"/>
      <c r="D181" s="206"/>
      <c r="E181" s="393"/>
      <c r="F181" s="392"/>
      <c r="G181" s="393"/>
      <c r="H181" s="393"/>
      <c r="I181" s="393"/>
      <c r="J181" s="15"/>
      <c r="K181" s="206"/>
      <c r="L181" s="206"/>
      <c r="M181" s="206"/>
      <c r="N181" s="206"/>
      <c r="O181" s="206"/>
      <c r="P181" s="15"/>
    </row>
    <row r="182" ht="15.75" customHeight="1">
      <c r="A182" s="394"/>
      <c r="B182" s="15"/>
      <c r="C182" s="206"/>
      <c r="D182" s="206"/>
      <c r="E182" s="393"/>
      <c r="F182" s="392"/>
      <c r="G182" s="393"/>
      <c r="H182" s="393"/>
      <c r="I182" s="393"/>
      <c r="J182" s="15"/>
      <c r="K182" s="206"/>
      <c r="L182" s="206"/>
      <c r="M182" s="206"/>
      <c r="N182" s="206"/>
      <c r="O182" s="206"/>
      <c r="P182" s="15"/>
    </row>
    <row r="183" ht="15.75" customHeight="1">
      <c r="A183" s="394"/>
      <c r="B183" s="15"/>
      <c r="C183" s="206"/>
      <c r="D183" s="206"/>
      <c r="E183" s="393"/>
      <c r="F183" s="392"/>
      <c r="G183" s="393"/>
      <c r="H183" s="393"/>
      <c r="I183" s="393"/>
      <c r="J183" s="15"/>
      <c r="K183" s="206"/>
      <c r="L183" s="206"/>
      <c r="M183" s="206"/>
      <c r="N183" s="206"/>
      <c r="O183" s="206"/>
      <c r="P183" s="15"/>
    </row>
    <row r="184" ht="15.75" customHeight="1">
      <c r="A184" s="394"/>
      <c r="B184" s="15"/>
      <c r="C184" s="206"/>
      <c r="D184" s="206"/>
      <c r="E184" s="393"/>
      <c r="F184" s="392"/>
      <c r="G184" s="393"/>
      <c r="H184" s="393"/>
      <c r="I184" s="393"/>
      <c r="J184" s="15"/>
      <c r="K184" s="206"/>
      <c r="L184" s="206"/>
      <c r="M184" s="206"/>
      <c r="N184" s="206"/>
      <c r="O184" s="206"/>
      <c r="P184" s="15"/>
    </row>
    <row r="185" ht="15.75" customHeight="1">
      <c r="A185" s="394"/>
      <c r="B185" s="15"/>
      <c r="C185" s="206"/>
      <c r="D185" s="206"/>
      <c r="E185" s="402"/>
      <c r="F185" s="402"/>
      <c r="G185" s="402"/>
      <c r="H185" s="402"/>
      <c r="I185" s="402"/>
      <c r="J185" s="15"/>
      <c r="K185" s="206"/>
      <c r="L185" s="206"/>
      <c r="M185" s="206"/>
      <c r="N185" s="206"/>
      <c r="O185" s="206"/>
      <c r="P185" s="15"/>
    </row>
    <row r="186" ht="15.75" customHeight="1">
      <c r="A186" s="394"/>
      <c r="B186" s="15"/>
      <c r="C186" s="206"/>
      <c r="D186" s="206"/>
      <c r="E186" s="402"/>
      <c r="F186" s="402"/>
      <c r="G186" s="402"/>
      <c r="H186" s="402"/>
      <c r="I186" s="402"/>
      <c r="J186" s="15"/>
      <c r="K186" s="206"/>
      <c r="L186" s="206"/>
      <c r="M186" s="206"/>
      <c r="N186" s="206"/>
      <c r="O186" s="206"/>
      <c r="P186" s="15"/>
    </row>
    <row r="187" ht="15.75" customHeight="1">
      <c r="A187" s="394"/>
      <c r="B187" s="15"/>
      <c r="C187" s="206"/>
      <c r="D187" s="206"/>
      <c r="E187" s="402"/>
      <c r="F187" s="402"/>
      <c r="G187" s="402"/>
      <c r="H187" s="402"/>
      <c r="I187" s="402"/>
      <c r="J187" s="15"/>
      <c r="K187" s="206"/>
      <c r="L187" s="206"/>
      <c r="M187" s="206"/>
      <c r="N187" s="206"/>
      <c r="O187" s="206"/>
      <c r="P187" s="15"/>
    </row>
    <row r="188" ht="15.75" customHeight="1">
      <c r="A188" s="394"/>
      <c r="B188" s="15"/>
      <c r="C188" s="206"/>
      <c r="D188" s="206"/>
      <c r="E188" s="402"/>
      <c r="F188" s="402"/>
      <c r="G188" s="402"/>
      <c r="H188" s="402"/>
      <c r="I188" s="402"/>
      <c r="J188" s="15"/>
      <c r="K188" s="206"/>
      <c r="L188" s="206"/>
      <c r="M188" s="206"/>
      <c r="N188" s="206"/>
      <c r="O188" s="206"/>
      <c r="P188" s="15"/>
    </row>
    <row r="189" ht="15.75" customHeight="1">
      <c r="A189" s="80"/>
      <c r="B189" s="16"/>
      <c r="C189" s="211"/>
      <c r="D189" s="211"/>
      <c r="E189" s="402"/>
      <c r="F189" s="402"/>
      <c r="G189" s="402"/>
      <c r="H189" s="402"/>
      <c r="I189" s="402"/>
      <c r="J189" s="16"/>
      <c r="K189" s="211"/>
      <c r="L189" s="211"/>
      <c r="M189" s="211"/>
      <c r="N189" s="211"/>
      <c r="O189" s="211"/>
      <c r="P189" s="16"/>
    </row>
    <row r="190" ht="15.75" customHeight="1">
      <c r="A190" s="389"/>
      <c r="B190" s="403" t="s">
        <v>72</v>
      </c>
      <c r="C190" s="400"/>
      <c r="D190" s="401" t="s">
        <v>848</v>
      </c>
      <c r="E190" s="396">
        <v>2.0</v>
      </c>
      <c r="F190" s="397">
        <v>2.0</v>
      </c>
      <c r="G190" s="398">
        <v>3.0</v>
      </c>
      <c r="H190" s="398">
        <v>2.0</v>
      </c>
      <c r="I190" s="398">
        <v>9.0</v>
      </c>
      <c r="J190" s="383">
        <v>9.2</v>
      </c>
      <c r="K190" s="384"/>
      <c r="L190" s="384"/>
      <c r="M190" s="384"/>
      <c r="N190" s="384"/>
      <c r="O190" s="385">
        <v>13.0</v>
      </c>
      <c r="P190" s="386">
        <f>O190+J190</f>
        <v>22.2</v>
      </c>
    </row>
    <row r="191" ht="15.75" customHeight="1">
      <c r="A191" s="394"/>
      <c r="B191" s="15"/>
      <c r="C191" s="206"/>
      <c r="D191" s="206"/>
      <c r="E191" s="396">
        <v>2.0</v>
      </c>
      <c r="F191" s="397">
        <v>2.0</v>
      </c>
      <c r="G191" s="398">
        <v>3.0</v>
      </c>
      <c r="H191" s="398">
        <v>2.0</v>
      </c>
      <c r="I191" s="398">
        <v>9.0</v>
      </c>
      <c r="J191" s="15"/>
      <c r="K191" s="206"/>
      <c r="L191" s="206"/>
      <c r="M191" s="206"/>
      <c r="N191" s="206"/>
      <c r="O191" s="206"/>
      <c r="P191" s="15"/>
    </row>
    <row r="192" ht="15.75" customHeight="1">
      <c r="A192" s="394"/>
      <c r="B192" s="15"/>
      <c r="C192" s="206"/>
      <c r="D192" s="206"/>
      <c r="E192" s="396">
        <v>2.0</v>
      </c>
      <c r="F192" s="397">
        <v>2.0</v>
      </c>
      <c r="G192" s="398">
        <v>3.0</v>
      </c>
      <c r="H192" s="398">
        <v>2.0</v>
      </c>
      <c r="I192" s="398">
        <v>9.0</v>
      </c>
      <c r="J192" s="15"/>
      <c r="K192" s="206"/>
      <c r="L192" s="206"/>
      <c r="M192" s="206"/>
      <c r="N192" s="206"/>
      <c r="O192" s="206"/>
      <c r="P192" s="15"/>
    </row>
    <row r="193" ht="15.75" customHeight="1">
      <c r="A193" s="394"/>
      <c r="B193" s="15"/>
      <c r="C193" s="206"/>
      <c r="D193" s="206"/>
      <c r="E193" s="396">
        <v>2.0</v>
      </c>
      <c r="F193" s="397">
        <v>2.0</v>
      </c>
      <c r="G193" s="398">
        <v>3.0</v>
      </c>
      <c r="H193" s="398">
        <v>2.0</v>
      </c>
      <c r="I193" s="398">
        <v>9.0</v>
      </c>
      <c r="J193" s="15"/>
      <c r="K193" s="206"/>
      <c r="L193" s="206"/>
      <c r="M193" s="206"/>
      <c r="N193" s="206"/>
      <c r="O193" s="206"/>
      <c r="P193" s="15"/>
    </row>
    <row r="194" ht="15.75" customHeight="1">
      <c r="A194" s="394"/>
      <c r="B194" s="15"/>
      <c r="C194" s="206"/>
      <c r="D194" s="206"/>
      <c r="E194" s="396">
        <v>2.0</v>
      </c>
      <c r="F194" s="397">
        <v>2.0</v>
      </c>
      <c r="G194" s="398">
        <v>3.0</v>
      </c>
      <c r="H194" s="398">
        <v>2.0</v>
      </c>
      <c r="I194" s="398">
        <v>9.0</v>
      </c>
      <c r="J194" s="15"/>
      <c r="K194" s="206"/>
      <c r="L194" s="206"/>
      <c r="M194" s="206"/>
      <c r="N194" s="206"/>
      <c r="O194" s="206"/>
      <c r="P194" s="15"/>
    </row>
    <row r="195" ht="15.75" customHeight="1">
      <c r="A195" s="394"/>
      <c r="B195" s="15"/>
      <c r="C195" s="206"/>
      <c r="D195" s="206"/>
      <c r="E195" s="398">
        <v>2.0</v>
      </c>
      <c r="F195" s="397">
        <v>2.0</v>
      </c>
      <c r="G195" s="398">
        <v>2.0</v>
      </c>
      <c r="H195" s="398">
        <v>2.0</v>
      </c>
      <c r="I195" s="398">
        <v>8.0</v>
      </c>
      <c r="J195" s="15"/>
      <c r="K195" s="206"/>
      <c r="L195" s="206"/>
      <c r="M195" s="206"/>
      <c r="N195" s="206"/>
      <c r="O195" s="206"/>
      <c r="P195" s="15"/>
    </row>
    <row r="196" ht="15.75" customHeight="1">
      <c r="A196" s="394"/>
      <c r="B196" s="15"/>
      <c r="C196" s="206"/>
      <c r="D196" s="206"/>
      <c r="E196" s="396">
        <v>2.0</v>
      </c>
      <c r="F196" s="397">
        <v>2.0</v>
      </c>
      <c r="G196" s="398">
        <v>3.0</v>
      </c>
      <c r="H196" s="398">
        <v>2.0</v>
      </c>
      <c r="I196" s="398">
        <v>9.0</v>
      </c>
      <c r="J196" s="15"/>
      <c r="K196" s="206"/>
      <c r="L196" s="206"/>
      <c r="M196" s="206"/>
      <c r="N196" s="206"/>
      <c r="O196" s="206"/>
      <c r="P196" s="15"/>
    </row>
    <row r="197" ht="15.75" customHeight="1">
      <c r="A197" s="394"/>
      <c r="B197" s="15"/>
      <c r="C197" s="206"/>
      <c r="D197" s="206"/>
      <c r="E197" s="396">
        <v>2.0</v>
      </c>
      <c r="F197" s="397">
        <v>2.0</v>
      </c>
      <c r="G197" s="398">
        <v>3.0</v>
      </c>
      <c r="H197" s="398">
        <v>2.0</v>
      </c>
      <c r="I197" s="398">
        <v>9.0</v>
      </c>
      <c r="J197" s="15"/>
      <c r="K197" s="206"/>
      <c r="L197" s="206"/>
      <c r="M197" s="206"/>
      <c r="N197" s="206"/>
      <c r="O197" s="206"/>
      <c r="P197" s="15"/>
    </row>
    <row r="198" ht="15.75" customHeight="1">
      <c r="A198" s="394"/>
      <c r="B198" s="15"/>
      <c r="C198" s="206"/>
      <c r="D198" s="206"/>
      <c r="E198" s="404">
        <v>3.0</v>
      </c>
      <c r="F198" s="404">
        <v>2.0</v>
      </c>
      <c r="G198" s="404">
        <v>3.0</v>
      </c>
      <c r="H198" s="404">
        <v>2.0</v>
      </c>
      <c r="I198" s="404">
        <v>10.0</v>
      </c>
      <c r="J198" s="15"/>
      <c r="K198" s="206"/>
      <c r="L198" s="206"/>
      <c r="M198" s="206"/>
      <c r="N198" s="206"/>
      <c r="O198" s="206"/>
      <c r="P198" s="15"/>
    </row>
    <row r="199" ht="15.75" customHeight="1">
      <c r="A199" s="394"/>
      <c r="B199" s="15"/>
      <c r="C199" s="206"/>
      <c r="D199" s="206"/>
      <c r="E199" s="404">
        <v>3.0</v>
      </c>
      <c r="F199" s="404">
        <v>2.0</v>
      </c>
      <c r="G199" s="404">
        <v>3.0</v>
      </c>
      <c r="H199" s="404">
        <v>2.0</v>
      </c>
      <c r="I199" s="404">
        <v>10.0</v>
      </c>
      <c r="J199" s="15"/>
      <c r="K199" s="206"/>
      <c r="L199" s="206"/>
      <c r="M199" s="206"/>
      <c r="N199" s="206"/>
      <c r="O199" s="206"/>
      <c r="P199" s="15"/>
    </row>
    <row r="200" ht="15.75" customHeight="1">
      <c r="A200" s="80"/>
      <c r="B200" s="16"/>
      <c r="C200" s="211"/>
      <c r="D200" s="211"/>
      <c r="E200" s="402"/>
      <c r="F200" s="402"/>
      <c r="G200" s="402"/>
      <c r="H200" s="402"/>
      <c r="I200" s="402"/>
      <c r="J200" s="16"/>
      <c r="K200" s="211"/>
      <c r="L200" s="211"/>
      <c r="M200" s="211"/>
      <c r="N200" s="211"/>
      <c r="O200" s="211"/>
      <c r="P200" s="16"/>
    </row>
    <row r="201" ht="15.75" customHeight="1">
      <c r="A201" s="389"/>
      <c r="B201" s="403" t="s">
        <v>75</v>
      </c>
      <c r="C201" s="400"/>
      <c r="D201" s="401" t="s">
        <v>849</v>
      </c>
      <c r="E201" s="396">
        <v>2.0</v>
      </c>
      <c r="F201" s="397">
        <v>2.0</v>
      </c>
      <c r="G201" s="398">
        <v>3.0</v>
      </c>
      <c r="H201" s="398">
        <v>2.0</v>
      </c>
      <c r="I201" s="398">
        <v>9.0</v>
      </c>
      <c r="J201" s="383">
        <v>9.1</v>
      </c>
      <c r="K201" s="384"/>
      <c r="L201" s="384"/>
      <c r="M201" s="384"/>
      <c r="N201" s="384"/>
      <c r="O201" s="385">
        <v>14.0</v>
      </c>
      <c r="P201" s="386">
        <f>O201+J201</f>
        <v>23.1</v>
      </c>
    </row>
    <row r="202" ht="15.75" customHeight="1">
      <c r="A202" s="394"/>
      <c r="B202" s="15"/>
      <c r="C202" s="206"/>
      <c r="D202" s="206"/>
      <c r="E202" s="398">
        <v>3.0</v>
      </c>
      <c r="F202" s="397">
        <v>2.0</v>
      </c>
      <c r="G202" s="398">
        <v>2.0</v>
      </c>
      <c r="H202" s="398">
        <v>2.0</v>
      </c>
      <c r="I202" s="398">
        <v>9.0</v>
      </c>
      <c r="J202" s="15"/>
      <c r="K202" s="206"/>
      <c r="L202" s="206"/>
      <c r="M202" s="206"/>
      <c r="N202" s="206"/>
      <c r="O202" s="206"/>
      <c r="P202" s="15"/>
    </row>
    <row r="203" ht="15.75" customHeight="1">
      <c r="A203" s="394"/>
      <c r="B203" s="15"/>
      <c r="C203" s="206"/>
      <c r="D203" s="206"/>
      <c r="E203" s="398">
        <v>3.0</v>
      </c>
      <c r="F203" s="397">
        <v>2.0</v>
      </c>
      <c r="G203" s="398">
        <v>2.0</v>
      </c>
      <c r="H203" s="398">
        <v>2.0</v>
      </c>
      <c r="I203" s="398">
        <v>9.0</v>
      </c>
      <c r="J203" s="15"/>
      <c r="K203" s="206"/>
      <c r="L203" s="206"/>
      <c r="M203" s="206"/>
      <c r="N203" s="206"/>
      <c r="O203" s="206"/>
      <c r="P203" s="15"/>
    </row>
    <row r="204" ht="15.75" customHeight="1">
      <c r="A204" s="394"/>
      <c r="B204" s="15"/>
      <c r="C204" s="206"/>
      <c r="D204" s="206"/>
      <c r="E204" s="398">
        <v>3.0</v>
      </c>
      <c r="F204" s="397">
        <v>2.0</v>
      </c>
      <c r="G204" s="398">
        <v>2.0</v>
      </c>
      <c r="H204" s="398">
        <v>2.0</v>
      </c>
      <c r="I204" s="398">
        <v>9.0</v>
      </c>
      <c r="J204" s="15"/>
      <c r="K204" s="206"/>
      <c r="L204" s="206"/>
      <c r="M204" s="206"/>
      <c r="N204" s="206"/>
      <c r="O204" s="206"/>
      <c r="P204" s="15"/>
    </row>
    <row r="205" ht="15.75" customHeight="1">
      <c r="A205" s="394"/>
      <c r="B205" s="15"/>
      <c r="C205" s="206"/>
      <c r="D205" s="206"/>
      <c r="E205" s="398">
        <v>2.0</v>
      </c>
      <c r="F205" s="397">
        <v>2.0</v>
      </c>
      <c r="G205" s="398">
        <v>3.0</v>
      </c>
      <c r="H205" s="398">
        <v>2.0</v>
      </c>
      <c r="I205" s="398">
        <v>9.0</v>
      </c>
      <c r="J205" s="15"/>
      <c r="K205" s="206"/>
      <c r="L205" s="206"/>
      <c r="M205" s="206"/>
      <c r="N205" s="206"/>
      <c r="O205" s="206"/>
      <c r="P205" s="15"/>
    </row>
    <row r="206" ht="15.75" customHeight="1">
      <c r="A206" s="394"/>
      <c r="B206" s="15"/>
      <c r="C206" s="206"/>
      <c r="D206" s="206"/>
      <c r="E206" s="398">
        <v>2.0</v>
      </c>
      <c r="F206" s="397">
        <v>2.0</v>
      </c>
      <c r="G206" s="398">
        <v>3.0</v>
      </c>
      <c r="H206" s="398">
        <v>2.0</v>
      </c>
      <c r="I206" s="398">
        <v>9.0</v>
      </c>
      <c r="J206" s="15"/>
      <c r="K206" s="206"/>
      <c r="L206" s="206"/>
      <c r="M206" s="206"/>
      <c r="N206" s="206"/>
      <c r="O206" s="206"/>
      <c r="P206" s="15"/>
    </row>
    <row r="207" ht="15.75" customHeight="1">
      <c r="A207" s="394"/>
      <c r="B207" s="15"/>
      <c r="C207" s="206"/>
      <c r="D207" s="206"/>
      <c r="E207" s="404">
        <v>2.0</v>
      </c>
      <c r="F207" s="404">
        <v>2.0</v>
      </c>
      <c r="G207" s="404">
        <v>3.0</v>
      </c>
      <c r="H207" s="404">
        <v>1.0</v>
      </c>
      <c r="I207" s="404">
        <v>9.0</v>
      </c>
      <c r="J207" s="15"/>
      <c r="K207" s="206"/>
      <c r="L207" s="206"/>
      <c r="M207" s="206"/>
      <c r="N207" s="206"/>
      <c r="O207" s="206"/>
      <c r="P207" s="15"/>
    </row>
    <row r="208" ht="15.75" customHeight="1">
      <c r="A208" s="394"/>
      <c r="B208" s="15"/>
      <c r="C208" s="206"/>
      <c r="D208" s="206"/>
      <c r="E208" s="404">
        <v>2.0</v>
      </c>
      <c r="F208" s="404">
        <v>2.0</v>
      </c>
      <c r="G208" s="404">
        <v>2.0</v>
      </c>
      <c r="H208" s="404">
        <v>2.0</v>
      </c>
      <c r="I208" s="404">
        <v>8.0</v>
      </c>
      <c r="J208" s="15"/>
      <c r="K208" s="206"/>
      <c r="L208" s="206"/>
      <c r="M208" s="206"/>
      <c r="N208" s="206"/>
      <c r="O208" s="206"/>
      <c r="P208" s="15"/>
    </row>
    <row r="209" ht="15.75" customHeight="1">
      <c r="A209" s="394"/>
      <c r="B209" s="15"/>
      <c r="C209" s="206"/>
      <c r="D209" s="206"/>
      <c r="E209" s="404">
        <v>3.0</v>
      </c>
      <c r="F209" s="404">
        <v>2.0</v>
      </c>
      <c r="G209" s="404">
        <v>3.0</v>
      </c>
      <c r="H209" s="404">
        <v>2.0</v>
      </c>
      <c r="I209" s="404">
        <v>10.0</v>
      </c>
      <c r="J209" s="15"/>
      <c r="K209" s="206"/>
      <c r="L209" s="206"/>
      <c r="M209" s="206"/>
      <c r="N209" s="206"/>
      <c r="O209" s="206"/>
      <c r="P209" s="15"/>
    </row>
    <row r="210" ht="15.75" customHeight="1">
      <c r="A210" s="394"/>
      <c r="B210" s="15"/>
      <c r="C210" s="206"/>
      <c r="D210" s="206"/>
      <c r="E210" s="404">
        <v>3.0</v>
      </c>
      <c r="F210" s="404">
        <v>2.0</v>
      </c>
      <c r="G210" s="404">
        <v>3.0</v>
      </c>
      <c r="H210" s="404">
        <v>2.0</v>
      </c>
      <c r="I210" s="404">
        <v>10.0</v>
      </c>
      <c r="J210" s="15"/>
      <c r="K210" s="206"/>
      <c r="L210" s="206"/>
      <c r="M210" s="206"/>
      <c r="N210" s="206"/>
      <c r="O210" s="206"/>
      <c r="P210" s="15"/>
    </row>
    <row r="211" ht="15.75" customHeight="1">
      <c r="A211" s="80"/>
      <c r="B211" s="16"/>
      <c r="C211" s="211"/>
      <c r="D211" s="211"/>
      <c r="E211" s="402"/>
      <c r="F211" s="402"/>
      <c r="G211" s="402"/>
      <c r="H211" s="402"/>
      <c r="I211" s="402"/>
      <c r="J211" s="16"/>
      <c r="K211" s="211"/>
      <c r="L211" s="211"/>
      <c r="M211" s="211"/>
      <c r="N211" s="211"/>
      <c r="O211" s="211"/>
      <c r="P211" s="16"/>
    </row>
    <row r="212" ht="15.75" customHeight="1">
      <c r="A212" s="389"/>
      <c r="B212" s="403" t="s">
        <v>78</v>
      </c>
      <c r="C212" s="400"/>
      <c r="D212" s="401" t="s">
        <v>850</v>
      </c>
      <c r="E212" s="396">
        <v>3.0</v>
      </c>
      <c r="F212" s="397">
        <v>2.0</v>
      </c>
      <c r="G212" s="398">
        <v>2.0</v>
      </c>
      <c r="H212" s="398">
        <v>2.0</v>
      </c>
      <c r="I212" s="398">
        <v>9.0</v>
      </c>
      <c r="J212" s="383">
        <v>8.3</v>
      </c>
      <c r="K212" s="384"/>
      <c r="L212" s="384"/>
      <c r="M212" s="384"/>
      <c r="N212" s="384"/>
      <c r="O212" s="385">
        <v>14.0</v>
      </c>
      <c r="P212" s="386">
        <f>O212+J212</f>
        <v>22.3</v>
      </c>
    </row>
    <row r="213" ht="15.75" customHeight="1">
      <c r="A213" s="394"/>
      <c r="B213" s="15"/>
      <c r="C213" s="206"/>
      <c r="D213" s="206"/>
      <c r="E213" s="396">
        <v>3.0</v>
      </c>
      <c r="F213" s="397">
        <v>2.0</v>
      </c>
      <c r="G213" s="398">
        <v>2.0</v>
      </c>
      <c r="H213" s="398">
        <v>2.0</v>
      </c>
      <c r="I213" s="398">
        <v>9.0</v>
      </c>
      <c r="J213" s="15"/>
      <c r="K213" s="206"/>
      <c r="L213" s="206"/>
      <c r="M213" s="206"/>
      <c r="N213" s="206"/>
      <c r="O213" s="206"/>
      <c r="P213" s="15"/>
    </row>
    <row r="214" ht="15.75" customHeight="1">
      <c r="A214" s="394"/>
      <c r="B214" s="15"/>
      <c r="C214" s="206"/>
      <c r="D214" s="206"/>
      <c r="E214" s="396">
        <v>3.0</v>
      </c>
      <c r="F214" s="397">
        <v>2.0</v>
      </c>
      <c r="G214" s="398">
        <v>2.0</v>
      </c>
      <c r="H214" s="398">
        <v>2.0</v>
      </c>
      <c r="I214" s="398">
        <v>9.0</v>
      </c>
      <c r="J214" s="15"/>
      <c r="K214" s="206"/>
      <c r="L214" s="206"/>
      <c r="M214" s="206"/>
      <c r="N214" s="206"/>
      <c r="O214" s="206"/>
      <c r="P214" s="15"/>
    </row>
    <row r="215" ht="15.75" customHeight="1">
      <c r="A215" s="394"/>
      <c r="B215" s="15"/>
      <c r="C215" s="206"/>
      <c r="D215" s="206"/>
      <c r="E215" s="396">
        <v>3.0</v>
      </c>
      <c r="F215" s="397">
        <v>2.0</v>
      </c>
      <c r="G215" s="398">
        <v>2.0</v>
      </c>
      <c r="H215" s="398">
        <v>2.0</v>
      </c>
      <c r="I215" s="398">
        <v>9.0</v>
      </c>
      <c r="J215" s="15"/>
      <c r="K215" s="206"/>
      <c r="L215" s="206"/>
      <c r="M215" s="206"/>
      <c r="N215" s="206"/>
      <c r="O215" s="206"/>
      <c r="P215" s="15"/>
    </row>
    <row r="216" ht="15.75" customHeight="1">
      <c r="A216" s="394"/>
      <c r="B216" s="15"/>
      <c r="C216" s="206"/>
      <c r="D216" s="206"/>
      <c r="E216" s="396">
        <v>3.0</v>
      </c>
      <c r="F216" s="397">
        <v>2.0</v>
      </c>
      <c r="G216" s="398">
        <v>2.0</v>
      </c>
      <c r="H216" s="398">
        <v>2.0</v>
      </c>
      <c r="I216" s="398">
        <v>9.0</v>
      </c>
      <c r="J216" s="15"/>
      <c r="K216" s="206"/>
      <c r="L216" s="206"/>
      <c r="M216" s="206"/>
      <c r="N216" s="206"/>
      <c r="O216" s="206"/>
      <c r="P216" s="15"/>
    </row>
    <row r="217" ht="15.75" customHeight="1">
      <c r="A217" s="394"/>
      <c r="B217" s="15"/>
      <c r="C217" s="206"/>
      <c r="D217" s="206"/>
      <c r="E217" s="396">
        <v>3.0</v>
      </c>
      <c r="F217" s="397">
        <v>2.0</v>
      </c>
      <c r="G217" s="398">
        <v>2.0</v>
      </c>
      <c r="H217" s="398">
        <v>2.0</v>
      </c>
      <c r="I217" s="398">
        <v>9.0</v>
      </c>
      <c r="J217" s="15"/>
      <c r="K217" s="206"/>
      <c r="L217" s="206"/>
      <c r="M217" s="206"/>
      <c r="N217" s="206"/>
      <c r="O217" s="206"/>
      <c r="P217" s="15"/>
    </row>
    <row r="218" ht="15.75" customHeight="1">
      <c r="A218" s="394"/>
      <c r="B218" s="15"/>
      <c r="C218" s="206"/>
      <c r="D218" s="206"/>
      <c r="E218" s="396">
        <v>3.0</v>
      </c>
      <c r="F218" s="397">
        <v>2.0</v>
      </c>
      <c r="G218" s="398">
        <v>2.0</v>
      </c>
      <c r="H218" s="398">
        <v>2.0</v>
      </c>
      <c r="I218" s="398">
        <v>9.0</v>
      </c>
      <c r="J218" s="15"/>
      <c r="K218" s="206"/>
      <c r="L218" s="206"/>
      <c r="M218" s="206"/>
      <c r="N218" s="206"/>
      <c r="O218" s="206"/>
      <c r="P218" s="15"/>
    </row>
    <row r="219" ht="15.75" customHeight="1">
      <c r="A219" s="394"/>
      <c r="B219" s="15"/>
      <c r="C219" s="206"/>
      <c r="D219" s="206"/>
      <c r="E219" s="396">
        <v>3.0</v>
      </c>
      <c r="F219" s="397">
        <v>2.0</v>
      </c>
      <c r="G219" s="398">
        <v>3.0</v>
      </c>
      <c r="H219" s="398">
        <v>2.0</v>
      </c>
      <c r="I219" s="398">
        <v>10.0</v>
      </c>
      <c r="J219" s="15"/>
      <c r="K219" s="206"/>
      <c r="L219" s="206"/>
      <c r="M219" s="206"/>
      <c r="N219" s="206"/>
      <c r="O219" s="206"/>
      <c r="P219" s="15"/>
    </row>
    <row r="220" ht="15.75" customHeight="1">
      <c r="A220" s="394"/>
      <c r="B220" s="15"/>
      <c r="C220" s="206"/>
      <c r="D220" s="206"/>
      <c r="E220" s="404">
        <v>3.0</v>
      </c>
      <c r="F220" s="404">
        <v>2.0</v>
      </c>
      <c r="G220" s="404">
        <v>3.0</v>
      </c>
      <c r="H220" s="404">
        <v>2.0</v>
      </c>
      <c r="I220" s="404">
        <v>10.0</v>
      </c>
      <c r="J220" s="15"/>
      <c r="K220" s="206"/>
      <c r="L220" s="206"/>
      <c r="M220" s="206"/>
      <c r="N220" s="206"/>
      <c r="O220" s="206"/>
      <c r="P220" s="15"/>
    </row>
    <row r="221" ht="15.75" customHeight="1">
      <c r="A221" s="394"/>
      <c r="B221" s="15"/>
      <c r="C221" s="206"/>
      <c r="D221" s="206"/>
      <c r="E221" s="404">
        <v>3.0</v>
      </c>
      <c r="F221" s="404">
        <v>2.0</v>
      </c>
      <c r="G221" s="404">
        <v>3.0</v>
      </c>
      <c r="H221" s="404">
        <v>2.0</v>
      </c>
      <c r="I221" s="404">
        <v>10.0</v>
      </c>
      <c r="J221" s="15"/>
      <c r="K221" s="206"/>
      <c r="L221" s="206"/>
      <c r="M221" s="206"/>
      <c r="N221" s="206"/>
      <c r="O221" s="206"/>
      <c r="P221" s="15"/>
    </row>
    <row r="222" ht="15.75" customHeight="1">
      <c r="A222" s="80"/>
      <c r="B222" s="16"/>
      <c r="C222" s="211"/>
      <c r="D222" s="211"/>
      <c r="E222" s="402"/>
      <c r="F222" s="402"/>
      <c r="G222" s="402"/>
      <c r="H222" s="402"/>
      <c r="I222" s="402"/>
      <c r="J222" s="16"/>
      <c r="K222" s="211"/>
      <c r="L222" s="211"/>
      <c r="M222" s="211"/>
      <c r="N222" s="211"/>
      <c r="O222" s="211"/>
      <c r="P222" s="16"/>
    </row>
    <row r="223" ht="15.75" customHeight="1">
      <c r="A223" s="389"/>
      <c r="B223" s="405"/>
      <c r="C223" s="400"/>
      <c r="D223" s="400"/>
      <c r="E223" s="391"/>
      <c r="F223" s="392"/>
      <c r="G223" s="393"/>
      <c r="H223" s="393"/>
      <c r="I223" s="393"/>
      <c r="J223" s="386" t="str">
        <f>I233</f>
        <v/>
      </c>
      <c r="K223" s="384"/>
      <c r="L223" s="384"/>
      <c r="M223" s="384"/>
      <c r="N223" s="384"/>
      <c r="O223" s="384">
        <f>Round(SUM(K223:N232),0)</f>
        <v>0</v>
      </c>
      <c r="P223" s="386">
        <f>O223+J223</f>
        <v>0</v>
      </c>
    </row>
    <row r="224" ht="15.75" customHeight="1">
      <c r="A224" s="394"/>
      <c r="B224" s="15"/>
      <c r="C224" s="206"/>
      <c r="D224" s="206"/>
      <c r="E224" s="393"/>
      <c r="F224" s="392"/>
      <c r="G224" s="393"/>
      <c r="H224" s="393"/>
      <c r="I224" s="393"/>
      <c r="J224" s="15"/>
      <c r="K224" s="206"/>
      <c r="L224" s="206"/>
      <c r="M224" s="206"/>
      <c r="N224" s="206"/>
      <c r="O224" s="206"/>
      <c r="P224" s="15"/>
    </row>
    <row r="225" ht="15.75" customHeight="1">
      <c r="A225" s="394"/>
      <c r="B225" s="15"/>
      <c r="C225" s="206"/>
      <c r="D225" s="206"/>
      <c r="E225" s="393"/>
      <c r="F225" s="392"/>
      <c r="G225" s="393"/>
      <c r="H225" s="393"/>
      <c r="I225" s="393"/>
      <c r="J225" s="15"/>
      <c r="K225" s="206"/>
      <c r="L225" s="206"/>
      <c r="M225" s="206"/>
      <c r="N225" s="206"/>
      <c r="O225" s="206"/>
      <c r="P225" s="15"/>
    </row>
    <row r="226" ht="15.75" customHeight="1">
      <c r="A226" s="394"/>
      <c r="B226" s="15"/>
      <c r="C226" s="206"/>
      <c r="D226" s="206"/>
      <c r="E226" s="393"/>
      <c r="F226" s="392"/>
      <c r="G226" s="393"/>
      <c r="H226" s="393"/>
      <c r="I226" s="393"/>
      <c r="J226" s="15"/>
      <c r="K226" s="206"/>
      <c r="L226" s="206"/>
      <c r="M226" s="206"/>
      <c r="N226" s="206"/>
      <c r="O226" s="206"/>
      <c r="P226" s="15"/>
    </row>
    <row r="227" ht="15.75" customHeight="1">
      <c r="A227" s="394"/>
      <c r="B227" s="15"/>
      <c r="C227" s="206"/>
      <c r="D227" s="206"/>
      <c r="E227" s="393"/>
      <c r="F227" s="392"/>
      <c r="G227" s="393"/>
      <c r="H227" s="393"/>
      <c r="I227" s="393"/>
      <c r="J227" s="15"/>
      <c r="K227" s="206"/>
      <c r="L227" s="206"/>
      <c r="M227" s="206"/>
      <c r="N227" s="206"/>
      <c r="O227" s="206"/>
      <c r="P227" s="15"/>
    </row>
    <row r="228" ht="15.75" customHeight="1">
      <c r="A228" s="394"/>
      <c r="B228" s="15"/>
      <c r="C228" s="206"/>
      <c r="D228" s="206"/>
      <c r="E228" s="393"/>
      <c r="F228" s="392"/>
      <c r="G228" s="393"/>
      <c r="H228" s="393"/>
      <c r="I228" s="393"/>
      <c r="J228" s="15"/>
      <c r="K228" s="206"/>
      <c r="L228" s="206"/>
      <c r="M228" s="206"/>
      <c r="N228" s="206"/>
      <c r="O228" s="206"/>
      <c r="P228" s="15"/>
    </row>
    <row r="229" ht="15.75" customHeight="1">
      <c r="A229" s="394"/>
      <c r="B229" s="15"/>
      <c r="C229" s="206"/>
      <c r="D229" s="206"/>
      <c r="E229" s="402"/>
      <c r="F229" s="402"/>
      <c r="G229" s="402"/>
      <c r="H229" s="402"/>
      <c r="I229" s="402"/>
      <c r="J229" s="15"/>
      <c r="K229" s="206"/>
      <c r="L229" s="206"/>
      <c r="M229" s="206"/>
      <c r="N229" s="206"/>
      <c r="O229" s="206"/>
      <c r="P229" s="15"/>
    </row>
    <row r="230" ht="15.75" customHeight="1">
      <c r="A230" s="394"/>
      <c r="B230" s="15"/>
      <c r="C230" s="206"/>
      <c r="D230" s="206"/>
      <c r="E230" s="402"/>
      <c r="F230" s="402"/>
      <c r="G230" s="402"/>
      <c r="H230" s="402"/>
      <c r="I230" s="402"/>
      <c r="J230" s="15"/>
      <c r="K230" s="206"/>
      <c r="L230" s="206"/>
      <c r="M230" s="206"/>
      <c r="N230" s="206"/>
      <c r="O230" s="206"/>
      <c r="P230" s="15"/>
    </row>
    <row r="231" ht="15.75" customHeight="1">
      <c r="A231" s="394"/>
      <c r="B231" s="15"/>
      <c r="C231" s="206"/>
      <c r="D231" s="206"/>
      <c r="E231" s="402"/>
      <c r="F231" s="402"/>
      <c r="G231" s="402"/>
      <c r="H231" s="402"/>
      <c r="I231" s="402"/>
      <c r="J231" s="15"/>
      <c r="K231" s="206"/>
      <c r="L231" s="206"/>
      <c r="M231" s="206"/>
      <c r="N231" s="206"/>
      <c r="O231" s="206"/>
      <c r="P231" s="15"/>
    </row>
    <row r="232" ht="15.75" customHeight="1">
      <c r="A232" s="394"/>
      <c r="B232" s="15"/>
      <c r="C232" s="206"/>
      <c r="D232" s="206"/>
      <c r="E232" s="402"/>
      <c r="F232" s="402"/>
      <c r="G232" s="402"/>
      <c r="H232" s="402"/>
      <c r="I232" s="402"/>
      <c r="J232" s="15"/>
      <c r="K232" s="206"/>
      <c r="L232" s="206"/>
      <c r="M232" s="206"/>
      <c r="N232" s="206"/>
      <c r="O232" s="206"/>
      <c r="P232" s="15"/>
    </row>
    <row r="233" ht="15.75" customHeight="1">
      <c r="A233" s="80"/>
      <c r="B233" s="16"/>
      <c r="C233" s="211"/>
      <c r="D233" s="211"/>
      <c r="E233" s="402"/>
      <c r="F233" s="402"/>
      <c r="G233" s="402"/>
      <c r="H233" s="402"/>
      <c r="I233" s="402"/>
      <c r="J233" s="16"/>
      <c r="K233" s="211"/>
      <c r="L233" s="211"/>
      <c r="M233" s="211"/>
      <c r="N233" s="211"/>
      <c r="O233" s="211"/>
      <c r="P233" s="16"/>
    </row>
    <row r="234" ht="15.75" customHeight="1">
      <c r="A234" s="389"/>
      <c r="B234" s="405"/>
      <c r="C234" s="400"/>
      <c r="D234" s="400"/>
      <c r="E234" s="391"/>
      <c r="F234" s="392"/>
      <c r="G234" s="393"/>
      <c r="H234" s="393"/>
      <c r="I234" s="393"/>
      <c r="J234" s="386" t="str">
        <f>I244</f>
        <v/>
      </c>
      <c r="K234" s="384"/>
      <c r="L234" s="384"/>
      <c r="M234" s="384"/>
      <c r="N234" s="384"/>
      <c r="O234" s="384">
        <f>Round(SUM(K234:N243),0)</f>
        <v>0</v>
      </c>
      <c r="P234" s="386">
        <f>O234+J234</f>
        <v>0</v>
      </c>
    </row>
    <row r="235" ht="15.75" customHeight="1">
      <c r="A235" s="394"/>
      <c r="B235" s="15"/>
      <c r="C235" s="206"/>
      <c r="D235" s="206"/>
      <c r="E235" s="393"/>
      <c r="F235" s="392"/>
      <c r="G235" s="393"/>
      <c r="H235" s="393"/>
      <c r="I235" s="393"/>
      <c r="J235" s="15"/>
      <c r="K235" s="206"/>
      <c r="L235" s="206"/>
      <c r="M235" s="206"/>
      <c r="N235" s="206"/>
      <c r="O235" s="206"/>
      <c r="P235" s="15"/>
    </row>
    <row r="236" ht="15.75" customHeight="1">
      <c r="A236" s="394"/>
      <c r="B236" s="15"/>
      <c r="C236" s="206"/>
      <c r="D236" s="206"/>
      <c r="E236" s="393"/>
      <c r="F236" s="392"/>
      <c r="G236" s="393"/>
      <c r="H236" s="393"/>
      <c r="I236" s="393"/>
      <c r="J236" s="15"/>
      <c r="K236" s="206"/>
      <c r="L236" s="206"/>
      <c r="M236" s="206"/>
      <c r="N236" s="206"/>
      <c r="O236" s="206"/>
      <c r="P236" s="15"/>
    </row>
    <row r="237" ht="15.75" customHeight="1">
      <c r="A237" s="394"/>
      <c r="B237" s="15"/>
      <c r="C237" s="206"/>
      <c r="D237" s="206"/>
      <c r="E237" s="393"/>
      <c r="F237" s="392"/>
      <c r="G237" s="393"/>
      <c r="H237" s="393"/>
      <c r="I237" s="393"/>
      <c r="J237" s="15"/>
      <c r="K237" s="206"/>
      <c r="L237" s="206"/>
      <c r="M237" s="206"/>
      <c r="N237" s="206"/>
      <c r="O237" s="206"/>
      <c r="P237" s="15"/>
    </row>
    <row r="238" ht="15.75" customHeight="1">
      <c r="A238" s="394"/>
      <c r="B238" s="15"/>
      <c r="C238" s="206"/>
      <c r="D238" s="206"/>
      <c r="E238" s="393"/>
      <c r="F238" s="392"/>
      <c r="G238" s="393"/>
      <c r="H238" s="393"/>
      <c r="I238" s="393"/>
      <c r="J238" s="15"/>
      <c r="K238" s="206"/>
      <c r="L238" s="206"/>
      <c r="M238" s="206"/>
      <c r="N238" s="206"/>
      <c r="O238" s="206"/>
      <c r="P238" s="15"/>
    </row>
    <row r="239" ht="15.75" customHeight="1">
      <c r="A239" s="394"/>
      <c r="B239" s="15"/>
      <c r="C239" s="206"/>
      <c r="D239" s="206"/>
      <c r="E239" s="393"/>
      <c r="F239" s="392"/>
      <c r="G239" s="393"/>
      <c r="H239" s="393"/>
      <c r="I239" s="393"/>
      <c r="J239" s="15"/>
      <c r="K239" s="206"/>
      <c r="L239" s="206"/>
      <c r="M239" s="206"/>
      <c r="N239" s="206"/>
      <c r="O239" s="206"/>
      <c r="P239" s="15"/>
    </row>
    <row r="240" ht="15.75" customHeight="1">
      <c r="A240" s="394"/>
      <c r="B240" s="15"/>
      <c r="C240" s="206"/>
      <c r="D240" s="206"/>
      <c r="E240" s="402"/>
      <c r="F240" s="402"/>
      <c r="G240" s="402"/>
      <c r="H240" s="402"/>
      <c r="I240" s="402"/>
      <c r="J240" s="15"/>
      <c r="K240" s="206"/>
      <c r="L240" s="206"/>
      <c r="M240" s="206"/>
      <c r="N240" s="206"/>
      <c r="O240" s="206"/>
      <c r="P240" s="15"/>
    </row>
    <row r="241" ht="15.75" customHeight="1">
      <c r="A241" s="394"/>
      <c r="B241" s="15"/>
      <c r="C241" s="206"/>
      <c r="D241" s="206"/>
      <c r="E241" s="402"/>
      <c r="F241" s="402"/>
      <c r="G241" s="402"/>
      <c r="H241" s="402"/>
      <c r="I241" s="402"/>
      <c r="J241" s="15"/>
      <c r="K241" s="206"/>
      <c r="L241" s="206"/>
      <c r="M241" s="206"/>
      <c r="N241" s="206"/>
      <c r="O241" s="206"/>
      <c r="P241" s="15"/>
    </row>
    <row r="242" ht="15.75" customHeight="1">
      <c r="A242" s="394"/>
      <c r="B242" s="15"/>
      <c r="C242" s="206"/>
      <c r="D242" s="206"/>
      <c r="E242" s="402"/>
      <c r="F242" s="402"/>
      <c r="G242" s="402"/>
      <c r="H242" s="402"/>
      <c r="I242" s="402"/>
      <c r="J242" s="15"/>
      <c r="K242" s="206"/>
      <c r="L242" s="206"/>
      <c r="M242" s="206"/>
      <c r="N242" s="206"/>
      <c r="O242" s="206"/>
      <c r="P242" s="15"/>
    </row>
    <row r="243" ht="15.75" customHeight="1">
      <c r="A243" s="394"/>
      <c r="B243" s="15"/>
      <c r="C243" s="206"/>
      <c r="D243" s="206"/>
      <c r="E243" s="402"/>
      <c r="F243" s="402"/>
      <c r="G243" s="402"/>
      <c r="H243" s="402"/>
      <c r="I243" s="402"/>
      <c r="J243" s="15"/>
      <c r="K243" s="206"/>
      <c r="L243" s="206"/>
      <c r="M243" s="206"/>
      <c r="N243" s="206"/>
      <c r="O243" s="206"/>
      <c r="P243" s="15"/>
    </row>
    <row r="244" ht="15.75" customHeight="1">
      <c r="A244" s="80"/>
      <c r="B244" s="16"/>
      <c r="C244" s="211"/>
      <c r="D244" s="211"/>
      <c r="E244" s="402"/>
      <c r="F244" s="402"/>
      <c r="G244" s="402"/>
      <c r="H244" s="402"/>
      <c r="I244" s="402"/>
      <c r="J244" s="16"/>
      <c r="K244" s="211"/>
      <c r="L244" s="211"/>
      <c r="M244" s="211"/>
      <c r="N244" s="211"/>
      <c r="O244" s="211"/>
      <c r="P244" s="16"/>
    </row>
    <row r="245" ht="15.75" customHeight="1">
      <c r="A245" s="389"/>
      <c r="B245" s="403" t="s">
        <v>87</v>
      </c>
      <c r="C245" s="400"/>
      <c r="D245" s="401" t="s">
        <v>851</v>
      </c>
      <c r="E245" s="396">
        <v>2.0</v>
      </c>
      <c r="F245" s="397">
        <v>2.0</v>
      </c>
      <c r="G245" s="398">
        <v>2.0</v>
      </c>
      <c r="H245" s="398">
        <v>2.0</v>
      </c>
      <c r="I245" s="398">
        <v>8.0</v>
      </c>
      <c r="J245" s="383">
        <v>8.9</v>
      </c>
      <c r="K245" s="384"/>
      <c r="L245" s="384"/>
      <c r="M245" s="384"/>
      <c r="N245" s="384"/>
      <c r="O245" s="385">
        <v>14.0</v>
      </c>
      <c r="P245" s="386">
        <f>O245+J245</f>
        <v>22.9</v>
      </c>
    </row>
    <row r="246" ht="15.75" customHeight="1">
      <c r="A246" s="394"/>
      <c r="B246" s="15"/>
      <c r="C246" s="206"/>
      <c r="D246" s="206"/>
      <c r="E246" s="404">
        <v>3.0</v>
      </c>
      <c r="F246" s="404">
        <v>2.0</v>
      </c>
      <c r="G246" s="404">
        <v>2.0</v>
      </c>
      <c r="H246" s="404">
        <v>2.0</v>
      </c>
      <c r="I246" s="398">
        <v>9.0</v>
      </c>
      <c r="J246" s="15"/>
      <c r="K246" s="206"/>
      <c r="L246" s="206"/>
      <c r="M246" s="206"/>
      <c r="N246" s="206"/>
      <c r="O246" s="206"/>
      <c r="P246" s="15"/>
    </row>
    <row r="247" ht="15.75" customHeight="1">
      <c r="A247" s="394"/>
      <c r="B247" s="15"/>
      <c r="C247" s="206"/>
      <c r="D247" s="206"/>
      <c r="E247" s="398">
        <v>2.0</v>
      </c>
      <c r="F247" s="397">
        <v>2.0</v>
      </c>
      <c r="G247" s="398">
        <v>2.0</v>
      </c>
      <c r="H247" s="398">
        <v>2.0</v>
      </c>
      <c r="I247" s="398">
        <v>8.0</v>
      </c>
      <c r="J247" s="15"/>
      <c r="K247" s="206"/>
      <c r="L247" s="206"/>
      <c r="M247" s="206"/>
      <c r="N247" s="206"/>
      <c r="O247" s="206"/>
      <c r="P247" s="15"/>
    </row>
    <row r="248" ht="15.75" customHeight="1">
      <c r="A248" s="394"/>
      <c r="B248" s="15"/>
      <c r="C248" s="206"/>
      <c r="D248" s="206"/>
      <c r="E248" s="404">
        <v>3.0</v>
      </c>
      <c r="F248" s="404">
        <v>2.0</v>
      </c>
      <c r="G248" s="404">
        <v>2.0</v>
      </c>
      <c r="H248" s="404">
        <v>2.0</v>
      </c>
      <c r="I248" s="398">
        <v>9.0</v>
      </c>
      <c r="J248" s="15"/>
      <c r="K248" s="206"/>
      <c r="L248" s="206"/>
      <c r="M248" s="206"/>
      <c r="N248" s="206"/>
      <c r="O248" s="206"/>
      <c r="P248" s="15"/>
    </row>
    <row r="249" ht="15.75" customHeight="1">
      <c r="A249" s="394"/>
      <c r="B249" s="15"/>
      <c r="C249" s="206"/>
      <c r="D249" s="206"/>
      <c r="E249" s="404">
        <v>2.0</v>
      </c>
      <c r="F249" s="404">
        <v>2.0</v>
      </c>
      <c r="G249" s="404">
        <v>2.0</v>
      </c>
      <c r="H249" s="404">
        <v>2.0</v>
      </c>
      <c r="I249" s="404">
        <v>8.0</v>
      </c>
      <c r="J249" s="15"/>
      <c r="K249" s="206"/>
      <c r="L249" s="206"/>
      <c r="M249" s="206"/>
      <c r="N249" s="206"/>
      <c r="O249" s="206"/>
      <c r="P249" s="15"/>
    </row>
    <row r="250" ht="15.75" customHeight="1">
      <c r="A250" s="394"/>
      <c r="B250" s="15"/>
      <c r="C250" s="206"/>
      <c r="D250" s="206"/>
      <c r="E250" s="404">
        <v>3.0</v>
      </c>
      <c r="F250" s="404">
        <v>2.0</v>
      </c>
      <c r="G250" s="404">
        <v>2.0</v>
      </c>
      <c r="H250" s="404">
        <v>2.0</v>
      </c>
      <c r="I250" s="404">
        <v>9.0</v>
      </c>
      <c r="J250" s="15"/>
      <c r="K250" s="206"/>
      <c r="L250" s="206"/>
      <c r="M250" s="206"/>
      <c r="N250" s="206"/>
      <c r="O250" s="206"/>
      <c r="P250" s="15"/>
    </row>
    <row r="251" ht="15.75" customHeight="1">
      <c r="A251" s="394"/>
      <c r="B251" s="15"/>
      <c r="C251" s="206"/>
      <c r="D251" s="206"/>
      <c r="E251" s="404">
        <v>3.0</v>
      </c>
      <c r="F251" s="404">
        <v>2.0</v>
      </c>
      <c r="G251" s="404">
        <v>2.0</v>
      </c>
      <c r="H251" s="404">
        <v>2.0</v>
      </c>
      <c r="I251" s="404">
        <v>9.0</v>
      </c>
      <c r="J251" s="15"/>
      <c r="K251" s="206"/>
      <c r="L251" s="206"/>
      <c r="M251" s="206"/>
      <c r="N251" s="206"/>
      <c r="O251" s="206"/>
      <c r="P251" s="15"/>
    </row>
    <row r="252" ht="15.75" customHeight="1">
      <c r="A252" s="394"/>
      <c r="B252" s="15"/>
      <c r="C252" s="206"/>
      <c r="D252" s="206"/>
      <c r="E252" s="404">
        <v>3.0</v>
      </c>
      <c r="F252" s="404">
        <v>2.0</v>
      </c>
      <c r="G252" s="404">
        <v>2.0</v>
      </c>
      <c r="H252" s="404">
        <v>2.0</v>
      </c>
      <c r="I252" s="404">
        <v>9.0</v>
      </c>
      <c r="J252" s="15"/>
      <c r="K252" s="206"/>
      <c r="L252" s="206"/>
      <c r="M252" s="206"/>
      <c r="N252" s="206"/>
      <c r="O252" s="206"/>
      <c r="P252" s="15"/>
    </row>
    <row r="253" ht="15.75" customHeight="1">
      <c r="A253" s="394"/>
      <c r="B253" s="15"/>
      <c r="C253" s="206"/>
      <c r="D253" s="206"/>
      <c r="E253" s="404">
        <v>3.0</v>
      </c>
      <c r="F253" s="404">
        <v>2.0</v>
      </c>
      <c r="G253" s="404">
        <v>3.0</v>
      </c>
      <c r="H253" s="404">
        <v>2.0</v>
      </c>
      <c r="I253" s="404">
        <v>10.0</v>
      </c>
      <c r="J253" s="15"/>
      <c r="K253" s="206"/>
      <c r="L253" s="206"/>
      <c r="M253" s="206"/>
      <c r="N253" s="206"/>
      <c r="O253" s="206"/>
      <c r="P253" s="15"/>
    </row>
    <row r="254" ht="15.75" customHeight="1">
      <c r="A254" s="394"/>
      <c r="B254" s="15"/>
      <c r="C254" s="206"/>
      <c r="D254" s="206"/>
      <c r="E254" s="404">
        <v>3.0</v>
      </c>
      <c r="F254" s="404">
        <v>2.0</v>
      </c>
      <c r="G254" s="404">
        <v>3.0</v>
      </c>
      <c r="H254" s="404">
        <v>2.0</v>
      </c>
      <c r="I254" s="404">
        <v>10.0</v>
      </c>
      <c r="J254" s="15"/>
      <c r="K254" s="206"/>
      <c r="L254" s="206"/>
      <c r="M254" s="206"/>
      <c r="N254" s="206"/>
      <c r="O254" s="206"/>
      <c r="P254" s="15"/>
    </row>
    <row r="255" ht="15.75" customHeight="1">
      <c r="A255" s="80"/>
      <c r="B255" s="16"/>
      <c r="C255" s="211"/>
      <c r="D255" s="211"/>
      <c r="E255" s="402"/>
      <c r="F255" s="402"/>
      <c r="G255" s="402"/>
      <c r="H255" s="402"/>
      <c r="I255" s="402"/>
      <c r="J255" s="16"/>
      <c r="K255" s="211"/>
      <c r="L255" s="211"/>
      <c r="M255" s="211"/>
      <c r="N255" s="211"/>
      <c r="O255" s="211"/>
      <c r="P255" s="16"/>
    </row>
    <row r="256" ht="15.75" customHeight="1">
      <c r="A256" s="389"/>
      <c r="B256" s="405"/>
      <c r="C256" s="400"/>
      <c r="D256" s="400"/>
      <c r="E256" s="391"/>
      <c r="F256" s="392"/>
      <c r="G256" s="393"/>
      <c r="H256" s="393"/>
      <c r="I256" s="393"/>
      <c r="J256" s="386" t="str">
        <f>I266</f>
        <v/>
      </c>
      <c r="K256" s="384"/>
      <c r="L256" s="384"/>
      <c r="M256" s="384"/>
      <c r="N256" s="384"/>
      <c r="O256" s="384">
        <f>Round(SUM(K256:N265),0)</f>
        <v>0</v>
      </c>
      <c r="P256" s="386">
        <f>O256+J256</f>
        <v>0</v>
      </c>
    </row>
    <row r="257" ht="15.75" customHeight="1">
      <c r="A257" s="394"/>
      <c r="B257" s="15"/>
      <c r="C257" s="206"/>
      <c r="D257" s="206"/>
      <c r="E257" s="393"/>
      <c r="F257" s="392"/>
      <c r="G257" s="393"/>
      <c r="H257" s="393"/>
      <c r="I257" s="393"/>
      <c r="J257" s="15"/>
      <c r="K257" s="206"/>
      <c r="L257" s="206"/>
      <c r="M257" s="206"/>
      <c r="N257" s="206"/>
      <c r="O257" s="206"/>
      <c r="P257" s="15"/>
    </row>
    <row r="258" ht="15.75" customHeight="1">
      <c r="A258" s="394"/>
      <c r="B258" s="15"/>
      <c r="C258" s="206"/>
      <c r="D258" s="206"/>
      <c r="E258" s="393"/>
      <c r="F258" s="392"/>
      <c r="G258" s="393"/>
      <c r="H258" s="393"/>
      <c r="I258" s="393"/>
      <c r="J258" s="15"/>
      <c r="K258" s="206"/>
      <c r="L258" s="206"/>
      <c r="M258" s="206"/>
      <c r="N258" s="206"/>
      <c r="O258" s="206"/>
      <c r="P258" s="15"/>
    </row>
    <row r="259" ht="15.75" customHeight="1">
      <c r="A259" s="394"/>
      <c r="B259" s="15"/>
      <c r="C259" s="206"/>
      <c r="D259" s="206"/>
      <c r="E259" s="393"/>
      <c r="F259" s="392"/>
      <c r="G259" s="393"/>
      <c r="H259" s="393"/>
      <c r="I259" s="393"/>
      <c r="J259" s="15"/>
      <c r="K259" s="206"/>
      <c r="L259" s="206"/>
      <c r="M259" s="206"/>
      <c r="N259" s="206"/>
      <c r="O259" s="206"/>
      <c r="P259" s="15"/>
    </row>
    <row r="260" ht="15.75" customHeight="1">
      <c r="A260" s="394"/>
      <c r="B260" s="15"/>
      <c r="C260" s="206"/>
      <c r="D260" s="206"/>
      <c r="E260" s="393"/>
      <c r="F260" s="392"/>
      <c r="G260" s="393"/>
      <c r="H260" s="393"/>
      <c r="I260" s="393"/>
      <c r="J260" s="15"/>
      <c r="K260" s="206"/>
      <c r="L260" s="206"/>
      <c r="M260" s="206"/>
      <c r="N260" s="206"/>
      <c r="O260" s="206"/>
      <c r="P260" s="15"/>
    </row>
    <row r="261" ht="15.75" customHeight="1">
      <c r="A261" s="394"/>
      <c r="B261" s="15"/>
      <c r="C261" s="206"/>
      <c r="D261" s="206"/>
      <c r="E261" s="393"/>
      <c r="F261" s="392"/>
      <c r="G261" s="393"/>
      <c r="H261" s="393"/>
      <c r="I261" s="393"/>
      <c r="J261" s="15"/>
      <c r="K261" s="206"/>
      <c r="L261" s="206"/>
      <c r="M261" s="206"/>
      <c r="N261" s="206"/>
      <c r="O261" s="206"/>
      <c r="P261" s="15"/>
    </row>
    <row r="262" ht="15.75" customHeight="1">
      <c r="A262" s="394"/>
      <c r="B262" s="15"/>
      <c r="C262" s="206"/>
      <c r="D262" s="206"/>
      <c r="E262" s="402"/>
      <c r="F262" s="402"/>
      <c r="G262" s="402"/>
      <c r="H262" s="402"/>
      <c r="I262" s="402"/>
      <c r="J262" s="15"/>
      <c r="K262" s="206"/>
      <c r="L262" s="206"/>
      <c r="M262" s="206"/>
      <c r="N262" s="206"/>
      <c r="O262" s="206"/>
      <c r="P262" s="15"/>
    </row>
    <row r="263" ht="15.75" customHeight="1">
      <c r="A263" s="394"/>
      <c r="B263" s="15"/>
      <c r="C263" s="206"/>
      <c r="D263" s="206"/>
      <c r="E263" s="402"/>
      <c r="F263" s="402"/>
      <c r="G263" s="402"/>
      <c r="H263" s="402"/>
      <c r="I263" s="402"/>
      <c r="J263" s="15"/>
      <c r="K263" s="206"/>
      <c r="L263" s="206"/>
      <c r="M263" s="206"/>
      <c r="N263" s="206"/>
      <c r="O263" s="206"/>
      <c r="P263" s="15"/>
    </row>
    <row r="264" ht="15.75" customHeight="1">
      <c r="A264" s="394"/>
      <c r="B264" s="15"/>
      <c r="C264" s="206"/>
      <c r="D264" s="206"/>
      <c r="E264" s="402"/>
      <c r="F264" s="402"/>
      <c r="G264" s="402"/>
      <c r="H264" s="402"/>
      <c r="I264" s="402"/>
      <c r="J264" s="15"/>
      <c r="K264" s="206"/>
      <c r="L264" s="206"/>
      <c r="M264" s="206"/>
      <c r="N264" s="206"/>
      <c r="O264" s="206"/>
      <c r="P264" s="15"/>
    </row>
    <row r="265" ht="15.75" customHeight="1">
      <c r="A265" s="394"/>
      <c r="B265" s="15"/>
      <c r="C265" s="206"/>
      <c r="D265" s="206"/>
      <c r="E265" s="402"/>
      <c r="F265" s="402"/>
      <c r="G265" s="402"/>
      <c r="H265" s="402"/>
      <c r="I265" s="402"/>
      <c r="J265" s="15"/>
      <c r="K265" s="206"/>
      <c r="L265" s="206"/>
      <c r="M265" s="206"/>
      <c r="N265" s="206"/>
      <c r="O265" s="206"/>
      <c r="P265" s="15"/>
    </row>
    <row r="266" ht="15.75" customHeight="1">
      <c r="A266" s="80"/>
      <c r="B266" s="16"/>
      <c r="C266" s="211"/>
      <c r="D266" s="211"/>
      <c r="E266" s="402"/>
      <c r="F266" s="402"/>
      <c r="G266" s="402"/>
      <c r="H266" s="402"/>
      <c r="I266" s="402"/>
      <c r="J266" s="16"/>
      <c r="K266" s="211"/>
      <c r="L266" s="211"/>
      <c r="M266" s="211"/>
      <c r="N266" s="211"/>
      <c r="O266" s="211"/>
      <c r="P266" s="16"/>
    </row>
    <row r="267" ht="15.75" customHeight="1">
      <c r="A267" s="389"/>
      <c r="B267" s="403" t="s">
        <v>93</v>
      </c>
      <c r="C267" s="400"/>
      <c r="D267" s="401" t="s">
        <v>852</v>
      </c>
      <c r="E267" s="396">
        <v>2.0</v>
      </c>
      <c r="F267" s="397">
        <v>2.0</v>
      </c>
      <c r="G267" s="398">
        <v>2.0</v>
      </c>
      <c r="H267" s="398">
        <v>2.0</v>
      </c>
      <c r="I267" s="398">
        <v>8.0</v>
      </c>
      <c r="J267" s="383">
        <v>8.9</v>
      </c>
      <c r="K267" s="384"/>
      <c r="L267" s="384"/>
      <c r="M267" s="384"/>
      <c r="N267" s="384"/>
      <c r="O267" s="385">
        <v>12.0</v>
      </c>
      <c r="P267" s="386">
        <f>O267+J267</f>
        <v>20.9</v>
      </c>
    </row>
    <row r="268" ht="15.75" customHeight="1">
      <c r="A268" s="394"/>
      <c r="B268" s="15"/>
      <c r="C268" s="206"/>
      <c r="D268" s="206"/>
      <c r="E268" s="396">
        <v>3.0</v>
      </c>
      <c r="F268" s="397">
        <v>2.0</v>
      </c>
      <c r="G268" s="398">
        <v>2.0</v>
      </c>
      <c r="H268" s="398">
        <v>2.0</v>
      </c>
      <c r="I268" s="398">
        <v>9.0</v>
      </c>
      <c r="J268" s="15"/>
      <c r="K268" s="206"/>
      <c r="L268" s="206"/>
      <c r="M268" s="206"/>
      <c r="N268" s="206"/>
      <c r="O268" s="206"/>
      <c r="P268" s="15"/>
    </row>
    <row r="269" ht="15.75" customHeight="1">
      <c r="A269" s="394"/>
      <c r="B269" s="15"/>
      <c r="C269" s="206"/>
      <c r="D269" s="206"/>
      <c r="E269" s="396">
        <v>2.0</v>
      </c>
      <c r="F269" s="397">
        <v>2.0</v>
      </c>
      <c r="G269" s="398">
        <v>2.0</v>
      </c>
      <c r="H269" s="398">
        <v>2.0</v>
      </c>
      <c r="I269" s="398">
        <v>8.0</v>
      </c>
      <c r="J269" s="15"/>
      <c r="K269" s="206"/>
      <c r="L269" s="206"/>
      <c r="M269" s="206"/>
      <c r="N269" s="206"/>
      <c r="O269" s="206"/>
      <c r="P269" s="15"/>
    </row>
    <row r="270" ht="15.75" customHeight="1">
      <c r="A270" s="394"/>
      <c r="B270" s="15"/>
      <c r="C270" s="206"/>
      <c r="D270" s="206"/>
      <c r="E270" s="396">
        <v>3.0</v>
      </c>
      <c r="F270" s="397">
        <v>2.0</v>
      </c>
      <c r="G270" s="398">
        <v>2.0</v>
      </c>
      <c r="H270" s="398">
        <v>2.0</v>
      </c>
      <c r="I270" s="398">
        <v>9.0</v>
      </c>
      <c r="J270" s="15"/>
      <c r="K270" s="206"/>
      <c r="L270" s="206"/>
      <c r="M270" s="206"/>
      <c r="N270" s="206"/>
      <c r="O270" s="206"/>
      <c r="P270" s="15"/>
    </row>
    <row r="271" ht="15.75" customHeight="1">
      <c r="A271" s="394"/>
      <c r="B271" s="15"/>
      <c r="C271" s="206"/>
      <c r="D271" s="206"/>
      <c r="E271" s="396">
        <v>3.0</v>
      </c>
      <c r="F271" s="397">
        <v>2.0</v>
      </c>
      <c r="G271" s="398">
        <v>2.0</v>
      </c>
      <c r="H271" s="398">
        <v>2.0</v>
      </c>
      <c r="I271" s="398">
        <v>9.0</v>
      </c>
      <c r="J271" s="15"/>
      <c r="K271" s="206"/>
      <c r="L271" s="206"/>
      <c r="M271" s="206"/>
      <c r="N271" s="206"/>
      <c r="O271" s="206"/>
      <c r="P271" s="15"/>
    </row>
    <row r="272" ht="15.75" customHeight="1">
      <c r="A272" s="394"/>
      <c r="B272" s="15"/>
      <c r="C272" s="206"/>
      <c r="D272" s="206"/>
      <c r="E272" s="396">
        <v>2.0</v>
      </c>
      <c r="F272" s="397">
        <v>2.0</v>
      </c>
      <c r="G272" s="398">
        <v>2.0</v>
      </c>
      <c r="H272" s="398">
        <v>2.0</v>
      </c>
      <c r="I272" s="398">
        <v>8.0</v>
      </c>
      <c r="J272" s="15"/>
      <c r="K272" s="206"/>
      <c r="L272" s="206"/>
      <c r="M272" s="206"/>
      <c r="N272" s="206"/>
      <c r="O272" s="206"/>
      <c r="P272" s="15"/>
    </row>
    <row r="273" ht="15.75" customHeight="1">
      <c r="A273" s="394"/>
      <c r="B273" s="15"/>
      <c r="C273" s="206"/>
      <c r="D273" s="206"/>
      <c r="E273" s="396">
        <v>3.0</v>
      </c>
      <c r="F273" s="397">
        <v>2.0</v>
      </c>
      <c r="G273" s="398">
        <v>2.0</v>
      </c>
      <c r="H273" s="398">
        <v>2.0</v>
      </c>
      <c r="I273" s="398">
        <v>9.0</v>
      </c>
      <c r="J273" s="15"/>
      <c r="K273" s="206"/>
      <c r="L273" s="206"/>
      <c r="M273" s="206"/>
      <c r="N273" s="206"/>
      <c r="O273" s="206"/>
      <c r="P273" s="15"/>
    </row>
    <row r="274" ht="15.75" customHeight="1">
      <c r="A274" s="394"/>
      <c r="B274" s="15"/>
      <c r="C274" s="206"/>
      <c r="D274" s="206"/>
      <c r="E274" s="396">
        <v>3.0</v>
      </c>
      <c r="F274" s="397">
        <v>2.0</v>
      </c>
      <c r="G274" s="398">
        <v>2.0</v>
      </c>
      <c r="H274" s="398">
        <v>2.0</v>
      </c>
      <c r="I274" s="398">
        <v>9.0</v>
      </c>
      <c r="J274" s="15"/>
      <c r="K274" s="206"/>
      <c r="L274" s="206"/>
      <c r="M274" s="206"/>
      <c r="N274" s="206"/>
      <c r="O274" s="206"/>
      <c r="P274" s="15"/>
    </row>
    <row r="275" ht="15.75" customHeight="1">
      <c r="A275" s="394"/>
      <c r="B275" s="15"/>
      <c r="C275" s="206"/>
      <c r="D275" s="206"/>
      <c r="E275" s="404">
        <v>3.0</v>
      </c>
      <c r="F275" s="404">
        <v>2.0</v>
      </c>
      <c r="G275" s="404">
        <v>3.0</v>
      </c>
      <c r="H275" s="404">
        <v>2.0</v>
      </c>
      <c r="I275" s="404">
        <v>10.0</v>
      </c>
      <c r="J275" s="15"/>
      <c r="K275" s="206"/>
      <c r="L275" s="206"/>
      <c r="M275" s="206"/>
      <c r="N275" s="206"/>
      <c r="O275" s="206"/>
      <c r="P275" s="15"/>
    </row>
    <row r="276" ht="15.75" customHeight="1">
      <c r="A276" s="394"/>
      <c r="B276" s="15"/>
      <c r="C276" s="206"/>
      <c r="D276" s="206"/>
      <c r="E276" s="404">
        <v>3.0</v>
      </c>
      <c r="F276" s="404">
        <v>2.0</v>
      </c>
      <c r="G276" s="404">
        <v>3.0</v>
      </c>
      <c r="H276" s="404">
        <v>2.0</v>
      </c>
      <c r="I276" s="404">
        <v>10.0</v>
      </c>
      <c r="J276" s="15"/>
      <c r="K276" s="206"/>
      <c r="L276" s="206"/>
      <c r="M276" s="206"/>
      <c r="N276" s="206"/>
      <c r="O276" s="206"/>
      <c r="P276" s="15"/>
    </row>
    <row r="277" ht="15.75" customHeight="1">
      <c r="A277" s="80"/>
      <c r="B277" s="16"/>
      <c r="C277" s="211"/>
      <c r="D277" s="211"/>
      <c r="E277" s="402"/>
      <c r="F277" s="402"/>
      <c r="G277" s="402"/>
      <c r="H277" s="402"/>
      <c r="I277" s="402"/>
      <c r="J277" s="16"/>
      <c r="K277" s="211"/>
      <c r="L277" s="211"/>
      <c r="M277" s="211"/>
      <c r="N277" s="211"/>
      <c r="O277" s="211"/>
      <c r="P277" s="16"/>
    </row>
    <row r="278" ht="15.75" customHeight="1">
      <c r="A278" s="389"/>
      <c r="B278" s="405"/>
      <c r="C278" s="400"/>
      <c r="D278" s="400"/>
      <c r="E278" s="391"/>
      <c r="F278" s="392"/>
      <c r="G278" s="393"/>
      <c r="H278" s="393"/>
      <c r="I278" s="393"/>
      <c r="J278" s="386" t="str">
        <f>I288</f>
        <v/>
      </c>
      <c r="K278" s="384"/>
      <c r="L278" s="384"/>
      <c r="M278" s="384"/>
      <c r="N278" s="384"/>
      <c r="O278" s="384">
        <f>Round(SUM(K278:N287),0)</f>
        <v>0</v>
      </c>
      <c r="P278" s="386">
        <f>O278+J278</f>
        <v>0</v>
      </c>
    </row>
    <row r="279" ht="15.75" customHeight="1">
      <c r="A279" s="394"/>
      <c r="B279" s="15"/>
      <c r="C279" s="206"/>
      <c r="D279" s="206"/>
      <c r="E279" s="393"/>
      <c r="F279" s="392"/>
      <c r="G279" s="393"/>
      <c r="H279" s="393"/>
      <c r="I279" s="393"/>
      <c r="J279" s="15"/>
      <c r="K279" s="206"/>
      <c r="L279" s="206"/>
      <c r="M279" s="206"/>
      <c r="N279" s="206"/>
      <c r="O279" s="206"/>
      <c r="P279" s="15"/>
    </row>
    <row r="280" ht="15.75" customHeight="1">
      <c r="A280" s="394"/>
      <c r="B280" s="15"/>
      <c r="C280" s="206"/>
      <c r="D280" s="206"/>
      <c r="E280" s="393"/>
      <c r="F280" s="392"/>
      <c r="G280" s="393"/>
      <c r="H280" s="393"/>
      <c r="I280" s="393"/>
      <c r="J280" s="15"/>
      <c r="K280" s="206"/>
      <c r="L280" s="206"/>
      <c r="M280" s="206"/>
      <c r="N280" s="206"/>
      <c r="O280" s="206"/>
      <c r="P280" s="15"/>
    </row>
    <row r="281" ht="15.75" customHeight="1">
      <c r="A281" s="394"/>
      <c r="B281" s="15"/>
      <c r="C281" s="206"/>
      <c r="D281" s="206"/>
      <c r="E281" s="393"/>
      <c r="F281" s="392"/>
      <c r="G281" s="393"/>
      <c r="H281" s="393"/>
      <c r="I281" s="393"/>
      <c r="J281" s="15"/>
      <c r="K281" s="206"/>
      <c r="L281" s="206"/>
      <c r="M281" s="206"/>
      <c r="N281" s="206"/>
      <c r="O281" s="206"/>
      <c r="P281" s="15"/>
    </row>
    <row r="282" ht="15.75" customHeight="1">
      <c r="A282" s="394"/>
      <c r="B282" s="15"/>
      <c r="C282" s="206"/>
      <c r="D282" s="206"/>
      <c r="E282" s="393"/>
      <c r="F282" s="392"/>
      <c r="G282" s="393"/>
      <c r="H282" s="393"/>
      <c r="I282" s="393"/>
      <c r="J282" s="15"/>
      <c r="K282" s="206"/>
      <c r="L282" s="206"/>
      <c r="M282" s="206"/>
      <c r="N282" s="206"/>
      <c r="O282" s="206"/>
      <c r="P282" s="15"/>
    </row>
    <row r="283" ht="15.75" customHeight="1">
      <c r="A283" s="394"/>
      <c r="B283" s="15"/>
      <c r="C283" s="206"/>
      <c r="D283" s="206"/>
      <c r="E283" s="393"/>
      <c r="F283" s="392"/>
      <c r="G283" s="393"/>
      <c r="H283" s="393"/>
      <c r="I283" s="393"/>
      <c r="J283" s="15"/>
      <c r="K283" s="206"/>
      <c r="L283" s="206"/>
      <c r="M283" s="206"/>
      <c r="N283" s="206"/>
      <c r="O283" s="206"/>
      <c r="P283" s="15"/>
    </row>
    <row r="284" ht="15.75" customHeight="1">
      <c r="A284" s="394"/>
      <c r="B284" s="15"/>
      <c r="C284" s="206"/>
      <c r="D284" s="206"/>
      <c r="E284" s="402"/>
      <c r="F284" s="402"/>
      <c r="G284" s="402"/>
      <c r="H284" s="402"/>
      <c r="I284" s="402"/>
      <c r="J284" s="15"/>
      <c r="K284" s="206"/>
      <c r="L284" s="206"/>
      <c r="M284" s="206"/>
      <c r="N284" s="206"/>
      <c r="O284" s="206"/>
      <c r="P284" s="15"/>
    </row>
    <row r="285" ht="15.75" customHeight="1">
      <c r="A285" s="394"/>
      <c r="B285" s="15"/>
      <c r="C285" s="206"/>
      <c r="D285" s="206"/>
      <c r="E285" s="402"/>
      <c r="F285" s="402"/>
      <c r="G285" s="402"/>
      <c r="H285" s="402"/>
      <c r="I285" s="402"/>
      <c r="J285" s="15"/>
      <c r="K285" s="206"/>
      <c r="L285" s="206"/>
      <c r="M285" s="206"/>
      <c r="N285" s="206"/>
      <c r="O285" s="206"/>
      <c r="P285" s="15"/>
    </row>
    <row r="286" ht="15.75" customHeight="1">
      <c r="A286" s="394"/>
      <c r="B286" s="15"/>
      <c r="C286" s="206"/>
      <c r="D286" s="206"/>
      <c r="E286" s="402"/>
      <c r="F286" s="402"/>
      <c r="G286" s="402"/>
      <c r="H286" s="402"/>
      <c r="I286" s="402"/>
      <c r="J286" s="15"/>
      <c r="K286" s="206"/>
      <c r="L286" s="206"/>
      <c r="M286" s="206"/>
      <c r="N286" s="206"/>
      <c r="O286" s="206"/>
      <c r="P286" s="15"/>
    </row>
    <row r="287" ht="15.75" customHeight="1">
      <c r="A287" s="394"/>
      <c r="B287" s="15"/>
      <c r="C287" s="206"/>
      <c r="D287" s="206"/>
      <c r="E287" s="402"/>
      <c r="F287" s="402"/>
      <c r="G287" s="402"/>
      <c r="H287" s="402"/>
      <c r="I287" s="402"/>
      <c r="J287" s="15"/>
      <c r="K287" s="206"/>
      <c r="L287" s="206"/>
      <c r="M287" s="206"/>
      <c r="N287" s="206"/>
      <c r="O287" s="206"/>
      <c r="P287" s="15"/>
    </row>
    <row r="288" ht="15.75" customHeight="1">
      <c r="A288" s="80"/>
      <c r="B288" s="16"/>
      <c r="C288" s="211"/>
      <c r="D288" s="211"/>
      <c r="E288" s="402"/>
      <c r="F288" s="402"/>
      <c r="G288" s="402"/>
      <c r="H288" s="402"/>
      <c r="I288" s="402"/>
      <c r="J288" s="16"/>
      <c r="K288" s="211"/>
      <c r="L288" s="211"/>
      <c r="M288" s="211"/>
      <c r="N288" s="211"/>
      <c r="O288" s="211"/>
      <c r="P288" s="16"/>
    </row>
    <row r="289" ht="15.75" customHeight="1">
      <c r="A289" s="389"/>
      <c r="B289" s="403" t="s">
        <v>99</v>
      </c>
      <c r="C289" s="400"/>
      <c r="D289" s="401" t="s">
        <v>853</v>
      </c>
      <c r="E289" s="396">
        <v>3.0</v>
      </c>
      <c r="F289" s="397">
        <v>2.0</v>
      </c>
      <c r="G289" s="398">
        <v>2.0</v>
      </c>
      <c r="H289" s="398">
        <v>2.0</v>
      </c>
      <c r="I289" s="398">
        <v>9.0</v>
      </c>
      <c r="J289" s="383">
        <v>8.7</v>
      </c>
      <c r="K289" s="384"/>
      <c r="L289" s="384"/>
      <c r="M289" s="384"/>
      <c r="N289" s="384"/>
      <c r="O289" s="385">
        <v>14.0</v>
      </c>
      <c r="P289" s="386">
        <f>O289+J289</f>
        <v>22.7</v>
      </c>
    </row>
    <row r="290" ht="15.75" customHeight="1">
      <c r="A290" s="394"/>
      <c r="B290" s="15"/>
      <c r="C290" s="206"/>
      <c r="D290" s="206"/>
      <c r="E290" s="396">
        <v>3.0</v>
      </c>
      <c r="F290" s="397">
        <v>2.0</v>
      </c>
      <c r="G290" s="398">
        <v>2.0</v>
      </c>
      <c r="H290" s="398">
        <v>2.0</v>
      </c>
      <c r="I290" s="398">
        <v>9.0</v>
      </c>
      <c r="J290" s="15"/>
      <c r="K290" s="206"/>
      <c r="L290" s="206"/>
      <c r="M290" s="206"/>
      <c r="N290" s="206"/>
      <c r="O290" s="206"/>
      <c r="P290" s="15"/>
    </row>
    <row r="291" ht="15.75" customHeight="1">
      <c r="A291" s="394"/>
      <c r="B291" s="15"/>
      <c r="C291" s="206"/>
      <c r="D291" s="206"/>
      <c r="E291" s="396">
        <v>3.0</v>
      </c>
      <c r="F291" s="397">
        <v>2.0</v>
      </c>
      <c r="G291" s="398">
        <v>2.0</v>
      </c>
      <c r="H291" s="398">
        <v>2.0</v>
      </c>
      <c r="I291" s="398">
        <v>9.0</v>
      </c>
      <c r="J291" s="15"/>
      <c r="K291" s="206"/>
      <c r="L291" s="206"/>
      <c r="M291" s="206"/>
      <c r="N291" s="206"/>
      <c r="O291" s="206"/>
      <c r="P291" s="15"/>
    </row>
    <row r="292" ht="15.75" customHeight="1">
      <c r="A292" s="394"/>
      <c r="B292" s="15"/>
      <c r="C292" s="206"/>
      <c r="D292" s="206"/>
      <c r="E292" s="398">
        <v>2.0</v>
      </c>
      <c r="F292" s="397">
        <v>2.0</v>
      </c>
      <c r="G292" s="398">
        <v>2.0</v>
      </c>
      <c r="H292" s="398">
        <v>1.0</v>
      </c>
      <c r="I292" s="398">
        <v>7.0</v>
      </c>
      <c r="J292" s="15"/>
      <c r="K292" s="206"/>
      <c r="L292" s="206"/>
      <c r="M292" s="206"/>
      <c r="N292" s="206"/>
      <c r="O292" s="206"/>
      <c r="P292" s="15"/>
    </row>
    <row r="293" ht="15.75" customHeight="1">
      <c r="A293" s="394"/>
      <c r="B293" s="15"/>
      <c r="C293" s="206"/>
      <c r="D293" s="206"/>
      <c r="E293" s="396">
        <v>3.0</v>
      </c>
      <c r="F293" s="397">
        <v>2.0</v>
      </c>
      <c r="G293" s="398">
        <v>2.0</v>
      </c>
      <c r="H293" s="398">
        <v>2.0</v>
      </c>
      <c r="I293" s="398">
        <v>9.0</v>
      </c>
      <c r="J293" s="15"/>
      <c r="K293" s="206"/>
      <c r="L293" s="206"/>
      <c r="M293" s="206"/>
      <c r="N293" s="206"/>
      <c r="O293" s="206"/>
      <c r="P293" s="15"/>
    </row>
    <row r="294" ht="15.75" customHeight="1">
      <c r="A294" s="394"/>
      <c r="B294" s="15"/>
      <c r="C294" s="206"/>
      <c r="D294" s="206"/>
      <c r="E294" s="404">
        <v>2.0</v>
      </c>
      <c r="F294" s="404">
        <v>2.0</v>
      </c>
      <c r="G294" s="404">
        <v>2.0</v>
      </c>
      <c r="H294" s="404">
        <v>2.0</v>
      </c>
      <c r="I294" s="398">
        <v>8.0</v>
      </c>
      <c r="J294" s="15"/>
      <c r="K294" s="206"/>
      <c r="L294" s="206"/>
      <c r="M294" s="206"/>
      <c r="N294" s="206"/>
      <c r="O294" s="206"/>
      <c r="P294" s="15"/>
    </row>
    <row r="295" ht="15.75" customHeight="1">
      <c r="A295" s="394"/>
      <c r="B295" s="15"/>
      <c r="C295" s="206"/>
      <c r="D295" s="206"/>
      <c r="E295" s="404">
        <v>2.0</v>
      </c>
      <c r="F295" s="404">
        <v>2.0</v>
      </c>
      <c r="G295" s="404">
        <v>2.0</v>
      </c>
      <c r="H295" s="404">
        <v>2.0</v>
      </c>
      <c r="I295" s="404">
        <v>8.0</v>
      </c>
      <c r="J295" s="15"/>
      <c r="K295" s="206"/>
      <c r="L295" s="206"/>
      <c r="M295" s="206"/>
      <c r="N295" s="206"/>
      <c r="O295" s="206"/>
      <c r="P295" s="15"/>
    </row>
    <row r="296" ht="15.75" customHeight="1">
      <c r="A296" s="394"/>
      <c r="B296" s="15"/>
      <c r="C296" s="206"/>
      <c r="D296" s="206"/>
      <c r="E296" s="404">
        <v>2.0</v>
      </c>
      <c r="F296" s="404">
        <v>2.0</v>
      </c>
      <c r="G296" s="404">
        <v>2.0</v>
      </c>
      <c r="H296" s="404">
        <v>2.0</v>
      </c>
      <c r="I296" s="404">
        <v>8.0</v>
      </c>
      <c r="J296" s="15"/>
      <c r="K296" s="206"/>
      <c r="L296" s="206"/>
      <c r="M296" s="206"/>
      <c r="N296" s="206"/>
      <c r="O296" s="206"/>
      <c r="P296" s="15"/>
    </row>
    <row r="297" ht="15.75" customHeight="1">
      <c r="A297" s="394"/>
      <c r="B297" s="15"/>
      <c r="C297" s="206"/>
      <c r="D297" s="206"/>
      <c r="E297" s="404">
        <v>3.0</v>
      </c>
      <c r="F297" s="404">
        <v>2.0</v>
      </c>
      <c r="G297" s="404">
        <v>3.0</v>
      </c>
      <c r="H297" s="404">
        <v>2.0</v>
      </c>
      <c r="I297" s="404">
        <v>10.0</v>
      </c>
      <c r="J297" s="15"/>
      <c r="K297" s="206"/>
      <c r="L297" s="206"/>
      <c r="M297" s="206"/>
      <c r="N297" s="206"/>
      <c r="O297" s="206"/>
      <c r="P297" s="15"/>
    </row>
    <row r="298" ht="15.75" customHeight="1">
      <c r="A298" s="394"/>
      <c r="B298" s="15"/>
      <c r="C298" s="206"/>
      <c r="D298" s="206"/>
      <c r="E298" s="404">
        <v>3.0</v>
      </c>
      <c r="F298" s="404">
        <v>2.0</v>
      </c>
      <c r="G298" s="404">
        <v>3.0</v>
      </c>
      <c r="H298" s="404">
        <v>2.0</v>
      </c>
      <c r="I298" s="404">
        <v>10.0</v>
      </c>
      <c r="J298" s="15"/>
      <c r="K298" s="206"/>
      <c r="L298" s="206"/>
      <c r="M298" s="206"/>
      <c r="N298" s="206"/>
      <c r="O298" s="206"/>
      <c r="P298" s="15"/>
    </row>
    <row r="299" ht="15.75" customHeight="1">
      <c r="A299" s="80"/>
      <c r="B299" s="16"/>
      <c r="C299" s="211"/>
      <c r="D299" s="211"/>
      <c r="E299" s="402"/>
      <c r="F299" s="402"/>
      <c r="G299" s="402"/>
      <c r="H299" s="402"/>
      <c r="I299" s="402"/>
      <c r="J299" s="16"/>
      <c r="K299" s="211"/>
      <c r="L299" s="211"/>
      <c r="M299" s="211"/>
      <c r="N299" s="211"/>
      <c r="O299" s="211"/>
      <c r="P299" s="16"/>
    </row>
    <row r="300" ht="15.75" customHeight="1">
      <c r="A300" s="389"/>
      <c r="B300" s="403" t="s">
        <v>102</v>
      </c>
      <c r="C300" s="400"/>
      <c r="D300" s="401" t="s">
        <v>854</v>
      </c>
      <c r="E300" s="398">
        <v>2.0</v>
      </c>
      <c r="F300" s="397">
        <v>2.0</v>
      </c>
      <c r="G300" s="398">
        <v>3.0</v>
      </c>
      <c r="H300" s="398">
        <v>2.0</v>
      </c>
      <c r="I300" s="398">
        <v>9.0</v>
      </c>
      <c r="J300" s="383">
        <v>9.0</v>
      </c>
      <c r="K300" s="384"/>
      <c r="L300" s="384"/>
      <c r="M300" s="384"/>
      <c r="N300" s="384"/>
      <c r="O300" s="385">
        <v>14.0</v>
      </c>
      <c r="P300" s="386">
        <f>O300+J300</f>
        <v>23</v>
      </c>
    </row>
    <row r="301" ht="15.75" customHeight="1">
      <c r="A301" s="394"/>
      <c r="B301" s="15"/>
      <c r="C301" s="206"/>
      <c r="D301" s="206"/>
      <c r="E301" s="398">
        <v>2.0</v>
      </c>
      <c r="F301" s="397">
        <v>2.0</v>
      </c>
      <c r="G301" s="398">
        <v>3.0</v>
      </c>
      <c r="H301" s="398">
        <v>2.0</v>
      </c>
      <c r="I301" s="398">
        <v>9.0</v>
      </c>
      <c r="J301" s="15"/>
      <c r="K301" s="206"/>
      <c r="L301" s="206"/>
      <c r="M301" s="206"/>
      <c r="N301" s="206"/>
      <c r="O301" s="206"/>
      <c r="P301" s="15"/>
    </row>
    <row r="302" ht="15.75" customHeight="1">
      <c r="A302" s="394"/>
      <c r="B302" s="15"/>
      <c r="C302" s="206"/>
      <c r="D302" s="206"/>
      <c r="E302" s="398">
        <v>2.0</v>
      </c>
      <c r="F302" s="397">
        <v>2.0</v>
      </c>
      <c r="G302" s="398">
        <v>3.0</v>
      </c>
      <c r="H302" s="398">
        <v>2.0</v>
      </c>
      <c r="I302" s="398">
        <v>9.0</v>
      </c>
      <c r="J302" s="15"/>
      <c r="K302" s="206"/>
      <c r="L302" s="206"/>
      <c r="M302" s="206"/>
      <c r="N302" s="206"/>
      <c r="O302" s="206"/>
      <c r="P302" s="15"/>
    </row>
    <row r="303" ht="15.75" customHeight="1">
      <c r="A303" s="394"/>
      <c r="B303" s="15"/>
      <c r="C303" s="206"/>
      <c r="D303" s="206"/>
      <c r="E303" s="398">
        <v>2.0</v>
      </c>
      <c r="F303" s="397">
        <v>2.0</v>
      </c>
      <c r="G303" s="398">
        <v>3.0</v>
      </c>
      <c r="H303" s="398">
        <v>2.0</v>
      </c>
      <c r="I303" s="398">
        <v>9.0</v>
      </c>
      <c r="J303" s="15"/>
      <c r="K303" s="206"/>
      <c r="L303" s="206"/>
      <c r="M303" s="206"/>
      <c r="N303" s="206"/>
      <c r="O303" s="206"/>
      <c r="P303" s="15"/>
    </row>
    <row r="304" ht="15.75" customHeight="1">
      <c r="A304" s="394"/>
      <c r="B304" s="15"/>
      <c r="C304" s="206"/>
      <c r="D304" s="206"/>
      <c r="E304" s="396">
        <v>2.0</v>
      </c>
      <c r="F304" s="397">
        <v>2.0</v>
      </c>
      <c r="G304" s="398">
        <v>2.0</v>
      </c>
      <c r="H304" s="398">
        <v>2.0</v>
      </c>
      <c r="I304" s="398">
        <v>8.0</v>
      </c>
      <c r="J304" s="15"/>
      <c r="K304" s="206"/>
      <c r="L304" s="206"/>
      <c r="M304" s="206"/>
      <c r="N304" s="206"/>
      <c r="O304" s="206"/>
      <c r="P304" s="15"/>
    </row>
    <row r="305" ht="15.75" customHeight="1">
      <c r="A305" s="394"/>
      <c r="B305" s="15"/>
      <c r="C305" s="206"/>
      <c r="D305" s="206"/>
      <c r="E305" s="398">
        <v>2.0</v>
      </c>
      <c r="F305" s="397">
        <v>2.0</v>
      </c>
      <c r="G305" s="398">
        <v>3.0</v>
      </c>
      <c r="H305" s="398">
        <v>2.0</v>
      </c>
      <c r="I305" s="398">
        <v>9.0</v>
      </c>
      <c r="J305" s="15"/>
      <c r="K305" s="206"/>
      <c r="L305" s="206"/>
      <c r="M305" s="206"/>
      <c r="N305" s="206"/>
      <c r="O305" s="206"/>
      <c r="P305" s="15"/>
    </row>
    <row r="306" ht="15.75" customHeight="1">
      <c r="A306" s="394"/>
      <c r="B306" s="15"/>
      <c r="C306" s="206"/>
      <c r="D306" s="206"/>
      <c r="E306" s="396">
        <v>2.0</v>
      </c>
      <c r="F306" s="397">
        <v>2.0</v>
      </c>
      <c r="G306" s="398">
        <v>2.0</v>
      </c>
      <c r="H306" s="398">
        <v>2.0</v>
      </c>
      <c r="I306" s="398">
        <v>8.0</v>
      </c>
      <c r="J306" s="15"/>
      <c r="K306" s="206"/>
      <c r="L306" s="206"/>
      <c r="M306" s="206"/>
      <c r="N306" s="206"/>
      <c r="O306" s="206"/>
      <c r="P306" s="15"/>
    </row>
    <row r="307" ht="15.75" customHeight="1">
      <c r="A307" s="394"/>
      <c r="B307" s="15"/>
      <c r="C307" s="206"/>
      <c r="D307" s="206"/>
      <c r="E307" s="398">
        <v>2.0</v>
      </c>
      <c r="F307" s="397">
        <v>2.0</v>
      </c>
      <c r="G307" s="398">
        <v>3.0</v>
      </c>
      <c r="H307" s="398">
        <v>2.0</v>
      </c>
      <c r="I307" s="398">
        <v>9.0</v>
      </c>
      <c r="J307" s="15"/>
      <c r="K307" s="206"/>
      <c r="L307" s="206"/>
      <c r="M307" s="206"/>
      <c r="N307" s="206"/>
      <c r="O307" s="206"/>
      <c r="P307" s="15"/>
    </row>
    <row r="308" ht="15.75" customHeight="1">
      <c r="A308" s="394"/>
      <c r="B308" s="15"/>
      <c r="C308" s="206"/>
      <c r="D308" s="206"/>
      <c r="E308" s="404">
        <v>3.0</v>
      </c>
      <c r="F308" s="404">
        <v>2.0</v>
      </c>
      <c r="G308" s="404">
        <v>3.0</v>
      </c>
      <c r="H308" s="404">
        <v>2.0</v>
      </c>
      <c r="I308" s="404">
        <v>10.0</v>
      </c>
      <c r="J308" s="15"/>
      <c r="K308" s="206"/>
      <c r="L308" s="206"/>
      <c r="M308" s="206"/>
      <c r="N308" s="206"/>
      <c r="O308" s="206"/>
      <c r="P308" s="15"/>
    </row>
    <row r="309" ht="15.75" customHeight="1">
      <c r="A309" s="394"/>
      <c r="B309" s="15"/>
      <c r="C309" s="206"/>
      <c r="D309" s="206"/>
      <c r="E309" s="404">
        <v>3.0</v>
      </c>
      <c r="F309" s="404">
        <v>2.0</v>
      </c>
      <c r="G309" s="404">
        <v>3.0</v>
      </c>
      <c r="H309" s="404">
        <v>2.0</v>
      </c>
      <c r="I309" s="404">
        <v>10.0</v>
      </c>
      <c r="J309" s="15"/>
      <c r="K309" s="206"/>
      <c r="L309" s="206"/>
      <c r="M309" s="206"/>
      <c r="N309" s="206"/>
      <c r="O309" s="206"/>
      <c r="P309" s="15"/>
    </row>
    <row r="310" ht="15.75" customHeight="1">
      <c r="A310" s="80"/>
      <c r="B310" s="16"/>
      <c r="C310" s="211"/>
      <c r="D310" s="211"/>
      <c r="E310" s="402"/>
      <c r="F310" s="402"/>
      <c r="G310" s="402"/>
      <c r="H310" s="402"/>
      <c r="I310" s="402"/>
      <c r="J310" s="16"/>
      <c r="K310" s="211"/>
      <c r="L310" s="211"/>
      <c r="M310" s="211"/>
      <c r="N310" s="211"/>
      <c r="O310" s="211"/>
      <c r="P310" s="16"/>
    </row>
    <row r="311" ht="15.75" customHeight="1">
      <c r="A311" s="389"/>
      <c r="B311" s="403" t="s">
        <v>105</v>
      </c>
      <c r="C311" s="400"/>
      <c r="D311" s="401" t="s">
        <v>855</v>
      </c>
      <c r="E311" s="396">
        <v>2.0</v>
      </c>
      <c r="F311" s="397">
        <v>2.0</v>
      </c>
      <c r="G311" s="398">
        <v>2.0</v>
      </c>
      <c r="H311" s="398">
        <v>2.0</v>
      </c>
      <c r="I311" s="398">
        <v>8.0</v>
      </c>
      <c r="J311" s="383">
        <v>8.8</v>
      </c>
      <c r="K311" s="384"/>
      <c r="L311" s="384"/>
      <c r="M311" s="384"/>
      <c r="N311" s="384"/>
      <c r="O311" s="385">
        <v>14.0</v>
      </c>
      <c r="P311" s="386">
        <f>O311+J311</f>
        <v>22.8</v>
      </c>
    </row>
    <row r="312" ht="15.75" customHeight="1">
      <c r="A312" s="394"/>
      <c r="B312" s="15"/>
      <c r="C312" s="206"/>
      <c r="D312" s="206"/>
      <c r="E312" s="398">
        <v>2.0</v>
      </c>
      <c r="F312" s="397">
        <v>2.0</v>
      </c>
      <c r="G312" s="398">
        <v>2.0</v>
      </c>
      <c r="H312" s="398">
        <v>1.0</v>
      </c>
      <c r="I312" s="398">
        <v>7.0</v>
      </c>
      <c r="J312" s="15"/>
      <c r="K312" s="206"/>
      <c r="L312" s="206"/>
      <c r="M312" s="206"/>
      <c r="N312" s="206"/>
      <c r="O312" s="206"/>
      <c r="P312" s="15"/>
    </row>
    <row r="313" ht="15.75" customHeight="1">
      <c r="A313" s="394"/>
      <c r="B313" s="15"/>
      <c r="C313" s="206"/>
      <c r="D313" s="206"/>
      <c r="E313" s="398">
        <v>2.0</v>
      </c>
      <c r="F313" s="397">
        <v>2.0</v>
      </c>
      <c r="G313" s="398">
        <v>2.0</v>
      </c>
      <c r="H313" s="398">
        <v>2.0</v>
      </c>
      <c r="I313" s="398">
        <v>8.0</v>
      </c>
      <c r="J313" s="15"/>
      <c r="K313" s="206"/>
      <c r="L313" s="206"/>
      <c r="M313" s="206"/>
      <c r="N313" s="206"/>
      <c r="O313" s="206"/>
      <c r="P313" s="15"/>
    </row>
    <row r="314" ht="15.75" customHeight="1">
      <c r="A314" s="394"/>
      <c r="B314" s="15"/>
      <c r="C314" s="206"/>
      <c r="D314" s="206"/>
      <c r="E314" s="398">
        <v>2.0</v>
      </c>
      <c r="F314" s="397">
        <v>2.0</v>
      </c>
      <c r="G314" s="398">
        <v>3.0</v>
      </c>
      <c r="H314" s="398">
        <v>2.0</v>
      </c>
      <c r="I314" s="398">
        <v>9.0</v>
      </c>
      <c r="J314" s="15"/>
      <c r="K314" s="206"/>
      <c r="L314" s="206"/>
      <c r="M314" s="206"/>
      <c r="N314" s="206"/>
      <c r="O314" s="206"/>
      <c r="P314" s="15"/>
    </row>
    <row r="315" ht="15.75" customHeight="1">
      <c r="A315" s="394"/>
      <c r="B315" s="15"/>
      <c r="C315" s="206"/>
      <c r="D315" s="206"/>
      <c r="E315" s="398">
        <v>2.0</v>
      </c>
      <c r="F315" s="397">
        <v>2.0</v>
      </c>
      <c r="G315" s="398">
        <v>3.0</v>
      </c>
      <c r="H315" s="398">
        <v>2.0</v>
      </c>
      <c r="I315" s="398">
        <v>9.0</v>
      </c>
      <c r="J315" s="15"/>
      <c r="K315" s="206"/>
      <c r="L315" s="206"/>
      <c r="M315" s="206"/>
      <c r="N315" s="206"/>
      <c r="O315" s="206"/>
      <c r="P315" s="15"/>
    </row>
    <row r="316" ht="15.75" customHeight="1">
      <c r="A316" s="394"/>
      <c r="B316" s="15"/>
      <c r="C316" s="206"/>
      <c r="D316" s="206"/>
      <c r="E316" s="398">
        <v>2.0</v>
      </c>
      <c r="F316" s="397">
        <v>2.0</v>
      </c>
      <c r="G316" s="398">
        <v>3.0</v>
      </c>
      <c r="H316" s="398">
        <v>2.0</v>
      </c>
      <c r="I316" s="398">
        <v>9.0</v>
      </c>
      <c r="J316" s="15"/>
      <c r="K316" s="206"/>
      <c r="L316" s="206"/>
      <c r="M316" s="206"/>
      <c r="N316" s="206"/>
      <c r="O316" s="206"/>
      <c r="P316" s="15"/>
    </row>
    <row r="317" ht="15.75" customHeight="1">
      <c r="A317" s="394"/>
      <c r="B317" s="15"/>
      <c r="C317" s="206"/>
      <c r="D317" s="206"/>
      <c r="E317" s="398">
        <v>2.0</v>
      </c>
      <c r="F317" s="397">
        <v>2.0</v>
      </c>
      <c r="G317" s="398">
        <v>3.0</v>
      </c>
      <c r="H317" s="398">
        <v>2.0</v>
      </c>
      <c r="I317" s="398">
        <v>9.0</v>
      </c>
      <c r="J317" s="15"/>
      <c r="K317" s="206"/>
      <c r="L317" s="206"/>
      <c r="M317" s="206"/>
      <c r="N317" s="206"/>
      <c r="O317" s="206"/>
      <c r="P317" s="15"/>
    </row>
    <row r="318" ht="15.75" customHeight="1">
      <c r="A318" s="394"/>
      <c r="B318" s="15"/>
      <c r="C318" s="206"/>
      <c r="D318" s="206"/>
      <c r="E318" s="398">
        <v>2.0</v>
      </c>
      <c r="F318" s="397">
        <v>2.0</v>
      </c>
      <c r="G318" s="398">
        <v>3.0</v>
      </c>
      <c r="H318" s="398">
        <v>2.0</v>
      </c>
      <c r="I318" s="398">
        <v>9.0</v>
      </c>
      <c r="J318" s="15"/>
      <c r="K318" s="206"/>
      <c r="L318" s="206"/>
      <c r="M318" s="206"/>
      <c r="N318" s="206"/>
      <c r="O318" s="206"/>
      <c r="P318" s="15"/>
    </row>
    <row r="319" ht="15.75" customHeight="1">
      <c r="A319" s="394"/>
      <c r="B319" s="15"/>
      <c r="C319" s="206"/>
      <c r="D319" s="206"/>
      <c r="E319" s="404">
        <v>3.0</v>
      </c>
      <c r="F319" s="404">
        <v>2.0</v>
      </c>
      <c r="G319" s="404">
        <v>3.0</v>
      </c>
      <c r="H319" s="404">
        <v>2.0</v>
      </c>
      <c r="I319" s="404">
        <v>10.0</v>
      </c>
      <c r="J319" s="15"/>
      <c r="K319" s="206"/>
      <c r="L319" s="206"/>
      <c r="M319" s="206"/>
      <c r="N319" s="206"/>
      <c r="O319" s="206"/>
      <c r="P319" s="15"/>
    </row>
    <row r="320" ht="15.75" customHeight="1">
      <c r="A320" s="394"/>
      <c r="B320" s="15"/>
      <c r="C320" s="206"/>
      <c r="D320" s="206"/>
      <c r="E320" s="404">
        <v>3.0</v>
      </c>
      <c r="F320" s="404">
        <v>2.0</v>
      </c>
      <c r="G320" s="404">
        <v>3.0</v>
      </c>
      <c r="H320" s="404">
        <v>2.0</v>
      </c>
      <c r="I320" s="404">
        <v>10.0</v>
      </c>
      <c r="J320" s="15"/>
      <c r="K320" s="206"/>
      <c r="L320" s="206"/>
      <c r="M320" s="206"/>
      <c r="N320" s="206"/>
      <c r="O320" s="206"/>
      <c r="P320" s="15"/>
    </row>
    <row r="321" ht="15.75" customHeight="1">
      <c r="A321" s="80"/>
      <c r="B321" s="16"/>
      <c r="C321" s="211"/>
      <c r="D321" s="211"/>
      <c r="E321" s="402"/>
      <c r="F321" s="402"/>
      <c r="G321" s="402"/>
      <c r="H321" s="402"/>
      <c r="I321" s="402"/>
      <c r="J321" s="16"/>
      <c r="K321" s="211"/>
      <c r="L321" s="211"/>
      <c r="M321" s="211"/>
      <c r="N321" s="211"/>
      <c r="O321" s="211"/>
      <c r="P321" s="16"/>
    </row>
    <row r="322" ht="15.75" customHeight="1">
      <c r="A322" s="389"/>
      <c r="B322" s="403" t="s">
        <v>108</v>
      </c>
      <c r="C322" s="400"/>
      <c r="D322" s="401" t="s">
        <v>856</v>
      </c>
      <c r="E322" s="396">
        <v>3.0</v>
      </c>
      <c r="F322" s="397">
        <v>2.0</v>
      </c>
      <c r="G322" s="398">
        <v>1.0</v>
      </c>
      <c r="H322" s="398">
        <v>2.0</v>
      </c>
      <c r="I322" s="393">
        <f t="shared" ref="I322:I331" si="2">SUM(E322:H322)</f>
        <v>8</v>
      </c>
      <c r="J322" s="383">
        <v>9.5</v>
      </c>
      <c r="K322" s="384"/>
      <c r="L322" s="384"/>
      <c r="M322" s="384"/>
      <c r="N322" s="384"/>
      <c r="O322" s="385">
        <v>14.0</v>
      </c>
      <c r="P322" s="386">
        <f>O322+J322</f>
        <v>23.5</v>
      </c>
    </row>
    <row r="323" ht="15.75" customHeight="1">
      <c r="A323" s="394"/>
      <c r="B323" s="15"/>
      <c r="C323" s="206"/>
      <c r="D323" s="206"/>
      <c r="E323" s="398">
        <v>3.0</v>
      </c>
      <c r="F323" s="397">
        <v>2.0</v>
      </c>
      <c r="G323" s="398">
        <v>3.0</v>
      </c>
      <c r="H323" s="398">
        <v>2.0</v>
      </c>
      <c r="I323" s="393">
        <f t="shared" si="2"/>
        <v>10</v>
      </c>
      <c r="J323" s="15"/>
      <c r="K323" s="206"/>
      <c r="L323" s="206"/>
      <c r="M323" s="206"/>
      <c r="N323" s="206"/>
      <c r="O323" s="206"/>
      <c r="P323" s="15"/>
    </row>
    <row r="324" ht="15.75" customHeight="1">
      <c r="A324" s="394"/>
      <c r="B324" s="15"/>
      <c r="C324" s="206"/>
      <c r="D324" s="206"/>
      <c r="E324" s="398">
        <v>3.0</v>
      </c>
      <c r="F324" s="397">
        <v>1.0</v>
      </c>
      <c r="G324" s="398">
        <v>2.0</v>
      </c>
      <c r="H324" s="398">
        <v>2.0</v>
      </c>
      <c r="I324" s="393">
        <f t="shared" si="2"/>
        <v>8</v>
      </c>
      <c r="J324" s="15"/>
      <c r="K324" s="206"/>
      <c r="L324" s="206"/>
      <c r="M324" s="206"/>
      <c r="N324" s="206"/>
      <c r="O324" s="206"/>
      <c r="P324" s="15"/>
    </row>
    <row r="325" ht="15.75" customHeight="1">
      <c r="A325" s="394"/>
      <c r="B325" s="15"/>
      <c r="C325" s="206"/>
      <c r="D325" s="206"/>
      <c r="E325" s="398">
        <v>3.0</v>
      </c>
      <c r="F325" s="397">
        <v>2.0</v>
      </c>
      <c r="G325" s="398">
        <v>2.0</v>
      </c>
      <c r="H325" s="398">
        <v>2.0</v>
      </c>
      <c r="I325" s="393">
        <f t="shared" si="2"/>
        <v>9</v>
      </c>
      <c r="J325" s="15"/>
      <c r="K325" s="206"/>
      <c r="L325" s="206"/>
      <c r="M325" s="206"/>
      <c r="N325" s="206"/>
      <c r="O325" s="206"/>
      <c r="P325" s="15"/>
    </row>
    <row r="326" ht="15.75" customHeight="1">
      <c r="A326" s="394"/>
      <c r="B326" s="15"/>
      <c r="C326" s="206"/>
      <c r="D326" s="206"/>
      <c r="E326" s="398">
        <v>3.0</v>
      </c>
      <c r="F326" s="397">
        <v>2.0</v>
      </c>
      <c r="G326" s="398">
        <v>3.0</v>
      </c>
      <c r="H326" s="398">
        <v>2.0</v>
      </c>
      <c r="I326" s="393">
        <f t="shared" si="2"/>
        <v>10</v>
      </c>
      <c r="J326" s="15"/>
      <c r="K326" s="206"/>
      <c r="L326" s="206"/>
      <c r="M326" s="206"/>
      <c r="N326" s="206"/>
      <c r="O326" s="206"/>
      <c r="P326" s="15"/>
    </row>
    <row r="327" ht="15.75" customHeight="1">
      <c r="A327" s="394"/>
      <c r="B327" s="15"/>
      <c r="C327" s="206"/>
      <c r="D327" s="206"/>
      <c r="E327" s="398">
        <v>3.0</v>
      </c>
      <c r="F327" s="397">
        <v>2.0</v>
      </c>
      <c r="G327" s="398">
        <v>3.0</v>
      </c>
      <c r="H327" s="398">
        <v>2.0</v>
      </c>
      <c r="I327" s="393">
        <f t="shared" si="2"/>
        <v>10</v>
      </c>
      <c r="J327" s="15"/>
      <c r="K327" s="206"/>
      <c r="L327" s="206"/>
      <c r="M327" s="206"/>
      <c r="N327" s="206"/>
      <c r="O327" s="206"/>
      <c r="P327" s="15"/>
    </row>
    <row r="328" ht="15.75" customHeight="1">
      <c r="A328" s="394"/>
      <c r="B328" s="15"/>
      <c r="C328" s="206"/>
      <c r="D328" s="206"/>
      <c r="E328" s="398">
        <v>3.0</v>
      </c>
      <c r="F328" s="397">
        <v>2.0</v>
      </c>
      <c r="G328" s="398">
        <v>3.0</v>
      </c>
      <c r="H328" s="398">
        <v>2.0</v>
      </c>
      <c r="I328" s="393">
        <f t="shared" si="2"/>
        <v>10</v>
      </c>
      <c r="J328" s="15"/>
      <c r="K328" s="206"/>
      <c r="L328" s="206"/>
      <c r="M328" s="206"/>
      <c r="N328" s="206"/>
      <c r="O328" s="206"/>
      <c r="P328" s="15"/>
    </row>
    <row r="329" ht="15.75" customHeight="1">
      <c r="A329" s="394"/>
      <c r="B329" s="15"/>
      <c r="C329" s="206"/>
      <c r="D329" s="206"/>
      <c r="E329" s="398">
        <v>3.0</v>
      </c>
      <c r="F329" s="397">
        <v>2.0</v>
      </c>
      <c r="G329" s="398">
        <v>3.0</v>
      </c>
      <c r="H329" s="398">
        <v>2.0</v>
      </c>
      <c r="I329" s="393">
        <f t="shared" si="2"/>
        <v>10</v>
      </c>
      <c r="J329" s="15"/>
      <c r="K329" s="206"/>
      <c r="L329" s="206"/>
      <c r="M329" s="206"/>
      <c r="N329" s="206"/>
      <c r="O329" s="206"/>
      <c r="P329" s="15"/>
    </row>
    <row r="330" ht="15.75" customHeight="1">
      <c r="A330" s="394"/>
      <c r="B330" s="15"/>
      <c r="C330" s="206"/>
      <c r="D330" s="206"/>
      <c r="E330" s="398">
        <v>3.0</v>
      </c>
      <c r="F330" s="397">
        <v>2.0</v>
      </c>
      <c r="G330" s="398">
        <v>3.0</v>
      </c>
      <c r="H330" s="398">
        <v>2.0</v>
      </c>
      <c r="I330" s="393">
        <f t="shared" si="2"/>
        <v>10</v>
      </c>
      <c r="J330" s="15"/>
      <c r="K330" s="206"/>
      <c r="L330" s="206"/>
      <c r="M330" s="206"/>
      <c r="N330" s="206"/>
      <c r="O330" s="206"/>
      <c r="P330" s="15"/>
    </row>
    <row r="331" ht="15.75" customHeight="1">
      <c r="A331" s="394"/>
      <c r="B331" s="15"/>
      <c r="C331" s="206"/>
      <c r="D331" s="206"/>
      <c r="E331" s="398">
        <v>3.0</v>
      </c>
      <c r="F331" s="397">
        <v>2.0</v>
      </c>
      <c r="G331" s="398">
        <v>3.0</v>
      </c>
      <c r="H331" s="398">
        <v>2.0</v>
      </c>
      <c r="I331" s="393">
        <f t="shared" si="2"/>
        <v>10</v>
      </c>
      <c r="J331" s="15"/>
      <c r="K331" s="206"/>
      <c r="L331" s="206"/>
      <c r="M331" s="206"/>
      <c r="N331" s="206"/>
      <c r="O331" s="206"/>
      <c r="P331" s="15"/>
    </row>
    <row r="332" ht="15.75" customHeight="1">
      <c r="A332" s="80"/>
      <c r="B332" s="16"/>
      <c r="C332" s="211"/>
      <c r="D332" s="211"/>
      <c r="E332" s="402"/>
      <c r="F332" s="402"/>
      <c r="G332" s="402"/>
      <c r="H332" s="402"/>
      <c r="I332" s="402"/>
      <c r="J332" s="16"/>
      <c r="K332" s="211"/>
      <c r="L332" s="211"/>
      <c r="M332" s="211"/>
      <c r="N332" s="211"/>
      <c r="O332" s="211"/>
      <c r="P332" s="16"/>
    </row>
    <row r="333" ht="15.75" customHeight="1">
      <c r="A333" s="389"/>
      <c r="B333" s="403" t="s">
        <v>111</v>
      </c>
      <c r="C333" s="400"/>
      <c r="D333" s="401" t="s">
        <v>857</v>
      </c>
      <c r="E333" s="396">
        <v>3.0</v>
      </c>
      <c r="F333" s="397">
        <v>2.0</v>
      </c>
      <c r="G333" s="398">
        <v>2.0</v>
      </c>
      <c r="H333" s="398">
        <v>2.0</v>
      </c>
      <c r="I333" s="398">
        <v>9.0</v>
      </c>
      <c r="J333" s="383">
        <v>8.9</v>
      </c>
      <c r="K333" s="384"/>
      <c r="L333" s="384"/>
      <c r="M333" s="384"/>
      <c r="N333" s="384"/>
      <c r="O333" s="385">
        <v>14.0</v>
      </c>
      <c r="P333" s="386">
        <f>O333+J333</f>
        <v>22.9</v>
      </c>
    </row>
    <row r="334" ht="15.75" customHeight="1">
      <c r="A334" s="394"/>
      <c r="B334" s="15"/>
      <c r="C334" s="206"/>
      <c r="D334" s="206"/>
      <c r="E334" s="398">
        <v>3.0</v>
      </c>
      <c r="F334" s="397">
        <v>2.0</v>
      </c>
      <c r="G334" s="398">
        <v>2.0</v>
      </c>
      <c r="H334" s="398">
        <v>2.0</v>
      </c>
      <c r="I334" s="398">
        <v>9.0</v>
      </c>
      <c r="J334" s="15"/>
      <c r="K334" s="206"/>
      <c r="L334" s="206"/>
      <c r="M334" s="206"/>
      <c r="N334" s="206"/>
      <c r="O334" s="206"/>
      <c r="P334" s="15"/>
    </row>
    <row r="335" ht="15.75" customHeight="1">
      <c r="A335" s="394"/>
      <c r="B335" s="15"/>
      <c r="C335" s="206"/>
      <c r="D335" s="206"/>
      <c r="E335" s="398">
        <v>3.0</v>
      </c>
      <c r="F335" s="397">
        <v>2.0</v>
      </c>
      <c r="G335" s="398">
        <v>2.0</v>
      </c>
      <c r="H335" s="398">
        <v>2.0</v>
      </c>
      <c r="I335" s="398">
        <v>9.0</v>
      </c>
      <c r="J335" s="15"/>
      <c r="K335" s="206"/>
      <c r="L335" s="206"/>
      <c r="M335" s="206"/>
      <c r="N335" s="206"/>
      <c r="O335" s="206"/>
      <c r="P335" s="15"/>
    </row>
    <row r="336" ht="15.75" customHeight="1">
      <c r="A336" s="394"/>
      <c r="B336" s="15"/>
      <c r="C336" s="206"/>
      <c r="D336" s="206"/>
      <c r="E336" s="398">
        <v>3.0</v>
      </c>
      <c r="F336" s="397">
        <v>2.0</v>
      </c>
      <c r="G336" s="398">
        <v>2.0</v>
      </c>
      <c r="H336" s="398">
        <v>2.0</v>
      </c>
      <c r="I336" s="398">
        <v>9.0</v>
      </c>
      <c r="J336" s="15"/>
      <c r="K336" s="206"/>
      <c r="L336" s="206"/>
      <c r="M336" s="206"/>
      <c r="N336" s="206"/>
      <c r="O336" s="206"/>
      <c r="P336" s="15"/>
    </row>
    <row r="337" ht="15.75" customHeight="1">
      <c r="A337" s="394"/>
      <c r="B337" s="15"/>
      <c r="C337" s="206"/>
      <c r="D337" s="206"/>
      <c r="E337" s="398">
        <v>2.0</v>
      </c>
      <c r="F337" s="397">
        <v>2.0</v>
      </c>
      <c r="G337" s="398">
        <v>3.0</v>
      </c>
      <c r="H337" s="398">
        <v>2.0</v>
      </c>
      <c r="I337" s="398">
        <v>9.0</v>
      </c>
      <c r="J337" s="15"/>
      <c r="K337" s="206"/>
      <c r="L337" s="206"/>
      <c r="M337" s="206"/>
      <c r="N337" s="206"/>
      <c r="O337" s="206"/>
      <c r="P337" s="15"/>
    </row>
    <row r="338" ht="15.75" customHeight="1">
      <c r="A338" s="394"/>
      <c r="B338" s="15"/>
      <c r="C338" s="206"/>
      <c r="D338" s="206"/>
      <c r="E338" s="398">
        <v>2.0</v>
      </c>
      <c r="F338" s="397">
        <v>2.0</v>
      </c>
      <c r="G338" s="398">
        <v>2.0</v>
      </c>
      <c r="H338" s="398">
        <v>2.0</v>
      </c>
      <c r="I338" s="398">
        <v>8.0</v>
      </c>
      <c r="J338" s="15"/>
      <c r="K338" s="206"/>
      <c r="L338" s="206"/>
      <c r="M338" s="206"/>
      <c r="N338" s="206"/>
      <c r="O338" s="206"/>
      <c r="P338" s="15"/>
    </row>
    <row r="339" ht="15.75" customHeight="1">
      <c r="A339" s="394"/>
      <c r="B339" s="15"/>
      <c r="C339" s="206"/>
      <c r="D339" s="206"/>
      <c r="E339" s="404">
        <v>2.0</v>
      </c>
      <c r="F339" s="404">
        <v>2.0</v>
      </c>
      <c r="G339" s="404">
        <v>2.0</v>
      </c>
      <c r="H339" s="404">
        <v>2.0</v>
      </c>
      <c r="I339" s="404">
        <v>8.0</v>
      </c>
      <c r="J339" s="15"/>
      <c r="K339" s="206"/>
      <c r="L339" s="206"/>
      <c r="M339" s="206"/>
      <c r="N339" s="206"/>
      <c r="O339" s="206"/>
      <c r="P339" s="15"/>
    </row>
    <row r="340" ht="15.75" customHeight="1">
      <c r="A340" s="394"/>
      <c r="B340" s="15"/>
      <c r="C340" s="206"/>
      <c r="D340" s="206"/>
      <c r="E340" s="404">
        <v>2.0</v>
      </c>
      <c r="F340" s="404">
        <v>2.0</v>
      </c>
      <c r="G340" s="404">
        <v>2.0</v>
      </c>
      <c r="H340" s="404">
        <v>2.0</v>
      </c>
      <c r="I340" s="404">
        <v>8.0</v>
      </c>
      <c r="J340" s="15"/>
      <c r="K340" s="206"/>
      <c r="L340" s="206"/>
      <c r="M340" s="206"/>
      <c r="N340" s="206"/>
      <c r="O340" s="206"/>
      <c r="P340" s="15"/>
    </row>
    <row r="341" ht="15.75" customHeight="1">
      <c r="A341" s="394"/>
      <c r="B341" s="15"/>
      <c r="C341" s="206"/>
      <c r="D341" s="206"/>
      <c r="E341" s="404">
        <v>3.0</v>
      </c>
      <c r="F341" s="404">
        <v>2.0</v>
      </c>
      <c r="G341" s="404">
        <v>3.0</v>
      </c>
      <c r="H341" s="404">
        <v>2.0</v>
      </c>
      <c r="I341" s="404">
        <v>10.0</v>
      </c>
      <c r="J341" s="15"/>
      <c r="K341" s="206"/>
      <c r="L341" s="206"/>
      <c r="M341" s="206"/>
      <c r="N341" s="206"/>
      <c r="O341" s="206"/>
      <c r="P341" s="15"/>
    </row>
    <row r="342" ht="15.75" customHeight="1">
      <c r="A342" s="394"/>
      <c r="B342" s="15"/>
      <c r="C342" s="206"/>
      <c r="D342" s="206"/>
      <c r="E342" s="404">
        <v>3.0</v>
      </c>
      <c r="F342" s="404">
        <v>2.0</v>
      </c>
      <c r="G342" s="404">
        <v>3.0</v>
      </c>
      <c r="H342" s="404">
        <v>2.0</v>
      </c>
      <c r="I342" s="404">
        <v>10.0</v>
      </c>
      <c r="J342" s="15"/>
      <c r="K342" s="206"/>
      <c r="L342" s="206"/>
      <c r="M342" s="206"/>
      <c r="N342" s="206"/>
      <c r="O342" s="206"/>
      <c r="P342" s="15"/>
    </row>
    <row r="343" ht="15.75" customHeight="1">
      <c r="A343" s="80"/>
      <c r="B343" s="16"/>
      <c r="C343" s="211"/>
      <c r="D343" s="211"/>
      <c r="E343" s="402"/>
      <c r="F343" s="402"/>
      <c r="G343" s="402"/>
      <c r="H343" s="402"/>
      <c r="I343" s="402"/>
      <c r="J343" s="16"/>
      <c r="K343" s="211"/>
      <c r="L343" s="211"/>
      <c r="M343" s="211"/>
      <c r="N343" s="211"/>
      <c r="O343" s="211"/>
      <c r="P343" s="16"/>
    </row>
    <row r="344" ht="15.75" customHeight="1">
      <c r="A344" s="389"/>
      <c r="B344" s="403" t="s">
        <v>858</v>
      </c>
      <c r="C344" s="400"/>
      <c r="D344" s="401" t="s">
        <v>859</v>
      </c>
      <c r="E344" s="396">
        <v>3.0</v>
      </c>
      <c r="F344" s="397">
        <v>2.0</v>
      </c>
      <c r="G344" s="398">
        <v>2.0</v>
      </c>
      <c r="H344" s="398">
        <v>2.0</v>
      </c>
      <c r="I344" s="398">
        <v>9.0</v>
      </c>
      <c r="J344" s="383">
        <v>9.2</v>
      </c>
      <c r="K344" s="384"/>
      <c r="L344" s="384"/>
      <c r="M344" s="384"/>
      <c r="N344" s="384"/>
      <c r="O344" s="385">
        <v>13.0</v>
      </c>
      <c r="P344" s="386">
        <f>O344+J344</f>
        <v>22.2</v>
      </c>
    </row>
    <row r="345" ht="15.75" customHeight="1">
      <c r="A345" s="394"/>
      <c r="B345" s="15"/>
      <c r="C345" s="206"/>
      <c r="D345" s="206"/>
      <c r="E345" s="396">
        <v>3.0</v>
      </c>
      <c r="F345" s="397">
        <v>2.0</v>
      </c>
      <c r="G345" s="398">
        <v>2.0</v>
      </c>
      <c r="H345" s="398">
        <v>2.0</v>
      </c>
      <c r="I345" s="398">
        <v>9.0</v>
      </c>
      <c r="J345" s="15"/>
      <c r="K345" s="206"/>
      <c r="L345" s="206"/>
      <c r="M345" s="206"/>
      <c r="N345" s="206"/>
      <c r="O345" s="206"/>
      <c r="P345" s="15"/>
    </row>
    <row r="346" ht="15.75" customHeight="1">
      <c r="A346" s="394"/>
      <c r="B346" s="15"/>
      <c r="C346" s="206"/>
      <c r="D346" s="206"/>
      <c r="E346" s="396">
        <v>3.0</v>
      </c>
      <c r="F346" s="397">
        <v>2.0</v>
      </c>
      <c r="G346" s="398">
        <v>2.0</v>
      </c>
      <c r="H346" s="398">
        <v>2.0</v>
      </c>
      <c r="I346" s="398">
        <v>9.0</v>
      </c>
      <c r="J346" s="15"/>
      <c r="K346" s="206"/>
      <c r="L346" s="206"/>
      <c r="M346" s="206"/>
      <c r="N346" s="206"/>
      <c r="O346" s="206"/>
      <c r="P346" s="15"/>
    </row>
    <row r="347" ht="15.75" customHeight="1">
      <c r="A347" s="394"/>
      <c r="B347" s="15"/>
      <c r="C347" s="206"/>
      <c r="D347" s="206"/>
      <c r="E347" s="396">
        <v>3.0</v>
      </c>
      <c r="F347" s="397">
        <v>2.0</v>
      </c>
      <c r="G347" s="398">
        <v>2.0</v>
      </c>
      <c r="H347" s="398">
        <v>2.0</v>
      </c>
      <c r="I347" s="398">
        <v>9.0</v>
      </c>
      <c r="J347" s="15"/>
      <c r="K347" s="206"/>
      <c r="L347" s="206"/>
      <c r="M347" s="206"/>
      <c r="N347" s="206"/>
      <c r="O347" s="206"/>
      <c r="P347" s="15"/>
    </row>
    <row r="348" ht="15.75" customHeight="1">
      <c r="A348" s="394"/>
      <c r="B348" s="15"/>
      <c r="C348" s="206"/>
      <c r="D348" s="206"/>
      <c r="E348" s="396">
        <v>3.0</v>
      </c>
      <c r="F348" s="397">
        <v>2.0</v>
      </c>
      <c r="G348" s="398">
        <v>2.0</v>
      </c>
      <c r="H348" s="398">
        <v>2.0</v>
      </c>
      <c r="I348" s="398">
        <v>9.0</v>
      </c>
      <c r="J348" s="15"/>
      <c r="K348" s="206"/>
      <c r="L348" s="206"/>
      <c r="M348" s="206"/>
      <c r="N348" s="206"/>
      <c r="O348" s="206"/>
      <c r="P348" s="15"/>
    </row>
    <row r="349" ht="15.75" customHeight="1">
      <c r="A349" s="394"/>
      <c r="B349" s="15"/>
      <c r="C349" s="206"/>
      <c r="D349" s="206"/>
      <c r="E349" s="396">
        <v>3.0</v>
      </c>
      <c r="F349" s="397">
        <v>2.0</v>
      </c>
      <c r="G349" s="398">
        <v>2.0</v>
      </c>
      <c r="H349" s="398">
        <v>2.0</v>
      </c>
      <c r="I349" s="398">
        <v>9.0</v>
      </c>
      <c r="J349" s="15"/>
      <c r="K349" s="206"/>
      <c r="L349" s="206"/>
      <c r="M349" s="206"/>
      <c r="N349" s="206"/>
      <c r="O349" s="206"/>
      <c r="P349" s="15"/>
    </row>
    <row r="350" ht="15.75" customHeight="1">
      <c r="A350" s="394"/>
      <c r="B350" s="15"/>
      <c r="C350" s="206"/>
      <c r="D350" s="206"/>
      <c r="E350" s="396">
        <v>3.0</v>
      </c>
      <c r="F350" s="397">
        <v>2.0</v>
      </c>
      <c r="G350" s="398">
        <v>2.0</v>
      </c>
      <c r="H350" s="398">
        <v>2.0</v>
      </c>
      <c r="I350" s="398">
        <v>9.0</v>
      </c>
      <c r="J350" s="15"/>
      <c r="K350" s="206"/>
      <c r="L350" s="206"/>
      <c r="M350" s="206"/>
      <c r="N350" s="206"/>
      <c r="O350" s="206"/>
      <c r="P350" s="15"/>
    </row>
    <row r="351" ht="15.75" customHeight="1">
      <c r="A351" s="394"/>
      <c r="B351" s="15"/>
      <c r="C351" s="206"/>
      <c r="D351" s="206"/>
      <c r="E351" s="396">
        <v>3.0</v>
      </c>
      <c r="F351" s="397">
        <v>2.0</v>
      </c>
      <c r="G351" s="398">
        <v>2.0</v>
      </c>
      <c r="H351" s="398">
        <v>2.0</v>
      </c>
      <c r="I351" s="398">
        <v>9.0</v>
      </c>
      <c r="J351" s="15"/>
      <c r="K351" s="206"/>
      <c r="L351" s="206"/>
      <c r="M351" s="206"/>
      <c r="N351" s="206"/>
      <c r="O351" s="206"/>
      <c r="P351" s="15"/>
    </row>
    <row r="352" ht="15.75" customHeight="1">
      <c r="A352" s="394"/>
      <c r="B352" s="15"/>
      <c r="C352" s="206"/>
      <c r="D352" s="206"/>
      <c r="E352" s="404">
        <v>3.0</v>
      </c>
      <c r="F352" s="404">
        <v>2.0</v>
      </c>
      <c r="G352" s="404">
        <v>3.0</v>
      </c>
      <c r="H352" s="404">
        <v>2.0</v>
      </c>
      <c r="I352" s="404">
        <v>10.0</v>
      </c>
      <c r="J352" s="15"/>
      <c r="K352" s="206"/>
      <c r="L352" s="206"/>
      <c r="M352" s="206"/>
      <c r="N352" s="206"/>
      <c r="O352" s="206"/>
      <c r="P352" s="15"/>
    </row>
    <row r="353" ht="15.75" customHeight="1">
      <c r="A353" s="394"/>
      <c r="B353" s="15"/>
      <c r="C353" s="206"/>
      <c r="D353" s="206"/>
      <c r="E353" s="404">
        <v>3.0</v>
      </c>
      <c r="F353" s="404">
        <v>2.0</v>
      </c>
      <c r="G353" s="404">
        <v>3.0</v>
      </c>
      <c r="H353" s="404">
        <v>2.0</v>
      </c>
      <c r="I353" s="404">
        <v>10.0</v>
      </c>
      <c r="J353" s="15"/>
      <c r="K353" s="206"/>
      <c r="L353" s="206"/>
      <c r="M353" s="206"/>
      <c r="N353" s="206"/>
      <c r="O353" s="206"/>
      <c r="P353" s="15"/>
    </row>
    <row r="354" ht="15.75" customHeight="1">
      <c r="A354" s="80"/>
      <c r="B354" s="16"/>
      <c r="C354" s="211"/>
      <c r="D354" s="211"/>
      <c r="E354" s="402"/>
      <c r="F354" s="402"/>
      <c r="G354" s="402"/>
      <c r="H354" s="402"/>
      <c r="I354" s="402"/>
      <c r="J354" s="16"/>
      <c r="K354" s="211"/>
      <c r="L354" s="211"/>
      <c r="M354" s="211"/>
      <c r="N354" s="211"/>
      <c r="O354" s="211"/>
      <c r="P354" s="16"/>
    </row>
    <row r="355" ht="15.75" customHeight="1">
      <c r="A355" s="389"/>
      <c r="B355" s="403" t="s">
        <v>117</v>
      </c>
      <c r="C355" s="400"/>
      <c r="D355" s="401" t="s">
        <v>860</v>
      </c>
      <c r="E355" s="396">
        <v>3.0</v>
      </c>
      <c r="F355" s="397">
        <v>2.0</v>
      </c>
      <c r="G355" s="398">
        <v>2.0</v>
      </c>
      <c r="H355" s="398">
        <v>2.0</v>
      </c>
      <c r="I355" s="398">
        <v>9.0</v>
      </c>
      <c r="J355" s="383">
        <v>8.9</v>
      </c>
      <c r="K355" s="384"/>
      <c r="L355" s="384"/>
      <c r="M355" s="384"/>
      <c r="N355" s="384"/>
      <c r="O355" s="385">
        <v>14.0</v>
      </c>
      <c r="P355" s="386">
        <f>O355+J355</f>
        <v>22.9</v>
      </c>
    </row>
    <row r="356" ht="15.75" customHeight="1">
      <c r="A356" s="394"/>
      <c r="B356" s="15"/>
      <c r="C356" s="206"/>
      <c r="D356" s="206"/>
      <c r="E356" s="396">
        <v>3.0</v>
      </c>
      <c r="F356" s="397">
        <v>2.0</v>
      </c>
      <c r="G356" s="398">
        <v>2.0</v>
      </c>
      <c r="H356" s="398">
        <v>2.0</v>
      </c>
      <c r="I356" s="398">
        <v>9.0</v>
      </c>
      <c r="J356" s="15"/>
      <c r="K356" s="206"/>
      <c r="L356" s="206"/>
      <c r="M356" s="206"/>
      <c r="N356" s="206"/>
      <c r="O356" s="206"/>
      <c r="P356" s="15"/>
    </row>
    <row r="357" ht="15.75" customHeight="1">
      <c r="A357" s="394"/>
      <c r="B357" s="15"/>
      <c r="C357" s="206"/>
      <c r="D357" s="206"/>
      <c r="E357" s="396">
        <v>3.0</v>
      </c>
      <c r="F357" s="397">
        <v>2.0</v>
      </c>
      <c r="G357" s="398">
        <v>2.0</v>
      </c>
      <c r="H357" s="398">
        <v>2.0</v>
      </c>
      <c r="I357" s="398">
        <v>9.0</v>
      </c>
      <c r="J357" s="15"/>
      <c r="K357" s="206"/>
      <c r="L357" s="206"/>
      <c r="M357" s="206"/>
      <c r="N357" s="206"/>
      <c r="O357" s="206"/>
      <c r="P357" s="15"/>
    </row>
    <row r="358" ht="15.75" customHeight="1">
      <c r="A358" s="394"/>
      <c r="B358" s="15"/>
      <c r="C358" s="206"/>
      <c r="D358" s="206"/>
      <c r="E358" s="396">
        <v>3.0</v>
      </c>
      <c r="F358" s="397">
        <v>2.0</v>
      </c>
      <c r="G358" s="398">
        <v>2.0</v>
      </c>
      <c r="H358" s="398">
        <v>2.0</v>
      </c>
      <c r="I358" s="398">
        <v>9.0</v>
      </c>
      <c r="J358" s="15"/>
      <c r="K358" s="206"/>
      <c r="L358" s="206"/>
      <c r="M358" s="206"/>
      <c r="N358" s="206"/>
      <c r="O358" s="206"/>
      <c r="P358" s="15"/>
    </row>
    <row r="359" ht="15.75" customHeight="1">
      <c r="A359" s="394"/>
      <c r="B359" s="15"/>
      <c r="C359" s="206"/>
      <c r="D359" s="206"/>
      <c r="E359" s="396">
        <v>3.0</v>
      </c>
      <c r="F359" s="397">
        <v>2.0</v>
      </c>
      <c r="G359" s="398">
        <v>2.0</v>
      </c>
      <c r="H359" s="398">
        <v>2.0</v>
      </c>
      <c r="I359" s="398">
        <v>9.0</v>
      </c>
      <c r="J359" s="15"/>
      <c r="K359" s="206"/>
      <c r="L359" s="206"/>
      <c r="M359" s="206"/>
      <c r="N359" s="206"/>
      <c r="O359" s="206"/>
      <c r="P359" s="15"/>
    </row>
    <row r="360" ht="15.75" customHeight="1">
      <c r="A360" s="394"/>
      <c r="B360" s="15"/>
      <c r="C360" s="206"/>
      <c r="D360" s="206"/>
      <c r="E360" s="398">
        <v>2.0</v>
      </c>
      <c r="F360" s="397">
        <v>2.0</v>
      </c>
      <c r="G360" s="398">
        <v>2.0</v>
      </c>
      <c r="H360" s="398">
        <v>2.0</v>
      </c>
      <c r="I360" s="398">
        <v>8.0</v>
      </c>
      <c r="J360" s="15"/>
      <c r="K360" s="206"/>
      <c r="L360" s="206"/>
      <c r="M360" s="206"/>
      <c r="N360" s="206"/>
      <c r="O360" s="206"/>
      <c r="P360" s="15"/>
    </row>
    <row r="361" ht="15.75" customHeight="1">
      <c r="A361" s="394"/>
      <c r="B361" s="15"/>
      <c r="C361" s="206"/>
      <c r="D361" s="206"/>
      <c r="E361" s="398">
        <v>2.0</v>
      </c>
      <c r="F361" s="397">
        <v>2.0</v>
      </c>
      <c r="G361" s="398">
        <v>2.0</v>
      </c>
      <c r="H361" s="398">
        <v>2.0</v>
      </c>
      <c r="I361" s="404">
        <v>8.0</v>
      </c>
      <c r="J361" s="15"/>
      <c r="K361" s="206"/>
      <c r="L361" s="206"/>
      <c r="M361" s="206"/>
      <c r="N361" s="206"/>
      <c r="O361" s="206"/>
      <c r="P361" s="15"/>
    </row>
    <row r="362" ht="15.75" customHeight="1">
      <c r="A362" s="394"/>
      <c r="B362" s="15"/>
      <c r="C362" s="206"/>
      <c r="D362" s="206"/>
      <c r="E362" s="398">
        <v>2.0</v>
      </c>
      <c r="F362" s="397">
        <v>2.0</v>
      </c>
      <c r="G362" s="398">
        <v>2.0</v>
      </c>
      <c r="H362" s="398">
        <v>2.0</v>
      </c>
      <c r="I362" s="404">
        <v>8.0</v>
      </c>
      <c r="J362" s="15"/>
      <c r="K362" s="206"/>
      <c r="L362" s="206"/>
      <c r="M362" s="206"/>
      <c r="N362" s="206"/>
      <c r="O362" s="206"/>
      <c r="P362" s="15"/>
    </row>
    <row r="363" ht="15.75" customHeight="1">
      <c r="A363" s="394"/>
      <c r="B363" s="15"/>
      <c r="C363" s="206"/>
      <c r="D363" s="206"/>
      <c r="E363" s="404">
        <v>3.0</v>
      </c>
      <c r="F363" s="404">
        <v>2.0</v>
      </c>
      <c r="G363" s="404">
        <v>3.0</v>
      </c>
      <c r="H363" s="404">
        <v>2.0</v>
      </c>
      <c r="I363" s="404">
        <v>10.0</v>
      </c>
      <c r="J363" s="15"/>
      <c r="K363" s="206"/>
      <c r="L363" s="206"/>
      <c r="M363" s="206"/>
      <c r="N363" s="206"/>
      <c r="O363" s="206"/>
      <c r="P363" s="15"/>
    </row>
    <row r="364" ht="15.75" customHeight="1">
      <c r="A364" s="394"/>
      <c r="B364" s="15"/>
      <c r="C364" s="206"/>
      <c r="D364" s="206"/>
      <c r="E364" s="404">
        <v>3.0</v>
      </c>
      <c r="F364" s="404">
        <v>2.0</v>
      </c>
      <c r="G364" s="404">
        <v>3.0</v>
      </c>
      <c r="H364" s="404">
        <v>2.0</v>
      </c>
      <c r="I364" s="404">
        <v>10.0</v>
      </c>
      <c r="J364" s="15"/>
      <c r="K364" s="206"/>
      <c r="L364" s="206"/>
      <c r="M364" s="206"/>
      <c r="N364" s="206"/>
      <c r="O364" s="206"/>
      <c r="P364" s="15"/>
    </row>
    <row r="365" ht="15.75" customHeight="1">
      <c r="A365" s="80"/>
      <c r="B365" s="16"/>
      <c r="C365" s="211"/>
      <c r="D365" s="211"/>
      <c r="E365" s="402"/>
      <c r="F365" s="402"/>
      <c r="G365" s="402"/>
      <c r="H365" s="402"/>
      <c r="I365" s="402"/>
      <c r="J365" s="16"/>
      <c r="K365" s="211"/>
      <c r="L365" s="211"/>
      <c r="M365" s="211"/>
      <c r="N365" s="211"/>
      <c r="O365" s="211"/>
      <c r="P365" s="16"/>
    </row>
    <row r="366" ht="15.75" customHeight="1">
      <c r="A366" s="389"/>
      <c r="B366" s="403" t="s">
        <v>120</v>
      </c>
      <c r="C366" s="400"/>
      <c r="D366" s="401" t="s">
        <v>861</v>
      </c>
      <c r="E366" s="396">
        <v>2.0</v>
      </c>
      <c r="F366" s="397">
        <v>2.0</v>
      </c>
      <c r="G366" s="398">
        <v>2.0</v>
      </c>
      <c r="H366" s="398">
        <v>1.0</v>
      </c>
      <c r="I366" s="398">
        <v>7.0</v>
      </c>
      <c r="J366" s="383">
        <v>7.6</v>
      </c>
      <c r="K366" s="384"/>
      <c r="L366" s="384"/>
      <c r="M366" s="384"/>
      <c r="N366" s="384"/>
      <c r="O366" s="385">
        <v>14.0</v>
      </c>
      <c r="P366" s="386">
        <f>O366+J366</f>
        <v>21.6</v>
      </c>
    </row>
    <row r="367" ht="15.75" customHeight="1">
      <c r="A367" s="394"/>
      <c r="B367" s="15"/>
      <c r="C367" s="206"/>
      <c r="D367" s="206"/>
      <c r="E367" s="396">
        <v>2.0</v>
      </c>
      <c r="F367" s="397">
        <v>2.0</v>
      </c>
      <c r="G367" s="398">
        <v>2.0</v>
      </c>
      <c r="H367" s="398">
        <v>1.0</v>
      </c>
      <c r="I367" s="398">
        <v>7.0</v>
      </c>
      <c r="J367" s="15"/>
      <c r="K367" s="206"/>
      <c r="L367" s="206"/>
      <c r="M367" s="206"/>
      <c r="N367" s="206"/>
      <c r="O367" s="206"/>
      <c r="P367" s="15"/>
    </row>
    <row r="368" ht="15.75" customHeight="1">
      <c r="A368" s="394"/>
      <c r="B368" s="15"/>
      <c r="C368" s="206"/>
      <c r="D368" s="206"/>
      <c r="E368" s="396">
        <v>2.0</v>
      </c>
      <c r="F368" s="397">
        <v>2.0</v>
      </c>
      <c r="G368" s="398">
        <v>2.0</v>
      </c>
      <c r="H368" s="398">
        <v>1.0</v>
      </c>
      <c r="I368" s="398">
        <v>7.0</v>
      </c>
      <c r="J368" s="15"/>
      <c r="K368" s="206"/>
      <c r="L368" s="206"/>
      <c r="M368" s="206"/>
      <c r="N368" s="206"/>
      <c r="O368" s="206"/>
      <c r="P368" s="15"/>
    </row>
    <row r="369" ht="15.75" customHeight="1">
      <c r="A369" s="394"/>
      <c r="B369" s="15"/>
      <c r="C369" s="206"/>
      <c r="D369" s="206"/>
      <c r="E369" s="396">
        <v>2.0</v>
      </c>
      <c r="F369" s="397">
        <v>2.0</v>
      </c>
      <c r="G369" s="398">
        <v>2.0</v>
      </c>
      <c r="H369" s="398">
        <v>1.0</v>
      </c>
      <c r="I369" s="398">
        <v>7.0</v>
      </c>
      <c r="J369" s="15"/>
      <c r="K369" s="206"/>
      <c r="L369" s="206"/>
      <c r="M369" s="206"/>
      <c r="N369" s="206"/>
      <c r="O369" s="206"/>
      <c r="P369" s="15"/>
    </row>
    <row r="370" ht="15.75" customHeight="1">
      <c r="A370" s="394"/>
      <c r="B370" s="15"/>
      <c r="C370" s="206"/>
      <c r="D370" s="206"/>
      <c r="E370" s="396">
        <v>2.0</v>
      </c>
      <c r="F370" s="397">
        <v>2.0</v>
      </c>
      <c r="G370" s="398">
        <v>2.0</v>
      </c>
      <c r="H370" s="398">
        <v>1.0</v>
      </c>
      <c r="I370" s="398">
        <v>7.0</v>
      </c>
      <c r="J370" s="15"/>
      <c r="K370" s="206"/>
      <c r="L370" s="206"/>
      <c r="M370" s="206"/>
      <c r="N370" s="206"/>
      <c r="O370" s="206"/>
      <c r="P370" s="15"/>
    </row>
    <row r="371" ht="15.75" customHeight="1">
      <c r="A371" s="394"/>
      <c r="B371" s="15"/>
      <c r="C371" s="206"/>
      <c r="D371" s="206"/>
      <c r="E371" s="396">
        <v>2.0</v>
      </c>
      <c r="F371" s="397">
        <v>2.0</v>
      </c>
      <c r="G371" s="398">
        <v>2.0</v>
      </c>
      <c r="H371" s="398">
        <v>1.0</v>
      </c>
      <c r="I371" s="398">
        <v>7.0</v>
      </c>
      <c r="J371" s="15"/>
      <c r="K371" s="206"/>
      <c r="L371" s="206"/>
      <c r="M371" s="206"/>
      <c r="N371" s="206"/>
      <c r="O371" s="206"/>
      <c r="P371" s="15"/>
    </row>
    <row r="372" ht="15.75" customHeight="1">
      <c r="A372" s="394"/>
      <c r="B372" s="15"/>
      <c r="C372" s="206"/>
      <c r="D372" s="206"/>
      <c r="E372" s="396">
        <v>2.0</v>
      </c>
      <c r="F372" s="397">
        <v>2.0</v>
      </c>
      <c r="G372" s="398">
        <v>2.0</v>
      </c>
      <c r="H372" s="398">
        <v>1.0</v>
      </c>
      <c r="I372" s="398">
        <v>7.0</v>
      </c>
      <c r="J372" s="15"/>
      <c r="K372" s="206"/>
      <c r="L372" s="206"/>
      <c r="M372" s="206"/>
      <c r="N372" s="206"/>
      <c r="O372" s="206"/>
      <c r="P372" s="15"/>
    </row>
    <row r="373" ht="15.75" customHeight="1">
      <c r="A373" s="394"/>
      <c r="B373" s="15"/>
      <c r="C373" s="206"/>
      <c r="D373" s="206"/>
      <c r="E373" s="396">
        <v>2.0</v>
      </c>
      <c r="F373" s="397">
        <v>2.0</v>
      </c>
      <c r="G373" s="398">
        <v>2.0</v>
      </c>
      <c r="H373" s="398">
        <v>1.0</v>
      </c>
      <c r="I373" s="398">
        <v>7.0</v>
      </c>
      <c r="J373" s="15"/>
      <c r="K373" s="206"/>
      <c r="L373" s="206"/>
      <c r="M373" s="206"/>
      <c r="N373" s="206"/>
      <c r="O373" s="206"/>
      <c r="P373" s="15"/>
    </row>
    <row r="374" ht="15.75" customHeight="1">
      <c r="A374" s="394"/>
      <c r="B374" s="15"/>
      <c r="C374" s="206"/>
      <c r="D374" s="206"/>
      <c r="E374" s="404">
        <v>3.0</v>
      </c>
      <c r="F374" s="404">
        <v>2.0</v>
      </c>
      <c r="G374" s="404">
        <v>3.0</v>
      </c>
      <c r="H374" s="404">
        <v>2.0</v>
      </c>
      <c r="I374" s="404">
        <v>10.0</v>
      </c>
      <c r="J374" s="15"/>
      <c r="K374" s="206"/>
      <c r="L374" s="206"/>
      <c r="M374" s="206"/>
      <c r="N374" s="206"/>
      <c r="O374" s="206"/>
      <c r="P374" s="15"/>
    </row>
    <row r="375" ht="15.75" customHeight="1">
      <c r="A375" s="394"/>
      <c r="B375" s="15"/>
      <c r="C375" s="206"/>
      <c r="D375" s="206"/>
      <c r="E375" s="404">
        <v>3.0</v>
      </c>
      <c r="F375" s="404">
        <v>2.0</v>
      </c>
      <c r="G375" s="404">
        <v>3.0</v>
      </c>
      <c r="H375" s="404">
        <v>2.0</v>
      </c>
      <c r="I375" s="404">
        <v>10.0</v>
      </c>
      <c r="J375" s="15"/>
      <c r="K375" s="206"/>
      <c r="L375" s="206"/>
      <c r="M375" s="206"/>
      <c r="N375" s="206"/>
      <c r="O375" s="206"/>
      <c r="P375" s="15"/>
    </row>
    <row r="376" ht="15.75" customHeight="1">
      <c r="A376" s="80"/>
      <c r="B376" s="16"/>
      <c r="C376" s="211"/>
      <c r="D376" s="211"/>
      <c r="E376" s="402"/>
      <c r="F376" s="402"/>
      <c r="G376" s="402"/>
      <c r="H376" s="402"/>
      <c r="I376" s="402"/>
      <c r="J376" s="16"/>
      <c r="K376" s="211"/>
      <c r="L376" s="211"/>
      <c r="M376" s="211"/>
      <c r="N376" s="211"/>
      <c r="O376" s="211"/>
      <c r="P376" s="16"/>
    </row>
    <row r="377" ht="15.75" customHeight="1">
      <c r="A377" s="389"/>
      <c r="B377" s="403" t="s">
        <v>123</v>
      </c>
      <c r="C377" s="400"/>
      <c r="D377" s="401" t="s">
        <v>862</v>
      </c>
      <c r="E377" s="396">
        <v>2.0</v>
      </c>
      <c r="F377" s="397">
        <v>2.0</v>
      </c>
      <c r="G377" s="398">
        <v>2.0</v>
      </c>
      <c r="H377" s="398">
        <v>2.0</v>
      </c>
      <c r="I377" s="398">
        <v>8.0</v>
      </c>
      <c r="J377" s="383">
        <v>9.4</v>
      </c>
      <c r="K377" s="384"/>
      <c r="L377" s="384"/>
      <c r="M377" s="384"/>
      <c r="N377" s="384"/>
      <c r="O377" s="385">
        <v>13.0</v>
      </c>
      <c r="P377" s="386">
        <f>O377+J377</f>
        <v>22.4</v>
      </c>
    </row>
    <row r="378" ht="15.75" customHeight="1">
      <c r="A378" s="394"/>
      <c r="B378" s="15"/>
      <c r="C378" s="206"/>
      <c r="D378" s="206"/>
      <c r="E378" s="398">
        <v>3.0</v>
      </c>
      <c r="F378" s="397">
        <v>2.0</v>
      </c>
      <c r="G378" s="398">
        <v>3.0</v>
      </c>
      <c r="H378" s="398">
        <v>2.0</v>
      </c>
      <c r="I378" s="398">
        <v>10.0</v>
      </c>
      <c r="J378" s="15"/>
      <c r="K378" s="206"/>
      <c r="L378" s="206"/>
      <c r="M378" s="206"/>
      <c r="N378" s="206"/>
      <c r="O378" s="206"/>
      <c r="P378" s="15"/>
    </row>
    <row r="379" ht="15.75" customHeight="1">
      <c r="A379" s="394"/>
      <c r="B379" s="15"/>
      <c r="C379" s="206"/>
      <c r="D379" s="206"/>
      <c r="E379" s="398">
        <v>2.0</v>
      </c>
      <c r="F379" s="397">
        <v>2.0</v>
      </c>
      <c r="G379" s="398">
        <v>2.0</v>
      </c>
      <c r="H379" s="398">
        <v>2.0</v>
      </c>
      <c r="I379" s="398">
        <v>8.0</v>
      </c>
      <c r="J379" s="15"/>
      <c r="K379" s="206"/>
      <c r="L379" s="206"/>
      <c r="M379" s="206"/>
      <c r="N379" s="206"/>
      <c r="O379" s="206"/>
      <c r="P379" s="15"/>
    </row>
    <row r="380" ht="15.75" customHeight="1">
      <c r="A380" s="394"/>
      <c r="B380" s="15"/>
      <c r="C380" s="206"/>
      <c r="D380" s="206"/>
      <c r="E380" s="396">
        <v>3.0</v>
      </c>
      <c r="F380" s="397">
        <v>2.0</v>
      </c>
      <c r="G380" s="398">
        <v>2.0</v>
      </c>
      <c r="H380" s="398">
        <v>2.0</v>
      </c>
      <c r="I380" s="398">
        <v>9.0</v>
      </c>
      <c r="J380" s="15"/>
      <c r="K380" s="206"/>
      <c r="L380" s="206"/>
      <c r="M380" s="206"/>
      <c r="N380" s="206"/>
      <c r="O380" s="206"/>
      <c r="P380" s="15"/>
    </row>
    <row r="381" ht="15.75" customHeight="1">
      <c r="A381" s="394"/>
      <c r="B381" s="15"/>
      <c r="C381" s="206"/>
      <c r="D381" s="206"/>
      <c r="E381" s="393"/>
      <c r="F381" s="392"/>
      <c r="G381" s="393"/>
      <c r="H381" s="393"/>
      <c r="I381" s="398">
        <v>10.0</v>
      </c>
      <c r="J381" s="15"/>
      <c r="K381" s="206"/>
      <c r="L381" s="206"/>
      <c r="M381" s="206"/>
      <c r="N381" s="206"/>
      <c r="O381" s="206"/>
      <c r="P381" s="15"/>
    </row>
    <row r="382" ht="15.75" customHeight="1">
      <c r="A382" s="394"/>
      <c r="B382" s="15"/>
      <c r="C382" s="206"/>
      <c r="D382" s="206"/>
      <c r="E382" s="396">
        <v>3.0</v>
      </c>
      <c r="F382" s="397">
        <v>2.0</v>
      </c>
      <c r="G382" s="398">
        <v>2.0</v>
      </c>
      <c r="H382" s="398">
        <v>2.0</v>
      </c>
      <c r="I382" s="398">
        <v>9.0</v>
      </c>
      <c r="J382" s="15"/>
      <c r="K382" s="206"/>
      <c r="L382" s="206"/>
      <c r="M382" s="206"/>
      <c r="N382" s="206"/>
      <c r="O382" s="206"/>
      <c r="P382" s="15"/>
    </row>
    <row r="383" ht="15.75" customHeight="1">
      <c r="A383" s="394"/>
      <c r="B383" s="15"/>
      <c r="C383" s="206"/>
      <c r="D383" s="206"/>
      <c r="E383" s="398">
        <v>3.0</v>
      </c>
      <c r="F383" s="397">
        <v>2.0</v>
      </c>
      <c r="G383" s="398">
        <v>3.0</v>
      </c>
      <c r="H383" s="398">
        <v>2.0</v>
      </c>
      <c r="I383" s="404">
        <v>10.0</v>
      </c>
      <c r="J383" s="15"/>
      <c r="K383" s="206"/>
      <c r="L383" s="206"/>
      <c r="M383" s="206"/>
      <c r="N383" s="206"/>
      <c r="O383" s="206"/>
      <c r="P383" s="15"/>
    </row>
    <row r="384" ht="15.75" customHeight="1">
      <c r="A384" s="394"/>
      <c r="B384" s="15"/>
      <c r="C384" s="206"/>
      <c r="D384" s="206"/>
      <c r="E384" s="398">
        <v>3.0</v>
      </c>
      <c r="F384" s="397">
        <v>2.0</v>
      </c>
      <c r="G384" s="398">
        <v>3.0</v>
      </c>
      <c r="H384" s="398">
        <v>2.0</v>
      </c>
      <c r="I384" s="404">
        <v>10.0</v>
      </c>
      <c r="J384" s="15"/>
      <c r="K384" s="206"/>
      <c r="L384" s="206"/>
      <c r="M384" s="206"/>
      <c r="N384" s="206"/>
      <c r="O384" s="206"/>
      <c r="P384" s="15"/>
    </row>
    <row r="385" ht="15.75" customHeight="1">
      <c r="A385" s="394"/>
      <c r="B385" s="15"/>
      <c r="C385" s="206"/>
      <c r="D385" s="206"/>
      <c r="E385" s="398">
        <v>3.0</v>
      </c>
      <c r="F385" s="397">
        <v>2.0</v>
      </c>
      <c r="G385" s="398">
        <v>3.0</v>
      </c>
      <c r="H385" s="398">
        <v>2.0</v>
      </c>
      <c r="I385" s="404">
        <v>10.0</v>
      </c>
      <c r="J385" s="15"/>
      <c r="K385" s="206"/>
      <c r="L385" s="206"/>
      <c r="M385" s="206"/>
      <c r="N385" s="206"/>
      <c r="O385" s="206"/>
      <c r="P385" s="15"/>
    </row>
    <row r="386" ht="15.75" customHeight="1">
      <c r="A386" s="394"/>
      <c r="B386" s="15"/>
      <c r="C386" s="206"/>
      <c r="D386" s="206"/>
      <c r="E386" s="398">
        <v>3.0</v>
      </c>
      <c r="F386" s="397">
        <v>2.0</v>
      </c>
      <c r="G386" s="398">
        <v>3.0</v>
      </c>
      <c r="H386" s="398">
        <v>2.0</v>
      </c>
      <c r="I386" s="404">
        <v>10.0</v>
      </c>
      <c r="J386" s="15"/>
      <c r="K386" s="206"/>
      <c r="L386" s="206"/>
      <c r="M386" s="206"/>
      <c r="N386" s="206"/>
      <c r="O386" s="206"/>
      <c r="P386" s="15"/>
    </row>
    <row r="387" ht="15.75" customHeight="1">
      <c r="A387" s="80"/>
      <c r="B387" s="16"/>
      <c r="C387" s="211"/>
      <c r="D387" s="211"/>
      <c r="E387" s="402"/>
      <c r="F387" s="402"/>
      <c r="G387" s="402"/>
      <c r="H387" s="402"/>
      <c r="I387" s="402"/>
      <c r="J387" s="16"/>
      <c r="K387" s="211"/>
      <c r="L387" s="211"/>
      <c r="M387" s="211"/>
      <c r="N387" s="211"/>
      <c r="O387" s="211"/>
      <c r="P387" s="16"/>
    </row>
    <row r="388" ht="15.75" customHeight="1">
      <c r="A388" s="389"/>
      <c r="B388" s="403" t="s">
        <v>126</v>
      </c>
      <c r="C388" s="400"/>
      <c r="D388" s="401" t="s">
        <v>863</v>
      </c>
      <c r="E388" s="396">
        <v>2.0</v>
      </c>
      <c r="F388" s="397">
        <v>2.0</v>
      </c>
      <c r="G388" s="398">
        <v>2.0</v>
      </c>
      <c r="H388" s="398">
        <v>2.0</v>
      </c>
      <c r="I388" s="398">
        <v>8.0</v>
      </c>
      <c r="J388" s="383">
        <v>8.9</v>
      </c>
      <c r="K388" s="384"/>
      <c r="L388" s="384"/>
      <c r="M388" s="384"/>
      <c r="N388" s="384"/>
      <c r="O388" s="385">
        <v>14.0</v>
      </c>
      <c r="P388" s="386">
        <f>O388+J388</f>
        <v>22.9</v>
      </c>
    </row>
    <row r="389" ht="15.75" customHeight="1">
      <c r="A389" s="394"/>
      <c r="B389" s="15"/>
      <c r="C389" s="206"/>
      <c r="D389" s="206"/>
      <c r="E389" s="398">
        <v>3.0</v>
      </c>
      <c r="F389" s="397">
        <v>2.0</v>
      </c>
      <c r="G389" s="398">
        <v>2.0</v>
      </c>
      <c r="H389" s="398">
        <v>2.0</v>
      </c>
      <c r="I389" s="398">
        <v>9.0</v>
      </c>
      <c r="J389" s="15"/>
      <c r="K389" s="206"/>
      <c r="L389" s="206"/>
      <c r="M389" s="206"/>
      <c r="N389" s="206"/>
      <c r="O389" s="206"/>
      <c r="P389" s="15"/>
    </row>
    <row r="390" ht="15.75" customHeight="1">
      <c r="A390" s="394"/>
      <c r="B390" s="15"/>
      <c r="C390" s="206"/>
      <c r="D390" s="206"/>
      <c r="E390" s="398">
        <v>2.0</v>
      </c>
      <c r="F390" s="397">
        <v>2.0</v>
      </c>
      <c r="G390" s="398">
        <v>2.0</v>
      </c>
      <c r="H390" s="398">
        <v>2.0</v>
      </c>
      <c r="I390" s="398">
        <v>8.0</v>
      </c>
      <c r="J390" s="15"/>
      <c r="K390" s="206"/>
      <c r="L390" s="206"/>
      <c r="M390" s="206"/>
      <c r="N390" s="206"/>
      <c r="O390" s="206"/>
      <c r="P390" s="15"/>
    </row>
    <row r="391" ht="15.75" customHeight="1">
      <c r="A391" s="394"/>
      <c r="B391" s="15"/>
      <c r="C391" s="206"/>
      <c r="D391" s="206"/>
      <c r="E391" s="398">
        <v>3.0</v>
      </c>
      <c r="F391" s="397">
        <v>2.0</v>
      </c>
      <c r="G391" s="398">
        <v>2.0</v>
      </c>
      <c r="H391" s="398">
        <v>2.0</v>
      </c>
      <c r="I391" s="398">
        <v>9.0</v>
      </c>
      <c r="J391" s="15"/>
      <c r="K391" s="206"/>
      <c r="L391" s="206"/>
      <c r="M391" s="206"/>
      <c r="N391" s="206"/>
      <c r="O391" s="206"/>
      <c r="P391" s="15"/>
    </row>
    <row r="392" ht="15.75" customHeight="1">
      <c r="A392" s="394"/>
      <c r="B392" s="15"/>
      <c r="C392" s="206"/>
      <c r="D392" s="206"/>
      <c r="E392" s="398">
        <v>3.0</v>
      </c>
      <c r="F392" s="397">
        <v>2.0</v>
      </c>
      <c r="G392" s="398">
        <v>2.0</v>
      </c>
      <c r="H392" s="398">
        <v>2.0</v>
      </c>
      <c r="I392" s="398">
        <v>9.0</v>
      </c>
      <c r="J392" s="15"/>
      <c r="K392" s="206"/>
      <c r="L392" s="206"/>
      <c r="M392" s="206"/>
      <c r="N392" s="206"/>
      <c r="O392" s="206"/>
      <c r="P392" s="15"/>
    </row>
    <row r="393" ht="15.75" customHeight="1">
      <c r="A393" s="394"/>
      <c r="B393" s="15"/>
      <c r="C393" s="206"/>
      <c r="D393" s="206"/>
      <c r="E393" s="398">
        <v>3.0</v>
      </c>
      <c r="F393" s="397">
        <v>2.0</v>
      </c>
      <c r="G393" s="398">
        <v>2.0</v>
      </c>
      <c r="H393" s="398">
        <v>2.0</v>
      </c>
      <c r="I393" s="398">
        <v>9.0</v>
      </c>
      <c r="J393" s="15"/>
      <c r="K393" s="206"/>
      <c r="L393" s="206"/>
      <c r="M393" s="206"/>
      <c r="N393" s="206"/>
      <c r="O393" s="206"/>
      <c r="P393" s="15"/>
    </row>
    <row r="394" ht="15.75" customHeight="1">
      <c r="A394" s="394"/>
      <c r="B394" s="15"/>
      <c r="C394" s="206"/>
      <c r="D394" s="206"/>
      <c r="E394" s="404">
        <v>2.0</v>
      </c>
      <c r="F394" s="404">
        <v>2.0</v>
      </c>
      <c r="G394" s="404">
        <v>2.0</v>
      </c>
      <c r="H394" s="404">
        <v>2.0</v>
      </c>
      <c r="I394" s="404">
        <v>8.0</v>
      </c>
      <c r="J394" s="15"/>
      <c r="K394" s="206"/>
      <c r="L394" s="206"/>
      <c r="M394" s="206"/>
      <c r="N394" s="206"/>
      <c r="O394" s="206"/>
      <c r="P394" s="15"/>
    </row>
    <row r="395" ht="15.75" customHeight="1">
      <c r="A395" s="394"/>
      <c r="B395" s="15"/>
      <c r="C395" s="206"/>
      <c r="D395" s="206"/>
      <c r="E395" s="404">
        <v>2.0</v>
      </c>
      <c r="F395" s="404">
        <v>2.0</v>
      </c>
      <c r="G395" s="404">
        <v>3.0</v>
      </c>
      <c r="H395" s="404">
        <v>2.0</v>
      </c>
      <c r="I395" s="404">
        <v>9.0</v>
      </c>
      <c r="J395" s="15"/>
      <c r="K395" s="206"/>
      <c r="L395" s="206"/>
      <c r="M395" s="206"/>
      <c r="N395" s="206"/>
      <c r="O395" s="206"/>
      <c r="P395" s="15"/>
    </row>
    <row r="396" ht="15.75" customHeight="1">
      <c r="A396" s="394"/>
      <c r="B396" s="15"/>
      <c r="C396" s="206"/>
      <c r="D396" s="206"/>
      <c r="E396" s="404">
        <v>3.0</v>
      </c>
      <c r="F396" s="404">
        <v>2.0</v>
      </c>
      <c r="G396" s="404">
        <v>3.0</v>
      </c>
      <c r="H396" s="404">
        <v>2.0</v>
      </c>
      <c r="I396" s="404">
        <v>10.0</v>
      </c>
      <c r="J396" s="15"/>
      <c r="K396" s="206"/>
      <c r="L396" s="206"/>
      <c r="M396" s="206"/>
      <c r="N396" s="206"/>
      <c r="O396" s="206"/>
      <c r="P396" s="15"/>
    </row>
    <row r="397" ht="15.75" customHeight="1">
      <c r="A397" s="394"/>
      <c r="B397" s="15"/>
      <c r="C397" s="206"/>
      <c r="D397" s="206"/>
      <c r="E397" s="404">
        <v>3.0</v>
      </c>
      <c r="F397" s="404">
        <v>2.0</v>
      </c>
      <c r="G397" s="404">
        <v>3.0</v>
      </c>
      <c r="H397" s="404">
        <v>2.0</v>
      </c>
      <c r="I397" s="404">
        <v>10.0</v>
      </c>
      <c r="J397" s="15"/>
      <c r="K397" s="206"/>
      <c r="L397" s="206"/>
      <c r="M397" s="206"/>
      <c r="N397" s="206"/>
      <c r="O397" s="206"/>
      <c r="P397" s="15"/>
    </row>
    <row r="398" ht="15.75" customHeight="1">
      <c r="A398" s="80"/>
      <c r="B398" s="16"/>
      <c r="C398" s="211"/>
      <c r="D398" s="211"/>
      <c r="E398" s="402"/>
      <c r="F398" s="402"/>
      <c r="G398" s="402"/>
      <c r="H398" s="402"/>
      <c r="I398" s="402"/>
      <c r="J398" s="16"/>
      <c r="K398" s="211"/>
      <c r="L398" s="211"/>
      <c r="M398" s="211"/>
      <c r="N398" s="211"/>
      <c r="O398" s="211"/>
      <c r="P398" s="16"/>
    </row>
    <row r="399" ht="15.75" customHeight="1">
      <c r="A399" s="389"/>
      <c r="B399" s="403" t="s">
        <v>129</v>
      </c>
      <c r="C399" s="400"/>
      <c r="D399" s="401" t="s">
        <v>864</v>
      </c>
      <c r="E399" s="396">
        <v>3.0</v>
      </c>
      <c r="F399" s="397">
        <v>2.0</v>
      </c>
      <c r="G399" s="398">
        <v>2.0</v>
      </c>
      <c r="H399" s="398">
        <v>2.0</v>
      </c>
      <c r="I399" s="398">
        <v>9.0</v>
      </c>
      <c r="J399" s="383">
        <v>8.7</v>
      </c>
      <c r="K399" s="384"/>
      <c r="L399" s="384"/>
      <c r="M399" s="384"/>
      <c r="N399" s="384"/>
      <c r="O399" s="385">
        <v>10.0</v>
      </c>
      <c r="P399" s="386">
        <f>O399+J399</f>
        <v>18.7</v>
      </c>
    </row>
    <row r="400" ht="15.75" customHeight="1">
      <c r="A400" s="394"/>
      <c r="B400" s="15"/>
      <c r="C400" s="206"/>
      <c r="D400" s="206"/>
      <c r="E400" s="398">
        <v>3.0</v>
      </c>
      <c r="F400" s="397">
        <v>2.0</v>
      </c>
      <c r="G400" s="398">
        <v>2.0</v>
      </c>
      <c r="H400" s="398">
        <v>2.0</v>
      </c>
      <c r="I400" s="398">
        <v>9.0</v>
      </c>
      <c r="J400" s="15"/>
      <c r="K400" s="206"/>
      <c r="L400" s="206"/>
      <c r="M400" s="206"/>
      <c r="N400" s="206"/>
      <c r="O400" s="206"/>
      <c r="P400" s="15"/>
    </row>
    <row r="401" ht="15.75" customHeight="1">
      <c r="A401" s="394"/>
      <c r="B401" s="15"/>
      <c r="C401" s="206"/>
      <c r="D401" s="206"/>
      <c r="E401" s="398">
        <v>2.0</v>
      </c>
      <c r="F401" s="397">
        <v>2.0</v>
      </c>
      <c r="G401" s="398">
        <v>2.0</v>
      </c>
      <c r="H401" s="398">
        <v>2.0</v>
      </c>
      <c r="I401" s="398">
        <v>8.0</v>
      </c>
      <c r="J401" s="15"/>
      <c r="K401" s="206"/>
      <c r="L401" s="206"/>
      <c r="M401" s="206"/>
      <c r="N401" s="206"/>
      <c r="O401" s="206"/>
      <c r="P401" s="15"/>
    </row>
    <row r="402" ht="15.75" customHeight="1">
      <c r="A402" s="394"/>
      <c r="B402" s="15"/>
      <c r="C402" s="206"/>
      <c r="D402" s="206"/>
      <c r="E402" s="398">
        <v>2.0</v>
      </c>
      <c r="F402" s="397">
        <v>2.0</v>
      </c>
      <c r="G402" s="398">
        <v>2.0</v>
      </c>
      <c r="H402" s="398">
        <v>2.0</v>
      </c>
      <c r="I402" s="398">
        <v>8.0</v>
      </c>
      <c r="J402" s="15"/>
      <c r="K402" s="206"/>
      <c r="L402" s="206"/>
      <c r="M402" s="206"/>
      <c r="N402" s="206"/>
      <c r="O402" s="206"/>
      <c r="P402" s="15"/>
    </row>
    <row r="403" ht="15.75" customHeight="1">
      <c r="A403" s="394"/>
      <c r="B403" s="15"/>
      <c r="C403" s="206"/>
      <c r="D403" s="206"/>
      <c r="E403" s="398">
        <v>3.0</v>
      </c>
      <c r="F403" s="397">
        <v>2.0</v>
      </c>
      <c r="G403" s="398">
        <v>2.0</v>
      </c>
      <c r="H403" s="398">
        <v>2.0</v>
      </c>
      <c r="I403" s="398">
        <v>9.0</v>
      </c>
      <c r="J403" s="15"/>
      <c r="K403" s="206"/>
      <c r="L403" s="206"/>
      <c r="M403" s="206"/>
      <c r="N403" s="206"/>
      <c r="O403" s="206"/>
      <c r="P403" s="15"/>
    </row>
    <row r="404" ht="15.75" customHeight="1">
      <c r="A404" s="394"/>
      <c r="B404" s="15"/>
      <c r="C404" s="206"/>
      <c r="D404" s="206"/>
      <c r="E404" s="398">
        <v>2.0</v>
      </c>
      <c r="F404" s="397">
        <v>2.0</v>
      </c>
      <c r="G404" s="398">
        <v>2.0</v>
      </c>
      <c r="H404" s="398">
        <v>2.0</v>
      </c>
      <c r="I404" s="398">
        <v>8.0</v>
      </c>
      <c r="J404" s="15"/>
      <c r="K404" s="206"/>
      <c r="L404" s="206"/>
      <c r="M404" s="206"/>
      <c r="N404" s="206"/>
      <c r="O404" s="206"/>
      <c r="P404" s="15"/>
    </row>
    <row r="405" ht="15.75" customHeight="1">
      <c r="A405" s="394"/>
      <c r="B405" s="15"/>
      <c r="C405" s="206"/>
      <c r="D405" s="206"/>
      <c r="E405" s="404">
        <v>2.0</v>
      </c>
      <c r="F405" s="404">
        <v>2.0</v>
      </c>
      <c r="G405" s="404">
        <v>2.0</v>
      </c>
      <c r="H405" s="404">
        <v>2.0</v>
      </c>
      <c r="I405" s="404">
        <v>8.0</v>
      </c>
      <c r="J405" s="15"/>
      <c r="K405" s="206"/>
      <c r="L405" s="206"/>
      <c r="M405" s="206"/>
      <c r="N405" s="206"/>
      <c r="O405" s="206"/>
      <c r="P405" s="15"/>
    </row>
    <row r="406" ht="15.75" customHeight="1">
      <c r="A406" s="394"/>
      <c r="B406" s="15"/>
      <c r="C406" s="206"/>
      <c r="D406" s="206"/>
      <c r="E406" s="404">
        <v>3.0</v>
      </c>
      <c r="F406" s="404">
        <v>2.0</v>
      </c>
      <c r="G406" s="404">
        <v>2.0</v>
      </c>
      <c r="H406" s="404">
        <v>2.0</v>
      </c>
      <c r="I406" s="404">
        <v>9.0</v>
      </c>
      <c r="J406" s="15"/>
      <c r="K406" s="206"/>
      <c r="L406" s="206"/>
      <c r="M406" s="206"/>
      <c r="N406" s="206"/>
      <c r="O406" s="206"/>
      <c r="P406" s="15"/>
    </row>
    <row r="407" ht="15.75" customHeight="1">
      <c r="A407" s="394"/>
      <c r="B407" s="15"/>
      <c r="C407" s="206"/>
      <c r="D407" s="206"/>
      <c r="E407" s="404">
        <v>3.0</v>
      </c>
      <c r="F407" s="404">
        <v>2.0</v>
      </c>
      <c r="G407" s="404">
        <v>3.0</v>
      </c>
      <c r="H407" s="404">
        <v>2.0</v>
      </c>
      <c r="I407" s="404">
        <v>10.0</v>
      </c>
      <c r="J407" s="15"/>
      <c r="K407" s="206"/>
      <c r="L407" s="206"/>
      <c r="M407" s="206"/>
      <c r="N407" s="206"/>
      <c r="O407" s="206"/>
      <c r="P407" s="15"/>
    </row>
    <row r="408" ht="15.75" customHeight="1">
      <c r="A408" s="394"/>
      <c r="B408" s="15"/>
      <c r="C408" s="206"/>
      <c r="D408" s="206"/>
      <c r="E408" s="404">
        <v>2.0</v>
      </c>
      <c r="F408" s="404">
        <v>2.0</v>
      </c>
      <c r="G408" s="404">
        <v>2.0</v>
      </c>
      <c r="H408" s="404">
        <v>3.0</v>
      </c>
      <c r="I408" s="404">
        <v>10.0</v>
      </c>
      <c r="J408" s="15"/>
      <c r="K408" s="206"/>
      <c r="L408" s="206"/>
      <c r="M408" s="206"/>
      <c r="N408" s="206"/>
      <c r="O408" s="206"/>
      <c r="P408" s="15"/>
    </row>
    <row r="409" ht="15.75" customHeight="1">
      <c r="A409" s="80"/>
      <c r="B409" s="16"/>
      <c r="C409" s="211"/>
      <c r="D409" s="211"/>
      <c r="E409" s="402"/>
      <c r="F409" s="402"/>
      <c r="G409" s="402"/>
      <c r="H409" s="402"/>
      <c r="I409" s="402"/>
      <c r="J409" s="16"/>
      <c r="K409" s="211"/>
      <c r="L409" s="211"/>
      <c r="M409" s="211"/>
      <c r="N409" s="211"/>
      <c r="O409" s="211"/>
      <c r="P409" s="16"/>
    </row>
    <row r="410" ht="15.75" customHeight="1">
      <c r="A410" s="389"/>
      <c r="B410" s="405"/>
      <c r="C410" s="400"/>
      <c r="D410" s="400"/>
      <c r="E410" s="391"/>
      <c r="F410" s="392"/>
      <c r="G410" s="393"/>
      <c r="H410" s="393"/>
      <c r="I410" s="393"/>
      <c r="J410" s="386" t="str">
        <f>I420</f>
        <v/>
      </c>
      <c r="K410" s="384"/>
      <c r="L410" s="384"/>
      <c r="M410" s="384"/>
      <c r="N410" s="384"/>
      <c r="O410" s="384">
        <f>Round(SUM(K410:N419),0)</f>
        <v>0</v>
      </c>
      <c r="P410" s="386">
        <f>O410+J410</f>
        <v>0</v>
      </c>
    </row>
    <row r="411" ht="15.75" customHeight="1">
      <c r="A411" s="394"/>
      <c r="B411" s="15"/>
      <c r="C411" s="206"/>
      <c r="D411" s="206"/>
      <c r="E411" s="393"/>
      <c r="F411" s="392"/>
      <c r="G411" s="393"/>
      <c r="H411" s="393"/>
      <c r="I411" s="393"/>
      <c r="J411" s="15"/>
      <c r="K411" s="206"/>
      <c r="L411" s="206"/>
      <c r="M411" s="206"/>
      <c r="N411" s="206"/>
      <c r="O411" s="206"/>
      <c r="P411" s="15"/>
    </row>
    <row r="412" ht="15.75" customHeight="1">
      <c r="A412" s="394"/>
      <c r="B412" s="15"/>
      <c r="C412" s="206"/>
      <c r="D412" s="206"/>
      <c r="E412" s="393"/>
      <c r="F412" s="392"/>
      <c r="G412" s="393"/>
      <c r="H412" s="393"/>
      <c r="I412" s="393"/>
      <c r="J412" s="15"/>
      <c r="K412" s="206"/>
      <c r="L412" s="206"/>
      <c r="M412" s="206"/>
      <c r="N412" s="206"/>
      <c r="O412" s="206"/>
      <c r="P412" s="15"/>
    </row>
    <row r="413" ht="15.75" customHeight="1">
      <c r="A413" s="394"/>
      <c r="B413" s="15"/>
      <c r="C413" s="206"/>
      <c r="D413" s="206"/>
      <c r="E413" s="393"/>
      <c r="F413" s="392"/>
      <c r="G413" s="393"/>
      <c r="H413" s="393"/>
      <c r="I413" s="393"/>
      <c r="J413" s="15"/>
      <c r="K413" s="206"/>
      <c r="L413" s="206"/>
      <c r="M413" s="206"/>
      <c r="N413" s="206"/>
      <c r="O413" s="206"/>
      <c r="P413" s="15"/>
    </row>
    <row r="414" ht="15.75" customHeight="1">
      <c r="A414" s="394"/>
      <c r="B414" s="15"/>
      <c r="C414" s="206"/>
      <c r="D414" s="206"/>
      <c r="E414" s="393"/>
      <c r="F414" s="392"/>
      <c r="G414" s="393"/>
      <c r="H414" s="393"/>
      <c r="I414" s="393"/>
      <c r="J414" s="15"/>
      <c r="K414" s="206"/>
      <c r="L414" s="206"/>
      <c r="M414" s="206"/>
      <c r="N414" s="206"/>
      <c r="O414" s="206"/>
      <c r="P414" s="15"/>
    </row>
    <row r="415" ht="15.75" customHeight="1">
      <c r="A415" s="394"/>
      <c r="B415" s="15"/>
      <c r="C415" s="206"/>
      <c r="D415" s="206"/>
      <c r="E415" s="393"/>
      <c r="F415" s="392"/>
      <c r="G415" s="393"/>
      <c r="H415" s="393"/>
      <c r="I415" s="393"/>
      <c r="J415" s="15"/>
      <c r="K415" s="206"/>
      <c r="L415" s="206"/>
      <c r="M415" s="206"/>
      <c r="N415" s="206"/>
      <c r="O415" s="206"/>
      <c r="P415" s="15"/>
    </row>
    <row r="416" ht="15.75" customHeight="1">
      <c r="A416" s="394"/>
      <c r="B416" s="15"/>
      <c r="C416" s="206"/>
      <c r="D416" s="206"/>
      <c r="E416" s="402"/>
      <c r="F416" s="402"/>
      <c r="G416" s="402"/>
      <c r="H416" s="402"/>
      <c r="I416" s="402"/>
      <c r="J416" s="15"/>
      <c r="K416" s="206"/>
      <c r="L416" s="206"/>
      <c r="M416" s="206"/>
      <c r="N416" s="206"/>
      <c r="O416" s="206"/>
      <c r="P416" s="15"/>
    </row>
    <row r="417" ht="15.75" customHeight="1">
      <c r="A417" s="394"/>
      <c r="B417" s="15"/>
      <c r="C417" s="206"/>
      <c r="D417" s="206"/>
      <c r="E417" s="402"/>
      <c r="F417" s="402"/>
      <c r="G417" s="402"/>
      <c r="H417" s="402"/>
      <c r="I417" s="402"/>
      <c r="J417" s="15"/>
      <c r="K417" s="206"/>
      <c r="L417" s="206"/>
      <c r="M417" s="206"/>
      <c r="N417" s="206"/>
      <c r="O417" s="206"/>
      <c r="P417" s="15"/>
    </row>
    <row r="418" ht="15.75" customHeight="1">
      <c r="A418" s="394"/>
      <c r="B418" s="15"/>
      <c r="C418" s="206"/>
      <c r="D418" s="206"/>
      <c r="E418" s="402"/>
      <c r="F418" s="402"/>
      <c r="G418" s="402"/>
      <c r="H418" s="402"/>
      <c r="I418" s="402"/>
      <c r="J418" s="15"/>
      <c r="K418" s="206"/>
      <c r="L418" s="206"/>
      <c r="M418" s="206"/>
      <c r="N418" s="206"/>
      <c r="O418" s="206"/>
      <c r="P418" s="15"/>
    </row>
    <row r="419" ht="15.75" customHeight="1">
      <c r="A419" s="394"/>
      <c r="B419" s="15"/>
      <c r="C419" s="206"/>
      <c r="D419" s="206"/>
      <c r="E419" s="402"/>
      <c r="F419" s="402"/>
      <c r="G419" s="402"/>
      <c r="H419" s="402"/>
      <c r="I419" s="402"/>
      <c r="J419" s="15"/>
      <c r="K419" s="206"/>
      <c r="L419" s="206"/>
      <c r="M419" s="206"/>
      <c r="N419" s="206"/>
      <c r="O419" s="206"/>
      <c r="P419" s="15"/>
    </row>
    <row r="420" ht="15.75" customHeight="1">
      <c r="A420" s="80"/>
      <c r="B420" s="16"/>
      <c r="C420" s="211"/>
      <c r="D420" s="211"/>
      <c r="E420" s="402"/>
      <c r="F420" s="402"/>
      <c r="G420" s="402"/>
      <c r="H420" s="402"/>
      <c r="I420" s="402"/>
      <c r="J420" s="16"/>
      <c r="K420" s="211"/>
      <c r="L420" s="211"/>
      <c r="M420" s="211"/>
      <c r="N420" s="211"/>
      <c r="O420" s="211"/>
      <c r="P420" s="16"/>
    </row>
    <row r="421" ht="15.75" customHeight="1">
      <c r="A421" s="389"/>
      <c r="B421" s="403" t="s">
        <v>135</v>
      </c>
      <c r="C421" s="400"/>
      <c r="D421" s="401" t="s">
        <v>865</v>
      </c>
      <c r="E421" s="396">
        <v>2.0</v>
      </c>
      <c r="F421" s="397">
        <v>2.0</v>
      </c>
      <c r="G421" s="398">
        <v>2.0</v>
      </c>
      <c r="H421" s="398">
        <v>1.0</v>
      </c>
      <c r="I421" s="398">
        <v>7.0</v>
      </c>
      <c r="J421" s="383">
        <f>AVERAGE(I421:I430)</f>
        <v>6.9</v>
      </c>
      <c r="K421" s="384"/>
      <c r="L421" s="384"/>
      <c r="M421" s="384"/>
      <c r="N421" s="384"/>
      <c r="O421" s="385">
        <v>12.0</v>
      </c>
      <c r="P421" s="386">
        <f>O421+J421</f>
        <v>18.9</v>
      </c>
    </row>
    <row r="422" ht="15.75" customHeight="1">
      <c r="A422" s="394"/>
      <c r="B422" s="15"/>
      <c r="C422" s="206"/>
      <c r="D422" s="206"/>
      <c r="E422" s="396">
        <v>2.0</v>
      </c>
      <c r="F422" s="397">
        <v>2.0</v>
      </c>
      <c r="G422" s="398">
        <v>2.0</v>
      </c>
      <c r="H422" s="398">
        <v>1.0</v>
      </c>
      <c r="I422" s="398">
        <v>7.0</v>
      </c>
      <c r="J422" s="15"/>
      <c r="K422" s="206"/>
      <c r="L422" s="206"/>
      <c r="M422" s="206"/>
      <c r="N422" s="206"/>
      <c r="O422" s="206"/>
      <c r="P422" s="15"/>
    </row>
    <row r="423" ht="15.75" customHeight="1">
      <c r="A423" s="394"/>
      <c r="B423" s="15"/>
      <c r="C423" s="206"/>
      <c r="D423" s="206"/>
      <c r="E423" s="396">
        <v>2.0</v>
      </c>
      <c r="F423" s="397">
        <v>2.0</v>
      </c>
      <c r="G423" s="398">
        <v>2.0</v>
      </c>
      <c r="H423" s="398">
        <v>1.0</v>
      </c>
      <c r="I423" s="398">
        <v>7.0</v>
      </c>
      <c r="J423" s="15"/>
      <c r="K423" s="206"/>
      <c r="L423" s="206"/>
      <c r="M423" s="206"/>
      <c r="N423" s="206"/>
      <c r="O423" s="206"/>
      <c r="P423" s="15"/>
    </row>
    <row r="424" ht="15.75" customHeight="1">
      <c r="A424" s="394"/>
      <c r="B424" s="15"/>
      <c r="C424" s="206"/>
      <c r="D424" s="206"/>
      <c r="E424" s="396">
        <v>2.0</v>
      </c>
      <c r="F424" s="397">
        <v>2.0</v>
      </c>
      <c r="G424" s="398">
        <v>2.0</v>
      </c>
      <c r="H424" s="398">
        <v>1.0</v>
      </c>
      <c r="I424" s="398">
        <v>7.0</v>
      </c>
      <c r="J424" s="15"/>
      <c r="K424" s="206"/>
      <c r="L424" s="206"/>
      <c r="M424" s="206"/>
      <c r="N424" s="206"/>
      <c r="O424" s="206"/>
      <c r="P424" s="15"/>
    </row>
    <row r="425" ht="15.75" customHeight="1">
      <c r="A425" s="394"/>
      <c r="B425" s="15"/>
      <c r="C425" s="206"/>
      <c r="D425" s="206"/>
      <c r="E425" s="396">
        <v>2.0</v>
      </c>
      <c r="F425" s="397">
        <v>2.0</v>
      </c>
      <c r="G425" s="398">
        <v>2.0</v>
      </c>
      <c r="H425" s="398">
        <v>1.0</v>
      </c>
      <c r="I425" s="398">
        <v>7.0</v>
      </c>
      <c r="J425" s="15"/>
      <c r="K425" s="206"/>
      <c r="L425" s="206"/>
      <c r="M425" s="206"/>
      <c r="N425" s="206"/>
      <c r="O425" s="206"/>
      <c r="P425" s="15"/>
    </row>
    <row r="426" ht="15.75" customHeight="1">
      <c r="A426" s="394"/>
      <c r="B426" s="15"/>
      <c r="C426" s="206"/>
      <c r="D426" s="206"/>
      <c r="E426" s="396">
        <v>2.0</v>
      </c>
      <c r="F426" s="397">
        <v>2.0</v>
      </c>
      <c r="G426" s="398">
        <v>2.0</v>
      </c>
      <c r="H426" s="398">
        <v>1.0</v>
      </c>
      <c r="I426" s="398">
        <v>7.0</v>
      </c>
      <c r="J426" s="15"/>
      <c r="K426" s="206"/>
      <c r="L426" s="206"/>
      <c r="M426" s="206"/>
      <c r="N426" s="206"/>
      <c r="O426" s="206"/>
      <c r="P426" s="15"/>
    </row>
    <row r="427" ht="15.75" customHeight="1">
      <c r="A427" s="394"/>
      <c r="B427" s="15"/>
      <c r="C427" s="206"/>
      <c r="D427" s="206"/>
      <c r="E427" s="396">
        <v>2.0</v>
      </c>
      <c r="F427" s="397">
        <v>2.0</v>
      </c>
      <c r="G427" s="398">
        <v>1.0</v>
      </c>
      <c r="H427" s="398">
        <v>1.0</v>
      </c>
      <c r="I427" s="398">
        <v>6.0</v>
      </c>
      <c r="J427" s="15"/>
      <c r="K427" s="206"/>
      <c r="L427" s="206"/>
      <c r="M427" s="206"/>
      <c r="N427" s="206"/>
      <c r="O427" s="206"/>
      <c r="P427" s="15"/>
    </row>
    <row r="428" ht="15.75" customHeight="1">
      <c r="A428" s="394"/>
      <c r="B428" s="15"/>
      <c r="C428" s="206"/>
      <c r="D428" s="206"/>
      <c r="E428" s="396">
        <v>2.0</v>
      </c>
      <c r="F428" s="397">
        <v>2.0</v>
      </c>
      <c r="G428" s="398">
        <v>2.0</v>
      </c>
      <c r="H428" s="398">
        <v>1.0</v>
      </c>
      <c r="I428" s="398">
        <v>7.0</v>
      </c>
      <c r="J428" s="15"/>
      <c r="K428" s="206"/>
      <c r="L428" s="206"/>
      <c r="M428" s="206"/>
      <c r="N428" s="206"/>
      <c r="O428" s="206"/>
      <c r="P428" s="15"/>
    </row>
    <row r="429" ht="15.75" customHeight="1">
      <c r="A429" s="394"/>
      <c r="B429" s="15"/>
      <c r="C429" s="206"/>
      <c r="D429" s="206"/>
      <c r="E429" s="396">
        <v>2.0</v>
      </c>
      <c r="F429" s="397">
        <v>2.0</v>
      </c>
      <c r="G429" s="398">
        <v>2.0</v>
      </c>
      <c r="H429" s="398">
        <v>1.0</v>
      </c>
      <c r="I429" s="398">
        <v>7.0</v>
      </c>
      <c r="J429" s="15"/>
      <c r="K429" s="206"/>
      <c r="L429" s="206"/>
      <c r="M429" s="206"/>
      <c r="N429" s="206"/>
      <c r="O429" s="206"/>
      <c r="P429" s="15"/>
    </row>
    <row r="430" ht="15.75" customHeight="1">
      <c r="A430" s="394"/>
      <c r="B430" s="15"/>
      <c r="C430" s="206"/>
      <c r="D430" s="206"/>
      <c r="E430" s="396">
        <v>2.0</v>
      </c>
      <c r="F430" s="397">
        <v>2.0</v>
      </c>
      <c r="G430" s="398">
        <v>2.0</v>
      </c>
      <c r="H430" s="398">
        <v>1.0</v>
      </c>
      <c r="I430" s="398">
        <v>7.0</v>
      </c>
      <c r="J430" s="15"/>
      <c r="K430" s="206"/>
      <c r="L430" s="206"/>
      <c r="M430" s="206"/>
      <c r="N430" s="206"/>
      <c r="O430" s="206"/>
      <c r="P430" s="15"/>
    </row>
    <row r="431" ht="15.75" customHeight="1">
      <c r="A431" s="80"/>
      <c r="B431" s="16"/>
      <c r="C431" s="211"/>
      <c r="D431" s="211"/>
      <c r="E431" s="402"/>
      <c r="F431" s="402"/>
      <c r="G431" s="402"/>
      <c r="H431" s="402"/>
      <c r="I431" s="402"/>
      <c r="J431" s="16"/>
      <c r="K431" s="211"/>
      <c r="L431" s="211"/>
      <c r="M431" s="211"/>
      <c r="N431" s="211"/>
      <c r="O431" s="211"/>
      <c r="P431" s="16"/>
    </row>
    <row r="432" ht="15.75" customHeight="1">
      <c r="A432" s="389"/>
      <c r="B432" s="403" t="s">
        <v>138</v>
      </c>
      <c r="C432" s="400"/>
      <c r="D432" s="401" t="s">
        <v>866</v>
      </c>
      <c r="E432" s="396">
        <v>3.0</v>
      </c>
      <c r="F432" s="397">
        <v>1.0</v>
      </c>
      <c r="G432" s="398">
        <v>2.0</v>
      </c>
      <c r="H432" s="398">
        <v>1.0</v>
      </c>
      <c r="I432" s="398">
        <v>7.0</v>
      </c>
      <c r="J432" s="383">
        <v>7.2</v>
      </c>
      <c r="K432" s="384"/>
      <c r="L432" s="384"/>
      <c r="M432" s="384"/>
      <c r="N432" s="384"/>
      <c r="O432" s="385">
        <v>13.0</v>
      </c>
      <c r="P432" s="386">
        <f>O432+J432</f>
        <v>20.2</v>
      </c>
    </row>
    <row r="433" ht="15.75" customHeight="1">
      <c r="A433" s="394"/>
      <c r="B433" s="15"/>
      <c r="C433" s="206"/>
      <c r="D433" s="206"/>
      <c r="E433" s="396">
        <v>3.0</v>
      </c>
      <c r="F433" s="397">
        <v>1.0</v>
      </c>
      <c r="G433" s="398">
        <v>2.0</v>
      </c>
      <c r="H433" s="398">
        <v>1.0</v>
      </c>
      <c r="I433" s="398">
        <v>7.0</v>
      </c>
      <c r="J433" s="15"/>
      <c r="K433" s="206"/>
      <c r="L433" s="206"/>
      <c r="M433" s="206"/>
      <c r="N433" s="206"/>
      <c r="O433" s="206"/>
      <c r="P433" s="15"/>
    </row>
    <row r="434" ht="15.75" customHeight="1">
      <c r="A434" s="394"/>
      <c r="B434" s="15"/>
      <c r="C434" s="206"/>
      <c r="D434" s="206"/>
      <c r="E434" s="396">
        <v>3.0</v>
      </c>
      <c r="F434" s="397">
        <v>1.0</v>
      </c>
      <c r="G434" s="398">
        <v>2.0</v>
      </c>
      <c r="H434" s="398">
        <v>1.0</v>
      </c>
      <c r="I434" s="398">
        <v>7.0</v>
      </c>
      <c r="J434" s="15"/>
      <c r="K434" s="206"/>
      <c r="L434" s="206"/>
      <c r="M434" s="206"/>
      <c r="N434" s="206"/>
      <c r="O434" s="206"/>
      <c r="P434" s="15"/>
    </row>
    <row r="435" ht="15.75" customHeight="1">
      <c r="A435" s="394"/>
      <c r="B435" s="15"/>
      <c r="C435" s="206"/>
      <c r="D435" s="206"/>
      <c r="E435" s="396">
        <v>3.0</v>
      </c>
      <c r="F435" s="397">
        <v>1.0</v>
      </c>
      <c r="G435" s="398">
        <v>2.0</v>
      </c>
      <c r="H435" s="398">
        <v>1.0</v>
      </c>
      <c r="I435" s="398">
        <v>7.0</v>
      </c>
      <c r="J435" s="15"/>
      <c r="K435" s="206"/>
      <c r="L435" s="206"/>
      <c r="M435" s="206"/>
      <c r="N435" s="206"/>
      <c r="O435" s="206"/>
      <c r="P435" s="15"/>
    </row>
    <row r="436" ht="15.75" customHeight="1">
      <c r="A436" s="394"/>
      <c r="B436" s="15"/>
      <c r="C436" s="206"/>
      <c r="D436" s="206"/>
      <c r="E436" s="396">
        <v>3.0</v>
      </c>
      <c r="F436" s="397">
        <v>1.0</v>
      </c>
      <c r="G436" s="398">
        <v>2.0</v>
      </c>
      <c r="H436" s="398">
        <v>1.0</v>
      </c>
      <c r="I436" s="398">
        <v>7.0</v>
      </c>
      <c r="J436" s="15"/>
      <c r="K436" s="206"/>
      <c r="L436" s="206"/>
      <c r="M436" s="206"/>
      <c r="N436" s="206"/>
      <c r="O436" s="206"/>
      <c r="P436" s="15"/>
    </row>
    <row r="437" ht="15.75" customHeight="1">
      <c r="A437" s="394"/>
      <c r="B437" s="15"/>
      <c r="C437" s="206"/>
      <c r="D437" s="206"/>
      <c r="E437" s="396">
        <v>3.0</v>
      </c>
      <c r="F437" s="397">
        <v>1.0</v>
      </c>
      <c r="G437" s="398">
        <v>2.0</v>
      </c>
      <c r="H437" s="398">
        <v>1.0</v>
      </c>
      <c r="I437" s="398">
        <v>7.0</v>
      </c>
      <c r="J437" s="15"/>
      <c r="K437" s="206"/>
      <c r="L437" s="206"/>
      <c r="M437" s="206"/>
      <c r="N437" s="206"/>
      <c r="O437" s="206"/>
      <c r="P437" s="15"/>
    </row>
    <row r="438" ht="15.75" customHeight="1">
      <c r="A438" s="394"/>
      <c r="B438" s="15"/>
      <c r="C438" s="206"/>
      <c r="D438" s="206"/>
      <c r="E438" s="396">
        <v>3.0</v>
      </c>
      <c r="F438" s="397">
        <v>1.0</v>
      </c>
      <c r="G438" s="398">
        <v>2.0</v>
      </c>
      <c r="H438" s="398">
        <v>1.0</v>
      </c>
      <c r="I438" s="398">
        <v>7.0</v>
      </c>
      <c r="J438" s="15"/>
      <c r="K438" s="206"/>
      <c r="L438" s="206"/>
      <c r="M438" s="206"/>
      <c r="N438" s="206"/>
      <c r="O438" s="206"/>
      <c r="P438" s="15"/>
    </row>
    <row r="439" ht="15.75" customHeight="1">
      <c r="A439" s="394"/>
      <c r="B439" s="15"/>
      <c r="C439" s="206"/>
      <c r="D439" s="206"/>
      <c r="E439" s="396">
        <v>3.0</v>
      </c>
      <c r="F439" s="397">
        <v>1.0</v>
      </c>
      <c r="G439" s="398">
        <v>2.0</v>
      </c>
      <c r="H439" s="398">
        <v>1.0</v>
      </c>
      <c r="I439" s="398">
        <v>7.0</v>
      </c>
      <c r="J439" s="15"/>
      <c r="K439" s="206"/>
      <c r="L439" s="206"/>
      <c r="M439" s="206"/>
      <c r="N439" s="206"/>
      <c r="O439" s="206"/>
      <c r="P439" s="15"/>
    </row>
    <row r="440" ht="15.75" customHeight="1">
      <c r="A440" s="394"/>
      <c r="B440" s="15"/>
      <c r="C440" s="206"/>
      <c r="D440" s="206"/>
      <c r="E440" s="404">
        <v>2.0</v>
      </c>
      <c r="F440" s="404">
        <v>2.0</v>
      </c>
      <c r="G440" s="404">
        <v>2.0</v>
      </c>
      <c r="H440" s="404">
        <v>2.0</v>
      </c>
      <c r="I440" s="404">
        <v>8.0</v>
      </c>
      <c r="J440" s="15"/>
      <c r="K440" s="206"/>
      <c r="L440" s="206"/>
      <c r="M440" s="206"/>
      <c r="N440" s="206"/>
      <c r="O440" s="206"/>
      <c r="P440" s="15"/>
    </row>
    <row r="441" ht="15.75" customHeight="1">
      <c r="A441" s="394"/>
      <c r="B441" s="15"/>
      <c r="C441" s="206"/>
      <c r="D441" s="206"/>
      <c r="E441" s="404">
        <v>2.0</v>
      </c>
      <c r="F441" s="404">
        <v>2.0</v>
      </c>
      <c r="G441" s="404">
        <v>2.0</v>
      </c>
      <c r="H441" s="404">
        <v>2.0</v>
      </c>
      <c r="I441" s="404">
        <v>8.0</v>
      </c>
      <c r="J441" s="15"/>
      <c r="K441" s="206"/>
      <c r="L441" s="206"/>
      <c r="M441" s="206"/>
      <c r="N441" s="206"/>
      <c r="O441" s="206"/>
      <c r="P441" s="15"/>
    </row>
    <row r="442" ht="15.75" customHeight="1">
      <c r="A442" s="80"/>
      <c r="B442" s="16"/>
      <c r="C442" s="211"/>
      <c r="D442" s="211"/>
      <c r="E442" s="402"/>
      <c r="F442" s="402"/>
      <c r="G442" s="402"/>
      <c r="H442" s="402"/>
      <c r="I442" s="402"/>
      <c r="J442" s="16"/>
      <c r="K442" s="211"/>
      <c r="L442" s="211"/>
      <c r="M442" s="211"/>
      <c r="N442" s="211"/>
      <c r="O442" s="211"/>
      <c r="P442" s="16"/>
    </row>
    <row r="443" ht="15.75" customHeight="1">
      <c r="A443" s="389"/>
      <c r="B443" s="403" t="s">
        <v>141</v>
      </c>
      <c r="C443" s="400"/>
      <c r="D443" s="401" t="s">
        <v>867</v>
      </c>
      <c r="E443" s="391"/>
      <c r="F443" s="392"/>
      <c r="G443" s="393"/>
      <c r="H443" s="393"/>
      <c r="I443" s="393"/>
      <c r="J443" s="386" t="str">
        <f>I453</f>
        <v/>
      </c>
      <c r="K443" s="384"/>
      <c r="L443" s="384"/>
      <c r="M443" s="384"/>
      <c r="N443" s="384"/>
      <c r="O443" s="384">
        <f>Round(SUM(K443:N452),0)</f>
        <v>0</v>
      </c>
      <c r="P443" s="386">
        <f>O443+J443</f>
        <v>0</v>
      </c>
    </row>
    <row r="444" ht="15.75" customHeight="1">
      <c r="A444" s="394"/>
      <c r="B444" s="15"/>
      <c r="C444" s="206"/>
      <c r="D444" s="206"/>
      <c r="E444" s="393"/>
      <c r="F444" s="392"/>
      <c r="G444" s="393"/>
      <c r="H444" s="393"/>
      <c r="I444" s="393"/>
      <c r="J444" s="15"/>
      <c r="K444" s="206"/>
      <c r="L444" s="206"/>
      <c r="M444" s="206"/>
      <c r="N444" s="206"/>
      <c r="O444" s="206"/>
      <c r="P444" s="15"/>
    </row>
    <row r="445" ht="15.75" customHeight="1">
      <c r="A445" s="394"/>
      <c r="B445" s="15"/>
      <c r="C445" s="206"/>
      <c r="D445" s="206"/>
      <c r="E445" s="393"/>
      <c r="F445" s="392"/>
      <c r="G445" s="393"/>
      <c r="H445" s="393"/>
      <c r="I445" s="393"/>
      <c r="J445" s="15"/>
      <c r="K445" s="206"/>
      <c r="L445" s="206"/>
      <c r="M445" s="206"/>
      <c r="N445" s="206"/>
      <c r="O445" s="206"/>
      <c r="P445" s="15"/>
    </row>
    <row r="446" ht="15.75" customHeight="1">
      <c r="A446" s="394"/>
      <c r="B446" s="15"/>
      <c r="C446" s="206"/>
      <c r="D446" s="206"/>
      <c r="E446" s="393"/>
      <c r="F446" s="392"/>
      <c r="G446" s="393"/>
      <c r="H446" s="393"/>
      <c r="I446" s="393"/>
      <c r="J446" s="15"/>
      <c r="K446" s="206"/>
      <c r="L446" s="206"/>
      <c r="M446" s="206"/>
      <c r="N446" s="206"/>
      <c r="O446" s="206"/>
      <c r="P446" s="15"/>
    </row>
    <row r="447" ht="15.75" customHeight="1">
      <c r="A447" s="394"/>
      <c r="B447" s="15"/>
      <c r="C447" s="206"/>
      <c r="D447" s="206"/>
      <c r="E447" s="393"/>
      <c r="F447" s="392"/>
      <c r="G447" s="393"/>
      <c r="H447" s="393"/>
      <c r="I447" s="393"/>
      <c r="J447" s="15"/>
      <c r="K447" s="206"/>
      <c r="L447" s="206"/>
      <c r="M447" s="206"/>
      <c r="N447" s="206"/>
      <c r="O447" s="206"/>
      <c r="P447" s="15"/>
    </row>
    <row r="448" ht="15.75" customHeight="1">
      <c r="A448" s="394"/>
      <c r="B448" s="15"/>
      <c r="C448" s="206"/>
      <c r="D448" s="206"/>
      <c r="E448" s="393"/>
      <c r="F448" s="392"/>
      <c r="G448" s="393"/>
      <c r="H448" s="393"/>
      <c r="I448" s="393"/>
      <c r="J448" s="15"/>
      <c r="K448" s="206"/>
      <c r="L448" s="206"/>
      <c r="M448" s="206"/>
      <c r="N448" s="206"/>
      <c r="O448" s="206"/>
      <c r="P448" s="15"/>
    </row>
    <row r="449" ht="15.75" customHeight="1">
      <c r="A449" s="394"/>
      <c r="B449" s="15"/>
      <c r="C449" s="206"/>
      <c r="D449" s="206"/>
      <c r="E449" s="402"/>
      <c r="F449" s="402"/>
      <c r="G449" s="402"/>
      <c r="H449" s="402"/>
      <c r="I449" s="402"/>
      <c r="J449" s="15"/>
      <c r="K449" s="206"/>
      <c r="L449" s="206"/>
      <c r="M449" s="206"/>
      <c r="N449" s="206"/>
      <c r="O449" s="206"/>
      <c r="P449" s="15"/>
    </row>
    <row r="450" ht="15.75" customHeight="1">
      <c r="A450" s="394"/>
      <c r="B450" s="15"/>
      <c r="C450" s="206"/>
      <c r="D450" s="206"/>
      <c r="E450" s="402"/>
      <c r="F450" s="402"/>
      <c r="G450" s="402"/>
      <c r="H450" s="402"/>
      <c r="I450" s="402"/>
      <c r="J450" s="15"/>
      <c r="K450" s="206"/>
      <c r="L450" s="206"/>
      <c r="M450" s="206"/>
      <c r="N450" s="206"/>
      <c r="O450" s="206"/>
      <c r="P450" s="15"/>
    </row>
    <row r="451" ht="15.75" customHeight="1">
      <c r="A451" s="394"/>
      <c r="B451" s="15"/>
      <c r="C451" s="206"/>
      <c r="D451" s="206"/>
      <c r="E451" s="402"/>
      <c r="F451" s="402"/>
      <c r="G451" s="402"/>
      <c r="H451" s="402"/>
      <c r="I451" s="402"/>
      <c r="J451" s="15"/>
      <c r="K451" s="206"/>
      <c r="L451" s="206"/>
      <c r="M451" s="206"/>
      <c r="N451" s="206"/>
      <c r="O451" s="206"/>
      <c r="P451" s="15"/>
    </row>
    <row r="452" ht="15.75" customHeight="1">
      <c r="A452" s="394"/>
      <c r="B452" s="15"/>
      <c r="C452" s="206"/>
      <c r="D452" s="206"/>
      <c r="E452" s="402"/>
      <c r="F452" s="402"/>
      <c r="G452" s="402"/>
      <c r="H452" s="402"/>
      <c r="I452" s="402"/>
      <c r="J452" s="15"/>
      <c r="K452" s="206"/>
      <c r="L452" s="206"/>
      <c r="M452" s="206"/>
      <c r="N452" s="206"/>
      <c r="O452" s="206"/>
      <c r="P452" s="15"/>
    </row>
    <row r="453" ht="15.75" customHeight="1">
      <c r="A453" s="80"/>
      <c r="B453" s="16"/>
      <c r="C453" s="211"/>
      <c r="D453" s="211"/>
      <c r="E453" s="402"/>
      <c r="F453" s="402"/>
      <c r="G453" s="402"/>
      <c r="H453" s="402"/>
      <c r="I453" s="402"/>
      <c r="J453" s="16"/>
      <c r="K453" s="211"/>
      <c r="L453" s="211"/>
      <c r="M453" s="211"/>
      <c r="N453" s="211"/>
      <c r="O453" s="211"/>
      <c r="P453" s="16"/>
    </row>
    <row r="454" ht="15.75" customHeight="1">
      <c r="A454" s="389"/>
      <c r="B454" s="405"/>
      <c r="C454" s="400"/>
      <c r="D454" s="400"/>
      <c r="E454" s="391"/>
      <c r="F454" s="392"/>
      <c r="G454" s="393"/>
      <c r="H454" s="393"/>
      <c r="I454" s="393"/>
      <c r="J454" s="386" t="str">
        <f>I464</f>
        <v/>
      </c>
      <c r="K454" s="384"/>
      <c r="L454" s="384"/>
      <c r="M454" s="384"/>
      <c r="N454" s="384"/>
      <c r="O454" s="384">
        <f>Round(SUM(K454:N463),0)</f>
        <v>0</v>
      </c>
      <c r="P454" s="386">
        <f>O454+J454</f>
        <v>0</v>
      </c>
    </row>
    <row r="455" ht="15.75" customHeight="1">
      <c r="A455" s="394"/>
      <c r="B455" s="15"/>
      <c r="C455" s="206"/>
      <c r="D455" s="206"/>
      <c r="E455" s="393"/>
      <c r="F455" s="392"/>
      <c r="G455" s="393"/>
      <c r="H455" s="393"/>
      <c r="I455" s="393"/>
      <c r="J455" s="15"/>
      <c r="K455" s="206"/>
      <c r="L455" s="206"/>
      <c r="M455" s="206"/>
      <c r="N455" s="206"/>
      <c r="O455" s="206"/>
      <c r="P455" s="15"/>
    </row>
    <row r="456" ht="15.75" customHeight="1">
      <c r="A456" s="394"/>
      <c r="B456" s="15"/>
      <c r="C456" s="206"/>
      <c r="D456" s="206"/>
      <c r="E456" s="393"/>
      <c r="F456" s="392"/>
      <c r="G456" s="393"/>
      <c r="H456" s="393"/>
      <c r="I456" s="393"/>
      <c r="J456" s="15"/>
      <c r="K456" s="206"/>
      <c r="L456" s="206"/>
      <c r="M456" s="206"/>
      <c r="N456" s="206"/>
      <c r="O456" s="206"/>
      <c r="P456" s="15"/>
    </row>
    <row r="457" ht="15.75" customHeight="1">
      <c r="A457" s="394"/>
      <c r="B457" s="15"/>
      <c r="C457" s="206"/>
      <c r="D457" s="206"/>
      <c r="E457" s="393"/>
      <c r="F457" s="392"/>
      <c r="G457" s="393"/>
      <c r="H457" s="393"/>
      <c r="I457" s="393"/>
      <c r="J457" s="15"/>
      <c r="K457" s="206"/>
      <c r="L457" s="206"/>
      <c r="M457" s="206"/>
      <c r="N457" s="206"/>
      <c r="O457" s="206"/>
      <c r="P457" s="15"/>
    </row>
    <row r="458" ht="15.75" customHeight="1">
      <c r="A458" s="394"/>
      <c r="B458" s="15"/>
      <c r="C458" s="206"/>
      <c r="D458" s="206"/>
      <c r="E458" s="393"/>
      <c r="F458" s="392"/>
      <c r="G458" s="393"/>
      <c r="H458" s="393"/>
      <c r="I458" s="393"/>
      <c r="J458" s="15"/>
      <c r="K458" s="206"/>
      <c r="L458" s="206"/>
      <c r="M458" s="206"/>
      <c r="N458" s="206"/>
      <c r="O458" s="206"/>
      <c r="P458" s="15"/>
    </row>
    <row r="459" ht="15.75" customHeight="1">
      <c r="A459" s="394"/>
      <c r="B459" s="15"/>
      <c r="C459" s="206"/>
      <c r="D459" s="206"/>
      <c r="E459" s="393"/>
      <c r="F459" s="392"/>
      <c r="G459" s="393"/>
      <c r="H459" s="393"/>
      <c r="I459" s="393"/>
      <c r="J459" s="15"/>
      <c r="K459" s="206"/>
      <c r="L459" s="206"/>
      <c r="M459" s="206"/>
      <c r="N459" s="206"/>
      <c r="O459" s="206"/>
      <c r="P459" s="15"/>
    </row>
    <row r="460" ht="15.75" customHeight="1">
      <c r="A460" s="394"/>
      <c r="B460" s="15"/>
      <c r="C460" s="206"/>
      <c r="D460" s="206"/>
      <c r="E460" s="402"/>
      <c r="F460" s="402"/>
      <c r="G460" s="402"/>
      <c r="H460" s="402"/>
      <c r="I460" s="402"/>
      <c r="J460" s="15"/>
      <c r="K460" s="206"/>
      <c r="L460" s="206"/>
      <c r="M460" s="206"/>
      <c r="N460" s="206"/>
      <c r="O460" s="206"/>
      <c r="P460" s="15"/>
    </row>
    <row r="461" ht="15.75" customHeight="1">
      <c r="A461" s="394"/>
      <c r="B461" s="15"/>
      <c r="C461" s="206"/>
      <c r="D461" s="206"/>
      <c r="E461" s="402"/>
      <c r="F461" s="402"/>
      <c r="G461" s="402"/>
      <c r="H461" s="402"/>
      <c r="I461" s="402"/>
      <c r="J461" s="15"/>
      <c r="K461" s="206"/>
      <c r="L461" s="206"/>
      <c r="M461" s="206"/>
      <c r="N461" s="206"/>
      <c r="O461" s="206"/>
      <c r="P461" s="15"/>
    </row>
    <row r="462" ht="15.75" customHeight="1">
      <c r="A462" s="394"/>
      <c r="B462" s="15"/>
      <c r="C462" s="206"/>
      <c r="D462" s="206"/>
      <c r="E462" s="402"/>
      <c r="F462" s="402"/>
      <c r="G462" s="402"/>
      <c r="H462" s="402"/>
      <c r="I462" s="402"/>
      <c r="J462" s="15"/>
      <c r="K462" s="206"/>
      <c r="L462" s="206"/>
      <c r="M462" s="206"/>
      <c r="N462" s="206"/>
      <c r="O462" s="206"/>
      <c r="P462" s="15"/>
    </row>
    <row r="463" ht="15.75" customHeight="1">
      <c r="A463" s="394"/>
      <c r="B463" s="15"/>
      <c r="C463" s="206"/>
      <c r="D463" s="206"/>
      <c r="E463" s="402"/>
      <c r="F463" s="402"/>
      <c r="G463" s="402"/>
      <c r="H463" s="402"/>
      <c r="I463" s="402"/>
      <c r="J463" s="15"/>
      <c r="K463" s="206"/>
      <c r="L463" s="206"/>
      <c r="M463" s="206"/>
      <c r="N463" s="206"/>
      <c r="O463" s="206"/>
      <c r="P463" s="15"/>
    </row>
    <row r="464" ht="15.75" customHeight="1">
      <c r="A464" s="80"/>
      <c r="B464" s="16"/>
      <c r="C464" s="211"/>
      <c r="D464" s="211"/>
      <c r="E464" s="402"/>
      <c r="F464" s="402"/>
      <c r="G464" s="402"/>
      <c r="H464" s="402"/>
      <c r="I464" s="402"/>
      <c r="J464" s="16"/>
      <c r="K464" s="211"/>
      <c r="L464" s="211"/>
      <c r="M464" s="211"/>
      <c r="N464" s="211"/>
      <c r="O464" s="211"/>
      <c r="P464" s="16"/>
    </row>
    <row r="465" ht="15.75" customHeight="1">
      <c r="A465" s="389"/>
      <c r="B465" s="403" t="s">
        <v>147</v>
      </c>
      <c r="C465" s="400"/>
      <c r="D465" s="401" t="s">
        <v>868</v>
      </c>
      <c r="E465" s="396">
        <v>2.0</v>
      </c>
      <c r="F465" s="397">
        <v>2.0</v>
      </c>
      <c r="G465" s="398">
        <v>2.0</v>
      </c>
      <c r="H465" s="398">
        <v>1.0</v>
      </c>
      <c r="I465" s="398">
        <v>7.0</v>
      </c>
      <c r="J465" s="383">
        <v>7.3</v>
      </c>
      <c r="K465" s="384"/>
      <c r="L465" s="384"/>
      <c r="M465" s="384"/>
      <c r="N465" s="384"/>
      <c r="O465" s="385">
        <v>14.0</v>
      </c>
      <c r="P465" s="386">
        <f>O465+J465</f>
        <v>21.3</v>
      </c>
    </row>
    <row r="466" ht="15.75" customHeight="1">
      <c r="A466" s="394"/>
      <c r="B466" s="15"/>
      <c r="C466" s="206"/>
      <c r="D466" s="206"/>
      <c r="E466" s="396">
        <v>2.0</v>
      </c>
      <c r="F466" s="397">
        <v>2.0</v>
      </c>
      <c r="G466" s="398">
        <v>2.0</v>
      </c>
      <c r="H466" s="398">
        <v>1.0</v>
      </c>
      <c r="I466" s="398">
        <v>7.0</v>
      </c>
      <c r="J466" s="15"/>
      <c r="K466" s="206"/>
      <c r="L466" s="206"/>
      <c r="M466" s="206"/>
      <c r="N466" s="206"/>
      <c r="O466" s="206"/>
      <c r="P466" s="15"/>
    </row>
    <row r="467" ht="15.75" customHeight="1">
      <c r="A467" s="394"/>
      <c r="B467" s="15"/>
      <c r="C467" s="206"/>
      <c r="D467" s="206"/>
      <c r="E467" s="396">
        <v>2.0</v>
      </c>
      <c r="F467" s="397">
        <v>2.0</v>
      </c>
      <c r="G467" s="398">
        <v>2.0</v>
      </c>
      <c r="H467" s="398">
        <v>1.0</v>
      </c>
      <c r="I467" s="398">
        <v>7.0</v>
      </c>
      <c r="J467" s="15"/>
      <c r="K467" s="206"/>
      <c r="L467" s="206"/>
      <c r="M467" s="206"/>
      <c r="N467" s="206"/>
      <c r="O467" s="206"/>
      <c r="P467" s="15"/>
    </row>
    <row r="468" ht="15.75" customHeight="1">
      <c r="A468" s="394"/>
      <c r="B468" s="15"/>
      <c r="C468" s="206"/>
      <c r="D468" s="206"/>
      <c r="E468" s="396">
        <v>2.0</v>
      </c>
      <c r="F468" s="397">
        <v>2.0</v>
      </c>
      <c r="G468" s="398">
        <v>2.0</v>
      </c>
      <c r="H468" s="398">
        <v>1.0</v>
      </c>
      <c r="I468" s="398">
        <v>7.0</v>
      </c>
      <c r="J468" s="15"/>
      <c r="K468" s="206"/>
      <c r="L468" s="206"/>
      <c r="M468" s="206"/>
      <c r="N468" s="206"/>
      <c r="O468" s="206"/>
      <c r="P468" s="15"/>
    </row>
    <row r="469" ht="15.75" customHeight="1">
      <c r="A469" s="394"/>
      <c r="B469" s="15"/>
      <c r="C469" s="206"/>
      <c r="D469" s="206"/>
      <c r="E469" s="396">
        <v>2.0</v>
      </c>
      <c r="F469" s="397">
        <v>2.0</v>
      </c>
      <c r="G469" s="398">
        <v>2.0</v>
      </c>
      <c r="H469" s="398">
        <v>1.0</v>
      </c>
      <c r="I469" s="398">
        <v>7.0</v>
      </c>
      <c r="J469" s="15"/>
      <c r="K469" s="206"/>
      <c r="L469" s="206"/>
      <c r="M469" s="206"/>
      <c r="N469" s="206"/>
      <c r="O469" s="206"/>
      <c r="P469" s="15"/>
    </row>
    <row r="470" ht="15.75" customHeight="1">
      <c r="A470" s="394"/>
      <c r="B470" s="15"/>
      <c r="C470" s="206"/>
      <c r="D470" s="206"/>
      <c r="E470" s="396">
        <v>2.0</v>
      </c>
      <c r="F470" s="397">
        <v>2.0</v>
      </c>
      <c r="G470" s="398">
        <v>2.0</v>
      </c>
      <c r="H470" s="398">
        <v>1.0</v>
      </c>
      <c r="I470" s="398">
        <v>7.0</v>
      </c>
      <c r="J470" s="15"/>
      <c r="K470" s="206"/>
      <c r="L470" s="206"/>
      <c r="M470" s="206"/>
      <c r="N470" s="206"/>
      <c r="O470" s="206"/>
      <c r="P470" s="15"/>
    </row>
    <row r="471" ht="15.75" customHeight="1">
      <c r="A471" s="394"/>
      <c r="B471" s="15"/>
      <c r="C471" s="206"/>
      <c r="D471" s="206"/>
      <c r="E471" s="396">
        <v>2.0</v>
      </c>
      <c r="F471" s="397">
        <v>2.0</v>
      </c>
      <c r="G471" s="398">
        <v>2.0</v>
      </c>
      <c r="H471" s="398">
        <v>1.0</v>
      </c>
      <c r="I471" s="398">
        <v>7.0</v>
      </c>
      <c r="J471" s="15"/>
      <c r="K471" s="206"/>
      <c r="L471" s="206"/>
      <c r="M471" s="206"/>
      <c r="N471" s="206"/>
      <c r="O471" s="206"/>
      <c r="P471" s="15"/>
    </row>
    <row r="472" ht="15.75" customHeight="1">
      <c r="A472" s="394"/>
      <c r="B472" s="15"/>
      <c r="C472" s="206"/>
      <c r="D472" s="206"/>
      <c r="E472" s="396">
        <v>2.0</v>
      </c>
      <c r="F472" s="397">
        <v>2.0</v>
      </c>
      <c r="G472" s="398">
        <v>2.0</v>
      </c>
      <c r="H472" s="398">
        <v>1.0</v>
      </c>
      <c r="I472" s="398">
        <v>7.0</v>
      </c>
      <c r="J472" s="15"/>
      <c r="K472" s="206"/>
      <c r="L472" s="206"/>
      <c r="M472" s="206"/>
      <c r="N472" s="206"/>
      <c r="O472" s="206"/>
      <c r="P472" s="15"/>
    </row>
    <row r="473" ht="15.75" customHeight="1">
      <c r="A473" s="394"/>
      <c r="B473" s="15"/>
      <c r="C473" s="206"/>
      <c r="D473" s="206"/>
      <c r="E473" s="404">
        <v>2.0</v>
      </c>
      <c r="F473" s="404">
        <v>2.0</v>
      </c>
      <c r="G473" s="404">
        <v>2.0</v>
      </c>
      <c r="H473" s="404">
        <v>2.0</v>
      </c>
      <c r="I473" s="404">
        <v>8.0</v>
      </c>
      <c r="J473" s="15"/>
      <c r="K473" s="206"/>
      <c r="L473" s="206"/>
      <c r="M473" s="206"/>
      <c r="N473" s="206"/>
      <c r="O473" s="206"/>
      <c r="P473" s="15"/>
    </row>
    <row r="474" ht="15.75" customHeight="1">
      <c r="A474" s="394"/>
      <c r="B474" s="15"/>
      <c r="C474" s="206"/>
      <c r="D474" s="206"/>
      <c r="E474" s="404">
        <v>2.0</v>
      </c>
      <c r="F474" s="404">
        <v>2.0</v>
      </c>
      <c r="G474" s="404">
        <v>2.0</v>
      </c>
      <c r="H474" s="404">
        <v>2.0</v>
      </c>
      <c r="I474" s="404">
        <v>8.0</v>
      </c>
      <c r="J474" s="15"/>
      <c r="K474" s="206"/>
      <c r="L474" s="206"/>
      <c r="M474" s="206"/>
      <c r="N474" s="206"/>
      <c r="O474" s="206"/>
      <c r="P474" s="15"/>
    </row>
    <row r="475" ht="15.75" customHeight="1">
      <c r="A475" s="80"/>
      <c r="B475" s="16"/>
      <c r="C475" s="211"/>
      <c r="D475" s="211"/>
      <c r="E475" s="402"/>
      <c r="F475" s="402"/>
      <c r="G475" s="402"/>
      <c r="H475" s="402"/>
      <c r="I475" s="402"/>
      <c r="J475" s="16"/>
      <c r="K475" s="211"/>
      <c r="L475" s="211"/>
      <c r="M475" s="211"/>
      <c r="N475" s="211"/>
      <c r="O475" s="211"/>
      <c r="P475" s="16"/>
    </row>
    <row r="476" ht="15.75" customHeight="1">
      <c r="A476" s="389"/>
      <c r="B476" s="403" t="s">
        <v>150</v>
      </c>
      <c r="C476" s="400"/>
      <c r="D476" s="401" t="s">
        <v>869</v>
      </c>
      <c r="E476" s="396">
        <v>2.0</v>
      </c>
      <c r="F476" s="397">
        <v>2.0</v>
      </c>
      <c r="G476" s="398">
        <v>3.0</v>
      </c>
      <c r="H476" s="398">
        <v>2.0</v>
      </c>
      <c r="I476" s="398">
        <v>9.0</v>
      </c>
      <c r="J476" s="383">
        <v>9.1</v>
      </c>
      <c r="K476" s="384"/>
      <c r="L476" s="384"/>
      <c r="M476" s="384"/>
      <c r="N476" s="384"/>
      <c r="O476" s="385">
        <v>14.0</v>
      </c>
      <c r="P476" s="386">
        <f>O476+J476</f>
        <v>23.1</v>
      </c>
    </row>
    <row r="477" ht="15.75" customHeight="1">
      <c r="A477" s="394"/>
      <c r="B477" s="15"/>
      <c r="C477" s="206"/>
      <c r="D477" s="206"/>
      <c r="E477" s="396">
        <v>2.0</v>
      </c>
      <c r="F477" s="397">
        <v>2.0</v>
      </c>
      <c r="G477" s="398">
        <v>3.0</v>
      </c>
      <c r="H477" s="398">
        <v>2.0</v>
      </c>
      <c r="I477" s="398">
        <v>9.0</v>
      </c>
      <c r="J477" s="15"/>
      <c r="K477" s="206"/>
      <c r="L477" s="206"/>
      <c r="M477" s="206"/>
      <c r="N477" s="206"/>
      <c r="O477" s="206"/>
      <c r="P477" s="15"/>
    </row>
    <row r="478" ht="15.75" customHeight="1">
      <c r="A478" s="394"/>
      <c r="B478" s="15"/>
      <c r="C478" s="206"/>
      <c r="D478" s="206"/>
      <c r="E478" s="396">
        <v>2.0</v>
      </c>
      <c r="F478" s="397">
        <v>2.0</v>
      </c>
      <c r="G478" s="398">
        <v>3.0</v>
      </c>
      <c r="H478" s="398">
        <v>2.0</v>
      </c>
      <c r="I478" s="398">
        <v>9.0</v>
      </c>
      <c r="J478" s="15"/>
      <c r="K478" s="206"/>
      <c r="L478" s="206"/>
      <c r="M478" s="206"/>
      <c r="N478" s="206"/>
      <c r="O478" s="206"/>
      <c r="P478" s="15"/>
    </row>
    <row r="479" ht="15.75" customHeight="1">
      <c r="A479" s="394"/>
      <c r="B479" s="15"/>
      <c r="C479" s="206"/>
      <c r="D479" s="206"/>
      <c r="E479" s="396">
        <v>2.0</v>
      </c>
      <c r="F479" s="397">
        <v>2.0</v>
      </c>
      <c r="G479" s="398">
        <v>3.0</v>
      </c>
      <c r="H479" s="398">
        <v>2.0</v>
      </c>
      <c r="I479" s="398">
        <v>9.0</v>
      </c>
      <c r="J479" s="15"/>
      <c r="K479" s="206"/>
      <c r="L479" s="206"/>
      <c r="M479" s="206"/>
      <c r="N479" s="206"/>
      <c r="O479" s="206"/>
      <c r="P479" s="15"/>
    </row>
    <row r="480" ht="15.75" customHeight="1">
      <c r="A480" s="394"/>
      <c r="B480" s="15"/>
      <c r="C480" s="206"/>
      <c r="D480" s="206"/>
      <c r="E480" s="396">
        <v>2.0</v>
      </c>
      <c r="F480" s="397">
        <v>2.0</v>
      </c>
      <c r="G480" s="398">
        <v>3.0</v>
      </c>
      <c r="H480" s="398">
        <v>2.0</v>
      </c>
      <c r="I480" s="398">
        <v>9.0</v>
      </c>
      <c r="J480" s="15"/>
      <c r="K480" s="206"/>
      <c r="L480" s="206"/>
      <c r="M480" s="206"/>
      <c r="N480" s="206"/>
      <c r="O480" s="206"/>
      <c r="P480" s="15"/>
    </row>
    <row r="481" ht="15.75" customHeight="1">
      <c r="A481" s="394"/>
      <c r="B481" s="15"/>
      <c r="C481" s="206"/>
      <c r="D481" s="206"/>
      <c r="E481" s="396">
        <v>2.0</v>
      </c>
      <c r="F481" s="397">
        <v>2.0</v>
      </c>
      <c r="G481" s="398">
        <v>3.0</v>
      </c>
      <c r="H481" s="398">
        <v>2.0</v>
      </c>
      <c r="I481" s="398">
        <v>9.0</v>
      </c>
      <c r="J481" s="15"/>
      <c r="K481" s="206"/>
      <c r="L481" s="206"/>
      <c r="M481" s="206"/>
      <c r="N481" s="206"/>
      <c r="O481" s="206"/>
      <c r="P481" s="15"/>
    </row>
    <row r="482" ht="15.75" customHeight="1">
      <c r="A482" s="394"/>
      <c r="B482" s="15"/>
      <c r="C482" s="206"/>
      <c r="D482" s="206"/>
      <c r="E482" s="396">
        <v>2.0</v>
      </c>
      <c r="F482" s="397">
        <v>2.0</v>
      </c>
      <c r="G482" s="398">
        <v>3.0</v>
      </c>
      <c r="H482" s="398">
        <v>2.0</v>
      </c>
      <c r="I482" s="398">
        <v>9.0</v>
      </c>
      <c r="J482" s="15"/>
      <c r="K482" s="206"/>
      <c r="L482" s="206"/>
      <c r="M482" s="206"/>
      <c r="N482" s="206"/>
      <c r="O482" s="206"/>
      <c r="P482" s="15"/>
    </row>
    <row r="483" ht="15.75" customHeight="1">
      <c r="A483" s="394"/>
      <c r="B483" s="15"/>
      <c r="C483" s="206"/>
      <c r="D483" s="206"/>
      <c r="E483" s="404">
        <v>2.0</v>
      </c>
      <c r="F483" s="404">
        <v>2.0</v>
      </c>
      <c r="G483" s="404">
        <v>2.0</v>
      </c>
      <c r="H483" s="404">
        <v>2.0</v>
      </c>
      <c r="I483" s="404">
        <v>8.0</v>
      </c>
      <c r="J483" s="15"/>
      <c r="K483" s="206"/>
      <c r="L483" s="206"/>
      <c r="M483" s="206"/>
      <c r="N483" s="206"/>
      <c r="O483" s="206"/>
      <c r="P483" s="15"/>
    </row>
    <row r="484" ht="15.75" customHeight="1">
      <c r="A484" s="394"/>
      <c r="B484" s="15"/>
      <c r="C484" s="206"/>
      <c r="D484" s="206"/>
      <c r="E484" s="398">
        <v>3.0</v>
      </c>
      <c r="F484" s="397">
        <v>2.0</v>
      </c>
      <c r="G484" s="398">
        <v>3.0</v>
      </c>
      <c r="H484" s="398">
        <v>2.0</v>
      </c>
      <c r="I484" s="398">
        <v>10.0</v>
      </c>
      <c r="J484" s="15"/>
      <c r="K484" s="206"/>
      <c r="L484" s="206"/>
      <c r="M484" s="206"/>
      <c r="N484" s="206"/>
      <c r="O484" s="206"/>
      <c r="P484" s="15"/>
    </row>
    <row r="485" ht="15.75" customHeight="1">
      <c r="A485" s="394"/>
      <c r="B485" s="15"/>
      <c r="C485" s="206"/>
      <c r="D485" s="206"/>
      <c r="E485" s="398">
        <v>3.0</v>
      </c>
      <c r="F485" s="397">
        <v>2.0</v>
      </c>
      <c r="G485" s="398">
        <v>3.0</v>
      </c>
      <c r="H485" s="398">
        <v>2.0</v>
      </c>
      <c r="I485" s="398">
        <v>10.0</v>
      </c>
      <c r="J485" s="15"/>
      <c r="K485" s="206"/>
      <c r="L485" s="206"/>
      <c r="M485" s="206"/>
      <c r="N485" s="206"/>
      <c r="O485" s="206"/>
      <c r="P485" s="15"/>
    </row>
    <row r="486" ht="15.75" customHeight="1">
      <c r="A486" s="80"/>
      <c r="B486" s="16"/>
      <c r="C486" s="211"/>
      <c r="D486" s="211"/>
      <c r="E486" s="402"/>
      <c r="F486" s="402"/>
      <c r="G486" s="402"/>
      <c r="H486" s="402"/>
      <c r="I486" s="402"/>
      <c r="J486" s="16"/>
      <c r="K486" s="211"/>
      <c r="L486" s="211"/>
      <c r="M486" s="211"/>
      <c r="N486" s="211"/>
      <c r="O486" s="211"/>
      <c r="P486" s="16"/>
    </row>
    <row r="487" ht="15.75" customHeight="1">
      <c r="A487" s="389"/>
      <c r="B487" s="403" t="s">
        <v>153</v>
      </c>
      <c r="C487" s="400"/>
      <c r="D487" s="401" t="s">
        <v>870</v>
      </c>
      <c r="E487" s="396">
        <v>2.0</v>
      </c>
      <c r="F487" s="397">
        <v>2.0</v>
      </c>
      <c r="G487" s="398">
        <v>3.0</v>
      </c>
      <c r="H487" s="398">
        <v>2.0</v>
      </c>
      <c r="I487" s="398">
        <v>9.0</v>
      </c>
      <c r="J487" s="383">
        <v>9.3</v>
      </c>
      <c r="K487" s="384"/>
      <c r="L487" s="384"/>
      <c r="M487" s="384"/>
      <c r="N487" s="384"/>
      <c r="O487" s="385">
        <v>14.0</v>
      </c>
      <c r="P487" s="386">
        <f>O487+J487</f>
        <v>23.3</v>
      </c>
    </row>
    <row r="488" ht="15.75" customHeight="1">
      <c r="A488" s="394"/>
      <c r="B488" s="15"/>
      <c r="C488" s="206"/>
      <c r="D488" s="206"/>
      <c r="E488" s="396">
        <v>2.0</v>
      </c>
      <c r="F488" s="397">
        <v>2.0</v>
      </c>
      <c r="G488" s="398">
        <v>3.0</v>
      </c>
      <c r="H488" s="398">
        <v>2.0</v>
      </c>
      <c r="I488" s="398">
        <v>9.0</v>
      </c>
      <c r="J488" s="15"/>
      <c r="K488" s="206"/>
      <c r="L488" s="206"/>
      <c r="M488" s="206"/>
      <c r="N488" s="206"/>
      <c r="O488" s="206"/>
      <c r="P488" s="15"/>
    </row>
    <row r="489" ht="15.75" customHeight="1">
      <c r="A489" s="394"/>
      <c r="B489" s="15"/>
      <c r="C489" s="206"/>
      <c r="D489" s="206"/>
      <c r="E489" s="396">
        <v>2.0</v>
      </c>
      <c r="F489" s="397">
        <v>2.0</v>
      </c>
      <c r="G489" s="398">
        <v>3.0</v>
      </c>
      <c r="H489" s="398">
        <v>2.0</v>
      </c>
      <c r="I489" s="398">
        <v>9.0</v>
      </c>
      <c r="J489" s="15"/>
      <c r="K489" s="206"/>
      <c r="L489" s="206"/>
      <c r="M489" s="206"/>
      <c r="N489" s="206"/>
      <c r="O489" s="206"/>
      <c r="P489" s="15"/>
    </row>
    <row r="490" ht="15.75" customHeight="1">
      <c r="A490" s="394"/>
      <c r="B490" s="15"/>
      <c r="C490" s="206"/>
      <c r="D490" s="206"/>
      <c r="E490" s="396">
        <v>2.0</v>
      </c>
      <c r="F490" s="397">
        <v>2.0</v>
      </c>
      <c r="G490" s="398">
        <v>3.0</v>
      </c>
      <c r="H490" s="398">
        <v>2.0</v>
      </c>
      <c r="I490" s="398">
        <v>9.0</v>
      </c>
      <c r="J490" s="15"/>
      <c r="K490" s="206"/>
      <c r="L490" s="206"/>
      <c r="M490" s="206"/>
      <c r="N490" s="206"/>
      <c r="O490" s="206"/>
      <c r="P490" s="15"/>
    </row>
    <row r="491" ht="15.75" customHeight="1">
      <c r="A491" s="394"/>
      <c r="B491" s="15"/>
      <c r="C491" s="206"/>
      <c r="D491" s="206"/>
      <c r="E491" s="398">
        <v>3.0</v>
      </c>
      <c r="F491" s="397">
        <v>2.0</v>
      </c>
      <c r="G491" s="398">
        <v>3.0</v>
      </c>
      <c r="H491" s="398">
        <v>2.0</v>
      </c>
      <c r="I491" s="398">
        <v>10.0</v>
      </c>
      <c r="J491" s="15"/>
      <c r="K491" s="206"/>
      <c r="L491" s="206"/>
      <c r="M491" s="206"/>
      <c r="N491" s="206"/>
      <c r="O491" s="206"/>
      <c r="P491" s="15"/>
    </row>
    <row r="492" ht="15.75" customHeight="1">
      <c r="A492" s="394"/>
      <c r="B492" s="15"/>
      <c r="C492" s="206"/>
      <c r="D492" s="206"/>
      <c r="E492" s="396">
        <v>2.0</v>
      </c>
      <c r="F492" s="397">
        <v>2.0</v>
      </c>
      <c r="G492" s="398">
        <v>3.0</v>
      </c>
      <c r="H492" s="398">
        <v>2.0</v>
      </c>
      <c r="I492" s="398">
        <v>9.0</v>
      </c>
      <c r="J492" s="15"/>
      <c r="K492" s="206"/>
      <c r="L492" s="206"/>
      <c r="M492" s="206"/>
      <c r="N492" s="206"/>
      <c r="O492" s="206"/>
      <c r="P492" s="15"/>
    </row>
    <row r="493" ht="15.75" customHeight="1">
      <c r="A493" s="394"/>
      <c r="B493" s="15"/>
      <c r="C493" s="206"/>
      <c r="D493" s="206"/>
      <c r="E493" s="396">
        <v>2.0</v>
      </c>
      <c r="F493" s="397">
        <v>2.0</v>
      </c>
      <c r="G493" s="398">
        <v>3.0</v>
      </c>
      <c r="H493" s="398">
        <v>2.0</v>
      </c>
      <c r="I493" s="398">
        <v>9.0</v>
      </c>
      <c r="J493" s="15"/>
      <c r="K493" s="206"/>
      <c r="L493" s="206"/>
      <c r="M493" s="206"/>
      <c r="N493" s="206"/>
      <c r="O493" s="206"/>
      <c r="P493" s="15"/>
    </row>
    <row r="494" ht="15.75" customHeight="1">
      <c r="A494" s="394"/>
      <c r="B494" s="15"/>
      <c r="C494" s="206"/>
      <c r="D494" s="206"/>
      <c r="E494" s="396">
        <v>2.0</v>
      </c>
      <c r="F494" s="397">
        <v>2.0</v>
      </c>
      <c r="G494" s="398">
        <v>3.0</v>
      </c>
      <c r="H494" s="398">
        <v>2.0</v>
      </c>
      <c r="I494" s="398">
        <v>9.0</v>
      </c>
      <c r="J494" s="15"/>
      <c r="K494" s="206"/>
      <c r="L494" s="206"/>
      <c r="M494" s="206"/>
      <c r="N494" s="206"/>
      <c r="O494" s="206"/>
      <c r="P494" s="15"/>
    </row>
    <row r="495" ht="15.75" customHeight="1">
      <c r="A495" s="394"/>
      <c r="B495" s="15"/>
      <c r="C495" s="206"/>
      <c r="D495" s="206"/>
      <c r="E495" s="404">
        <v>3.0</v>
      </c>
      <c r="F495" s="404">
        <v>2.0</v>
      </c>
      <c r="G495" s="404">
        <v>3.0</v>
      </c>
      <c r="H495" s="404">
        <v>2.0</v>
      </c>
      <c r="I495" s="404">
        <v>10.0</v>
      </c>
      <c r="J495" s="15"/>
      <c r="K495" s="206"/>
      <c r="L495" s="206"/>
      <c r="M495" s="206"/>
      <c r="N495" s="206"/>
      <c r="O495" s="206"/>
      <c r="P495" s="15"/>
    </row>
    <row r="496" ht="15.75" customHeight="1">
      <c r="A496" s="394"/>
      <c r="B496" s="15"/>
      <c r="C496" s="206"/>
      <c r="D496" s="206"/>
      <c r="E496" s="404">
        <v>3.0</v>
      </c>
      <c r="F496" s="404">
        <v>2.0</v>
      </c>
      <c r="G496" s="404">
        <v>3.0</v>
      </c>
      <c r="H496" s="404">
        <v>2.0</v>
      </c>
      <c r="I496" s="404">
        <v>10.0</v>
      </c>
      <c r="J496" s="15"/>
      <c r="K496" s="206"/>
      <c r="L496" s="206"/>
      <c r="M496" s="206"/>
      <c r="N496" s="206"/>
      <c r="O496" s="206"/>
      <c r="P496" s="15"/>
    </row>
    <row r="497" ht="15.75" customHeight="1">
      <c r="A497" s="80"/>
      <c r="B497" s="16"/>
      <c r="C497" s="211"/>
      <c r="D497" s="211"/>
      <c r="E497" s="402"/>
      <c r="F497" s="402"/>
      <c r="G497" s="402"/>
      <c r="H497" s="402"/>
      <c r="I497" s="402"/>
      <c r="J497" s="16"/>
      <c r="K497" s="211"/>
      <c r="L497" s="211"/>
      <c r="M497" s="211"/>
      <c r="N497" s="211"/>
      <c r="O497" s="211"/>
      <c r="P497" s="16"/>
    </row>
    <row r="498" ht="15.75" customHeight="1">
      <c r="A498" s="389"/>
      <c r="B498" s="405"/>
      <c r="C498" s="400"/>
      <c r="D498" s="400"/>
      <c r="E498" s="391"/>
      <c r="F498" s="392"/>
      <c r="G498" s="393"/>
      <c r="H498" s="393"/>
      <c r="I498" s="393"/>
      <c r="J498" s="386" t="str">
        <f>I508</f>
        <v/>
      </c>
      <c r="K498" s="384"/>
      <c r="L498" s="384"/>
      <c r="M498" s="384"/>
      <c r="N498" s="384"/>
      <c r="O498" s="384">
        <f>Round(SUM(K498:N507),0)</f>
        <v>0</v>
      </c>
      <c r="P498" s="386">
        <f>O498+J498</f>
        <v>0</v>
      </c>
    </row>
    <row r="499" ht="15.75" customHeight="1">
      <c r="A499" s="394"/>
      <c r="B499" s="15"/>
      <c r="C499" s="206"/>
      <c r="D499" s="206"/>
      <c r="E499" s="393"/>
      <c r="F499" s="392"/>
      <c r="G499" s="393"/>
      <c r="H499" s="393"/>
      <c r="I499" s="393"/>
      <c r="J499" s="15"/>
      <c r="K499" s="206"/>
      <c r="L499" s="206"/>
      <c r="M499" s="206"/>
      <c r="N499" s="206"/>
      <c r="O499" s="206"/>
      <c r="P499" s="15"/>
    </row>
    <row r="500" ht="15.75" customHeight="1">
      <c r="A500" s="394"/>
      <c r="B500" s="15"/>
      <c r="C500" s="206"/>
      <c r="D500" s="206"/>
      <c r="E500" s="393"/>
      <c r="F500" s="392"/>
      <c r="G500" s="393"/>
      <c r="H500" s="393"/>
      <c r="I500" s="393"/>
      <c r="J500" s="15"/>
      <c r="K500" s="206"/>
      <c r="L500" s="206"/>
      <c r="M500" s="206"/>
      <c r="N500" s="206"/>
      <c r="O500" s="206"/>
      <c r="P500" s="15"/>
    </row>
    <row r="501" ht="15.75" customHeight="1">
      <c r="A501" s="394"/>
      <c r="B501" s="15"/>
      <c r="C501" s="206"/>
      <c r="D501" s="206"/>
      <c r="E501" s="393"/>
      <c r="F501" s="392"/>
      <c r="G501" s="393"/>
      <c r="H501" s="393"/>
      <c r="I501" s="393"/>
      <c r="J501" s="15"/>
      <c r="K501" s="206"/>
      <c r="L501" s="206"/>
      <c r="M501" s="206"/>
      <c r="N501" s="206"/>
      <c r="O501" s="206"/>
      <c r="P501" s="15"/>
    </row>
    <row r="502" ht="15.75" customHeight="1">
      <c r="A502" s="394"/>
      <c r="B502" s="15"/>
      <c r="C502" s="206"/>
      <c r="D502" s="206"/>
      <c r="E502" s="393"/>
      <c r="F502" s="392"/>
      <c r="G502" s="393"/>
      <c r="H502" s="393"/>
      <c r="I502" s="393"/>
      <c r="J502" s="15"/>
      <c r="K502" s="206"/>
      <c r="L502" s="206"/>
      <c r="M502" s="206"/>
      <c r="N502" s="206"/>
      <c r="O502" s="206"/>
      <c r="P502" s="15"/>
    </row>
    <row r="503" ht="15.75" customHeight="1">
      <c r="A503" s="394"/>
      <c r="B503" s="15"/>
      <c r="C503" s="206"/>
      <c r="D503" s="206"/>
      <c r="E503" s="393"/>
      <c r="F503" s="392"/>
      <c r="G503" s="393"/>
      <c r="H503" s="393"/>
      <c r="I503" s="393"/>
      <c r="J503" s="15"/>
      <c r="K503" s="206"/>
      <c r="L503" s="206"/>
      <c r="M503" s="206"/>
      <c r="N503" s="206"/>
      <c r="O503" s="206"/>
      <c r="P503" s="15"/>
    </row>
    <row r="504" ht="15.75" customHeight="1">
      <c r="A504" s="394"/>
      <c r="B504" s="15"/>
      <c r="C504" s="206"/>
      <c r="D504" s="206"/>
      <c r="E504" s="402"/>
      <c r="F504" s="402"/>
      <c r="G504" s="402"/>
      <c r="H504" s="402"/>
      <c r="I504" s="402"/>
      <c r="J504" s="15"/>
      <c r="K504" s="206"/>
      <c r="L504" s="206"/>
      <c r="M504" s="206"/>
      <c r="N504" s="206"/>
      <c r="O504" s="206"/>
      <c r="P504" s="15"/>
    </row>
    <row r="505" ht="15.75" customHeight="1">
      <c r="A505" s="394"/>
      <c r="B505" s="15"/>
      <c r="C505" s="206"/>
      <c r="D505" s="206"/>
      <c r="E505" s="402"/>
      <c r="F505" s="402"/>
      <c r="G505" s="402"/>
      <c r="H505" s="402"/>
      <c r="I505" s="402"/>
      <c r="J505" s="15"/>
      <c r="K505" s="206"/>
      <c r="L505" s="206"/>
      <c r="M505" s="206"/>
      <c r="N505" s="206"/>
      <c r="O505" s="206"/>
      <c r="P505" s="15"/>
    </row>
    <row r="506" ht="15.75" customHeight="1">
      <c r="A506" s="394"/>
      <c r="B506" s="15"/>
      <c r="C506" s="206"/>
      <c r="D506" s="206"/>
      <c r="E506" s="402"/>
      <c r="F506" s="402"/>
      <c r="G506" s="402"/>
      <c r="H506" s="402"/>
      <c r="I506" s="402"/>
      <c r="J506" s="15"/>
      <c r="K506" s="206"/>
      <c r="L506" s="206"/>
      <c r="M506" s="206"/>
      <c r="N506" s="206"/>
      <c r="O506" s="206"/>
      <c r="P506" s="15"/>
    </row>
    <row r="507" ht="15.75" customHeight="1">
      <c r="A507" s="394"/>
      <c r="B507" s="15"/>
      <c r="C507" s="206"/>
      <c r="D507" s="206"/>
      <c r="E507" s="402"/>
      <c r="F507" s="402"/>
      <c r="G507" s="402"/>
      <c r="H507" s="402"/>
      <c r="I507" s="402"/>
      <c r="J507" s="15"/>
      <c r="K507" s="206"/>
      <c r="L507" s="206"/>
      <c r="M507" s="206"/>
      <c r="N507" s="206"/>
      <c r="O507" s="206"/>
      <c r="P507" s="15"/>
    </row>
    <row r="508" ht="15.75" customHeight="1">
      <c r="A508" s="80"/>
      <c r="B508" s="16"/>
      <c r="C508" s="211"/>
      <c r="D508" s="211"/>
      <c r="E508" s="402"/>
      <c r="F508" s="402"/>
      <c r="G508" s="402"/>
      <c r="H508" s="402"/>
      <c r="I508" s="402"/>
      <c r="J508" s="16"/>
      <c r="K508" s="211"/>
      <c r="L508" s="211"/>
      <c r="M508" s="211"/>
      <c r="N508" s="211"/>
      <c r="O508" s="211"/>
      <c r="P508" s="16"/>
    </row>
    <row r="509" ht="15.75" customHeight="1">
      <c r="A509" s="389"/>
      <c r="B509" s="403" t="s">
        <v>159</v>
      </c>
      <c r="C509" s="400"/>
      <c r="D509" s="401" t="s">
        <v>871</v>
      </c>
      <c r="E509" s="396">
        <v>2.0</v>
      </c>
      <c r="F509" s="397">
        <v>2.0</v>
      </c>
      <c r="G509" s="398">
        <v>2.0</v>
      </c>
      <c r="H509" s="398">
        <v>2.0</v>
      </c>
      <c r="I509" s="398">
        <v>8.0</v>
      </c>
      <c r="J509" s="383">
        <v>8.0</v>
      </c>
      <c r="K509" s="384"/>
      <c r="L509" s="384"/>
      <c r="M509" s="384"/>
      <c r="N509" s="384"/>
      <c r="O509" s="385">
        <v>8.0</v>
      </c>
      <c r="P509" s="386">
        <f>O509+J509</f>
        <v>16</v>
      </c>
    </row>
    <row r="510" ht="15.75" customHeight="1">
      <c r="A510" s="394"/>
      <c r="B510" s="15"/>
      <c r="C510" s="206"/>
      <c r="D510" s="206"/>
      <c r="E510" s="398">
        <v>2.0</v>
      </c>
      <c r="F510" s="397">
        <v>2.0</v>
      </c>
      <c r="G510" s="398">
        <v>2.0</v>
      </c>
      <c r="H510" s="398">
        <v>1.0</v>
      </c>
      <c r="I510" s="398">
        <v>7.0</v>
      </c>
      <c r="J510" s="15"/>
      <c r="K510" s="206"/>
      <c r="L510" s="206"/>
      <c r="M510" s="206"/>
      <c r="N510" s="206"/>
      <c r="O510" s="206"/>
      <c r="P510" s="15"/>
    </row>
    <row r="511" ht="15.75" customHeight="1">
      <c r="A511" s="394"/>
      <c r="B511" s="15"/>
      <c r="C511" s="206"/>
      <c r="D511" s="206"/>
      <c r="E511" s="398">
        <v>3.0</v>
      </c>
      <c r="F511" s="397">
        <v>2.0</v>
      </c>
      <c r="G511" s="398">
        <v>2.0</v>
      </c>
      <c r="H511" s="398">
        <v>2.0</v>
      </c>
      <c r="I511" s="398">
        <v>9.0</v>
      </c>
      <c r="J511" s="15"/>
      <c r="K511" s="206"/>
      <c r="L511" s="206"/>
      <c r="M511" s="206"/>
      <c r="N511" s="206"/>
      <c r="O511" s="206"/>
      <c r="P511" s="15"/>
    </row>
    <row r="512" ht="15.75" customHeight="1">
      <c r="A512" s="394"/>
      <c r="B512" s="15"/>
      <c r="C512" s="206"/>
      <c r="D512" s="206"/>
      <c r="E512" s="398">
        <v>2.0</v>
      </c>
      <c r="F512" s="397">
        <v>2.0</v>
      </c>
      <c r="G512" s="398">
        <v>2.0</v>
      </c>
      <c r="H512" s="398">
        <v>2.0</v>
      </c>
      <c r="I512" s="398">
        <v>8.0</v>
      </c>
      <c r="J512" s="15"/>
      <c r="K512" s="206"/>
      <c r="L512" s="206"/>
      <c r="M512" s="206"/>
      <c r="N512" s="206"/>
      <c r="O512" s="206"/>
      <c r="P512" s="15"/>
    </row>
    <row r="513" ht="15.75" customHeight="1">
      <c r="A513" s="394"/>
      <c r="B513" s="15"/>
      <c r="C513" s="206"/>
      <c r="D513" s="206"/>
      <c r="E513" s="398">
        <v>2.0</v>
      </c>
      <c r="F513" s="397">
        <v>2.0</v>
      </c>
      <c r="G513" s="398">
        <v>2.0</v>
      </c>
      <c r="H513" s="398">
        <v>1.0</v>
      </c>
      <c r="I513" s="398">
        <v>7.0</v>
      </c>
      <c r="J513" s="15"/>
      <c r="K513" s="206"/>
      <c r="L513" s="206"/>
      <c r="M513" s="206"/>
      <c r="N513" s="206"/>
      <c r="O513" s="206"/>
      <c r="P513" s="15"/>
    </row>
    <row r="514" ht="15.75" customHeight="1">
      <c r="A514" s="394"/>
      <c r="B514" s="15"/>
      <c r="C514" s="206"/>
      <c r="D514" s="206"/>
      <c r="E514" s="398">
        <v>3.0</v>
      </c>
      <c r="F514" s="397">
        <v>2.0</v>
      </c>
      <c r="G514" s="398">
        <v>2.0</v>
      </c>
      <c r="H514" s="398">
        <v>2.0</v>
      </c>
      <c r="I514" s="398">
        <v>9.0</v>
      </c>
      <c r="J514" s="15"/>
      <c r="K514" s="206"/>
      <c r="L514" s="206"/>
      <c r="M514" s="206"/>
      <c r="N514" s="206"/>
      <c r="O514" s="206"/>
      <c r="P514" s="15"/>
    </row>
    <row r="515" ht="15.75" customHeight="1">
      <c r="A515" s="394"/>
      <c r="B515" s="15"/>
      <c r="C515" s="206"/>
      <c r="D515" s="206"/>
      <c r="E515" s="404">
        <v>3.0</v>
      </c>
      <c r="F515" s="404">
        <v>2.0</v>
      </c>
      <c r="G515" s="404">
        <v>2.0</v>
      </c>
      <c r="H515" s="404">
        <v>2.0</v>
      </c>
      <c r="I515" s="404">
        <v>9.0</v>
      </c>
      <c r="J515" s="15"/>
      <c r="K515" s="206"/>
      <c r="L515" s="206"/>
      <c r="M515" s="206"/>
      <c r="N515" s="206"/>
      <c r="O515" s="206"/>
      <c r="P515" s="15"/>
    </row>
    <row r="516" ht="15.75" customHeight="1">
      <c r="A516" s="394"/>
      <c r="B516" s="15"/>
      <c r="C516" s="206"/>
      <c r="D516" s="206"/>
      <c r="E516" s="404">
        <v>2.0</v>
      </c>
      <c r="F516" s="404">
        <v>2.0</v>
      </c>
      <c r="G516" s="404">
        <v>2.0</v>
      </c>
      <c r="H516" s="404">
        <v>2.0</v>
      </c>
      <c r="I516" s="404">
        <v>8.0</v>
      </c>
      <c r="J516" s="15"/>
      <c r="K516" s="206"/>
      <c r="L516" s="206"/>
      <c r="M516" s="206"/>
      <c r="N516" s="206"/>
      <c r="O516" s="206"/>
      <c r="P516" s="15"/>
    </row>
    <row r="517" ht="15.75" customHeight="1">
      <c r="A517" s="394"/>
      <c r="B517" s="15"/>
      <c r="C517" s="206"/>
      <c r="D517" s="206"/>
      <c r="E517" s="404">
        <v>3.0</v>
      </c>
      <c r="F517" s="404">
        <v>2.0</v>
      </c>
      <c r="G517" s="404">
        <v>2.0</v>
      </c>
      <c r="H517" s="404">
        <v>2.0</v>
      </c>
      <c r="I517" s="404">
        <v>9.0</v>
      </c>
      <c r="J517" s="15"/>
      <c r="K517" s="206"/>
      <c r="L517" s="206"/>
      <c r="M517" s="206"/>
      <c r="N517" s="206"/>
      <c r="O517" s="206"/>
      <c r="P517" s="15"/>
    </row>
    <row r="518" ht="15.75" customHeight="1">
      <c r="A518" s="394"/>
      <c r="B518" s="15"/>
      <c r="C518" s="206"/>
      <c r="D518" s="206"/>
      <c r="E518" s="404">
        <v>3.0</v>
      </c>
      <c r="F518" s="404">
        <v>2.0</v>
      </c>
      <c r="G518" s="404">
        <v>2.0</v>
      </c>
      <c r="H518" s="404">
        <v>2.0</v>
      </c>
      <c r="I518" s="404">
        <v>9.0</v>
      </c>
      <c r="J518" s="15"/>
      <c r="K518" s="206"/>
      <c r="L518" s="206"/>
      <c r="M518" s="206"/>
      <c r="N518" s="206"/>
      <c r="O518" s="206"/>
      <c r="P518" s="15"/>
    </row>
    <row r="519" ht="15.75" customHeight="1">
      <c r="A519" s="80"/>
      <c r="B519" s="16"/>
      <c r="C519" s="211"/>
      <c r="D519" s="211"/>
      <c r="E519" s="402"/>
      <c r="F519" s="402"/>
      <c r="G519" s="402"/>
      <c r="H519" s="402"/>
      <c r="I519" s="402"/>
      <c r="J519" s="16"/>
      <c r="K519" s="211"/>
      <c r="L519" s="211"/>
      <c r="M519" s="211"/>
      <c r="N519" s="211"/>
      <c r="O519" s="211"/>
      <c r="P519" s="16"/>
    </row>
    <row r="520" ht="15.75" customHeight="1">
      <c r="A520" s="389"/>
      <c r="B520" s="403" t="s">
        <v>162</v>
      </c>
      <c r="C520" s="400"/>
      <c r="D520" s="401" t="s">
        <v>872</v>
      </c>
      <c r="E520" s="396">
        <v>2.0</v>
      </c>
      <c r="F520" s="397">
        <v>2.0</v>
      </c>
      <c r="G520" s="398">
        <v>2.0</v>
      </c>
      <c r="H520" s="398">
        <v>2.0</v>
      </c>
      <c r="I520" s="398">
        <v>8.0</v>
      </c>
      <c r="J520" s="386">
        <f>I530</f>
        <v>10</v>
      </c>
      <c r="K520" s="384"/>
      <c r="L520" s="384"/>
      <c r="M520" s="384"/>
      <c r="N520" s="384"/>
      <c r="O520" s="385">
        <v>14.0</v>
      </c>
      <c r="P520" s="386">
        <f>O520+J520</f>
        <v>24</v>
      </c>
    </row>
    <row r="521" ht="15.75" customHeight="1">
      <c r="A521" s="394"/>
      <c r="B521" s="15"/>
      <c r="C521" s="206"/>
      <c r="D521" s="206"/>
      <c r="E521" s="396">
        <v>2.0</v>
      </c>
      <c r="F521" s="397">
        <v>2.0</v>
      </c>
      <c r="G521" s="398">
        <v>2.0</v>
      </c>
      <c r="H521" s="398">
        <v>2.0</v>
      </c>
      <c r="I521" s="398">
        <v>8.0</v>
      </c>
      <c r="J521" s="15"/>
      <c r="K521" s="206"/>
      <c r="L521" s="206"/>
      <c r="M521" s="206"/>
      <c r="N521" s="206"/>
      <c r="O521" s="206"/>
      <c r="P521" s="15"/>
    </row>
    <row r="522" ht="15.75" customHeight="1">
      <c r="A522" s="394"/>
      <c r="B522" s="15"/>
      <c r="C522" s="206"/>
      <c r="D522" s="206"/>
      <c r="E522" s="396">
        <v>2.0</v>
      </c>
      <c r="F522" s="397">
        <v>2.0</v>
      </c>
      <c r="G522" s="398">
        <v>2.0</v>
      </c>
      <c r="H522" s="398">
        <v>2.0</v>
      </c>
      <c r="I522" s="398">
        <v>8.0</v>
      </c>
      <c r="J522" s="15"/>
      <c r="K522" s="206"/>
      <c r="L522" s="206"/>
      <c r="M522" s="206"/>
      <c r="N522" s="206"/>
      <c r="O522" s="206"/>
      <c r="P522" s="15"/>
    </row>
    <row r="523" ht="15.75" customHeight="1">
      <c r="A523" s="394"/>
      <c r="B523" s="15"/>
      <c r="C523" s="206"/>
      <c r="D523" s="206"/>
      <c r="E523" s="398">
        <v>3.0</v>
      </c>
      <c r="F523" s="397">
        <v>2.0</v>
      </c>
      <c r="G523" s="398">
        <v>2.0</v>
      </c>
      <c r="H523" s="398">
        <v>2.0</v>
      </c>
      <c r="I523" s="398">
        <v>9.0</v>
      </c>
      <c r="J523" s="15"/>
      <c r="K523" s="206"/>
      <c r="L523" s="206"/>
      <c r="M523" s="206"/>
      <c r="N523" s="206"/>
      <c r="O523" s="206"/>
      <c r="P523" s="15"/>
    </row>
    <row r="524" ht="15.75" customHeight="1">
      <c r="A524" s="394"/>
      <c r="B524" s="15"/>
      <c r="C524" s="206"/>
      <c r="D524" s="206"/>
      <c r="E524" s="396">
        <v>2.0</v>
      </c>
      <c r="F524" s="397">
        <v>2.0</v>
      </c>
      <c r="G524" s="398">
        <v>2.0</v>
      </c>
      <c r="H524" s="398">
        <v>2.0</v>
      </c>
      <c r="I524" s="398">
        <v>8.0</v>
      </c>
      <c r="J524" s="15"/>
      <c r="K524" s="206"/>
      <c r="L524" s="206"/>
      <c r="M524" s="206"/>
      <c r="N524" s="206"/>
      <c r="O524" s="206"/>
      <c r="P524" s="15"/>
    </row>
    <row r="525" ht="15.75" customHeight="1">
      <c r="A525" s="394"/>
      <c r="B525" s="15"/>
      <c r="C525" s="206"/>
      <c r="D525" s="206"/>
      <c r="E525" s="398">
        <v>3.0</v>
      </c>
      <c r="F525" s="397">
        <v>2.0</v>
      </c>
      <c r="G525" s="398">
        <v>2.0</v>
      </c>
      <c r="H525" s="398">
        <v>2.0</v>
      </c>
      <c r="I525" s="398">
        <v>9.0</v>
      </c>
      <c r="J525" s="15"/>
      <c r="K525" s="206"/>
      <c r="L525" s="206"/>
      <c r="M525" s="206"/>
      <c r="N525" s="206"/>
      <c r="O525" s="206"/>
      <c r="P525" s="15"/>
    </row>
    <row r="526" ht="15.75" customHeight="1">
      <c r="A526" s="394"/>
      <c r="B526" s="15"/>
      <c r="C526" s="206"/>
      <c r="D526" s="206"/>
      <c r="E526" s="404">
        <v>3.0</v>
      </c>
      <c r="F526" s="404">
        <v>2.0</v>
      </c>
      <c r="G526" s="404">
        <v>2.0</v>
      </c>
      <c r="H526" s="404">
        <v>2.0</v>
      </c>
      <c r="I526" s="404">
        <v>9.0</v>
      </c>
      <c r="J526" s="15"/>
      <c r="K526" s="206"/>
      <c r="L526" s="206"/>
      <c r="M526" s="206"/>
      <c r="N526" s="206"/>
      <c r="O526" s="206"/>
      <c r="P526" s="15"/>
    </row>
    <row r="527" ht="15.75" customHeight="1">
      <c r="A527" s="394"/>
      <c r="B527" s="15"/>
      <c r="C527" s="206"/>
      <c r="D527" s="206"/>
      <c r="E527" s="404">
        <v>2.0</v>
      </c>
      <c r="F527" s="404">
        <v>2.0</v>
      </c>
      <c r="G527" s="404">
        <v>3.0</v>
      </c>
      <c r="H527" s="404">
        <v>2.0</v>
      </c>
      <c r="I527" s="404">
        <v>9.0</v>
      </c>
      <c r="J527" s="15"/>
      <c r="K527" s="206"/>
      <c r="L527" s="206"/>
      <c r="M527" s="206"/>
      <c r="N527" s="206"/>
      <c r="O527" s="206"/>
      <c r="P527" s="15"/>
    </row>
    <row r="528" ht="15.75" customHeight="1">
      <c r="A528" s="394"/>
      <c r="B528" s="15"/>
      <c r="C528" s="206"/>
      <c r="D528" s="206"/>
      <c r="E528" s="404">
        <v>2.0</v>
      </c>
      <c r="F528" s="404">
        <v>2.0</v>
      </c>
      <c r="G528" s="404">
        <v>3.0</v>
      </c>
      <c r="H528" s="404">
        <v>2.0</v>
      </c>
      <c r="I528" s="404">
        <v>9.0</v>
      </c>
      <c r="J528" s="15"/>
      <c r="K528" s="206"/>
      <c r="L528" s="206"/>
      <c r="M528" s="206"/>
      <c r="N528" s="206"/>
      <c r="O528" s="206"/>
      <c r="P528" s="15"/>
    </row>
    <row r="529" ht="15.75" customHeight="1">
      <c r="A529" s="394"/>
      <c r="B529" s="15"/>
      <c r="C529" s="206"/>
      <c r="D529" s="206"/>
      <c r="E529" s="404">
        <v>3.0</v>
      </c>
      <c r="F529" s="404">
        <v>2.0</v>
      </c>
      <c r="G529" s="404">
        <v>3.0</v>
      </c>
      <c r="H529" s="404">
        <v>2.0</v>
      </c>
      <c r="I529" s="404">
        <v>10.0</v>
      </c>
      <c r="J529" s="15"/>
      <c r="K529" s="206"/>
      <c r="L529" s="206"/>
      <c r="M529" s="206"/>
      <c r="N529" s="206"/>
      <c r="O529" s="206"/>
      <c r="P529" s="15"/>
    </row>
    <row r="530" ht="15.75" customHeight="1">
      <c r="A530" s="80"/>
      <c r="B530" s="16"/>
      <c r="C530" s="211"/>
      <c r="D530" s="211"/>
      <c r="E530" s="404">
        <v>3.0</v>
      </c>
      <c r="F530" s="404">
        <v>2.0</v>
      </c>
      <c r="G530" s="404">
        <v>3.0</v>
      </c>
      <c r="H530" s="404">
        <v>2.0</v>
      </c>
      <c r="I530" s="404">
        <v>10.0</v>
      </c>
      <c r="J530" s="16"/>
      <c r="K530" s="211"/>
      <c r="L530" s="211"/>
      <c r="M530" s="211"/>
      <c r="N530" s="211"/>
      <c r="O530" s="211"/>
      <c r="P530" s="16"/>
    </row>
    <row r="531" ht="15.75" customHeight="1">
      <c r="A531" s="389"/>
      <c r="B531" s="403" t="s">
        <v>165</v>
      </c>
      <c r="C531" s="400"/>
      <c r="D531" s="401" t="s">
        <v>873</v>
      </c>
      <c r="E531" s="398">
        <v>3.0</v>
      </c>
      <c r="F531" s="397">
        <v>2.0</v>
      </c>
      <c r="G531" s="398">
        <v>2.0</v>
      </c>
      <c r="H531" s="398">
        <v>2.0</v>
      </c>
      <c r="I531" s="398">
        <v>9.0</v>
      </c>
      <c r="J531" s="383">
        <v>8.8</v>
      </c>
      <c r="K531" s="384"/>
      <c r="L531" s="384"/>
      <c r="M531" s="384"/>
      <c r="N531" s="384"/>
      <c r="O531" s="385">
        <v>13.0</v>
      </c>
      <c r="P531" s="386">
        <f>O531+J531</f>
        <v>21.8</v>
      </c>
    </row>
    <row r="532" ht="15.75" customHeight="1">
      <c r="A532" s="394"/>
      <c r="B532" s="15"/>
      <c r="C532" s="206"/>
      <c r="D532" s="206"/>
      <c r="E532" s="396">
        <v>2.0</v>
      </c>
      <c r="F532" s="397">
        <v>2.0</v>
      </c>
      <c r="G532" s="398">
        <v>2.0</v>
      </c>
      <c r="H532" s="398">
        <v>2.0</v>
      </c>
      <c r="I532" s="398">
        <v>8.0</v>
      </c>
      <c r="J532" s="15"/>
      <c r="K532" s="206"/>
      <c r="L532" s="206"/>
      <c r="M532" s="206"/>
      <c r="N532" s="206"/>
      <c r="O532" s="206"/>
      <c r="P532" s="15"/>
    </row>
    <row r="533" ht="15.75" customHeight="1">
      <c r="A533" s="394"/>
      <c r="B533" s="15"/>
      <c r="C533" s="206"/>
      <c r="D533" s="206"/>
      <c r="E533" s="398">
        <v>3.0</v>
      </c>
      <c r="F533" s="397">
        <v>2.0</v>
      </c>
      <c r="G533" s="398">
        <v>2.0</v>
      </c>
      <c r="H533" s="398">
        <v>2.0</v>
      </c>
      <c r="I533" s="398">
        <v>9.0</v>
      </c>
      <c r="J533" s="15"/>
      <c r="K533" s="206"/>
      <c r="L533" s="206"/>
      <c r="M533" s="206"/>
      <c r="N533" s="206"/>
      <c r="O533" s="206"/>
      <c r="P533" s="15"/>
    </row>
    <row r="534" ht="15.75" customHeight="1">
      <c r="A534" s="394"/>
      <c r="B534" s="15"/>
      <c r="C534" s="206"/>
      <c r="D534" s="206"/>
      <c r="E534" s="398">
        <v>3.0</v>
      </c>
      <c r="F534" s="397">
        <v>2.0</v>
      </c>
      <c r="G534" s="398">
        <v>2.0</v>
      </c>
      <c r="H534" s="398">
        <v>2.0</v>
      </c>
      <c r="I534" s="398">
        <v>9.0</v>
      </c>
      <c r="J534" s="15"/>
      <c r="K534" s="206"/>
      <c r="L534" s="206"/>
      <c r="M534" s="206"/>
      <c r="N534" s="206"/>
      <c r="O534" s="206"/>
      <c r="P534" s="15"/>
    </row>
    <row r="535" ht="15.75" customHeight="1">
      <c r="A535" s="394"/>
      <c r="B535" s="15"/>
      <c r="C535" s="206"/>
      <c r="D535" s="206"/>
      <c r="E535" s="398">
        <v>3.0</v>
      </c>
      <c r="F535" s="397">
        <v>2.0</v>
      </c>
      <c r="G535" s="398">
        <v>2.0</v>
      </c>
      <c r="H535" s="398">
        <v>2.0</v>
      </c>
      <c r="I535" s="398">
        <v>9.0</v>
      </c>
      <c r="J535" s="15"/>
      <c r="K535" s="206"/>
      <c r="L535" s="206"/>
      <c r="M535" s="206"/>
      <c r="N535" s="206"/>
      <c r="O535" s="206"/>
      <c r="P535" s="15"/>
    </row>
    <row r="536" ht="15.75" customHeight="1">
      <c r="A536" s="394"/>
      <c r="B536" s="15"/>
      <c r="C536" s="206"/>
      <c r="D536" s="206"/>
      <c r="E536" s="396">
        <v>2.0</v>
      </c>
      <c r="F536" s="397">
        <v>2.0</v>
      </c>
      <c r="G536" s="398">
        <v>2.0</v>
      </c>
      <c r="H536" s="398">
        <v>2.0</v>
      </c>
      <c r="I536" s="398">
        <v>8.0</v>
      </c>
      <c r="J536" s="15"/>
      <c r="K536" s="206"/>
      <c r="L536" s="206"/>
      <c r="M536" s="206"/>
      <c r="N536" s="206"/>
      <c r="O536" s="206"/>
      <c r="P536" s="15"/>
    </row>
    <row r="537" ht="15.75" customHeight="1">
      <c r="A537" s="394"/>
      <c r="B537" s="15"/>
      <c r="C537" s="206"/>
      <c r="D537" s="206"/>
      <c r="E537" s="396">
        <v>2.0</v>
      </c>
      <c r="F537" s="397">
        <v>2.0</v>
      </c>
      <c r="G537" s="398">
        <v>2.0</v>
      </c>
      <c r="H537" s="398">
        <v>2.0</v>
      </c>
      <c r="I537" s="398">
        <v>8.0</v>
      </c>
      <c r="J537" s="15"/>
      <c r="K537" s="206"/>
      <c r="L537" s="206"/>
      <c r="M537" s="206"/>
      <c r="N537" s="206"/>
      <c r="O537" s="206"/>
      <c r="P537" s="15"/>
    </row>
    <row r="538" ht="15.75" customHeight="1">
      <c r="A538" s="394"/>
      <c r="B538" s="15"/>
      <c r="C538" s="206"/>
      <c r="D538" s="206"/>
      <c r="E538" s="396">
        <v>2.0</v>
      </c>
      <c r="F538" s="397">
        <v>2.0</v>
      </c>
      <c r="G538" s="398">
        <v>2.0</v>
      </c>
      <c r="H538" s="398">
        <v>2.0</v>
      </c>
      <c r="I538" s="398">
        <v>8.0</v>
      </c>
      <c r="J538" s="15"/>
      <c r="K538" s="206"/>
      <c r="L538" s="206"/>
      <c r="M538" s="206"/>
      <c r="N538" s="206"/>
      <c r="O538" s="206"/>
      <c r="P538" s="15"/>
    </row>
    <row r="539" ht="15.75" customHeight="1">
      <c r="A539" s="394"/>
      <c r="B539" s="15"/>
      <c r="C539" s="206"/>
      <c r="D539" s="206"/>
      <c r="E539" s="404">
        <v>3.0</v>
      </c>
      <c r="F539" s="404">
        <v>2.0</v>
      </c>
      <c r="G539" s="404">
        <v>3.0</v>
      </c>
      <c r="H539" s="404">
        <v>2.0</v>
      </c>
      <c r="I539" s="404">
        <v>10.0</v>
      </c>
      <c r="J539" s="15"/>
      <c r="K539" s="206"/>
      <c r="L539" s="206"/>
      <c r="M539" s="206"/>
      <c r="N539" s="206"/>
      <c r="O539" s="206"/>
      <c r="P539" s="15"/>
    </row>
    <row r="540" ht="15.75" customHeight="1">
      <c r="A540" s="394"/>
      <c r="B540" s="15"/>
      <c r="C540" s="206"/>
      <c r="D540" s="206"/>
      <c r="E540" s="404">
        <v>3.0</v>
      </c>
      <c r="F540" s="404">
        <v>2.0</v>
      </c>
      <c r="G540" s="404">
        <v>3.0</v>
      </c>
      <c r="H540" s="404">
        <v>2.0</v>
      </c>
      <c r="I540" s="404">
        <v>10.0</v>
      </c>
      <c r="J540" s="15"/>
      <c r="K540" s="206"/>
      <c r="L540" s="206"/>
      <c r="M540" s="206"/>
      <c r="N540" s="206"/>
      <c r="O540" s="206"/>
      <c r="P540" s="15"/>
    </row>
    <row r="541" ht="15.75" customHeight="1">
      <c r="A541" s="80"/>
      <c r="B541" s="16"/>
      <c r="C541" s="211"/>
      <c r="D541" s="211"/>
      <c r="E541" s="402"/>
      <c r="F541" s="402"/>
      <c r="G541" s="402"/>
      <c r="H541" s="402"/>
      <c r="I541" s="402"/>
      <c r="J541" s="16"/>
      <c r="K541" s="211"/>
      <c r="L541" s="211"/>
      <c r="M541" s="211"/>
      <c r="N541" s="211"/>
      <c r="O541" s="211"/>
      <c r="P541" s="16"/>
    </row>
    <row r="542" ht="15.75" customHeight="1">
      <c r="A542" s="389"/>
      <c r="B542" s="405"/>
      <c r="C542" s="400"/>
      <c r="D542" s="400"/>
      <c r="E542" s="391"/>
      <c r="F542" s="392"/>
      <c r="G542" s="393"/>
      <c r="H542" s="393"/>
      <c r="I542" s="393"/>
      <c r="J542" s="386" t="str">
        <f>I552</f>
        <v/>
      </c>
      <c r="K542" s="384"/>
      <c r="L542" s="384"/>
      <c r="M542" s="384"/>
      <c r="N542" s="384"/>
      <c r="O542" s="384">
        <f>Round(SUM(K542:N551),0)</f>
        <v>0</v>
      </c>
      <c r="P542" s="386">
        <f>O542+J542</f>
        <v>0</v>
      </c>
    </row>
    <row r="543" ht="15.75" customHeight="1">
      <c r="A543" s="394"/>
      <c r="B543" s="15"/>
      <c r="C543" s="206"/>
      <c r="D543" s="206"/>
      <c r="E543" s="393"/>
      <c r="F543" s="392"/>
      <c r="G543" s="393"/>
      <c r="H543" s="393"/>
      <c r="I543" s="393"/>
      <c r="J543" s="15"/>
      <c r="K543" s="206"/>
      <c r="L543" s="206"/>
      <c r="M543" s="206"/>
      <c r="N543" s="206"/>
      <c r="O543" s="206"/>
      <c r="P543" s="15"/>
    </row>
    <row r="544" ht="15.75" customHeight="1">
      <c r="A544" s="394"/>
      <c r="B544" s="15"/>
      <c r="C544" s="206"/>
      <c r="D544" s="206"/>
      <c r="E544" s="393"/>
      <c r="F544" s="392"/>
      <c r="G544" s="393"/>
      <c r="H544" s="393"/>
      <c r="I544" s="393"/>
      <c r="J544" s="15"/>
      <c r="K544" s="206"/>
      <c r="L544" s="206"/>
      <c r="M544" s="206"/>
      <c r="N544" s="206"/>
      <c r="O544" s="206"/>
      <c r="P544" s="15"/>
    </row>
    <row r="545" ht="15.75" customHeight="1">
      <c r="A545" s="394"/>
      <c r="B545" s="15"/>
      <c r="C545" s="206"/>
      <c r="D545" s="206"/>
      <c r="E545" s="393"/>
      <c r="F545" s="392"/>
      <c r="G545" s="393"/>
      <c r="H545" s="393"/>
      <c r="I545" s="393"/>
      <c r="J545" s="15"/>
      <c r="K545" s="206"/>
      <c r="L545" s="206"/>
      <c r="M545" s="206"/>
      <c r="N545" s="206"/>
      <c r="O545" s="206"/>
      <c r="P545" s="15"/>
    </row>
    <row r="546" ht="15.75" customHeight="1">
      <c r="A546" s="394"/>
      <c r="B546" s="15"/>
      <c r="C546" s="206"/>
      <c r="D546" s="206"/>
      <c r="E546" s="393"/>
      <c r="F546" s="392"/>
      <c r="G546" s="393"/>
      <c r="H546" s="393"/>
      <c r="I546" s="393"/>
      <c r="J546" s="15"/>
      <c r="K546" s="206"/>
      <c r="L546" s="206"/>
      <c r="M546" s="206"/>
      <c r="N546" s="206"/>
      <c r="O546" s="206"/>
      <c r="P546" s="15"/>
    </row>
    <row r="547" ht="15.75" customHeight="1">
      <c r="A547" s="394"/>
      <c r="B547" s="15"/>
      <c r="C547" s="206"/>
      <c r="D547" s="206"/>
      <c r="E547" s="393"/>
      <c r="F547" s="392"/>
      <c r="G547" s="393"/>
      <c r="H547" s="393"/>
      <c r="I547" s="393"/>
      <c r="J547" s="15"/>
      <c r="K547" s="206"/>
      <c r="L547" s="206"/>
      <c r="M547" s="206"/>
      <c r="N547" s="206"/>
      <c r="O547" s="206"/>
      <c r="P547" s="15"/>
    </row>
    <row r="548" ht="15.75" customHeight="1">
      <c r="A548" s="394"/>
      <c r="B548" s="15"/>
      <c r="C548" s="206"/>
      <c r="D548" s="206"/>
      <c r="E548" s="402"/>
      <c r="F548" s="402"/>
      <c r="G548" s="402"/>
      <c r="H548" s="402"/>
      <c r="I548" s="402"/>
      <c r="J548" s="15"/>
      <c r="K548" s="206"/>
      <c r="L548" s="206"/>
      <c r="M548" s="206"/>
      <c r="N548" s="206"/>
      <c r="O548" s="206"/>
      <c r="P548" s="15"/>
    </row>
    <row r="549" ht="15.75" customHeight="1">
      <c r="A549" s="394"/>
      <c r="B549" s="15"/>
      <c r="C549" s="206"/>
      <c r="D549" s="206"/>
      <c r="E549" s="402"/>
      <c r="F549" s="402"/>
      <c r="G549" s="402"/>
      <c r="H549" s="402"/>
      <c r="I549" s="402"/>
      <c r="J549" s="15"/>
      <c r="K549" s="206"/>
      <c r="L549" s="206"/>
      <c r="M549" s="206"/>
      <c r="N549" s="206"/>
      <c r="O549" s="206"/>
      <c r="P549" s="15"/>
    </row>
    <row r="550" ht="15.75" customHeight="1">
      <c r="A550" s="394"/>
      <c r="B550" s="15"/>
      <c r="C550" s="206"/>
      <c r="D550" s="206"/>
      <c r="E550" s="402"/>
      <c r="F550" s="402"/>
      <c r="G550" s="402"/>
      <c r="H550" s="402"/>
      <c r="I550" s="402"/>
      <c r="J550" s="15"/>
      <c r="K550" s="206"/>
      <c r="L550" s="206"/>
      <c r="M550" s="206"/>
      <c r="N550" s="206"/>
      <c r="O550" s="206"/>
      <c r="P550" s="15"/>
    </row>
    <row r="551" ht="15.75" customHeight="1">
      <c r="A551" s="394"/>
      <c r="B551" s="15"/>
      <c r="C551" s="206"/>
      <c r="D551" s="206"/>
      <c r="E551" s="402"/>
      <c r="F551" s="402"/>
      <c r="G551" s="402"/>
      <c r="H551" s="402"/>
      <c r="I551" s="402"/>
      <c r="J551" s="15"/>
      <c r="K551" s="206"/>
      <c r="L551" s="206"/>
      <c r="M551" s="206"/>
      <c r="N551" s="206"/>
      <c r="O551" s="206"/>
      <c r="P551" s="15"/>
    </row>
    <row r="552" ht="15.75" customHeight="1">
      <c r="A552" s="80"/>
      <c r="B552" s="16"/>
      <c r="C552" s="211"/>
      <c r="D552" s="211"/>
      <c r="E552" s="402"/>
      <c r="F552" s="402"/>
      <c r="G552" s="402"/>
      <c r="H552" s="402"/>
      <c r="I552" s="402"/>
      <c r="J552" s="16"/>
      <c r="K552" s="211"/>
      <c r="L552" s="211"/>
      <c r="M552" s="211"/>
      <c r="N552" s="211"/>
      <c r="O552" s="211"/>
      <c r="P552" s="16"/>
    </row>
    <row r="553" ht="15.75" customHeight="1">
      <c r="A553" s="389"/>
      <c r="B553" s="403" t="s">
        <v>171</v>
      </c>
      <c r="C553" s="400"/>
      <c r="D553" s="401" t="s">
        <v>874</v>
      </c>
      <c r="E553" s="396">
        <v>3.0</v>
      </c>
      <c r="F553" s="397">
        <v>2.0</v>
      </c>
      <c r="G553" s="398">
        <v>2.0</v>
      </c>
      <c r="H553" s="398">
        <v>2.0</v>
      </c>
      <c r="I553" s="398">
        <v>9.0</v>
      </c>
      <c r="J553" s="383">
        <v>9.1</v>
      </c>
      <c r="K553" s="384"/>
      <c r="L553" s="384"/>
      <c r="M553" s="384"/>
      <c r="N553" s="384"/>
      <c r="O553" s="385">
        <v>14.0</v>
      </c>
      <c r="P553" s="386">
        <f>O553+J553</f>
        <v>23.1</v>
      </c>
    </row>
    <row r="554" ht="15.75" customHeight="1">
      <c r="A554" s="394"/>
      <c r="B554" s="15"/>
      <c r="C554" s="206"/>
      <c r="D554" s="206"/>
      <c r="E554" s="398">
        <v>2.0</v>
      </c>
      <c r="F554" s="397">
        <v>2.0</v>
      </c>
      <c r="G554" s="398">
        <v>2.0</v>
      </c>
      <c r="H554" s="398">
        <v>2.0</v>
      </c>
      <c r="I554" s="398">
        <v>8.0</v>
      </c>
      <c r="J554" s="15"/>
      <c r="K554" s="206"/>
      <c r="L554" s="206"/>
      <c r="M554" s="206"/>
      <c r="N554" s="206"/>
      <c r="O554" s="206"/>
      <c r="P554" s="15"/>
    </row>
    <row r="555" ht="15.75" customHeight="1">
      <c r="A555" s="394"/>
      <c r="B555" s="15"/>
      <c r="C555" s="206"/>
      <c r="D555" s="206"/>
      <c r="E555" s="398">
        <v>3.0</v>
      </c>
      <c r="F555" s="397">
        <v>2.0</v>
      </c>
      <c r="G555" s="398">
        <v>2.0</v>
      </c>
      <c r="H555" s="398">
        <v>2.0</v>
      </c>
      <c r="I555" s="398">
        <v>9.0</v>
      </c>
      <c r="J555" s="15"/>
      <c r="K555" s="206"/>
      <c r="L555" s="206"/>
      <c r="M555" s="206"/>
      <c r="N555" s="206"/>
      <c r="O555" s="206"/>
      <c r="P555" s="15"/>
    </row>
    <row r="556" ht="15.75" customHeight="1">
      <c r="A556" s="394"/>
      <c r="B556" s="15"/>
      <c r="C556" s="206"/>
      <c r="D556" s="206"/>
      <c r="E556" s="398">
        <v>3.0</v>
      </c>
      <c r="F556" s="397">
        <v>2.0</v>
      </c>
      <c r="G556" s="398">
        <v>2.0</v>
      </c>
      <c r="H556" s="398">
        <v>2.0</v>
      </c>
      <c r="I556" s="398">
        <v>9.0</v>
      </c>
      <c r="J556" s="15"/>
      <c r="K556" s="206"/>
      <c r="L556" s="206"/>
      <c r="M556" s="206"/>
      <c r="N556" s="206"/>
      <c r="O556" s="206"/>
      <c r="P556" s="15"/>
    </row>
    <row r="557" ht="15.75" customHeight="1">
      <c r="A557" s="394"/>
      <c r="B557" s="15"/>
      <c r="C557" s="206"/>
      <c r="D557" s="206"/>
      <c r="E557" s="398">
        <v>3.0</v>
      </c>
      <c r="F557" s="397">
        <v>2.0</v>
      </c>
      <c r="G557" s="398">
        <v>2.0</v>
      </c>
      <c r="H557" s="398">
        <v>2.0</v>
      </c>
      <c r="I557" s="398">
        <v>9.0</v>
      </c>
      <c r="J557" s="15"/>
      <c r="K557" s="206"/>
      <c r="L557" s="206"/>
      <c r="M557" s="206"/>
      <c r="N557" s="206"/>
      <c r="O557" s="206"/>
      <c r="P557" s="15"/>
    </row>
    <row r="558" ht="15.75" customHeight="1">
      <c r="A558" s="394"/>
      <c r="B558" s="15"/>
      <c r="C558" s="206"/>
      <c r="D558" s="206"/>
      <c r="E558" s="398">
        <v>2.0</v>
      </c>
      <c r="F558" s="397">
        <v>2.0</v>
      </c>
      <c r="G558" s="398">
        <v>3.0</v>
      </c>
      <c r="H558" s="398">
        <v>2.0</v>
      </c>
      <c r="I558" s="398">
        <v>9.0</v>
      </c>
      <c r="J558" s="15"/>
      <c r="K558" s="206"/>
      <c r="L558" s="206"/>
      <c r="M558" s="206"/>
      <c r="N558" s="206"/>
      <c r="O558" s="206"/>
      <c r="P558" s="15"/>
    </row>
    <row r="559" ht="15.75" customHeight="1">
      <c r="A559" s="394"/>
      <c r="B559" s="15"/>
      <c r="C559" s="206"/>
      <c r="D559" s="206"/>
      <c r="E559" s="404">
        <v>3.0</v>
      </c>
      <c r="F559" s="404">
        <v>2.0</v>
      </c>
      <c r="G559" s="404">
        <v>2.0</v>
      </c>
      <c r="H559" s="404">
        <v>2.0</v>
      </c>
      <c r="I559" s="404">
        <v>9.0</v>
      </c>
      <c r="J559" s="15"/>
      <c r="K559" s="206"/>
      <c r="L559" s="206"/>
      <c r="M559" s="206"/>
      <c r="N559" s="206"/>
      <c r="O559" s="206"/>
      <c r="P559" s="15"/>
    </row>
    <row r="560" ht="15.75" customHeight="1">
      <c r="A560" s="394"/>
      <c r="B560" s="15"/>
      <c r="C560" s="206"/>
      <c r="D560" s="206"/>
      <c r="E560" s="404">
        <v>2.0</v>
      </c>
      <c r="F560" s="404">
        <v>2.0</v>
      </c>
      <c r="G560" s="404">
        <v>2.0</v>
      </c>
      <c r="H560" s="404">
        <v>2.0</v>
      </c>
      <c r="I560" s="404">
        <v>8.0</v>
      </c>
      <c r="J560" s="15"/>
      <c r="K560" s="206"/>
      <c r="L560" s="206"/>
      <c r="M560" s="206"/>
      <c r="N560" s="206"/>
      <c r="O560" s="206"/>
      <c r="P560" s="15"/>
    </row>
    <row r="561" ht="15.75" customHeight="1">
      <c r="A561" s="394"/>
      <c r="B561" s="15"/>
      <c r="C561" s="206"/>
      <c r="D561" s="206"/>
      <c r="E561" s="404">
        <v>3.0</v>
      </c>
      <c r="F561" s="404">
        <v>2.0</v>
      </c>
      <c r="G561" s="404">
        <v>3.0</v>
      </c>
      <c r="H561" s="404">
        <v>2.0</v>
      </c>
      <c r="I561" s="404">
        <v>10.0</v>
      </c>
      <c r="J561" s="15"/>
      <c r="K561" s="206"/>
      <c r="L561" s="206"/>
      <c r="M561" s="206"/>
      <c r="N561" s="206"/>
      <c r="O561" s="206"/>
      <c r="P561" s="15"/>
    </row>
    <row r="562" ht="15.75" customHeight="1">
      <c r="A562" s="394"/>
      <c r="B562" s="15"/>
      <c r="C562" s="206"/>
      <c r="D562" s="206"/>
      <c r="E562" s="404">
        <v>3.0</v>
      </c>
      <c r="F562" s="404">
        <v>2.0</v>
      </c>
      <c r="G562" s="404">
        <v>3.0</v>
      </c>
      <c r="H562" s="404">
        <v>2.0</v>
      </c>
      <c r="I562" s="404">
        <v>10.0</v>
      </c>
      <c r="J562" s="15"/>
      <c r="K562" s="206"/>
      <c r="L562" s="206"/>
      <c r="M562" s="206"/>
      <c r="N562" s="206"/>
      <c r="O562" s="206"/>
      <c r="P562" s="15"/>
    </row>
    <row r="563" ht="15.75" customHeight="1">
      <c r="A563" s="80"/>
      <c r="B563" s="16"/>
      <c r="C563" s="211"/>
      <c r="D563" s="211"/>
      <c r="E563" s="402"/>
      <c r="F563" s="402"/>
      <c r="G563" s="402"/>
      <c r="H563" s="402"/>
      <c r="I563" s="402"/>
      <c r="J563" s="16"/>
      <c r="K563" s="211"/>
      <c r="L563" s="211"/>
      <c r="M563" s="211"/>
      <c r="N563" s="211"/>
      <c r="O563" s="211"/>
      <c r="P563" s="16"/>
    </row>
    <row r="564" ht="15.75" customHeight="1">
      <c r="A564" s="389"/>
      <c r="B564" s="403" t="s">
        <v>174</v>
      </c>
      <c r="C564" s="400"/>
      <c r="D564" s="401" t="s">
        <v>875</v>
      </c>
      <c r="E564" s="391"/>
      <c r="F564" s="392"/>
      <c r="G564" s="393"/>
      <c r="H564" s="393"/>
      <c r="I564" s="393"/>
      <c r="J564" s="386" t="str">
        <f>I574</f>
        <v/>
      </c>
      <c r="K564" s="384"/>
      <c r="L564" s="384"/>
      <c r="M564" s="384"/>
      <c r="N564" s="384"/>
      <c r="O564" s="384">
        <f>Round(SUM(K564:N573),0)</f>
        <v>0</v>
      </c>
      <c r="P564" s="386">
        <f>O564+J564</f>
        <v>0</v>
      </c>
    </row>
    <row r="565" ht="15.75" customHeight="1">
      <c r="A565" s="394"/>
      <c r="B565" s="15"/>
      <c r="C565" s="206"/>
      <c r="D565" s="206"/>
      <c r="E565" s="393"/>
      <c r="F565" s="392"/>
      <c r="G565" s="393"/>
      <c r="H565" s="393"/>
      <c r="I565" s="393"/>
      <c r="J565" s="15"/>
      <c r="K565" s="206"/>
      <c r="L565" s="206"/>
      <c r="M565" s="206"/>
      <c r="N565" s="206"/>
      <c r="O565" s="206"/>
      <c r="P565" s="15"/>
    </row>
    <row r="566" ht="15.75" customHeight="1">
      <c r="A566" s="394"/>
      <c r="B566" s="15"/>
      <c r="C566" s="206"/>
      <c r="D566" s="206"/>
      <c r="E566" s="393"/>
      <c r="F566" s="392"/>
      <c r="G566" s="393"/>
      <c r="H566" s="393"/>
      <c r="I566" s="393"/>
      <c r="J566" s="15"/>
      <c r="K566" s="206"/>
      <c r="L566" s="206"/>
      <c r="M566" s="206"/>
      <c r="N566" s="206"/>
      <c r="O566" s="206"/>
      <c r="P566" s="15"/>
    </row>
    <row r="567" ht="15.75" customHeight="1">
      <c r="A567" s="394"/>
      <c r="B567" s="15"/>
      <c r="C567" s="206"/>
      <c r="D567" s="206"/>
      <c r="E567" s="393"/>
      <c r="F567" s="392"/>
      <c r="G567" s="393"/>
      <c r="H567" s="393"/>
      <c r="I567" s="393"/>
      <c r="J567" s="15"/>
      <c r="K567" s="206"/>
      <c r="L567" s="206"/>
      <c r="M567" s="206"/>
      <c r="N567" s="206"/>
      <c r="O567" s="206"/>
      <c r="P567" s="15"/>
    </row>
    <row r="568" ht="15.75" customHeight="1">
      <c r="A568" s="394"/>
      <c r="B568" s="15"/>
      <c r="C568" s="206"/>
      <c r="D568" s="206"/>
      <c r="E568" s="393"/>
      <c r="F568" s="392"/>
      <c r="G568" s="393"/>
      <c r="H568" s="393"/>
      <c r="I568" s="393"/>
      <c r="J568" s="15"/>
      <c r="K568" s="206"/>
      <c r="L568" s="206"/>
      <c r="M568" s="206"/>
      <c r="N568" s="206"/>
      <c r="O568" s="206"/>
      <c r="P568" s="15"/>
    </row>
    <row r="569" ht="15.75" customHeight="1">
      <c r="A569" s="394"/>
      <c r="B569" s="15"/>
      <c r="C569" s="206"/>
      <c r="D569" s="206"/>
      <c r="E569" s="393"/>
      <c r="F569" s="392"/>
      <c r="G569" s="393"/>
      <c r="H569" s="393"/>
      <c r="I569" s="393"/>
      <c r="J569" s="15"/>
      <c r="K569" s="206"/>
      <c r="L569" s="206"/>
      <c r="M569" s="206"/>
      <c r="N569" s="206"/>
      <c r="O569" s="206"/>
      <c r="P569" s="15"/>
    </row>
    <row r="570" ht="15.75" customHeight="1">
      <c r="A570" s="394"/>
      <c r="B570" s="15"/>
      <c r="C570" s="206"/>
      <c r="D570" s="206"/>
      <c r="E570" s="402"/>
      <c r="F570" s="402"/>
      <c r="G570" s="402"/>
      <c r="H570" s="402"/>
      <c r="I570" s="402"/>
      <c r="J570" s="15"/>
      <c r="K570" s="206"/>
      <c r="L570" s="206"/>
      <c r="M570" s="206"/>
      <c r="N570" s="206"/>
      <c r="O570" s="206"/>
      <c r="P570" s="15"/>
    </row>
    <row r="571" ht="15.75" customHeight="1">
      <c r="A571" s="394"/>
      <c r="B571" s="15"/>
      <c r="C571" s="206"/>
      <c r="D571" s="206"/>
      <c r="E571" s="402"/>
      <c r="F571" s="402"/>
      <c r="G571" s="402"/>
      <c r="H571" s="402"/>
      <c r="I571" s="402"/>
      <c r="J571" s="15"/>
      <c r="K571" s="206"/>
      <c r="L571" s="206"/>
      <c r="M571" s="206"/>
      <c r="N571" s="206"/>
      <c r="O571" s="206"/>
      <c r="P571" s="15"/>
    </row>
    <row r="572" ht="15.75" customHeight="1">
      <c r="A572" s="394"/>
      <c r="B572" s="15"/>
      <c r="C572" s="206"/>
      <c r="D572" s="206"/>
      <c r="E572" s="402"/>
      <c r="F572" s="402"/>
      <c r="G572" s="402"/>
      <c r="H572" s="402"/>
      <c r="I572" s="402"/>
      <c r="J572" s="15"/>
      <c r="K572" s="206"/>
      <c r="L572" s="206"/>
      <c r="M572" s="206"/>
      <c r="N572" s="206"/>
      <c r="O572" s="206"/>
      <c r="P572" s="15"/>
    </row>
    <row r="573" ht="15.75" customHeight="1">
      <c r="A573" s="394"/>
      <c r="B573" s="15"/>
      <c r="C573" s="206"/>
      <c r="D573" s="206"/>
      <c r="E573" s="402"/>
      <c r="F573" s="402"/>
      <c r="G573" s="402"/>
      <c r="H573" s="402"/>
      <c r="I573" s="402"/>
      <c r="J573" s="15"/>
      <c r="K573" s="206"/>
      <c r="L573" s="206"/>
      <c r="M573" s="206"/>
      <c r="N573" s="206"/>
      <c r="O573" s="206"/>
      <c r="P573" s="15"/>
    </row>
    <row r="574" ht="15.75" customHeight="1">
      <c r="A574" s="80"/>
      <c r="B574" s="16"/>
      <c r="C574" s="211"/>
      <c r="D574" s="211"/>
      <c r="E574" s="402"/>
      <c r="F574" s="402"/>
      <c r="G574" s="402"/>
      <c r="H574" s="402"/>
      <c r="I574" s="402"/>
      <c r="J574" s="16"/>
      <c r="K574" s="211"/>
      <c r="L574" s="211"/>
      <c r="M574" s="211"/>
      <c r="N574" s="211"/>
      <c r="O574" s="211"/>
      <c r="P574" s="16"/>
    </row>
    <row r="575" ht="15.75" customHeight="1">
      <c r="A575" s="389"/>
      <c r="B575" s="403" t="s">
        <v>177</v>
      </c>
      <c r="C575" s="400"/>
      <c r="D575" s="401" t="s">
        <v>876</v>
      </c>
      <c r="E575" s="396">
        <v>2.0</v>
      </c>
      <c r="F575" s="397">
        <v>2.0</v>
      </c>
      <c r="G575" s="398">
        <v>3.0</v>
      </c>
      <c r="H575" s="398">
        <v>2.0</v>
      </c>
      <c r="I575" s="398">
        <v>9.0</v>
      </c>
      <c r="J575" s="383">
        <v>9.0</v>
      </c>
      <c r="K575" s="384"/>
      <c r="L575" s="384"/>
      <c r="M575" s="384"/>
      <c r="N575" s="384"/>
      <c r="O575" s="385">
        <v>12.0</v>
      </c>
      <c r="P575" s="386">
        <f>O575+J575</f>
        <v>21</v>
      </c>
    </row>
    <row r="576" ht="15.75" customHeight="1">
      <c r="A576" s="394"/>
      <c r="B576" s="15"/>
      <c r="C576" s="206"/>
      <c r="D576" s="206"/>
      <c r="E576" s="396">
        <v>2.0</v>
      </c>
      <c r="F576" s="397">
        <v>2.0</v>
      </c>
      <c r="G576" s="398">
        <v>3.0</v>
      </c>
      <c r="H576" s="398">
        <v>2.0</v>
      </c>
      <c r="I576" s="398">
        <v>9.0</v>
      </c>
      <c r="J576" s="15"/>
      <c r="K576" s="206"/>
      <c r="L576" s="206"/>
      <c r="M576" s="206"/>
      <c r="N576" s="206"/>
      <c r="O576" s="206"/>
      <c r="P576" s="15"/>
    </row>
    <row r="577" ht="15.75" customHeight="1">
      <c r="A577" s="394"/>
      <c r="B577" s="15"/>
      <c r="C577" s="206"/>
      <c r="D577" s="206"/>
      <c r="E577" s="396">
        <v>2.0</v>
      </c>
      <c r="F577" s="397">
        <v>2.0</v>
      </c>
      <c r="G577" s="398">
        <v>3.0</v>
      </c>
      <c r="H577" s="398">
        <v>2.0</v>
      </c>
      <c r="I577" s="398">
        <v>9.0</v>
      </c>
      <c r="J577" s="15"/>
      <c r="K577" s="206"/>
      <c r="L577" s="206"/>
      <c r="M577" s="206"/>
      <c r="N577" s="206"/>
      <c r="O577" s="206"/>
      <c r="P577" s="15"/>
    </row>
    <row r="578" ht="15.75" customHeight="1">
      <c r="A578" s="394"/>
      <c r="B578" s="15"/>
      <c r="C578" s="206"/>
      <c r="D578" s="206"/>
      <c r="E578" s="396">
        <v>2.0</v>
      </c>
      <c r="F578" s="397">
        <v>2.0</v>
      </c>
      <c r="G578" s="398">
        <v>3.0</v>
      </c>
      <c r="H578" s="398">
        <v>2.0</v>
      </c>
      <c r="I578" s="398">
        <v>9.0</v>
      </c>
      <c r="J578" s="15"/>
      <c r="K578" s="206"/>
      <c r="L578" s="206"/>
      <c r="M578" s="206"/>
      <c r="N578" s="206"/>
      <c r="O578" s="206"/>
      <c r="P578" s="15"/>
    </row>
    <row r="579" ht="15.75" customHeight="1">
      <c r="A579" s="394"/>
      <c r="B579" s="15"/>
      <c r="C579" s="206"/>
      <c r="D579" s="206"/>
      <c r="E579" s="396">
        <v>2.0</v>
      </c>
      <c r="F579" s="397">
        <v>2.0</v>
      </c>
      <c r="G579" s="398">
        <v>3.0</v>
      </c>
      <c r="H579" s="398">
        <v>2.0</v>
      </c>
      <c r="I579" s="398">
        <v>9.0</v>
      </c>
      <c r="J579" s="15"/>
      <c r="K579" s="206"/>
      <c r="L579" s="206"/>
      <c r="M579" s="206"/>
      <c r="N579" s="206"/>
      <c r="O579" s="206"/>
      <c r="P579" s="15"/>
    </row>
    <row r="580" ht="15.75" customHeight="1">
      <c r="A580" s="394"/>
      <c r="B580" s="15"/>
      <c r="C580" s="206"/>
      <c r="D580" s="206"/>
      <c r="E580" s="396">
        <v>2.0</v>
      </c>
      <c r="F580" s="397">
        <v>2.0</v>
      </c>
      <c r="G580" s="398">
        <v>3.0</v>
      </c>
      <c r="H580" s="398">
        <v>2.0</v>
      </c>
      <c r="I580" s="398">
        <v>9.0</v>
      </c>
      <c r="J580" s="15"/>
      <c r="K580" s="206"/>
      <c r="L580" s="206"/>
      <c r="M580" s="206"/>
      <c r="N580" s="206"/>
      <c r="O580" s="206"/>
      <c r="P580" s="15"/>
    </row>
    <row r="581" ht="15.75" customHeight="1">
      <c r="A581" s="394"/>
      <c r="B581" s="15"/>
      <c r="C581" s="206"/>
      <c r="D581" s="206"/>
      <c r="E581" s="396">
        <v>2.0</v>
      </c>
      <c r="F581" s="397">
        <v>2.0</v>
      </c>
      <c r="G581" s="398">
        <v>3.0</v>
      </c>
      <c r="H581" s="398">
        <v>2.0</v>
      </c>
      <c r="I581" s="398">
        <v>9.0</v>
      </c>
      <c r="J581" s="15"/>
      <c r="K581" s="206"/>
      <c r="L581" s="206"/>
      <c r="M581" s="206"/>
      <c r="N581" s="206"/>
      <c r="O581" s="206"/>
      <c r="P581" s="15"/>
    </row>
    <row r="582" ht="15.75" customHeight="1">
      <c r="A582" s="394"/>
      <c r="B582" s="15"/>
      <c r="C582" s="206"/>
      <c r="D582" s="206"/>
      <c r="E582" s="396">
        <v>2.0</v>
      </c>
      <c r="F582" s="397">
        <v>2.0</v>
      </c>
      <c r="G582" s="398">
        <v>3.0</v>
      </c>
      <c r="H582" s="398">
        <v>2.0</v>
      </c>
      <c r="I582" s="398">
        <v>9.0</v>
      </c>
      <c r="J582" s="15"/>
      <c r="K582" s="206"/>
      <c r="L582" s="206"/>
      <c r="M582" s="206"/>
      <c r="N582" s="206"/>
      <c r="O582" s="206"/>
      <c r="P582" s="15"/>
    </row>
    <row r="583" ht="15.75" customHeight="1">
      <c r="A583" s="394"/>
      <c r="B583" s="15"/>
      <c r="C583" s="206"/>
      <c r="D583" s="206"/>
      <c r="E583" s="396">
        <v>2.0</v>
      </c>
      <c r="F583" s="397">
        <v>2.0</v>
      </c>
      <c r="G583" s="398">
        <v>3.0</v>
      </c>
      <c r="H583" s="398">
        <v>2.0</v>
      </c>
      <c r="I583" s="398">
        <v>9.0</v>
      </c>
      <c r="J583" s="15"/>
      <c r="K583" s="206"/>
      <c r="L583" s="206"/>
      <c r="M583" s="206"/>
      <c r="N583" s="206"/>
      <c r="O583" s="206"/>
      <c r="P583" s="15"/>
    </row>
    <row r="584" ht="15.75" customHeight="1">
      <c r="A584" s="394"/>
      <c r="B584" s="15"/>
      <c r="C584" s="206"/>
      <c r="D584" s="206"/>
      <c r="E584" s="396">
        <v>2.0</v>
      </c>
      <c r="F584" s="397">
        <v>2.0</v>
      </c>
      <c r="G584" s="398">
        <v>3.0</v>
      </c>
      <c r="H584" s="398">
        <v>2.0</v>
      </c>
      <c r="I584" s="398">
        <v>9.0</v>
      </c>
      <c r="J584" s="15"/>
      <c r="K584" s="206"/>
      <c r="L584" s="206"/>
      <c r="M584" s="206"/>
      <c r="N584" s="206"/>
      <c r="O584" s="206"/>
      <c r="P584" s="15"/>
    </row>
    <row r="585" ht="15.75" customHeight="1">
      <c r="A585" s="80"/>
      <c r="B585" s="16"/>
      <c r="C585" s="211"/>
      <c r="D585" s="211"/>
      <c r="E585" s="402"/>
      <c r="F585" s="402"/>
      <c r="G585" s="402"/>
      <c r="H585" s="402"/>
      <c r="I585" s="402"/>
      <c r="J585" s="16"/>
      <c r="K585" s="211"/>
      <c r="L585" s="211"/>
      <c r="M585" s="211"/>
      <c r="N585" s="211"/>
      <c r="O585" s="211"/>
      <c r="P585" s="16"/>
    </row>
    <row r="586" ht="15.75" customHeight="1">
      <c r="A586" s="389"/>
      <c r="B586" s="403" t="s">
        <v>180</v>
      </c>
      <c r="C586" s="400"/>
      <c r="D586" s="401" t="s">
        <v>877</v>
      </c>
      <c r="E586" s="391"/>
      <c r="F586" s="392"/>
      <c r="G586" s="393"/>
      <c r="H586" s="393"/>
      <c r="I586" s="393"/>
      <c r="J586" s="386" t="str">
        <f>I596</f>
        <v/>
      </c>
      <c r="K586" s="384"/>
      <c r="L586" s="384"/>
      <c r="M586" s="384"/>
      <c r="N586" s="384"/>
      <c r="O586" s="384">
        <f>Round(SUM(K586:N595),0)</f>
        <v>0</v>
      </c>
      <c r="P586" s="386">
        <f>O586+J586</f>
        <v>0</v>
      </c>
    </row>
    <row r="587" ht="15.75" customHeight="1">
      <c r="A587" s="394"/>
      <c r="B587" s="15"/>
      <c r="C587" s="206"/>
      <c r="D587" s="206"/>
      <c r="E587" s="393"/>
      <c r="F587" s="392"/>
      <c r="G587" s="393"/>
      <c r="H587" s="393"/>
      <c r="I587" s="393"/>
      <c r="J587" s="15"/>
      <c r="K587" s="206"/>
      <c r="L587" s="206"/>
      <c r="M587" s="206"/>
      <c r="N587" s="206"/>
      <c r="O587" s="206"/>
      <c r="P587" s="15"/>
    </row>
    <row r="588" ht="15.75" customHeight="1">
      <c r="A588" s="394"/>
      <c r="B588" s="15"/>
      <c r="C588" s="206"/>
      <c r="D588" s="206"/>
      <c r="E588" s="393"/>
      <c r="F588" s="392"/>
      <c r="G588" s="393"/>
      <c r="H588" s="393"/>
      <c r="I588" s="393"/>
      <c r="J588" s="15"/>
      <c r="K588" s="206"/>
      <c r="L588" s="206"/>
      <c r="M588" s="206"/>
      <c r="N588" s="206"/>
      <c r="O588" s="206"/>
      <c r="P588" s="15"/>
    </row>
    <row r="589" ht="15.75" customHeight="1">
      <c r="A589" s="394"/>
      <c r="B589" s="15"/>
      <c r="C589" s="206"/>
      <c r="D589" s="206"/>
      <c r="E589" s="393"/>
      <c r="F589" s="392"/>
      <c r="G589" s="393"/>
      <c r="H589" s="393"/>
      <c r="I589" s="393"/>
      <c r="J589" s="15"/>
      <c r="K589" s="206"/>
      <c r="L589" s="206"/>
      <c r="M589" s="206"/>
      <c r="N589" s="206"/>
      <c r="O589" s="206"/>
      <c r="P589" s="15"/>
    </row>
    <row r="590" ht="15.75" customHeight="1">
      <c r="A590" s="394"/>
      <c r="B590" s="15"/>
      <c r="C590" s="206"/>
      <c r="D590" s="206"/>
      <c r="E590" s="393"/>
      <c r="F590" s="392"/>
      <c r="G590" s="393"/>
      <c r="H590" s="393"/>
      <c r="I590" s="393"/>
      <c r="J590" s="15"/>
      <c r="K590" s="206"/>
      <c r="L590" s="206"/>
      <c r="M590" s="206"/>
      <c r="N590" s="206"/>
      <c r="O590" s="206"/>
      <c r="P590" s="15"/>
    </row>
    <row r="591" ht="15.75" customHeight="1">
      <c r="A591" s="394"/>
      <c r="B591" s="15"/>
      <c r="C591" s="206"/>
      <c r="D591" s="206"/>
      <c r="E591" s="393"/>
      <c r="F591" s="392"/>
      <c r="G591" s="393"/>
      <c r="H591" s="393"/>
      <c r="I591" s="393"/>
      <c r="J591" s="15"/>
      <c r="K591" s="206"/>
      <c r="L591" s="206"/>
      <c r="M591" s="206"/>
      <c r="N591" s="206"/>
      <c r="O591" s="206"/>
      <c r="P591" s="15"/>
    </row>
    <row r="592" ht="15.75" customHeight="1">
      <c r="A592" s="394"/>
      <c r="B592" s="15"/>
      <c r="C592" s="206"/>
      <c r="D592" s="206"/>
      <c r="E592" s="402"/>
      <c r="F592" s="402"/>
      <c r="G592" s="402"/>
      <c r="H592" s="402"/>
      <c r="I592" s="402"/>
      <c r="J592" s="15"/>
      <c r="K592" s="206"/>
      <c r="L592" s="206"/>
      <c r="M592" s="206"/>
      <c r="N592" s="206"/>
      <c r="O592" s="206"/>
      <c r="P592" s="15"/>
    </row>
    <row r="593" ht="15.75" customHeight="1">
      <c r="A593" s="394"/>
      <c r="B593" s="15"/>
      <c r="C593" s="206"/>
      <c r="D593" s="206"/>
      <c r="E593" s="402"/>
      <c r="F593" s="402"/>
      <c r="G593" s="402"/>
      <c r="H593" s="402"/>
      <c r="I593" s="402"/>
      <c r="J593" s="15"/>
      <c r="K593" s="206"/>
      <c r="L593" s="206"/>
      <c r="M593" s="206"/>
      <c r="N593" s="206"/>
      <c r="O593" s="206"/>
      <c r="P593" s="15"/>
    </row>
    <row r="594" ht="15.75" customHeight="1">
      <c r="A594" s="394"/>
      <c r="B594" s="15"/>
      <c r="C594" s="206"/>
      <c r="D594" s="206"/>
      <c r="E594" s="402"/>
      <c r="F594" s="402"/>
      <c r="G594" s="402"/>
      <c r="H594" s="402"/>
      <c r="I594" s="402"/>
      <c r="J594" s="15"/>
      <c r="K594" s="206"/>
      <c r="L594" s="206"/>
      <c r="M594" s="206"/>
      <c r="N594" s="206"/>
      <c r="O594" s="206"/>
      <c r="P594" s="15"/>
    </row>
    <row r="595" ht="15.75" customHeight="1">
      <c r="A595" s="394"/>
      <c r="B595" s="15"/>
      <c r="C595" s="206"/>
      <c r="D595" s="206"/>
      <c r="E595" s="402"/>
      <c r="F595" s="402"/>
      <c r="G595" s="402"/>
      <c r="H595" s="402"/>
      <c r="I595" s="402"/>
      <c r="J595" s="15"/>
      <c r="K595" s="206"/>
      <c r="L595" s="206"/>
      <c r="M595" s="206"/>
      <c r="N595" s="206"/>
      <c r="O595" s="206"/>
      <c r="P595" s="15"/>
    </row>
    <row r="596" ht="15.75" customHeight="1">
      <c r="A596" s="80"/>
      <c r="B596" s="16"/>
      <c r="C596" s="211"/>
      <c r="D596" s="211"/>
      <c r="E596" s="402"/>
      <c r="F596" s="402"/>
      <c r="G596" s="402"/>
      <c r="H596" s="402"/>
      <c r="I596" s="402"/>
      <c r="J596" s="16"/>
      <c r="K596" s="211"/>
      <c r="L596" s="211"/>
      <c r="M596" s="211"/>
      <c r="N596" s="211"/>
      <c r="O596" s="211"/>
      <c r="P596" s="16"/>
    </row>
    <row r="597" ht="15.75" customHeight="1">
      <c r="A597" s="389"/>
      <c r="B597" s="405"/>
      <c r="C597" s="400"/>
      <c r="D597" s="400"/>
      <c r="E597" s="391"/>
      <c r="F597" s="392"/>
      <c r="G597" s="393"/>
      <c r="H597" s="393"/>
      <c r="I597" s="393"/>
      <c r="J597" s="386" t="str">
        <f>I607</f>
        <v/>
      </c>
      <c r="K597" s="384"/>
      <c r="L597" s="384"/>
      <c r="M597" s="384"/>
      <c r="N597" s="384"/>
      <c r="O597" s="384">
        <f>Round(SUM(K597:N606),0)</f>
        <v>0</v>
      </c>
      <c r="P597" s="386">
        <f>O597+J597</f>
        <v>0</v>
      </c>
    </row>
    <row r="598" ht="15.75" customHeight="1">
      <c r="A598" s="394"/>
      <c r="B598" s="15"/>
      <c r="C598" s="206"/>
      <c r="D598" s="206"/>
      <c r="E598" s="393"/>
      <c r="F598" s="392"/>
      <c r="G598" s="393"/>
      <c r="H598" s="393"/>
      <c r="I598" s="393"/>
      <c r="J598" s="15"/>
      <c r="K598" s="206"/>
      <c r="L598" s="206"/>
      <c r="M598" s="206"/>
      <c r="N598" s="206"/>
      <c r="O598" s="206"/>
      <c r="P598" s="15"/>
    </row>
    <row r="599" ht="15.75" customHeight="1">
      <c r="A599" s="394"/>
      <c r="B599" s="15"/>
      <c r="C599" s="206"/>
      <c r="D599" s="206"/>
      <c r="E599" s="393"/>
      <c r="F599" s="392"/>
      <c r="G599" s="393"/>
      <c r="H599" s="393"/>
      <c r="I599" s="393"/>
      <c r="J599" s="15"/>
      <c r="K599" s="206"/>
      <c r="L599" s="206"/>
      <c r="M599" s="206"/>
      <c r="N599" s="206"/>
      <c r="O599" s="206"/>
      <c r="P599" s="15"/>
    </row>
    <row r="600" ht="15.75" customHeight="1">
      <c r="A600" s="394"/>
      <c r="B600" s="15"/>
      <c r="C600" s="206"/>
      <c r="D600" s="206"/>
      <c r="E600" s="393"/>
      <c r="F600" s="392"/>
      <c r="G600" s="393"/>
      <c r="H600" s="393"/>
      <c r="I600" s="393"/>
      <c r="J600" s="15"/>
      <c r="K600" s="206"/>
      <c r="L600" s="206"/>
      <c r="M600" s="206"/>
      <c r="N600" s="206"/>
      <c r="O600" s="206"/>
      <c r="P600" s="15"/>
    </row>
    <row r="601" ht="15.75" customHeight="1">
      <c r="A601" s="394"/>
      <c r="B601" s="15"/>
      <c r="C601" s="206"/>
      <c r="D601" s="206"/>
      <c r="E601" s="393"/>
      <c r="F601" s="392"/>
      <c r="G601" s="393"/>
      <c r="H601" s="393"/>
      <c r="I601" s="393"/>
      <c r="J601" s="15"/>
      <c r="K601" s="206"/>
      <c r="L601" s="206"/>
      <c r="M601" s="206"/>
      <c r="N601" s="206"/>
      <c r="O601" s="206"/>
      <c r="P601" s="15"/>
    </row>
    <row r="602" ht="15.75" customHeight="1">
      <c r="A602" s="394"/>
      <c r="B602" s="15"/>
      <c r="C602" s="206"/>
      <c r="D602" s="206"/>
      <c r="E602" s="393"/>
      <c r="F602" s="392"/>
      <c r="G602" s="393"/>
      <c r="H602" s="393"/>
      <c r="I602" s="393"/>
      <c r="J602" s="15"/>
      <c r="K602" s="206"/>
      <c r="L602" s="206"/>
      <c r="M602" s="206"/>
      <c r="N602" s="206"/>
      <c r="O602" s="206"/>
      <c r="P602" s="15"/>
    </row>
    <row r="603" ht="15.75" customHeight="1">
      <c r="A603" s="394"/>
      <c r="B603" s="15"/>
      <c r="C603" s="206"/>
      <c r="D603" s="206"/>
      <c r="E603" s="402"/>
      <c r="F603" s="402"/>
      <c r="G603" s="402"/>
      <c r="H603" s="402"/>
      <c r="I603" s="402"/>
      <c r="J603" s="15"/>
      <c r="K603" s="206"/>
      <c r="L603" s="206"/>
      <c r="M603" s="206"/>
      <c r="N603" s="206"/>
      <c r="O603" s="206"/>
      <c r="P603" s="15"/>
    </row>
    <row r="604" ht="15.75" customHeight="1">
      <c r="A604" s="394"/>
      <c r="B604" s="15"/>
      <c r="C604" s="206"/>
      <c r="D604" s="206"/>
      <c r="E604" s="402"/>
      <c r="F604" s="402"/>
      <c r="G604" s="402"/>
      <c r="H604" s="402"/>
      <c r="I604" s="402"/>
      <c r="J604" s="15"/>
      <c r="K604" s="206"/>
      <c r="L604" s="206"/>
      <c r="M604" s="206"/>
      <c r="N604" s="206"/>
      <c r="O604" s="206"/>
      <c r="P604" s="15"/>
    </row>
    <row r="605" ht="15.75" customHeight="1">
      <c r="A605" s="394"/>
      <c r="B605" s="15"/>
      <c r="C605" s="206"/>
      <c r="D605" s="206"/>
      <c r="E605" s="402"/>
      <c r="F605" s="402"/>
      <c r="G605" s="402"/>
      <c r="H605" s="402"/>
      <c r="I605" s="402"/>
      <c r="J605" s="15"/>
      <c r="K605" s="206"/>
      <c r="L605" s="206"/>
      <c r="M605" s="206"/>
      <c r="N605" s="206"/>
      <c r="O605" s="206"/>
      <c r="P605" s="15"/>
    </row>
    <row r="606" ht="15.75" customHeight="1">
      <c r="A606" s="394"/>
      <c r="B606" s="15"/>
      <c r="C606" s="206"/>
      <c r="D606" s="206"/>
      <c r="E606" s="402"/>
      <c r="F606" s="402"/>
      <c r="G606" s="402"/>
      <c r="H606" s="402"/>
      <c r="I606" s="402"/>
      <c r="J606" s="15"/>
      <c r="K606" s="206"/>
      <c r="L606" s="206"/>
      <c r="M606" s="206"/>
      <c r="N606" s="206"/>
      <c r="O606" s="206"/>
      <c r="P606" s="15"/>
    </row>
    <row r="607" ht="15.75" customHeight="1">
      <c r="A607" s="80"/>
      <c r="B607" s="16"/>
      <c r="C607" s="211"/>
      <c r="D607" s="211"/>
      <c r="E607" s="402"/>
      <c r="F607" s="402"/>
      <c r="G607" s="402"/>
      <c r="H607" s="402"/>
      <c r="I607" s="402"/>
      <c r="J607" s="16"/>
      <c r="K607" s="211"/>
      <c r="L607" s="211"/>
      <c r="M607" s="211"/>
      <c r="N607" s="211"/>
      <c r="O607" s="211"/>
      <c r="P607" s="16"/>
    </row>
    <row r="608" ht="15.75" customHeight="1">
      <c r="A608" s="389"/>
      <c r="B608" s="405"/>
      <c r="C608" s="400"/>
      <c r="D608" s="400"/>
      <c r="E608" s="391"/>
      <c r="F608" s="392"/>
      <c r="G608" s="393"/>
      <c r="H608" s="393"/>
      <c r="I608" s="393"/>
      <c r="J608" s="386" t="str">
        <f>I618</f>
        <v/>
      </c>
      <c r="K608" s="384"/>
      <c r="L608" s="384"/>
      <c r="M608" s="384"/>
      <c r="N608" s="384"/>
      <c r="O608" s="384">
        <f>Round(SUM(K608:N617),0)</f>
        <v>0</v>
      </c>
      <c r="P608" s="386">
        <f>O608+J608</f>
        <v>0</v>
      </c>
    </row>
    <row r="609" ht="15.75" customHeight="1">
      <c r="A609" s="394"/>
      <c r="B609" s="15"/>
      <c r="C609" s="206"/>
      <c r="D609" s="206"/>
      <c r="E609" s="393"/>
      <c r="F609" s="392"/>
      <c r="G609" s="393"/>
      <c r="H609" s="393"/>
      <c r="I609" s="393"/>
      <c r="J609" s="15"/>
      <c r="K609" s="206"/>
      <c r="L609" s="206"/>
      <c r="M609" s="206"/>
      <c r="N609" s="206"/>
      <c r="O609" s="206"/>
      <c r="P609" s="15"/>
    </row>
    <row r="610" ht="15.75" customHeight="1">
      <c r="A610" s="394"/>
      <c r="B610" s="15"/>
      <c r="C610" s="206"/>
      <c r="D610" s="206"/>
      <c r="E610" s="393"/>
      <c r="F610" s="392"/>
      <c r="G610" s="393"/>
      <c r="H610" s="393"/>
      <c r="I610" s="393"/>
      <c r="J610" s="15"/>
      <c r="K610" s="206"/>
      <c r="L610" s="206"/>
      <c r="M610" s="206"/>
      <c r="N610" s="206"/>
      <c r="O610" s="206"/>
      <c r="P610" s="15"/>
    </row>
    <row r="611" ht="15.75" customHeight="1">
      <c r="A611" s="394"/>
      <c r="B611" s="15"/>
      <c r="C611" s="206"/>
      <c r="D611" s="206"/>
      <c r="E611" s="393"/>
      <c r="F611" s="392"/>
      <c r="G611" s="393"/>
      <c r="H611" s="393"/>
      <c r="I611" s="393"/>
      <c r="J611" s="15"/>
      <c r="K611" s="206"/>
      <c r="L611" s="206"/>
      <c r="M611" s="206"/>
      <c r="N611" s="206"/>
      <c r="O611" s="206"/>
      <c r="P611" s="15"/>
    </row>
    <row r="612" ht="15.75" customHeight="1">
      <c r="A612" s="394"/>
      <c r="B612" s="15"/>
      <c r="C612" s="206"/>
      <c r="D612" s="206"/>
      <c r="E612" s="393"/>
      <c r="F612" s="392"/>
      <c r="G612" s="393"/>
      <c r="H612" s="393"/>
      <c r="I612" s="393"/>
      <c r="J612" s="15"/>
      <c r="K612" s="206"/>
      <c r="L612" s="206"/>
      <c r="M612" s="206"/>
      <c r="N612" s="206"/>
      <c r="O612" s="206"/>
      <c r="P612" s="15"/>
    </row>
    <row r="613" ht="15.75" customHeight="1">
      <c r="A613" s="394"/>
      <c r="B613" s="15"/>
      <c r="C613" s="206"/>
      <c r="D613" s="206"/>
      <c r="E613" s="393"/>
      <c r="F613" s="392"/>
      <c r="G613" s="393"/>
      <c r="H613" s="393"/>
      <c r="I613" s="393"/>
      <c r="J613" s="15"/>
      <c r="K613" s="206"/>
      <c r="L613" s="206"/>
      <c r="M613" s="206"/>
      <c r="N613" s="206"/>
      <c r="O613" s="206"/>
      <c r="P613" s="15"/>
    </row>
    <row r="614" ht="15.75" customHeight="1">
      <c r="A614" s="394"/>
      <c r="B614" s="15"/>
      <c r="C614" s="206"/>
      <c r="D614" s="206"/>
      <c r="E614" s="402"/>
      <c r="F614" s="402"/>
      <c r="G614" s="402"/>
      <c r="H614" s="402"/>
      <c r="I614" s="402"/>
      <c r="J614" s="15"/>
      <c r="K614" s="206"/>
      <c r="L614" s="206"/>
      <c r="M614" s="206"/>
      <c r="N614" s="206"/>
      <c r="O614" s="206"/>
      <c r="P614" s="15"/>
    </row>
    <row r="615" ht="15.75" customHeight="1">
      <c r="A615" s="394"/>
      <c r="B615" s="15"/>
      <c r="C615" s="206"/>
      <c r="D615" s="206"/>
      <c r="E615" s="402"/>
      <c r="F615" s="402"/>
      <c r="G615" s="402"/>
      <c r="H615" s="402"/>
      <c r="I615" s="402"/>
      <c r="J615" s="15"/>
      <c r="K615" s="206"/>
      <c r="L615" s="206"/>
      <c r="M615" s="206"/>
      <c r="N615" s="206"/>
      <c r="O615" s="206"/>
      <c r="P615" s="15"/>
    </row>
    <row r="616" ht="15.75" customHeight="1">
      <c r="A616" s="394"/>
      <c r="B616" s="15"/>
      <c r="C616" s="206"/>
      <c r="D616" s="206"/>
      <c r="E616" s="402"/>
      <c r="F616" s="402"/>
      <c r="G616" s="402"/>
      <c r="H616" s="402"/>
      <c r="I616" s="402"/>
      <c r="J616" s="15"/>
      <c r="K616" s="206"/>
      <c r="L616" s="206"/>
      <c r="M616" s="206"/>
      <c r="N616" s="206"/>
      <c r="O616" s="206"/>
      <c r="P616" s="15"/>
    </row>
    <row r="617" ht="15.75" customHeight="1">
      <c r="A617" s="394"/>
      <c r="B617" s="15"/>
      <c r="C617" s="206"/>
      <c r="D617" s="206"/>
      <c r="E617" s="402"/>
      <c r="F617" s="402"/>
      <c r="G617" s="402"/>
      <c r="H617" s="402"/>
      <c r="I617" s="402"/>
      <c r="J617" s="15"/>
      <c r="K617" s="206"/>
      <c r="L617" s="206"/>
      <c r="M617" s="206"/>
      <c r="N617" s="206"/>
      <c r="O617" s="206"/>
      <c r="P617" s="15"/>
    </row>
    <row r="618" ht="15.75" customHeight="1">
      <c r="A618" s="80"/>
      <c r="B618" s="16"/>
      <c r="C618" s="211"/>
      <c r="D618" s="211"/>
      <c r="E618" s="402"/>
      <c r="F618" s="402"/>
      <c r="G618" s="402"/>
      <c r="H618" s="402"/>
      <c r="I618" s="402"/>
      <c r="J618" s="16"/>
      <c r="K618" s="211"/>
      <c r="L618" s="211"/>
      <c r="M618" s="211"/>
      <c r="N618" s="211"/>
      <c r="O618" s="211"/>
      <c r="P618" s="16"/>
    </row>
    <row r="619" ht="15.75" customHeight="1">
      <c r="A619" s="389"/>
      <c r="B619" s="403" t="s">
        <v>189</v>
      </c>
      <c r="C619" s="400"/>
      <c r="D619" s="401" t="s">
        <v>878</v>
      </c>
      <c r="E619" s="396">
        <v>2.0</v>
      </c>
      <c r="F619" s="397">
        <v>2.0</v>
      </c>
      <c r="G619" s="398">
        <v>2.0</v>
      </c>
      <c r="H619" s="398">
        <v>1.0</v>
      </c>
      <c r="I619" s="393">
        <f t="shared" ref="I619:I628" si="3">SUM(E619:H619)</f>
        <v>7</v>
      </c>
      <c r="J619" s="383">
        <v>7.0</v>
      </c>
      <c r="K619" s="384"/>
      <c r="L619" s="384"/>
      <c r="M619" s="384"/>
      <c r="N619" s="384"/>
      <c r="O619" s="385">
        <v>11.0</v>
      </c>
      <c r="P619" s="386">
        <f>O619+J619</f>
        <v>18</v>
      </c>
    </row>
    <row r="620" ht="15.75" customHeight="1">
      <c r="A620" s="394"/>
      <c r="B620" s="15"/>
      <c r="C620" s="206"/>
      <c r="D620" s="206"/>
      <c r="E620" s="396">
        <v>2.0</v>
      </c>
      <c r="F620" s="397">
        <v>2.0</v>
      </c>
      <c r="G620" s="398">
        <v>2.0</v>
      </c>
      <c r="H620" s="398">
        <v>1.0</v>
      </c>
      <c r="I620" s="393">
        <f t="shared" si="3"/>
        <v>7</v>
      </c>
      <c r="J620" s="15"/>
      <c r="K620" s="206"/>
      <c r="L620" s="206"/>
      <c r="M620" s="206"/>
      <c r="N620" s="206"/>
      <c r="O620" s="206"/>
      <c r="P620" s="15"/>
    </row>
    <row r="621" ht="15.75" customHeight="1">
      <c r="A621" s="394"/>
      <c r="B621" s="15"/>
      <c r="C621" s="206"/>
      <c r="D621" s="206"/>
      <c r="E621" s="396">
        <v>2.0</v>
      </c>
      <c r="F621" s="397">
        <v>2.0</v>
      </c>
      <c r="G621" s="398">
        <v>2.0</v>
      </c>
      <c r="H621" s="398">
        <v>1.0</v>
      </c>
      <c r="I621" s="393">
        <f t="shared" si="3"/>
        <v>7</v>
      </c>
      <c r="J621" s="15"/>
      <c r="K621" s="206"/>
      <c r="L621" s="206"/>
      <c r="M621" s="206"/>
      <c r="N621" s="206"/>
      <c r="O621" s="206"/>
      <c r="P621" s="15"/>
    </row>
    <row r="622" ht="15.75" customHeight="1">
      <c r="A622" s="394"/>
      <c r="B622" s="15"/>
      <c r="C622" s="206"/>
      <c r="D622" s="206"/>
      <c r="E622" s="396">
        <v>2.0</v>
      </c>
      <c r="F622" s="397">
        <v>2.0</v>
      </c>
      <c r="G622" s="398">
        <v>2.0</v>
      </c>
      <c r="H622" s="398">
        <v>1.0</v>
      </c>
      <c r="I622" s="393">
        <f t="shared" si="3"/>
        <v>7</v>
      </c>
      <c r="J622" s="15"/>
      <c r="K622" s="206"/>
      <c r="L622" s="206"/>
      <c r="M622" s="206"/>
      <c r="N622" s="206"/>
      <c r="O622" s="206"/>
      <c r="P622" s="15"/>
    </row>
    <row r="623" ht="15.75" customHeight="1">
      <c r="A623" s="394"/>
      <c r="B623" s="15"/>
      <c r="C623" s="206"/>
      <c r="D623" s="206"/>
      <c r="E623" s="396">
        <v>2.0</v>
      </c>
      <c r="F623" s="397">
        <v>2.0</v>
      </c>
      <c r="G623" s="398">
        <v>2.0</v>
      </c>
      <c r="H623" s="398">
        <v>1.0</v>
      </c>
      <c r="I623" s="393">
        <f t="shared" si="3"/>
        <v>7</v>
      </c>
      <c r="J623" s="15"/>
      <c r="K623" s="206"/>
      <c r="L623" s="206"/>
      <c r="M623" s="206"/>
      <c r="N623" s="206"/>
      <c r="O623" s="206"/>
      <c r="P623" s="15"/>
    </row>
    <row r="624" ht="15.75" customHeight="1">
      <c r="A624" s="394"/>
      <c r="B624" s="15"/>
      <c r="C624" s="206"/>
      <c r="D624" s="206"/>
      <c r="E624" s="396">
        <v>2.0</v>
      </c>
      <c r="F624" s="397">
        <v>2.0</v>
      </c>
      <c r="G624" s="398">
        <v>2.0</v>
      </c>
      <c r="H624" s="398">
        <v>1.0</v>
      </c>
      <c r="I624" s="393">
        <f t="shared" si="3"/>
        <v>7</v>
      </c>
      <c r="J624" s="15"/>
      <c r="K624" s="206"/>
      <c r="L624" s="206"/>
      <c r="M624" s="206"/>
      <c r="N624" s="206"/>
      <c r="O624" s="206"/>
      <c r="P624" s="15"/>
    </row>
    <row r="625" ht="15.75" customHeight="1">
      <c r="A625" s="394"/>
      <c r="B625" s="15"/>
      <c r="C625" s="206"/>
      <c r="D625" s="206"/>
      <c r="E625" s="396">
        <v>2.0</v>
      </c>
      <c r="F625" s="397">
        <v>2.0</v>
      </c>
      <c r="G625" s="398">
        <v>2.0</v>
      </c>
      <c r="H625" s="398">
        <v>1.0</v>
      </c>
      <c r="I625" s="393">
        <f t="shared" si="3"/>
        <v>7</v>
      </c>
      <c r="J625" s="15"/>
      <c r="K625" s="206"/>
      <c r="L625" s="206"/>
      <c r="M625" s="206"/>
      <c r="N625" s="206"/>
      <c r="O625" s="206"/>
      <c r="P625" s="15"/>
    </row>
    <row r="626" ht="15.75" customHeight="1">
      <c r="A626" s="394"/>
      <c r="B626" s="15"/>
      <c r="C626" s="206"/>
      <c r="D626" s="206"/>
      <c r="E626" s="396">
        <v>2.0</v>
      </c>
      <c r="F626" s="397">
        <v>2.0</v>
      </c>
      <c r="G626" s="398">
        <v>2.0</v>
      </c>
      <c r="H626" s="398">
        <v>1.0</v>
      </c>
      <c r="I626" s="393">
        <f t="shared" si="3"/>
        <v>7</v>
      </c>
      <c r="J626" s="15"/>
      <c r="K626" s="206"/>
      <c r="L626" s="206"/>
      <c r="M626" s="206"/>
      <c r="N626" s="206"/>
      <c r="O626" s="206"/>
      <c r="P626" s="15"/>
    </row>
    <row r="627" ht="15.75" customHeight="1">
      <c r="A627" s="394"/>
      <c r="B627" s="15"/>
      <c r="C627" s="206"/>
      <c r="D627" s="206"/>
      <c r="E627" s="396">
        <v>2.0</v>
      </c>
      <c r="F627" s="397">
        <v>2.0</v>
      </c>
      <c r="G627" s="398">
        <v>2.0</v>
      </c>
      <c r="H627" s="398">
        <v>1.0</v>
      </c>
      <c r="I627" s="393">
        <f t="shared" si="3"/>
        <v>7</v>
      </c>
      <c r="J627" s="15"/>
      <c r="K627" s="206"/>
      <c r="L627" s="206"/>
      <c r="M627" s="206"/>
      <c r="N627" s="206"/>
      <c r="O627" s="206"/>
      <c r="P627" s="15"/>
    </row>
    <row r="628" ht="15.75" customHeight="1">
      <c r="A628" s="394"/>
      <c r="B628" s="15"/>
      <c r="C628" s="206"/>
      <c r="D628" s="206"/>
      <c r="E628" s="396">
        <v>2.0</v>
      </c>
      <c r="F628" s="397">
        <v>2.0</v>
      </c>
      <c r="G628" s="398">
        <v>2.0</v>
      </c>
      <c r="H628" s="398">
        <v>1.0</v>
      </c>
      <c r="I628" s="393">
        <f t="shared" si="3"/>
        <v>7</v>
      </c>
      <c r="J628" s="15"/>
      <c r="K628" s="206"/>
      <c r="L628" s="206"/>
      <c r="M628" s="206"/>
      <c r="N628" s="206"/>
      <c r="O628" s="206"/>
      <c r="P628" s="15"/>
    </row>
    <row r="629" ht="15.75" customHeight="1">
      <c r="A629" s="80"/>
      <c r="B629" s="16"/>
      <c r="C629" s="211"/>
      <c r="D629" s="211"/>
      <c r="E629" s="402"/>
      <c r="F629" s="402"/>
      <c r="G629" s="402"/>
      <c r="H629" s="402"/>
      <c r="I629" s="402"/>
      <c r="J629" s="16"/>
      <c r="K629" s="211"/>
      <c r="L629" s="211"/>
      <c r="M629" s="211"/>
      <c r="N629" s="211"/>
      <c r="O629" s="211"/>
      <c r="P629" s="16"/>
    </row>
    <row r="630" ht="15.75" customHeight="1">
      <c r="A630" s="389"/>
      <c r="B630" s="405"/>
      <c r="C630" s="400"/>
      <c r="D630" s="400"/>
      <c r="E630" s="391"/>
      <c r="F630" s="392"/>
      <c r="G630" s="393"/>
      <c r="H630" s="393"/>
      <c r="I630" s="393"/>
      <c r="J630" s="386" t="str">
        <f>I640</f>
        <v/>
      </c>
      <c r="K630" s="384"/>
      <c r="L630" s="384"/>
      <c r="M630" s="384"/>
      <c r="N630" s="384"/>
      <c r="O630" s="384">
        <f>Round(SUM(K630:N639),0)</f>
        <v>0</v>
      </c>
      <c r="P630" s="386">
        <f>O630+J630</f>
        <v>0</v>
      </c>
    </row>
    <row r="631" ht="15.75" customHeight="1">
      <c r="A631" s="394"/>
      <c r="B631" s="15"/>
      <c r="C631" s="206"/>
      <c r="D631" s="206"/>
      <c r="E631" s="393"/>
      <c r="F631" s="392"/>
      <c r="G631" s="393"/>
      <c r="H631" s="393"/>
      <c r="I631" s="393"/>
      <c r="J631" s="15"/>
      <c r="K631" s="206"/>
      <c r="L631" s="206"/>
      <c r="M631" s="206"/>
      <c r="N631" s="206"/>
      <c r="O631" s="206"/>
      <c r="P631" s="15"/>
    </row>
    <row r="632" ht="15.75" customHeight="1">
      <c r="A632" s="394"/>
      <c r="B632" s="15"/>
      <c r="C632" s="206"/>
      <c r="D632" s="206"/>
      <c r="E632" s="393"/>
      <c r="F632" s="392"/>
      <c r="G632" s="393"/>
      <c r="H632" s="393"/>
      <c r="I632" s="393"/>
      <c r="J632" s="15"/>
      <c r="K632" s="206"/>
      <c r="L632" s="206"/>
      <c r="M632" s="206"/>
      <c r="N632" s="206"/>
      <c r="O632" s="206"/>
      <c r="P632" s="15"/>
    </row>
    <row r="633" ht="15.75" customHeight="1">
      <c r="A633" s="394"/>
      <c r="B633" s="15"/>
      <c r="C633" s="206"/>
      <c r="D633" s="206"/>
      <c r="E633" s="393"/>
      <c r="F633" s="392"/>
      <c r="G633" s="393"/>
      <c r="H633" s="393"/>
      <c r="I633" s="393"/>
      <c r="J633" s="15"/>
      <c r="K633" s="206"/>
      <c r="L633" s="206"/>
      <c r="M633" s="206"/>
      <c r="N633" s="206"/>
      <c r="O633" s="206"/>
      <c r="P633" s="15"/>
    </row>
    <row r="634" ht="15.75" customHeight="1">
      <c r="A634" s="394"/>
      <c r="B634" s="15"/>
      <c r="C634" s="206"/>
      <c r="D634" s="206"/>
      <c r="E634" s="393"/>
      <c r="F634" s="392"/>
      <c r="G634" s="393"/>
      <c r="H634" s="393"/>
      <c r="I634" s="393"/>
      <c r="J634" s="15"/>
      <c r="K634" s="206"/>
      <c r="L634" s="206"/>
      <c r="M634" s="206"/>
      <c r="N634" s="206"/>
      <c r="O634" s="206"/>
      <c r="P634" s="15"/>
    </row>
    <row r="635" ht="15.75" customHeight="1">
      <c r="A635" s="394"/>
      <c r="B635" s="15"/>
      <c r="C635" s="206"/>
      <c r="D635" s="206"/>
      <c r="E635" s="393"/>
      <c r="F635" s="392"/>
      <c r="G635" s="393"/>
      <c r="H635" s="393"/>
      <c r="I635" s="393"/>
      <c r="J635" s="15"/>
      <c r="K635" s="206"/>
      <c r="L635" s="206"/>
      <c r="M635" s="206"/>
      <c r="N635" s="206"/>
      <c r="O635" s="206"/>
      <c r="P635" s="15"/>
    </row>
    <row r="636" ht="15.75" customHeight="1">
      <c r="A636" s="394"/>
      <c r="B636" s="15"/>
      <c r="C636" s="206"/>
      <c r="D636" s="206"/>
      <c r="E636" s="402"/>
      <c r="F636" s="402"/>
      <c r="G636" s="402"/>
      <c r="H636" s="402"/>
      <c r="I636" s="402"/>
      <c r="J636" s="15"/>
      <c r="K636" s="206"/>
      <c r="L636" s="206"/>
      <c r="M636" s="206"/>
      <c r="N636" s="206"/>
      <c r="O636" s="206"/>
      <c r="P636" s="15"/>
    </row>
    <row r="637" ht="15.75" customHeight="1">
      <c r="A637" s="394"/>
      <c r="B637" s="15"/>
      <c r="C637" s="206"/>
      <c r="D637" s="206"/>
      <c r="E637" s="402"/>
      <c r="F637" s="402"/>
      <c r="G637" s="402"/>
      <c r="H637" s="402"/>
      <c r="I637" s="402"/>
      <c r="J637" s="15"/>
      <c r="K637" s="206"/>
      <c r="L637" s="206"/>
      <c r="M637" s="206"/>
      <c r="N637" s="206"/>
      <c r="O637" s="206"/>
      <c r="P637" s="15"/>
    </row>
    <row r="638" ht="15.75" customHeight="1">
      <c r="A638" s="394"/>
      <c r="B638" s="15"/>
      <c r="C638" s="206"/>
      <c r="D638" s="206"/>
      <c r="E638" s="402"/>
      <c r="F638" s="402"/>
      <c r="G638" s="402"/>
      <c r="H638" s="402"/>
      <c r="I638" s="402"/>
      <c r="J638" s="15"/>
      <c r="K638" s="206"/>
      <c r="L638" s="206"/>
      <c r="M638" s="206"/>
      <c r="N638" s="206"/>
      <c r="O638" s="206"/>
      <c r="P638" s="15"/>
    </row>
    <row r="639" ht="15.75" customHeight="1">
      <c r="A639" s="394"/>
      <c r="B639" s="15"/>
      <c r="C639" s="206"/>
      <c r="D639" s="206"/>
      <c r="E639" s="402"/>
      <c r="F639" s="402"/>
      <c r="G639" s="402"/>
      <c r="H639" s="402"/>
      <c r="I639" s="402"/>
      <c r="J639" s="15"/>
      <c r="K639" s="206"/>
      <c r="L639" s="206"/>
      <c r="M639" s="206"/>
      <c r="N639" s="206"/>
      <c r="O639" s="206"/>
      <c r="P639" s="15"/>
    </row>
    <row r="640" ht="15.75" customHeight="1">
      <c r="A640" s="80"/>
      <c r="B640" s="16"/>
      <c r="C640" s="211"/>
      <c r="D640" s="211"/>
      <c r="E640" s="402"/>
      <c r="F640" s="402"/>
      <c r="G640" s="402"/>
      <c r="H640" s="402"/>
      <c r="I640" s="402"/>
      <c r="J640" s="16"/>
      <c r="K640" s="211"/>
      <c r="L640" s="211"/>
      <c r="M640" s="211"/>
      <c r="N640" s="211"/>
      <c r="O640" s="211"/>
      <c r="P640" s="16"/>
    </row>
    <row r="641" ht="15.75" customHeight="1">
      <c r="A641" s="389"/>
      <c r="B641" s="405"/>
      <c r="C641" s="400"/>
      <c r="D641" s="400"/>
      <c r="E641" s="391"/>
      <c r="F641" s="392"/>
      <c r="G641" s="393"/>
      <c r="H641" s="393"/>
      <c r="I641" s="393"/>
      <c r="J641" s="386" t="str">
        <f>I651</f>
        <v/>
      </c>
      <c r="K641" s="384"/>
      <c r="L641" s="384"/>
      <c r="M641" s="384"/>
      <c r="N641" s="384"/>
      <c r="O641" s="384">
        <f>Round(SUM(K641:N650),0)</f>
        <v>0</v>
      </c>
      <c r="P641" s="386">
        <f>O641+J641</f>
        <v>0</v>
      </c>
    </row>
    <row r="642" ht="15.75" customHeight="1">
      <c r="A642" s="394"/>
      <c r="B642" s="15"/>
      <c r="C642" s="206"/>
      <c r="D642" s="206"/>
      <c r="E642" s="393"/>
      <c r="F642" s="392"/>
      <c r="G642" s="393"/>
      <c r="H642" s="393"/>
      <c r="I642" s="393"/>
      <c r="J642" s="15"/>
      <c r="K642" s="206"/>
      <c r="L642" s="206"/>
      <c r="M642" s="206"/>
      <c r="N642" s="206"/>
      <c r="O642" s="206"/>
      <c r="P642" s="15"/>
    </row>
    <row r="643" ht="15.75" customHeight="1">
      <c r="A643" s="394"/>
      <c r="B643" s="15"/>
      <c r="C643" s="206"/>
      <c r="D643" s="206"/>
      <c r="E643" s="393"/>
      <c r="F643" s="392"/>
      <c r="G643" s="393"/>
      <c r="H643" s="393"/>
      <c r="I643" s="393"/>
      <c r="J643" s="15"/>
      <c r="K643" s="206"/>
      <c r="L643" s="206"/>
      <c r="M643" s="206"/>
      <c r="N643" s="206"/>
      <c r="O643" s="206"/>
      <c r="P643" s="15"/>
    </row>
    <row r="644" ht="15.75" customHeight="1">
      <c r="A644" s="394"/>
      <c r="B644" s="15"/>
      <c r="C644" s="206"/>
      <c r="D644" s="206"/>
      <c r="E644" s="393"/>
      <c r="F644" s="392"/>
      <c r="G644" s="393"/>
      <c r="H644" s="393"/>
      <c r="I644" s="393"/>
      <c r="J644" s="15"/>
      <c r="K644" s="206"/>
      <c r="L644" s="206"/>
      <c r="M644" s="206"/>
      <c r="N644" s="206"/>
      <c r="O644" s="206"/>
      <c r="P644" s="15"/>
    </row>
    <row r="645" ht="15.75" customHeight="1">
      <c r="A645" s="394"/>
      <c r="B645" s="15"/>
      <c r="C645" s="206"/>
      <c r="D645" s="206"/>
      <c r="E645" s="393"/>
      <c r="F645" s="392"/>
      <c r="G645" s="393"/>
      <c r="H645" s="393"/>
      <c r="I645" s="393"/>
      <c r="J645" s="15"/>
      <c r="K645" s="206"/>
      <c r="L645" s="206"/>
      <c r="M645" s="206"/>
      <c r="N645" s="206"/>
      <c r="O645" s="206"/>
      <c r="P645" s="15"/>
    </row>
    <row r="646" ht="15.75" customHeight="1">
      <c r="A646" s="394"/>
      <c r="B646" s="15"/>
      <c r="C646" s="206"/>
      <c r="D646" s="206"/>
      <c r="E646" s="393"/>
      <c r="F646" s="392"/>
      <c r="G646" s="393"/>
      <c r="H646" s="393"/>
      <c r="I646" s="393"/>
      <c r="J646" s="15"/>
      <c r="K646" s="206"/>
      <c r="L646" s="206"/>
      <c r="M646" s="206"/>
      <c r="N646" s="206"/>
      <c r="O646" s="206"/>
      <c r="P646" s="15"/>
    </row>
    <row r="647" ht="15.75" customHeight="1">
      <c r="A647" s="394"/>
      <c r="B647" s="15"/>
      <c r="C647" s="206"/>
      <c r="D647" s="206"/>
      <c r="E647" s="402"/>
      <c r="F647" s="402"/>
      <c r="G647" s="402"/>
      <c r="H647" s="402"/>
      <c r="I647" s="402"/>
      <c r="J647" s="15"/>
      <c r="K647" s="206"/>
      <c r="L647" s="206"/>
      <c r="M647" s="206"/>
      <c r="N647" s="206"/>
      <c r="O647" s="206"/>
      <c r="P647" s="15"/>
    </row>
    <row r="648" ht="15.75" customHeight="1">
      <c r="A648" s="394"/>
      <c r="B648" s="15"/>
      <c r="C648" s="206"/>
      <c r="D648" s="206"/>
      <c r="E648" s="402"/>
      <c r="F648" s="402"/>
      <c r="G648" s="402"/>
      <c r="H648" s="402"/>
      <c r="I648" s="402"/>
      <c r="J648" s="15"/>
      <c r="K648" s="206"/>
      <c r="L648" s="206"/>
      <c r="M648" s="206"/>
      <c r="N648" s="206"/>
      <c r="O648" s="206"/>
      <c r="P648" s="15"/>
    </row>
    <row r="649" ht="15.75" customHeight="1">
      <c r="A649" s="394"/>
      <c r="B649" s="15"/>
      <c r="C649" s="206"/>
      <c r="D649" s="206"/>
      <c r="E649" s="402"/>
      <c r="F649" s="402"/>
      <c r="G649" s="402"/>
      <c r="H649" s="402"/>
      <c r="I649" s="402"/>
      <c r="J649" s="15"/>
      <c r="K649" s="206"/>
      <c r="L649" s="206"/>
      <c r="M649" s="206"/>
      <c r="N649" s="206"/>
      <c r="O649" s="206"/>
      <c r="P649" s="15"/>
    </row>
    <row r="650" ht="15.75" customHeight="1">
      <c r="A650" s="394"/>
      <c r="B650" s="15"/>
      <c r="C650" s="206"/>
      <c r="D650" s="206"/>
      <c r="E650" s="402"/>
      <c r="F650" s="402"/>
      <c r="G650" s="402"/>
      <c r="H650" s="402"/>
      <c r="I650" s="402"/>
      <c r="J650" s="15"/>
      <c r="K650" s="206"/>
      <c r="L650" s="206"/>
      <c r="M650" s="206"/>
      <c r="N650" s="206"/>
      <c r="O650" s="206"/>
      <c r="P650" s="15"/>
    </row>
    <row r="651" ht="15.75" customHeight="1">
      <c r="A651" s="80"/>
      <c r="B651" s="16"/>
      <c r="C651" s="211"/>
      <c r="D651" s="211"/>
      <c r="E651" s="402"/>
      <c r="F651" s="402"/>
      <c r="G651" s="402"/>
      <c r="H651" s="402"/>
      <c r="I651" s="402"/>
      <c r="J651" s="16"/>
      <c r="K651" s="211"/>
      <c r="L651" s="211"/>
      <c r="M651" s="211"/>
      <c r="N651" s="211"/>
      <c r="O651" s="211"/>
      <c r="P651" s="16"/>
    </row>
    <row r="652" ht="15.75" customHeight="1">
      <c r="A652" s="389"/>
      <c r="B652" s="405"/>
      <c r="C652" s="400"/>
      <c r="D652" s="400"/>
      <c r="E652" s="391"/>
      <c r="F652" s="392"/>
      <c r="G652" s="393"/>
      <c r="H652" s="393"/>
      <c r="I652" s="393"/>
      <c r="J652" s="386" t="str">
        <f>I662</f>
        <v/>
      </c>
      <c r="K652" s="384"/>
      <c r="L652" s="384"/>
      <c r="M652" s="384"/>
      <c r="N652" s="384"/>
      <c r="O652" s="384">
        <f>Round(SUM(K652:N661),0)</f>
        <v>0</v>
      </c>
      <c r="P652" s="386">
        <f>O652+J652</f>
        <v>0</v>
      </c>
    </row>
    <row r="653" ht="15.75" customHeight="1">
      <c r="A653" s="394"/>
      <c r="B653" s="15"/>
      <c r="C653" s="206"/>
      <c r="D653" s="206"/>
      <c r="E653" s="393"/>
      <c r="F653" s="392"/>
      <c r="G653" s="393"/>
      <c r="H653" s="393"/>
      <c r="I653" s="393"/>
      <c r="J653" s="15"/>
      <c r="K653" s="206"/>
      <c r="L653" s="206"/>
      <c r="M653" s="206"/>
      <c r="N653" s="206"/>
      <c r="O653" s="206"/>
      <c r="P653" s="15"/>
    </row>
    <row r="654" ht="15.75" customHeight="1">
      <c r="A654" s="394"/>
      <c r="B654" s="15"/>
      <c r="C654" s="206"/>
      <c r="D654" s="206"/>
      <c r="E654" s="393"/>
      <c r="F654" s="392"/>
      <c r="G654" s="393"/>
      <c r="H654" s="393"/>
      <c r="I654" s="393"/>
      <c r="J654" s="15"/>
      <c r="K654" s="206"/>
      <c r="L654" s="206"/>
      <c r="M654" s="206"/>
      <c r="N654" s="206"/>
      <c r="O654" s="206"/>
      <c r="P654" s="15"/>
    </row>
    <row r="655" ht="15.75" customHeight="1">
      <c r="A655" s="394"/>
      <c r="B655" s="15"/>
      <c r="C655" s="206"/>
      <c r="D655" s="206"/>
      <c r="E655" s="393"/>
      <c r="F655" s="392"/>
      <c r="G655" s="393"/>
      <c r="H655" s="393"/>
      <c r="I655" s="393"/>
      <c r="J655" s="15"/>
      <c r="K655" s="206"/>
      <c r="L655" s="206"/>
      <c r="M655" s="206"/>
      <c r="N655" s="206"/>
      <c r="O655" s="206"/>
      <c r="P655" s="15"/>
    </row>
    <row r="656" ht="15.75" customHeight="1">
      <c r="A656" s="394"/>
      <c r="B656" s="15"/>
      <c r="C656" s="206"/>
      <c r="D656" s="206"/>
      <c r="E656" s="393"/>
      <c r="F656" s="392"/>
      <c r="G656" s="393"/>
      <c r="H656" s="393"/>
      <c r="I656" s="393"/>
      <c r="J656" s="15"/>
      <c r="K656" s="206"/>
      <c r="L656" s="206"/>
      <c r="M656" s="206"/>
      <c r="N656" s="206"/>
      <c r="O656" s="206"/>
      <c r="P656" s="15"/>
    </row>
    <row r="657" ht="15.75" customHeight="1">
      <c r="A657" s="394"/>
      <c r="B657" s="15"/>
      <c r="C657" s="206"/>
      <c r="D657" s="206"/>
      <c r="E657" s="393"/>
      <c r="F657" s="392"/>
      <c r="G657" s="393"/>
      <c r="H657" s="393"/>
      <c r="I657" s="393"/>
      <c r="J657" s="15"/>
      <c r="K657" s="206"/>
      <c r="L657" s="206"/>
      <c r="M657" s="206"/>
      <c r="N657" s="206"/>
      <c r="O657" s="206"/>
      <c r="P657" s="15"/>
    </row>
    <row r="658" ht="15.75" customHeight="1">
      <c r="A658" s="394"/>
      <c r="B658" s="15"/>
      <c r="C658" s="206"/>
      <c r="D658" s="206"/>
      <c r="E658" s="402"/>
      <c r="F658" s="402"/>
      <c r="G658" s="402"/>
      <c r="H658" s="402"/>
      <c r="I658" s="402"/>
      <c r="J658" s="15"/>
      <c r="K658" s="206"/>
      <c r="L658" s="206"/>
      <c r="M658" s="206"/>
      <c r="N658" s="206"/>
      <c r="O658" s="206"/>
      <c r="P658" s="15"/>
    </row>
    <row r="659" ht="15.75" customHeight="1">
      <c r="A659" s="394"/>
      <c r="B659" s="15"/>
      <c r="C659" s="206"/>
      <c r="D659" s="206"/>
      <c r="E659" s="402"/>
      <c r="F659" s="402"/>
      <c r="G659" s="402"/>
      <c r="H659" s="402"/>
      <c r="I659" s="402"/>
      <c r="J659" s="15"/>
      <c r="K659" s="206"/>
      <c r="L659" s="206"/>
      <c r="M659" s="206"/>
      <c r="N659" s="206"/>
      <c r="O659" s="206"/>
      <c r="P659" s="15"/>
    </row>
    <row r="660" ht="15.75" customHeight="1">
      <c r="A660" s="394"/>
      <c r="B660" s="15"/>
      <c r="C660" s="206"/>
      <c r="D660" s="206"/>
      <c r="E660" s="402"/>
      <c r="F660" s="402"/>
      <c r="G660" s="402"/>
      <c r="H660" s="402"/>
      <c r="I660" s="402"/>
      <c r="J660" s="15"/>
      <c r="K660" s="206"/>
      <c r="L660" s="206"/>
      <c r="M660" s="206"/>
      <c r="N660" s="206"/>
      <c r="O660" s="206"/>
      <c r="P660" s="15"/>
    </row>
    <row r="661" ht="15.75" customHeight="1">
      <c r="A661" s="394"/>
      <c r="B661" s="15"/>
      <c r="C661" s="206"/>
      <c r="D661" s="206"/>
      <c r="E661" s="402"/>
      <c r="F661" s="402"/>
      <c r="G661" s="402"/>
      <c r="H661" s="402"/>
      <c r="I661" s="402"/>
      <c r="J661" s="15"/>
      <c r="K661" s="206"/>
      <c r="L661" s="206"/>
      <c r="M661" s="206"/>
      <c r="N661" s="206"/>
      <c r="O661" s="206"/>
      <c r="P661" s="15"/>
    </row>
    <row r="662" ht="15.75" customHeight="1">
      <c r="A662" s="80"/>
      <c r="B662" s="16"/>
      <c r="C662" s="211"/>
      <c r="D662" s="211"/>
      <c r="E662" s="402"/>
      <c r="F662" s="402"/>
      <c r="G662" s="402"/>
      <c r="H662" s="402"/>
      <c r="I662" s="402"/>
      <c r="J662" s="16"/>
      <c r="K662" s="211"/>
      <c r="L662" s="211"/>
      <c r="M662" s="211"/>
      <c r="N662" s="211"/>
      <c r="O662" s="211"/>
      <c r="P662" s="16"/>
    </row>
    <row r="663" ht="15.75" customHeight="1">
      <c r="A663" s="389"/>
      <c r="B663" s="403" t="s">
        <v>201</v>
      </c>
      <c r="C663" s="400"/>
      <c r="D663" s="401" t="s">
        <v>879</v>
      </c>
      <c r="E663" s="396">
        <v>3.0</v>
      </c>
      <c r="F663" s="397">
        <v>2.0</v>
      </c>
      <c r="G663" s="398">
        <v>2.0</v>
      </c>
      <c r="H663" s="398">
        <v>2.0</v>
      </c>
      <c r="I663" s="398">
        <v>9.0</v>
      </c>
      <c r="J663" s="383">
        <v>9.4</v>
      </c>
      <c r="K663" s="384"/>
      <c r="L663" s="384"/>
      <c r="M663" s="384"/>
      <c r="N663" s="384"/>
      <c r="O663" s="385">
        <v>14.0</v>
      </c>
      <c r="P663" s="386">
        <f>O663+J663</f>
        <v>23.4</v>
      </c>
    </row>
    <row r="664" ht="15.75" customHeight="1">
      <c r="A664" s="394"/>
      <c r="B664" s="15"/>
      <c r="C664" s="206"/>
      <c r="D664" s="206"/>
      <c r="E664" s="396">
        <v>3.0</v>
      </c>
      <c r="F664" s="397">
        <v>2.0</v>
      </c>
      <c r="G664" s="398">
        <v>2.0</v>
      </c>
      <c r="H664" s="398">
        <v>2.0</v>
      </c>
      <c r="I664" s="398">
        <v>9.0</v>
      </c>
      <c r="J664" s="15"/>
      <c r="K664" s="206"/>
      <c r="L664" s="206"/>
      <c r="M664" s="206"/>
      <c r="N664" s="206"/>
      <c r="O664" s="206"/>
      <c r="P664" s="15"/>
    </row>
    <row r="665" ht="15.75" customHeight="1">
      <c r="A665" s="394"/>
      <c r="B665" s="15"/>
      <c r="C665" s="206"/>
      <c r="D665" s="206"/>
      <c r="E665" s="396">
        <v>3.0</v>
      </c>
      <c r="F665" s="397">
        <v>2.0</v>
      </c>
      <c r="G665" s="398">
        <v>2.0</v>
      </c>
      <c r="H665" s="398">
        <v>2.0</v>
      </c>
      <c r="I665" s="398">
        <v>9.0</v>
      </c>
      <c r="J665" s="15"/>
      <c r="K665" s="206"/>
      <c r="L665" s="206"/>
      <c r="M665" s="206"/>
      <c r="N665" s="206"/>
      <c r="O665" s="206"/>
      <c r="P665" s="15"/>
    </row>
    <row r="666" ht="15.75" customHeight="1">
      <c r="A666" s="394"/>
      <c r="B666" s="15"/>
      <c r="C666" s="206"/>
      <c r="D666" s="206"/>
      <c r="E666" s="396">
        <v>3.0</v>
      </c>
      <c r="F666" s="397">
        <v>2.0</v>
      </c>
      <c r="G666" s="398">
        <v>2.0</v>
      </c>
      <c r="H666" s="398">
        <v>2.0</v>
      </c>
      <c r="I666" s="398">
        <v>9.0</v>
      </c>
      <c r="J666" s="15"/>
      <c r="K666" s="206"/>
      <c r="L666" s="206"/>
      <c r="M666" s="206"/>
      <c r="N666" s="206"/>
      <c r="O666" s="206"/>
      <c r="P666" s="15"/>
    </row>
    <row r="667" ht="15.75" customHeight="1">
      <c r="A667" s="394"/>
      <c r="B667" s="15"/>
      <c r="C667" s="206"/>
      <c r="D667" s="206"/>
      <c r="E667" s="396">
        <v>3.0</v>
      </c>
      <c r="F667" s="397">
        <v>2.0</v>
      </c>
      <c r="G667" s="398">
        <v>2.0</v>
      </c>
      <c r="H667" s="398">
        <v>2.0</v>
      </c>
      <c r="I667" s="398">
        <v>9.0</v>
      </c>
      <c r="J667" s="15"/>
      <c r="K667" s="206"/>
      <c r="L667" s="206"/>
      <c r="M667" s="206"/>
      <c r="N667" s="206"/>
      <c r="O667" s="206"/>
      <c r="P667" s="15"/>
    </row>
    <row r="668" ht="15.75" customHeight="1">
      <c r="A668" s="394"/>
      <c r="B668" s="15"/>
      <c r="C668" s="206"/>
      <c r="D668" s="206"/>
      <c r="E668" s="398">
        <v>3.0</v>
      </c>
      <c r="F668" s="397">
        <v>2.0</v>
      </c>
      <c r="G668" s="398">
        <v>3.0</v>
      </c>
      <c r="H668" s="398">
        <v>2.0</v>
      </c>
      <c r="I668" s="398">
        <v>10.0</v>
      </c>
      <c r="J668" s="15"/>
      <c r="K668" s="206"/>
      <c r="L668" s="206"/>
      <c r="M668" s="206"/>
      <c r="N668" s="206"/>
      <c r="O668" s="206"/>
      <c r="P668" s="15"/>
    </row>
    <row r="669" ht="15.75" customHeight="1">
      <c r="A669" s="394"/>
      <c r="B669" s="15"/>
      <c r="C669" s="206"/>
      <c r="D669" s="206"/>
      <c r="E669" s="396">
        <v>3.0</v>
      </c>
      <c r="F669" s="397">
        <v>2.0</v>
      </c>
      <c r="G669" s="398">
        <v>2.0</v>
      </c>
      <c r="H669" s="398">
        <v>2.0</v>
      </c>
      <c r="I669" s="404">
        <v>9.0</v>
      </c>
      <c r="J669" s="15"/>
      <c r="K669" s="206"/>
      <c r="L669" s="206"/>
      <c r="M669" s="206"/>
      <c r="N669" s="206"/>
      <c r="O669" s="206"/>
      <c r="P669" s="15"/>
    </row>
    <row r="670" ht="15.75" customHeight="1">
      <c r="A670" s="394"/>
      <c r="B670" s="15"/>
      <c r="C670" s="206"/>
      <c r="D670" s="206"/>
      <c r="E670" s="404">
        <v>3.0</v>
      </c>
      <c r="F670" s="404">
        <v>2.0</v>
      </c>
      <c r="G670" s="404">
        <v>3.0</v>
      </c>
      <c r="H670" s="404">
        <v>2.0</v>
      </c>
      <c r="I670" s="404">
        <v>10.0</v>
      </c>
      <c r="J670" s="15"/>
      <c r="K670" s="206"/>
      <c r="L670" s="206"/>
      <c r="M670" s="206"/>
      <c r="N670" s="206"/>
      <c r="O670" s="206"/>
      <c r="P670" s="15"/>
    </row>
    <row r="671" ht="15.75" customHeight="1">
      <c r="A671" s="394"/>
      <c r="B671" s="15"/>
      <c r="C671" s="206"/>
      <c r="D671" s="206"/>
      <c r="E671" s="404">
        <v>3.0</v>
      </c>
      <c r="F671" s="404">
        <v>2.0</v>
      </c>
      <c r="G671" s="404">
        <v>3.0</v>
      </c>
      <c r="H671" s="404">
        <v>2.0</v>
      </c>
      <c r="I671" s="404">
        <v>10.0</v>
      </c>
      <c r="J671" s="15"/>
      <c r="K671" s="206"/>
      <c r="L671" s="206"/>
      <c r="M671" s="206"/>
      <c r="N671" s="206"/>
      <c r="O671" s="206"/>
      <c r="P671" s="15"/>
    </row>
    <row r="672" ht="15.75" customHeight="1">
      <c r="A672" s="394"/>
      <c r="B672" s="15"/>
      <c r="C672" s="206"/>
      <c r="D672" s="206"/>
      <c r="E672" s="404">
        <v>3.0</v>
      </c>
      <c r="F672" s="404">
        <v>2.0</v>
      </c>
      <c r="G672" s="404">
        <v>3.0</v>
      </c>
      <c r="H672" s="404">
        <v>2.0</v>
      </c>
      <c r="I672" s="404">
        <v>10.0</v>
      </c>
      <c r="J672" s="15"/>
      <c r="K672" s="206"/>
      <c r="L672" s="206"/>
      <c r="M672" s="206"/>
      <c r="N672" s="206"/>
      <c r="O672" s="206"/>
      <c r="P672" s="15"/>
    </row>
    <row r="673" ht="15.75" customHeight="1">
      <c r="A673" s="80"/>
      <c r="B673" s="16"/>
      <c r="C673" s="211"/>
      <c r="D673" s="211"/>
      <c r="E673" s="402"/>
      <c r="F673" s="402"/>
      <c r="G673" s="402"/>
      <c r="H673" s="402"/>
      <c r="I673" s="402"/>
      <c r="J673" s="16"/>
      <c r="K673" s="211"/>
      <c r="L673" s="211"/>
      <c r="M673" s="211"/>
      <c r="N673" s="211"/>
      <c r="O673" s="211"/>
      <c r="P673" s="16"/>
    </row>
    <row r="674" ht="15.75" customHeight="1">
      <c r="A674" s="389"/>
      <c r="B674" s="403" t="s">
        <v>204</v>
      </c>
      <c r="C674" s="400"/>
      <c r="D674" s="401" t="s">
        <v>880</v>
      </c>
      <c r="E674" s="391"/>
      <c r="F674" s="392"/>
      <c r="G674" s="393"/>
      <c r="H674" s="393"/>
      <c r="I674" s="393"/>
      <c r="J674" s="386" t="str">
        <f>I684</f>
        <v/>
      </c>
      <c r="K674" s="384"/>
      <c r="L674" s="384"/>
      <c r="M674" s="384"/>
      <c r="N674" s="384"/>
      <c r="O674" s="384">
        <f>Round(SUM(K674:N683),0)</f>
        <v>0</v>
      </c>
      <c r="P674" s="386">
        <f>O674+J674</f>
        <v>0</v>
      </c>
    </row>
    <row r="675" ht="15.75" customHeight="1">
      <c r="A675" s="394"/>
      <c r="B675" s="15"/>
      <c r="C675" s="206"/>
      <c r="D675" s="206"/>
      <c r="E675" s="393"/>
      <c r="F675" s="392"/>
      <c r="G675" s="393"/>
      <c r="H675" s="393"/>
      <c r="I675" s="393"/>
      <c r="J675" s="15"/>
      <c r="K675" s="206"/>
      <c r="L675" s="206"/>
      <c r="M675" s="206"/>
      <c r="N675" s="206"/>
      <c r="O675" s="206"/>
      <c r="P675" s="15"/>
    </row>
    <row r="676" ht="15.75" customHeight="1">
      <c r="A676" s="394"/>
      <c r="B676" s="15"/>
      <c r="C676" s="206"/>
      <c r="D676" s="206"/>
      <c r="E676" s="393"/>
      <c r="F676" s="392"/>
      <c r="G676" s="393"/>
      <c r="H676" s="393"/>
      <c r="I676" s="393"/>
      <c r="J676" s="15"/>
      <c r="K676" s="206"/>
      <c r="L676" s="206"/>
      <c r="M676" s="206"/>
      <c r="N676" s="206"/>
      <c r="O676" s="206"/>
      <c r="P676" s="15"/>
    </row>
    <row r="677" ht="15.75" customHeight="1">
      <c r="A677" s="394"/>
      <c r="B677" s="15"/>
      <c r="C677" s="206"/>
      <c r="D677" s="206"/>
      <c r="E677" s="393"/>
      <c r="F677" s="392"/>
      <c r="G677" s="393"/>
      <c r="H677" s="393"/>
      <c r="I677" s="393"/>
      <c r="J677" s="15"/>
      <c r="K677" s="206"/>
      <c r="L677" s="206"/>
      <c r="M677" s="206"/>
      <c r="N677" s="206"/>
      <c r="O677" s="206"/>
      <c r="P677" s="15"/>
    </row>
    <row r="678" ht="15.75" customHeight="1">
      <c r="A678" s="394"/>
      <c r="B678" s="15"/>
      <c r="C678" s="206"/>
      <c r="D678" s="206"/>
      <c r="E678" s="393"/>
      <c r="F678" s="392"/>
      <c r="G678" s="393"/>
      <c r="H678" s="393"/>
      <c r="I678" s="393"/>
      <c r="J678" s="15"/>
      <c r="K678" s="206"/>
      <c r="L678" s="206"/>
      <c r="M678" s="206"/>
      <c r="N678" s="206"/>
      <c r="O678" s="206"/>
      <c r="P678" s="15"/>
    </row>
    <row r="679" ht="15.75" customHeight="1">
      <c r="A679" s="394"/>
      <c r="B679" s="15"/>
      <c r="C679" s="206"/>
      <c r="D679" s="206"/>
      <c r="E679" s="393"/>
      <c r="F679" s="392"/>
      <c r="G679" s="393"/>
      <c r="H679" s="393"/>
      <c r="I679" s="393"/>
      <c r="J679" s="15"/>
      <c r="K679" s="206"/>
      <c r="L679" s="206"/>
      <c r="M679" s="206"/>
      <c r="N679" s="206"/>
      <c r="O679" s="206"/>
      <c r="P679" s="15"/>
    </row>
    <row r="680" ht="15.75" customHeight="1">
      <c r="A680" s="394"/>
      <c r="B680" s="15"/>
      <c r="C680" s="206"/>
      <c r="D680" s="206"/>
      <c r="E680" s="402"/>
      <c r="F680" s="402"/>
      <c r="G680" s="402"/>
      <c r="H680" s="402"/>
      <c r="I680" s="402"/>
      <c r="J680" s="15"/>
      <c r="K680" s="206"/>
      <c r="L680" s="206"/>
      <c r="M680" s="206"/>
      <c r="N680" s="206"/>
      <c r="O680" s="206"/>
      <c r="P680" s="15"/>
    </row>
    <row r="681" ht="15.75" customHeight="1">
      <c r="A681" s="394"/>
      <c r="B681" s="15"/>
      <c r="C681" s="206"/>
      <c r="D681" s="206"/>
      <c r="E681" s="402"/>
      <c r="F681" s="402"/>
      <c r="G681" s="402"/>
      <c r="H681" s="402"/>
      <c r="I681" s="402"/>
      <c r="J681" s="15"/>
      <c r="K681" s="206"/>
      <c r="L681" s="206"/>
      <c r="M681" s="206"/>
      <c r="N681" s="206"/>
      <c r="O681" s="206"/>
      <c r="P681" s="15"/>
    </row>
    <row r="682" ht="15.75" customHeight="1">
      <c r="A682" s="394"/>
      <c r="B682" s="15"/>
      <c r="C682" s="206"/>
      <c r="D682" s="206"/>
      <c r="E682" s="402"/>
      <c r="F682" s="402"/>
      <c r="G682" s="402"/>
      <c r="H682" s="402"/>
      <c r="I682" s="402"/>
      <c r="J682" s="15"/>
      <c r="K682" s="206"/>
      <c r="L682" s="206"/>
      <c r="M682" s="206"/>
      <c r="N682" s="206"/>
      <c r="O682" s="206"/>
      <c r="P682" s="15"/>
    </row>
    <row r="683" ht="15.75" customHeight="1">
      <c r="A683" s="394"/>
      <c r="B683" s="15"/>
      <c r="C683" s="206"/>
      <c r="D683" s="206"/>
      <c r="E683" s="402"/>
      <c r="F683" s="402"/>
      <c r="G683" s="402"/>
      <c r="H683" s="402"/>
      <c r="I683" s="402"/>
      <c r="J683" s="15"/>
      <c r="K683" s="206"/>
      <c r="L683" s="206"/>
      <c r="M683" s="206"/>
      <c r="N683" s="206"/>
      <c r="O683" s="206"/>
      <c r="P683" s="15"/>
    </row>
    <row r="684" ht="15.75" customHeight="1">
      <c r="A684" s="80"/>
      <c r="B684" s="16"/>
      <c r="C684" s="211"/>
      <c r="D684" s="211"/>
      <c r="E684" s="402"/>
      <c r="F684" s="402"/>
      <c r="G684" s="402"/>
      <c r="H684" s="402"/>
      <c r="I684" s="402"/>
      <c r="J684" s="16"/>
      <c r="K684" s="211"/>
      <c r="L684" s="211"/>
      <c r="M684" s="211"/>
      <c r="N684" s="211"/>
      <c r="O684" s="211"/>
      <c r="P684" s="16"/>
    </row>
    <row r="685" ht="15.75" customHeight="1">
      <c r="A685" s="389"/>
      <c r="B685" s="405"/>
      <c r="C685" s="400"/>
      <c r="D685" s="400"/>
      <c r="E685" s="391"/>
      <c r="F685" s="392"/>
      <c r="G685" s="393"/>
      <c r="H685" s="393"/>
      <c r="I685" s="393"/>
      <c r="J685" s="386" t="str">
        <f>I695</f>
        <v/>
      </c>
      <c r="K685" s="384"/>
      <c r="L685" s="384"/>
      <c r="M685" s="384"/>
      <c r="N685" s="384"/>
      <c r="O685" s="384">
        <f>Round(SUM(K685:N694),0)</f>
        <v>0</v>
      </c>
      <c r="P685" s="386">
        <f>O685+J685</f>
        <v>0</v>
      </c>
    </row>
    <row r="686" ht="15.75" customHeight="1">
      <c r="A686" s="394"/>
      <c r="B686" s="15"/>
      <c r="C686" s="206"/>
      <c r="D686" s="206"/>
      <c r="E686" s="393"/>
      <c r="F686" s="392"/>
      <c r="G686" s="393"/>
      <c r="H686" s="393"/>
      <c r="I686" s="393"/>
      <c r="J686" s="15"/>
      <c r="K686" s="206"/>
      <c r="L686" s="206"/>
      <c r="M686" s="206"/>
      <c r="N686" s="206"/>
      <c r="O686" s="206"/>
      <c r="P686" s="15"/>
    </row>
    <row r="687" ht="15.75" customHeight="1">
      <c r="A687" s="394"/>
      <c r="B687" s="15"/>
      <c r="C687" s="206"/>
      <c r="D687" s="206"/>
      <c r="E687" s="393"/>
      <c r="F687" s="392"/>
      <c r="G687" s="393"/>
      <c r="H687" s="393"/>
      <c r="I687" s="393"/>
      <c r="J687" s="15"/>
      <c r="K687" s="206"/>
      <c r="L687" s="206"/>
      <c r="M687" s="206"/>
      <c r="N687" s="206"/>
      <c r="O687" s="206"/>
      <c r="P687" s="15"/>
    </row>
    <row r="688" ht="15.75" customHeight="1">
      <c r="A688" s="394"/>
      <c r="B688" s="15"/>
      <c r="C688" s="206"/>
      <c r="D688" s="206"/>
      <c r="E688" s="393"/>
      <c r="F688" s="392"/>
      <c r="G688" s="393"/>
      <c r="H688" s="393"/>
      <c r="I688" s="393"/>
      <c r="J688" s="15"/>
      <c r="K688" s="206"/>
      <c r="L688" s="206"/>
      <c r="M688" s="206"/>
      <c r="N688" s="206"/>
      <c r="O688" s="206"/>
      <c r="P688" s="15"/>
    </row>
    <row r="689" ht="15.75" customHeight="1">
      <c r="A689" s="394"/>
      <c r="B689" s="15"/>
      <c r="C689" s="206"/>
      <c r="D689" s="206"/>
      <c r="E689" s="393"/>
      <c r="F689" s="392"/>
      <c r="G689" s="393"/>
      <c r="H689" s="393"/>
      <c r="I689" s="393"/>
      <c r="J689" s="15"/>
      <c r="K689" s="206"/>
      <c r="L689" s="206"/>
      <c r="M689" s="206"/>
      <c r="N689" s="206"/>
      <c r="O689" s="206"/>
      <c r="P689" s="15"/>
    </row>
    <row r="690" ht="15.75" customHeight="1">
      <c r="A690" s="394"/>
      <c r="B690" s="15"/>
      <c r="C690" s="206"/>
      <c r="D690" s="206"/>
      <c r="E690" s="393"/>
      <c r="F690" s="392"/>
      <c r="G690" s="393"/>
      <c r="H690" s="393"/>
      <c r="I690" s="393"/>
      <c r="J690" s="15"/>
      <c r="K690" s="206"/>
      <c r="L690" s="206"/>
      <c r="M690" s="206"/>
      <c r="N690" s="206"/>
      <c r="O690" s="206"/>
      <c r="P690" s="15"/>
    </row>
    <row r="691" ht="15.75" customHeight="1">
      <c r="A691" s="394"/>
      <c r="B691" s="15"/>
      <c r="C691" s="206"/>
      <c r="D691" s="206"/>
      <c r="E691" s="402"/>
      <c r="F691" s="402"/>
      <c r="G691" s="402"/>
      <c r="H691" s="402"/>
      <c r="I691" s="402"/>
      <c r="J691" s="15"/>
      <c r="K691" s="206"/>
      <c r="L691" s="206"/>
      <c r="M691" s="206"/>
      <c r="N691" s="206"/>
      <c r="O691" s="206"/>
      <c r="P691" s="15"/>
    </row>
    <row r="692" ht="15.75" customHeight="1">
      <c r="A692" s="394"/>
      <c r="B692" s="15"/>
      <c r="C692" s="206"/>
      <c r="D692" s="206"/>
      <c r="E692" s="402"/>
      <c r="F692" s="402"/>
      <c r="G692" s="402"/>
      <c r="H692" s="402"/>
      <c r="I692" s="402"/>
      <c r="J692" s="15"/>
      <c r="K692" s="206"/>
      <c r="L692" s="206"/>
      <c r="M692" s="206"/>
      <c r="N692" s="206"/>
      <c r="O692" s="206"/>
      <c r="P692" s="15"/>
    </row>
    <row r="693" ht="15.75" customHeight="1">
      <c r="A693" s="394"/>
      <c r="B693" s="15"/>
      <c r="C693" s="206"/>
      <c r="D693" s="206"/>
      <c r="E693" s="402"/>
      <c r="F693" s="402"/>
      <c r="G693" s="402"/>
      <c r="H693" s="402"/>
      <c r="I693" s="402"/>
      <c r="J693" s="15"/>
      <c r="K693" s="206"/>
      <c r="L693" s="206"/>
      <c r="M693" s="206"/>
      <c r="N693" s="206"/>
      <c r="O693" s="206"/>
      <c r="P693" s="15"/>
    </row>
    <row r="694" ht="15.75" customHeight="1">
      <c r="A694" s="394"/>
      <c r="B694" s="15"/>
      <c r="C694" s="206"/>
      <c r="D694" s="206"/>
      <c r="E694" s="402"/>
      <c r="F694" s="402"/>
      <c r="G694" s="402"/>
      <c r="H694" s="402"/>
      <c r="I694" s="402"/>
      <c r="J694" s="15"/>
      <c r="K694" s="206"/>
      <c r="L694" s="206"/>
      <c r="M694" s="206"/>
      <c r="N694" s="206"/>
      <c r="O694" s="206"/>
      <c r="P694" s="15"/>
    </row>
    <row r="695" ht="15.75" customHeight="1">
      <c r="A695" s="80"/>
      <c r="B695" s="16"/>
      <c r="C695" s="211"/>
      <c r="D695" s="211"/>
      <c r="E695" s="402"/>
      <c r="F695" s="402"/>
      <c r="G695" s="402"/>
      <c r="H695" s="402"/>
      <c r="I695" s="402"/>
      <c r="J695" s="16"/>
      <c r="K695" s="211"/>
      <c r="L695" s="211"/>
      <c r="M695" s="211"/>
      <c r="N695" s="211"/>
      <c r="O695" s="211"/>
      <c r="P695" s="16"/>
    </row>
    <row r="696" ht="15.75" customHeight="1">
      <c r="A696" s="389"/>
      <c r="B696" s="405"/>
      <c r="C696" s="400"/>
      <c r="D696" s="400"/>
      <c r="E696" s="391"/>
      <c r="F696" s="392"/>
      <c r="G696" s="393"/>
      <c r="H696" s="393"/>
      <c r="I696" s="393"/>
      <c r="J696" s="386" t="str">
        <f>I706</f>
        <v/>
      </c>
      <c r="K696" s="384"/>
      <c r="L696" s="384"/>
      <c r="M696" s="384"/>
      <c r="N696" s="384"/>
      <c r="O696" s="384">
        <f>Round(SUM(K696:N705),0)</f>
        <v>0</v>
      </c>
      <c r="P696" s="386">
        <f>O696+J696</f>
        <v>0</v>
      </c>
    </row>
    <row r="697" ht="15.75" customHeight="1">
      <c r="A697" s="394"/>
      <c r="B697" s="15"/>
      <c r="C697" s="206"/>
      <c r="D697" s="206"/>
      <c r="E697" s="393"/>
      <c r="F697" s="392"/>
      <c r="G697" s="393"/>
      <c r="H697" s="393"/>
      <c r="I697" s="393"/>
      <c r="J697" s="15"/>
      <c r="K697" s="206"/>
      <c r="L697" s="206"/>
      <c r="M697" s="206"/>
      <c r="N697" s="206"/>
      <c r="O697" s="206"/>
      <c r="P697" s="15"/>
    </row>
    <row r="698" ht="15.75" customHeight="1">
      <c r="A698" s="394"/>
      <c r="B698" s="15"/>
      <c r="C698" s="206"/>
      <c r="D698" s="206"/>
      <c r="E698" s="393"/>
      <c r="F698" s="392"/>
      <c r="G698" s="393"/>
      <c r="H698" s="393"/>
      <c r="I698" s="393"/>
      <c r="J698" s="15"/>
      <c r="K698" s="206"/>
      <c r="L698" s="206"/>
      <c r="M698" s="206"/>
      <c r="N698" s="206"/>
      <c r="O698" s="206"/>
      <c r="P698" s="15"/>
    </row>
    <row r="699" ht="15.75" customHeight="1">
      <c r="A699" s="394"/>
      <c r="B699" s="15"/>
      <c r="C699" s="206"/>
      <c r="D699" s="206"/>
      <c r="E699" s="393"/>
      <c r="F699" s="392"/>
      <c r="G699" s="393"/>
      <c r="H699" s="393"/>
      <c r="I699" s="393"/>
      <c r="J699" s="15"/>
      <c r="K699" s="206"/>
      <c r="L699" s="206"/>
      <c r="M699" s="206"/>
      <c r="N699" s="206"/>
      <c r="O699" s="206"/>
      <c r="P699" s="15"/>
    </row>
    <row r="700" ht="15.75" customHeight="1">
      <c r="A700" s="394"/>
      <c r="B700" s="15"/>
      <c r="C700" s="206"/>
      <c r="D700" s="206"/>
      <c r="E700" s="393"/>
      <c r="F700" s="392"/>
      <c r="G700" s="393"/>
      <c r="H700" s="393"/>
      <c r="I700" s="393"/>
      <c r="J700" s="15"/>
      <c r="K700" s="206"/>
      <c r="L700" s="206"/>
      <c r="M700" s="206"/>
      <c r="N700" s="206"/>
      <c r="O700" s="206"/>
      <c r="P700" s="15"/>
    </row>
    <row r="701" ht="15.75" customHeight="1">
      <c r="A701" s="394"/>
      <c r="B701" s="15"/>
      <c r="C701" s="206"/>
      <c r="D701" s="206"/>
      <c r="E701" s="393"/>
      <c r="F701" s="392"/>
      <c r="G701" s="393"/>
      <c r="H701" s="393"/>
      <c r="I701" s="393"/>
      <c r="J701" s="15"/>
      <c r="K701" s="206"/>
      <c r="L701" s="206"/>
      <c r="M701" s="206"/>
      <c r="N701" s="206"/>
      <c r="O701" s="206"/>
      <c r="P701" s="15"/>
    </row>
    <row r="702" ht="15.75" customHeight="1">
      <c r="A702" s="394"/>
      <c r="B702" s="15"/>
      <c r="C702" s="206"/>
      <c r="D702" s="206"/>
      <c r="E702" s="402"/>
      <c r="F702" s="402"/>
      <c r="G702" s="402"/>
      <c r="H702" s="402"/>
      <c r="I702" s="402"/>
      <c r="J702" s="15"/>
      <c r="K702" s="206"/>
      <c r="L702" s="206"/>
      <c r="M702" s="206"/>
      <c r="N702" s="206"/>
      <c r="O702" s="206"/>
      <c r="P702" s="15"/>
    </row>
    <row r="703" ht="15.75" customHeight="1">
      <c r="A703" s="394"/>
      <c r="B703" s="15"/>
      <c r="C703" s="206"/>
      <c r="D703" s="206"/>
      <c r="E703" s="402"/>
      <c r="F703" s="402"/>
      <c r="G703" s="402"/>
      <c r="H703" s="402"/>
      <c r="I703" s="402"/>
      <c r="J703" s="15"/>
      <c r="K703" s="206"/>
      <c r="L703" s="206"/>
      <c r="M703" s="206"/>
      <c r="N703" s="206"/>
      <c r="O703" s="206"/>
      <c r="P703" s="15"/>
    </row>
    <row r="704" ht="15.75" customHeight="1">
      <c r="A704" s="394"/>
      <c r="B704" s="15"/>
      <c r="C704" s="206"/>
      <c r="D704" s="206"/>
      <c r="E704" s="402"/>
      <c r="F704" s="402"/>
      <c r="G704" s="402"/>
      <c r="H704" s="402"/>
      <c r="I704" s="402"/>
      <c r="J704" s="15"/>
      <c r="K704" s="206"/>
      <c r="L704" s="206"/>
      <c r="M704" s="206"/>
      <c r="N704" s="206"/>
      <c r="O704" s="206"/>
      <c r="P704" s="15"/>
    </row>
    <row r="705" ht="15.75" customHeight="1">
      <c r="A705" s="394"/>
      <c r="B705" s="15"/>
      <c r="C705" s="206"/>
      <c r="D705" s="206"/>
      <c r="E705" s="402"/>
      <c r="F705" s="402"/>
      <c r="G705" s="402"/>
      <c r="H705" s="402"/>
      <c r="I705" s="402"/>
      <c r="J705" s="15"/>
      <c r="K705" s="206"/>
      <c r="L705" s="206"/>
      <c r="M705" s="206"/>
      <c r="N705" s="206"/>
      <c r="O705" s="206"/>
      <c r="P705" s="15"/>
    </row>
    <row r="706" ht="15.75" customHeight="1">
      <c r="A706" s="80"/>
      <c r="B706" s="16"/>
      <c r="C706" s="211"/>
      <c r="D706" s="211"/>
      <c r="E706" s="402"/>
      <c r="F706" s="402"/>
      <c r="G706" s="402"/>
      <c r="H706" s="402"/>
      <c r="I706" s="402"/>
      <c r="J706" s="16"/>
      <c r="K706" s="211"/>
      <c r="L706" s="211"/>
      <c r="M706" s="211"/>
      <c r="N706" s="211"/>
      <c r="O706" s="211"/>
      <c r="P706" s="16"/>
    </row>
    <row r="707" ht="15.75" customHeight="1">
      <c r="A707" s="389"/>
      <c r="B707" s="403" t="s">
        <v>213</v>
      </c>
      <c r="C707" s="400"/>
      <c r="D707" s="401" t="s">
        <v>881</v>
      </c>
      <c r="E707" s="396">
        <v>3.0</v>
      </c>
      <c r="F707" s="397">
        <v>2.0</v>
      </c>
      <c r="G707" s="398">
        <v>2.0</v>
      </c>
      <c r="H707" s="398">
        <v>2.0</v>
      </c>
      <c r="I707" s="398">
        <v>9.0</v>
      </c>
      <c r="J707" s="383">
        <v>8.9</v>
      </c>
      <c r="K707" s="384"/>
      <c r="L707" s="384"/>
      <c r="M707" s="384"/>
      <c r="N707" s="384"/>
      <c r="O707" s="385">
        <v>13.0</v>
      </c>
      <c r="P707" s="386">
        <f>O707+J707</f>
        <v>21.9</v>
      </c>
    </row>
    <row r="708" ht="15.75" customHeight="1">
      <c r="A708" s="394"/>
      <c r="B708" s="15"/>
      <c r="C708" s="206"/>
      <c r="D708" s="206"/>
      <c r="E708" s="398">
        <v>3.0</v>
      </c>
      <c r="F708" s="397">
        <v>2.0</v>
      </c>
      <c r="G708" s="398">
        <v>2.0</v>
      </c>
      <c r="H708" s="398">
        <v>2.0</v>
      </c>
      <c r="I708" s="398">
        <v>9.0</v>
      </c>
      <c r="J708" s="15"/>
      <c r="K708" s="206"/>
      <c r="L708" s="206"/>
      <c r="M708" s="206"/>
      <c r="N708" s="206"/>
      <c r="O708" s="206"/>
      <c r="P708" s="15"/>
    </row>
    <row r="709" ht="15.75" customHeight="1">
      <c r="A709" s="394"/>
      <c r="B709" s="15"/>
      <c r="C709" s="206"/>
      <c r="D709" s="206"/>
      <c r="E709" s="398">
        <v>3.0</v>
      </c>
      <c r="F709" s="397">
        <v>2.0</v>
      </c>
      <c r="G709" s="398">
        <v>2.0</v>
      </c>
      <c r="H709" s="398">
        <v>2.0</v>
      </c>
      <c r="I709" s="398">
        <v>9.0</v>
      </c>
      <c r="J709" s="15"/>
      <c r="K709" s="206"/>
      <c r="L709" s="206"/>
      <c r="M709" s="206"/>
      <c r="N709" s="206"/>
      <c r="O709" s="206"/>
      <c r="P709" s="15"/>
    </row>
    <row r="710" ht="15.75" customHeight="1">
      <c r="A710" s="394"/>
      <c r="B710" s="15"/>
      <c r="C710" s="206"/>
      <c r="D710" s="206"/>
      <c r="E710" s="398">
        <v>3.0</v>
      </c>
      <c r="F710" s="397">
        <v>2.0</v>
      </c>
      <c r="G710" s="398">
        <v>2.0</v>
      </c>
      <c r="H710" s="398">
        <v>2.0</v>
      </c>
      <c r="I710" s="398">
        <v>9.0</v>
      </c>
      <c r="J710" s="15"/>
      <c r="K710" s="206"/>
      <c r="L710" s="206"/>
      <c r="M710" s="206"/>
      <c r="N710" s="206"/>
      <c r="O710" s="206"/>
      <c r="P710" s="15"/>
    </row>
    <row r="711" ht="15.75" customHeight="1">
      <c r="A711" s="394"/>
      <c r="B711" s="15"/>
      <c r="C711" s="206"/>
      <c r="D711" s="206"/>
      <c r="E711" s="398">
        <v>2.0</v>
      </c>
      <c r="F711" s="397">
        <v>2.0</v>
      </c>
      <c r="G711" s="398">
        <v>2.0</v>
      </c>
      <c r="H711" s="398">
        <v>2.0</v>
      </c>
      <c r="I711" s="398">
        <v>8.0</v>
      </c>
      <c r="J711" s="15"/>
      <c r="K711" s="206"/>
      <c r="L711" s="206"/>
      <c r="M711" s="206"/>
      <c r="N711" s="206"/>
      <c r="O711" s="206"/>
      <c r="P711" s="15"/>
    </row>
    <row r="712" ht="15.75" customHeight="1">
      <c r="A712" s="394"/>
      <c r="B712" s="15"/>
      <c r="C712" s="206"/>
      <c r="D712" s="206"/>
      <c r="E712" s="398">
        <v>2.0</v>
      </c>
      <c r="F712" s="397">
        <v>2.0</v>
      </c>
      <c r="G712" s="398">
        <v>2.0</v>
      </c>
      <c r="H712" s="398">
        <v>2.0</v>
      </c>
      <c r="I712" s="398">
        <v>8.0</v>
      </c>
      <c r="J712" s="15"/>
      <c r="K712" s="206"/>
      <c r="L712" s="206"/>
      <c r="M712" s="206"/>
      <c r="N712" s="206"/>
      <c r="O712" s="206"/>
      <c r="P712" s="15"/>
    </row>
    <row r="713" ht="15.75" customHeight="1">
      <c r="A713" s="394"/>
      <c r="B713" s="15"/>
      <c r="C713" s="206"/>
      <c r="D713" s="206"/>
      <c r="E713" s="398">
        <v>2.0</v>
      </c>
      <c r="F713" s="397">
        <v>2.0</v>
      </c>
      <c r="G713" s="398">
        <v>2.0</v>
      </c>
      <c r="H713" s="398">
        <v>2.0</v>
      </c>
      <c r="I713" s="398">
        <v>8.0</v>
      </c>
      <c r="J713" s="15"/>
      <c r="K713" s="206"/>
      <c r="L713" s="206"/>
      <c r="M713" s="206"/>
      <c r="N713" s="206"/>
      <c r="O713" s="206"/>
      <c r="P713" s="15"/>
    </row>
    <row r="714" ht="15.75" customHeight="1">
      <c r="A714" s="394"/>
      <c r="B714" s="15"/>
      <c r="C714" s="206"/>
      <c r="D714" s="206"/>
      <c r="E714" s="404">
        <v>3.0</v>
      </c>
      <c r="F714" s="404">
        <v>2.0</v>
      </c>
      <c r="G714" s="404">
        <v>2.0</v>
      </c>
      <c r="H714" s="404">
        <v>2.0</v>
      </c>
      <c r="I714" s="404">
        <v>9.0</v>
      </c>
      <c r="J714" s="15"/>
      <c r="K714" s="206"/>
      <c r="L714" s="206"/>
      <c r="M714" s="206"/>
      <c r="N714" s="206"/>
      <c r="O714" s="206"/>
      <c r="P714" s="15"/>
    </row>
    <row r="715" ht="15.75" customHeight="1">
      <c r="A715" s="394"/>
      <c r="B715" s="15"/>
      <c r="C715" s="206"/>
      <c r="D715" s="206"/>
      <c r="E715" s="404">
        <v>3.0</v>
      </c>
      <c r="F715" s="404">
        <v>2.0</v>
      </c>
      <c r="G715" s="404">
        <v>3.0</v>
      </c>
      <c r="H715" s="404">
        <v>2.0</v>
      </c>
      <c r="I715" s="404">
        <v>10.0</v>
      </c>
      <c r="J715" s="15"/>
      <c r="K715" s="206"/>
      <c r="L715" s="206"/>
      <c r="M715" s="206"/>
      <c r="N715" s="206"/>
      <c r="O715" s="206"/>
      <c r="P715" s="15"/>
    </row>
    <row r="716" ht="15.75" customHeight="1">
      <c r="A716" s="394"/>
      <c r="B716" s="15"/>
      <c r="C716" s="206"/>
      <c r="D716" s="206"/>
      <c r="E716" s="404">
        <v>3.0</v>
      </c>
      <c r="F716" s="404">
        <v>2.0</v>
      </c>
      <c r="G716" s="404">
        <v>3.0</v>
      </c>
      <c r="H716" s="404">
        <v>2.0</v>
      </c>
      <c r="I716" s="404">
        <v>10.0</v>
      </c>
      <c r="J716" s="15"/>
      <c r="K716" s="206"/>
      <c r="L716" s="206"/>
      <c r="M716" s="206"/>
      <c r="N716" s="206"/>
      <c r="O716" s="206"/>
      <c r="P716" s="15"/>
    </row>
    <row r="717" ht="15.75" customHeight="1">
      <c r="A717" s="80"/>
      <c r="B717" s="16"/>
      <c r="C717" s="211"/>
      <c r="D717" s="211"/>
      <c r="E717" s="402"/>
      <c r="F717" s="402"/>
      <c r="G717" s="402"/>
      <c r="H717" s="402"/>
      <c r="I717" s="402"/>
      <c r="J717" s="16"/>
      <c r="K717" s="211"/>
      <c r="L717" s="211"/>
      <c r="M717" s="211"/>
      <c r="N717" s="211"/>
      <c r="O717" s="211"/>
      <c r="P717" s="16"/>
    </row>
    <row r="718" ht="15.75" customHeight="1">
      <c r="A718" s="389"/>
      <c r="B718" s="405"/>
      <c r="C718" s="400"/>
      <c r="D718" s="400"/>
      <c r="E718" s="391"/>
      <c r="F718" s="392"/>
      <c r="G718" s="393"/>
      <c r="H718" s="393"/>
      <c r="I718" s="393"/>
      <c r="J718" s="386" t="str">
        <f>I728</f>
        <v/>
      </c>
      <c r="K718" s="384"/>
      <c r="L718" s="384"/>
      <c r="M718" s="384"/>
      <c r="N718" s="384"/>
      <c r="O718" s="384">
        <f>Round(SUM(K718:N727),0)</f>
        <v>0</v>
      </c>
      <c r="P718" s="386">
        <f>O718+J718</f>
        <v>0</v>
      </c>
    </row>
    <row r="719" ht="15.75" customHeight="1">
      <c r="A719" s="394"/>
      <c r="B719" s="15"/>
      <c r="C719" s="206"/>
      <c r="D719" s="206"/>
      <c r="E719" s="393"/>
      <c r="F719" s="392"/>
      <c r="G719" s="393"/>
      <c r="H719" s="393"/>
      <c r="I719" s="393"/>
      <c r="J719" s="15"/>
      <c r="K719" s="206"/>
      <c r="L719" s="206"/>
      <c r="M719" s="206"/>
      <c r="N719" s="206"/>
      <c r="O719" s="206"/>
      <c r="P719" s="15"/>
    </row>
    <row r="720" ht="15.75" customHeight="1">
      <c r="A720" s="394"/>
      <c r="B720" s="15"/>
      <c r="C720" s="206"/>
      <c r="D720" s="206"/>
      <c r="E720" s="393"/>
      <c r="F720" s="392"/>
      <c r="G720" s="393"/>
      <c r="H720" s="393"/>
      <c r="I720" s="393"/>
      <c r="J720" s="15"/>
      <c r="K720" s="206"/>
      <c r="L720" s="206"/>
      <c r="M720" s="206"/>
      <c r="N720" s="206"/>
      <c r="O720" s="206"/>
      <c r="P720" s="15"/>
    </row>
    <row r="721" ht="15.75" customHeight="1">
      <c r="A721" s="394"/>
      <c r="B721" s="15"/>
      <c r="C721" s="206"/>
      <c r="D721" s="206"/>
      <c r="E721" s="393"/>
      <c r="F721" s="392"/>
      <c r="G721" s="393"/>
      <c r="H721" s="393"/>
      <c r="I721" s="393"/>
      <c r="J721" s="15"/>
      <c r="K721" s="206"/>
      <c r="L721" s="206"/>
      <c r="M721" s="206"/>
      <c r="N721" s="206"/>
      <c r="O721" s="206"/>
      <c r="P721" s="15"/>
    </row>
    <row r="722" ht="15.75" customHeight="1">
      <c r="A722" s="394"/>
      <c r="B722" s="15"/>
      <c r="C722" s="206"/>
      <c r="D722" s="206"/>
      <c r="E722" s="393"/>
      <c r="F722" s="392"/>
      <c r="G722" s="393"/>
      <c r="H722" s="393"/>
      <c r="I722" s="393"/>
      <c r="J722" s="15"/>
      <c r="K722" s="206"/>
      <c r="L722" s="206"/>
      <c r="M722" s="206"/>
      <c r="N722" s="206"/>
      <c r="O722" s="206"/>
      <c r="P722" s="15"/>
    </row>
    <row r="723" ht="15.75" customHeight="1">
      <c r="A723" s="394"/>
      <c r="B723" s="15"/>
      <c r="C723" s="206"/>
      <c r="D723" s="206"/>
      <c r="E723" s="393"/>
      <c r="F723" s="392"/>
      <c r="G723" s="393"/>
      <c r="H723" s="393"/>
      <c r="I723" s="393"/>
      <c r="J723" s="15"/>
      <c r="K723" s="206"/>
      <c r="L723" s="206"/>
      <c r="M723" s="206"/>
      <c r="N723" s="206"/>
      <c r="O723" s="206"/>
      <c r="P723" s="15"/>
    </row>
    <row r="724" ht="15.75" customHeight="1">
      <c r="A724" s="394"/>
      <c r="B724" s="15"/>
      <c r="C724" s="206"/>
      <c r="D724" s="206"/>
      <c r="E724" s="402"/>
      <c r="F724" s="402"/>
      <c r="G724" s="402"/>
      <c r="H724" s="402"/>
      <c r="I724" s="402"/>
      <c r="J724" s="15"/>
      <c r="K724" s="206"/>
      <c r="L724" s="206"/>
      <c r="M724" s="206"/>
      <c r="N724" s="206"/>
      <c r="O724" s="206"/>
      <c r="P724" s="15"/>
    </row>
    <row r="725" ht="15.75" customHeight="1">
      <c r="A725" s="394"/>
      <c r="B725" s="15"/>
      <c r="C725" s="206"/>
      <c r="D725" s="206"/>
      <c r="E725" s="402"/>
      <c r="F725" s="402"/>
      <c r="G725" s="402"/>
      <c r="H725" s="402"/>
      <c r="I725" s="402"/>
      <c r="J725" s="15"/>
      <c r="K725" s="206"/>
      <c r="L725" s="206"/>
      <c r="M725" s="206"/>
      <c r="N725" s="206"/>
      <c r="O725" s="206"/>
      <c r="P725" s="15"/>
    </row>
    <row r="726" ht="15.75" customHeight="1">
      <c r="A726" s="394"/>
      <c r="B726" s="15"/>
      <c r="C726" s="206"/>
      <c r="D726" s="206"/>
      <c r="E726" s="402"/>
      <c r="F726" s="402"/>
      <c r="G726" s="402"/>
      <c r="H726" s="402"/>
      <c r="I726" s="402"/>
      <c r="J726" s="15"/>
      <c r="K726" s="206"/>
      <c r="L726" s="206"/>
      <c r="M726" s="206"/>
      <c r="N726" s="206"/>
      <c r="O726" s="206"/>
      <c r="P726" s="15"/>
    </row>
    <row r="727" ht="15.75" customHeight="1">
      <c r="A727" s="394"/>
      <c r="B727" s="15"/>
      <c r="C727" s="206"/>
      <c r="D727" s="206"/>
      <c r="E727" s="402"/>
      <c r="F727" s="402"/>
      <c r="G727" s="402"/>
      <c r="H727" s="402"/>
      <c r="I727" s="402"/>
      <c r="J727" s="15"/>
      <c r="K727" s="206"/>
      <c r="L727" s="206"/>
      <c r="M727" s="206"/>
      <c r="N727" s="206"/>
      <c r="O727" s="206"/>
      <c r="P727" s="15"/>
    </row>
    <row r="728" ht="15.75" customHeight="1">
      <c r="A728" s="80"/>
      <c r="B728" s="16"/>
      <c r="C728" s="211"/>
      <c r="D728" s="211"/>
      <c r="E728" s="402"/>
      <c r="F728" s="402"/>
      <c r="G728" s="402"/>
      <c r="H728" s="402"/>
      <c r="I728" s="402"/>
      <c r="J728" s="16"/>
      <c r="K728" s="211"/>
      <c r="L728" s="211"/>
      <c r="M728" s="211"/>
      <c r="N728" s="211"/>
      <c r="O728" s="211"/>
      <c r="P728" s="16"/>
    </row>
    <row r="729" ht="15.75" customHeight="1">
      <c r="A729" s="389"/>
      <c r="B729" s="403" t="s">
        <v>219</v>
      </c>
      <c r="C729" s="400"/>
      <c r="D729" s="401" t="s">
        <v>882</v>
      </c>
      <c r="E729" s="396">
        <v>3.0</v>
      </c>
      <c r="F729" s="397">
        <v>2.0</v>
      </c>
      <c r="G729" s="398">
        <v>3.0</v>
      </c>
      <c r="H729" s="398">
        <v>1.0</v>
      </c>
      <c r="I729" s="398">
        <v>9.0</v>
      </c>
      <c r="J729" s="383">
        <v>9.0</v>
      </c>
      <c r="K729" s="384"/>
      <c r="L729" s="384"/>
      <c r="M729" s="384"/>
      <c r="N729" s="384"/>
      <c r="O729" s="385">
        <v>14.0</v>
      </c>
      <c r="P729" s="386">
        <f>O729+J729</f>
        <v>23</v>
      </c>
    </row>
    <row r="730" ht="15.75" customHeight="1">
      <c r="A730" s="394"/>
      <c r="B730" s="15"/>
      <c r="C730" s="206"/>
      <c r="D730" s="206"/>
      <c r="E730" s="398">
        <v>2.0</v>
      </c>
      <c r="F730" s="397">
        <v>2.0</v>
      </c>
      <c r="G730" s="398">
        <v>3.0</v>
      </c>
      <c r="H730" s="398">
        <v>2.0</v>
      </c>
      <c r="I730" s="398">
        <v>9.0</v>
      </c>
      <c r="J730" s="15"/>
      <c r="K730" s="206"/>
      <c r="L730" s="206"/>
      <c r="M730" s="206"/>
      <c r="N730" s="206"/>
      <c r="O730" s="206"/>
      <c r="P730" s="15"/>
    </row>
    <row r="731" ht="15.75" customHeight="1">
      <c r="A731" s="394"/>
      <c r="B731" s="15"/>
      <c r="C731" s="206"/>
      <c r="D731" s="206"/>
      <c r="E731" s="398">
        <v>2.0</v>
      </c>
      <c r="F731" s="397">
        <v>2.0</v>
      </c>
      <c r="G731" s="398">
        <v>3.0</v>
      </c>
      <c r="H731" s="398">
        <v>2.0</v>
      </c>
      <c r="I731" s="398">
        <v>9.0</v>
      </c>
      <c r="J731" s="15"/>
      <c r="K731" s="206"/>
      <c r="L731" s="206"/>
      <c r="M731" s="206"/>
      <c r="N731" s="206"/>
      <c r="O731" s="206"/>
      <c r="P731" s="15"/>
    </row>
    <row r="732" ht="15.75" customHeight="1">
      <c r="A732" s="394"/>
      <c r="B732" s="15"/>
      <c r="C732" s="206"/>
      <c r="D732" s="206"/>
      <c r="E732" s="398">
        <v>3.0</v>
      </c>
      <c r="F732" s="397">
        <v>2.0</v>
      </c>
      <c r="G732" s="398">
        <v>2.0</v>
      </c>
      <c r="H732" s="398">
        <v>2.0</v>
      </c>
      <c r="I732" s="398">
        <v>9.0</v>
      </c>
      <c r="J732" s="15"/>
      <c r="K732" s="206"/>
      <c r="L732" s="206"/>
      <c r="M732" s="206"/>
      <c r="N732" s="206"/>
      <c r="O732" s="206"/>
      <c r="P732" s="15"/>
    </row>
    <row r="733" ht="15.75" customHeight="1">
      <c r="A733" s="394"/>
      <c r="B733" s="15"/>
      <c r="C733" s="206"/>
      <c r="D733" s="206"/>
      <c r="E733" s="398">
        <v>2.0</v>
      </c>
      <c r="F733" s="397">
        <v>2.0</v>
      </c>
      <c r="G733" s="398">
        <v>2.0</v>
      </c>
      <c r="H733" s="398">
        <v>2.0</v>
      </c>
      <c r="I733" s="398">
        <v>8.0</v>
      </c>
      <c r="J733" s="15"/>
      <c r="K733" s="206"/>
      <c r="L733" s="206"/>
      <c r="M733" s="206"/>
      <c r="N733" s="206"/>
      <c r="O733" s="206"/>
      <c r="P733" s="15"/>
    </row>
    <row r="734" ht="15.75" customHeight="1">
      <c r="A734" s="394"/>
      <c r="B734" s="15"/>
      <c r="C734" s="206"/>
      <c r="D734" s="206"/>
      <c r="E734" s="398">
        <v>3.0</v>
      </c>
      <c r="F734" s="397">
        <v>2.0</v>
      </c>
      <c r="G734" s="398">
        <v>2.0</v>
      </c>
      <c r="H734" s="398">
        <v>2.0</v>
      </c>
      <c r="I734" s="398">
        <v>9.0</v>
      </c>
      <c r="J734" s="15"/>
      <c r="K734" s="206"/>
      <c r="L734" s="206"/>
      <c r="M734" s="206"/>
      <c r="N734" s="206"/>
      <c r="O734" s="206"/>
      <c r="P734" s="15"/>
    </row>
    <row r="735" ht="15.75" customHeight="1">
      <c r="A735" s="394"/>
      <c r="B735" s="15"/>
      <c r="C735" s="206"/>
      <c r="D735" s="206"/>
      <c r="E735" s="404">
        <v>2.0</v>
      </c>
      <c r="F735" s="404">
        <v>2.0</v>
      </c>
      <c r="G735" s="404">
        <v>3.0</v>
      </c>
      <c r="H735" s="404">
        <v>2.0</v>
      </c>
      <c r="I735" s="404">
        <v>9.0</v>
      </c>
      <c r="J735" s="15"/>
      <c r="K735" s="206"/>
      <c r="L735" s="206"/>
      <c r="M735" s="206"/>
      <c r="N735" s="206"/>
      <c r="O735" s="206"/>
      <c r="P735" s="15"/>
    </row>
    <row r="736" ht="15.75" customHeight="1">
      <c r="A736" s="394"/>
      <c r="B736" s="15"/>
      <c r="C736" s="206"/>
      <c r="D736" s="206"/>
      <c r="E736" s="404">
        <v>2.0</v>
      </c>
      <c r="F736" s="404">
        <v>2.0</v>
      </c>
      <c r="G736" s="404">
        <v>2.0</v>
      </c>
      <c r="H736" s="404">
        <v>2.0</v>
      </c>
      <c r="I736" s="404">
        <v>8.0</v>
      </c>
      <c r="J736" s="15"/>
      <c r="K736" s="206"/>
      <c r="L736" s="206"/>
      <c r="M736" s="206"/>
      <c r="N736" s="206"/>
      <c r="O736" s="206"/>
      <c r="P736" s="15"/>
    </row>
    <row r="737" ht="15.75" customHeight="1">
      <c r="A737" s="394"/>
      <c r="B737" s="15"/>
      <c r="C737" s="206"/>
      <c r="D737" s="206"/>
      <c r="E737" s="404">
        <v>3.0</v>
      </c>
      <c r="F737" s="404">
        <v>2.0</v>
      </c>
      <c r="G737" s="404">
        <v>3.0</v>
      </c>
      <c r="H737" s="404">
        <v>2.0</v>
      </c>
      <c r="I737" s="404">
        <v>10.0</v>
      </c>
      <c r="J737" s="15"/>
      <c r="K737" s="206"/>
      <c r="L737" s="206"/>
      <c r="M737" s="206"/>
      <c r="N737" s="206"/>
      <c r="O737" s="206"/>
      <c r="P737" s="15"/>
    </row>
    <row r="738" ht="15.75" customHeight="1">
      <c r="A738" s="394"/>
      <c r="B738" s="15"/>
      <c r="C738" s="206"/>
      <c r="D738" s="206"/>
      <c r="E738" s="404">
        <v>3.0</v>
      </c>
      <c r="F738" s="404">
        <v>2.0</v>
      </c>
      <c r="G738" s="404">
        <v>3.0</v>
      </c>
      <c r="H738" s="404">
        <v>2.0</v>
      </c>
      <c r="I738" s="404">
        <v>10.0</v>
      </c>
      <c r="J738" s="15"/>
      <c r="K738" s="206"/>
      <c r="L738" s="206"/>
      <c r="M738" s="206"/>
      <c r="N738" s="206"/>
      <c r="O738" s="206"/>
      <c r="P738" s="15"/>
    </row>
    <row r="739" ht="15.75" customHeight="1">
      <c r="A739" s="80"/>
      <c r="B739" s="16"/>
      <c r="C739" s="211"/>
      <c r="D739" s="211"/>
      <c r="E739" s="402"/>
      <c r="F739" s="402"/>
      <c r="G739" s="402"/>
      <c r="H739" s="402"/>
      <c r="I739" s="402"/>
      <c r="J739" s="16"/>
      <c r="K739" s="211"/>
      <c r="L739" s="211"/>
      <c r="M739" s="211"/>
      <c r="N739" s="211"/>
      <c r="O739" s="211"/>
      <c r="P739" s="16"/>
    </row>
    <row r="740" ht="15.75" customHeight="1">
      <c r="A740" s="389"/>
      <c r="B740" s="403" t="s">
        <v>222</v>
      </c>
      <c r="C740" s="400"/>
      <c r="D740" s="401" t="s">
        <v>883</v>
      </c>
      <c r="E740" s="396">
        <v>2.0</v>
      </c>
      <c r="F740" s="397">
        <v>2.0</v>
      </c>
      <c r="G740" s="398">
        <v>2.0</v>
      </c>
      <c r="H740" s="398">
        <v>1.0</v>
      </c>
      <c r="I740" s="398">
        <v>7.0</v>
      </c>
      <c r="J740" s="383">
        <v>7.9</v>
      </c>
      <c r="K740" s="384"/>
      <c r="L740" s="384"/>
      <c r="M740" s="384"/>
      <c r="N740" s="384"/>
      <c r="O740" s="385">
        <v>10.0</v>
      </c>
      <c r="P740" s="386">
        <f>O740+J740</f>
        <v>17.9</v>
      </c>
    </row>
    <row r="741" ht="15.75" customHeight="1">
      <c r="A741" s="394"/>
      <c r="B741" s="15"/>
      <c r="C741" s="206"/>
      <c r="D741" s="206"/>
      <c r="E741" s="398">
        <v>2.0</v>
      </c>
      <c r="F741" s="397">
        <v>2.0</v>
      </c>
      <c r="G741" s="398">
        <v>2.0</v>
      </c>
      <c r="H741" s="398">
        <v>2.0</v>
      </c>
      <c r="I741" s="398">
        <v>8.0</v>
      </c>
      <c r="J741" s="15"/>
      <c r="K741" s="206"/>
      <c r="L741" s="206"/>
      <c r="M741" s="206"/>
      <c r="N741" s="206"/>
      <c r="O741" s="206"/>
      <c r="P741" s="15"/>
    </row>
    <row r="742" ht="15.75" customHeight="1">
      <c r="A742" s="394"/>
      <c r="B742" s="15"/>
      <c r="C742" s="206"/>
      <c r="D742" s="206"/>
      <c r="E742" s="398">
        <v>2.0</v>
      </c>
      <c r="F742" s="397">
        <v>2.0</v>
      </c>
      <c r="G742" s="398">
        <v>2.0</v>
      </c>
      <c r="H742" s="398">
        <v>1.0</v>
      </c>
      <c r="I742" s="398">
        <v>7.0</v>
      </c>
      <c r="J742" s="15"/>
      <c r="K742" s="206"/>
      <c r="L742" s="206"/>
      <c r="M742" s="206"/>
      <c r="N742" s="206"/>
      <c r="O742" s="206"/>
      <c r="P742" s="15"/>
    </row>
    <row r="743" ht="15.75" customHeight="1">
      <c r="A743" s="394"/>
      <c r="B743" s="15"/>
      <c r="C743" s="206"/>
      <c r="D743" s="206"/>
      <c r="E743" s="398">
        <v>2.0</v>
      </c>
      <c r="F743" s="397">
        <v>2.0</v>
      </c>
      <c r="G743" s="398">
        <v>2.0</v>
      </c>
      <c r="H743" s="398">
        <v>2.0</v>
      </c>
      <c r="I743" s="398">
        <v>8.0</v>
      </c>
      <c r="J743" s="15"/>
      <c r="K743" s="206"/>
      <c r="L743" s="206"/>
      <c r="M743" s="206"/>
      <c r="N743" s="206"/>
      <c r="O743" s="206"/>
      <c r="P743" s="15"/>
    </row>
    <row r="744" ht="15.75" customHeight="1">
      <c r="A744" s="394"/>
      <c r="B744" s="15"/>
      <c r="C744" s="206"/>
      <c r="D744" s="206"/>
      <c r="E744" s="398">
        <v>2.0</v>
      </c>
      <c r="F744" s="397">
        <v>2.0</v>
      </c>
      <c r="G744" s="398">
        <v>2.0</v>
      </c>
      <c r="H744" s="398">
        <v>2.0</v>
      </c>
      <c r="I744" s="398">
        <v>8.0</v>
      </c>
      <c r="J744" s="15"/>
      <c r="K744" s="206"/>
      <c r="L744" s="206"/>
      <c r="M744" s="206"/>
      <c r="N744" s="206"/>
      <c r="O744" s="206"/>
      <c r="P744" s="15"/>
    </row>
    <row r="745" ht="15.75" customHeight="1">
      <c r="A745" s="394"/>
      <c r="B745" s="15"/>
      <c r="C745" s="206"/>
      <c r="D745" s="206"/>
      <c r="E745" s="398">
        <v>2.0</v>
      </c>
      <c r="F745" s="397">
        <v>2.0</v>
      </c>
      <c r="G745" s="398">
        <v>2.0</v>
      </c>
      <c r="H745" s="398">
        <v>2.0</v>
      </c>
      <c r="I745" s="398">
        <v>8.0</v>
      </c>
      <c r="J745" s="15"/>
      <c r="K745" s="206"/>
      <c r="L745" s="206"/>
      <c r="M745" s="206"/>
      <c r="N745" s="206"/>
      <c r="O745" s="206"/>
      <c r="P745" s="15"/>
    </row>
    <row r="746" ht="15.75" customHeight="1">
      <c r="A746" s="394"/>
      <c r="B746" s="15"/>
      <c r="C746" s="206"/>
      <c r="D746" s="206"/>
      <c r="E746" s="404">
        <v>2.0</v>
      </c>
      <c r="F746" s="404">
        <v>2.0</v>
      </c>
      <c r="G746" s="404">
        <v>2.0</v>
      </c>
      <c r="H746" s="404">
        <v>1.0</v>
      </c>
      <c r="I746" s="404">
        <v>7.0</v>
      </c>
      <c r="J746" s="15"/>
      <c r="K746" s="206"/>
      <c r="L746" s="206"/>
      <c r="M746" s="206"/>
      <c r="N746" s="206"/>
      <c r="O746" s="206"/>
      <c r="P746" s="15"/>
    </row>
    <row r="747" ht="15.75" customHeight="1">
      <c r="A747" s="394"/>
      <c r="B747" s="15"/>
      <c r="C747" s="206"/>
      <c r="D747" s="206"/>
      <c r="E747" s="404">
        <v>3.0</v>
      </c>
      <c r="F747" s="404">
        <v>2.0</v>
      </c>
      <c r="G747" s="404">
        <v>2.0</v>
      </c>
      <c r="H747" s="404">
        <v>2.0</v>
      </c>
      <c r="I747" s="404">
        <v>9.0</v>
      </c>
      <c r="J747" s="15"/>
      <c r="K747" s="206"/>
      <c r="L747" s="206"/>
      <c r="M747" s="206"/>
      <c r="N747" s="206"/>
      <c r="O747" s="206"/>
      <c r="P747" s="15"/>
    </row>
    <row r="748" ht="15.75" customHeight="1">
      <c r="A748" s="394"/>
      <c r="B748" s="15"/>
      <c r="C748" s="206"/>
      <c r="D748" s="206"/>
      <c r="E748" s="404">
        <v>3.0</v>
      </c>
      <c r="F748" s="404">
        <v>2.0</v>
      </c>
      <c r="G748" s="404">
        <v>2.0</v>
      </c>
      <c r="H748" s="404">
        <v>2.0</v>
      </c>
      <c r="I748" s="404">
        <v>9.0</v>
      </c>
      <c r="J748" s="15"/>
      <c r="K748" s="206"/>
      <c r="L748" s="206"/>
      <c r="M748" s="206"/>
      <c r="N748" s="206"/>
      <c r="O748" s="206"/>
      <c r="P748" s="15"/>
    </row>
    <row r="749" ht="15.75" customHeight="1">
      <c r="A749" s="394"/>
      <c r="B749" s="15"/>
      <c r="C749" s="206"/>
      <c r="D749" s="206"/>
      <c r="E749" s="404">
        <v>2.0</v>
      </c>
      <c r="F749" s="404">
        <v>2.0</v>
      </c>
      <c r="G749" s="404">
        <v>2.0</v>
      </c>
      <c r="H749" s="404">
        <v>2.0</v>
      </c>
      <c r="I749" s="404">
        <v>8.0</v>
      </c>
      <c r="J749" s="15"/>
      <c r="K749" s="206"/>
      <c r="L749" s="206"/>
      <c r="M749" s="206"/>
      <c r="N749" s="206"/>
      <c r="O749" s="206"/>
      <c r="P749" s="15"/>
    </row>
    <row r="750" ht="15.75" customHeight="1">
      <c r="A750" s="80"/>
      <c r="B750" s="16"/>
      <c r="C750" s="211"/>
      <c r="D750" s="211"/>
      <c r="E750" s="402"/>
      <c r="F750" s="402"/>
      <c r="G750" s="402"/>
      <c r="H750" s="402"/>
      <c r="I750" s="402"/>
      <c r="J750" s="16"/>
      <c r="K750" s="211"/>
      <c r="L750" s="211"/>
      <c r="M750" s="211"/>
      <c r="N750" s="211"/>
      <c r="O750" s="211"/>
      <c r="P750" s="16"/>
    </row>
    <row r="751" ht="15.75" customHeight="1">
      <c r="A751" s="389"/>
      <c r="B751" s="405"/>
      <c r="C751" s="400"/>
      <c r="D751" s="400"/>
      <c r="E751" s="391"/>
      <c r="F751" s="392"/>
      <c r="G751" s="393"/>
      <c r="H751" s="393"/>
      <c r="I751" s="393"/>
      <c r="J751" s="386" t="str">
        <f>I761</f>
        <v/>
      </c>
      <c r="K751" s="384"/>
      <c r="L751" s="384"/>
      <c r="M751" s="384"/>
      <c r="N751" s="384"/>
      <c r="O751" s="384">
        <f>Round(SUM(K751:N760),0)</f>
        <v>0</v>
      </c>
      <c r="P751" s="386">
        <f>O751+J751</f>
        <v>0</v>
      </c>
    </row>
    <row r="752" ht="15.75" customHeight="1">
      <c r="A752" s="394"/>
      <c r="B752" s="15"/>
      <c r="C752" s="206"/>
      <c r="D752" s="206"/>
      <c r="E752" s="393"/>
      <c r="F752" s="392"/>
      <c r="G752" s="393"/>
      <c r="H752" s="393"/>
      <c r="I752" s="393"/>
      <c r="J752" s="15"/>
      <c r="K752" s="206"/>
      <c r="L752" s="206"/>
      <c r="M752" s="206"/>
      <c r="N752" s="206"/>
      <c r="O752" s="206"/>
      <c r="P752" s="15"/>
    </row>
    <row r="753" ht="15.75" customHeight="1">
      <c r="A753" s="394"/>
      <c r="B753" s="15"/>
      <c r="C753" s="206"/>
      <c r="D753" s="206"/>
      <c r="E753" s="393"/>
      <c r="F753" s="392"/>
      <c r="G753" s="393"/>
      <c r="H753" s="393"/>
      <c r="I753" s="393"/>
      <c r="J753" s="15"/>
      <c r="K753" s="206"/>
      <c r="L753" s="206"/>
      <c r="M753" s="206"/>
      <c r="N753" s="206"/>
      <c r="O753" s="206"/>
      <c r="P753" s="15"/>
    </row>
    <row r="754" ht="15.75" customHeight="1">
      <c r="A754" s="394"/>
      <c r="B754" s="15"/>
      <c r="C754" s="206"/>
      <c r="D754" s="206"/>
      <c r="E754" s="393"/>
      <c r="F754" s="392"/>
      <c r="G754" s="393"/>
      <c r="H754" s="393"/>
      <c r="I754" s="393"/>
      <c r="J754" s="15"/>
      <c r="K754" s="206"/>
      <c r="L754" s="206"/>
      <c r="M754" s="206"/>
      <c r="N754" s="206"/>
      <c r="O754" s="206"/>
      <c r="P754" s="15"/>
    </row>
    <row r="755" ht="15.75" customHeight="1">
      <c r="A755" s="394"/>
      <c r="B755" s="15"/>
      <c r="C755" s="206"/>
      <c r="D755" s="206"/>
      <c r="E755" s="393"/>
      <c r="F755" s="392"/>
      <c r="G755" s="393"/>
      <c r="H755" s="393"/>
      <c r="I755" s="393"/>
      <c r="J755" s="15"/>
      <c r="K755" s="206"/>
      <c r="L755" s="206"/>
      <c r="M755" s="206"/>
      <c r="N755" s="206"/>
      <c r="O755" s="206"/>
      <c r="P755" s="15"/>
    </row>
    <row r="756" ht="15.75" customHeight="1">
      <c r="A756" s="394"/>
      <c r="B756" s="15"/>
      <c r="C756" s="206"/>
      <c r="D756" s="206"/>
      <c r="E756" s="393"/>
      <c r="F756" s="392"/>
      <c r="G756" s="393"/>
      <c r="H756" s="393"/>
      <c r="I756" s="393"/>
      <c r="J756" s="15"/>
      <c r="K756" s="206"/>
      <c r="L756" s="206"/>
      <c r="M756" s="206"/>
      <c r="N756" s="206"/>
      <c r="O756" s="206"/>
      <c r="P756" s="15"/>
    </row>
    <row r="757" ht="15.75" customHeight="1">
      <c r="A757" s="394"/>
      <c r="B757" s="15"/>
      <c r="C757" s="206"/>
      <c r="D757" s="206"/>
      <c r="E757" s="402"/>
      <c r="F757" s="402"/>
      <c r="G757" s="402"/>
      <c r="H757" s="402"/>
      <c r="I757" s="402"/>
      <c r="J757" s="15"/>
      <c r="K757" s="206"/>
      <c r="L757" s="206"/>
      <c r="M757" s="206"/>
      <c r="N757" s="206"/>
      <c r="O757" s="206"/>
      <c r="P757" s="15"/>
    </row>
    <row r="758" ht="15.75" customHeight="1">
      <c r="A758" s="394"/>
      <c r="B758" s="15"/>
      <c r="C758" s="206"/>
      <c r="D758" s="206"/>
      <c r="E758" s="402"/>
      <c r="F758" s="402"/>
      <c r="G758" s="402"/>
      <c r="H758" s="402"/>
      <c r="I758" s="402"/>
      <c r="J758" s="15"/>
      <c r="K758" s="206"/>
      <c r="L758" s="206"/>
      <c r="M758" s="206"/>
      <c r="N758" s="206"/>
      <c r="O758" s="206"/>
      <c r="P758" s="15"/>
    </row>
    <row r="759" ht="15.75" customHeight="1">
      <c r="A759" s="394"/>
      <c r="B759" s="15"/>
      <c r="C759" s="206"/>
      <c r="D759" s="206"/>
      <c r="E759" s="402"/>
      <c r="F759" s="402"/>
      <c r="G759" s="402"/>
      <c r="H759" s="402"/>
      <c r="I759" s="402"/>
      <c r="J759" s="15"/>
      <c r="K759" s="206"/>
      <c r="L759" s="206"/>
      <c r="M759" s="206"/>
      <c r="N759" s="206"/>
      <c r="O759" s="206"/>
      <c r="P759" s="15"/>
    </row>
    <row r="760" ht="15.75" customHeight="1">
      <c r="A760" s="394"/>
      <c r="B760" s="15"/>
      <c r="C760" s="206"/>
      <c r="D760" s="206"/>
      <c r="E760" s="402"/>
      <c r="F760" s="402"/>
      <c r="G760" s="402"/>
      <c r="H760" s="402"/>
      <c r="I760" s="402"/>
      <c r="J760" s="15"/>
      <c r="K760" s="206"/>
      <c r="L760" s="206"/>
      <c r="M760" s="206"/>
      <c r="N760" s="206"/>
      <c r="O760" s="206"/>
      <c r="P760" s="15"/>
    </row>
    <row r="761" ht="15.75" customHeight="1">
      <c r="A761" s="80"/>
      <c r="B761" s="16"/>
      <c r="C761" s="211"/>
      <c r="D761" s="211"/>
      <c r="E761" s="402"/>
      <c r="F761" s="402"/>
      <c r="G761" s="402"/>
      <c r="H761" s="402"/>
      <c r="I761" s="402"/>
      <c r="J761" s="16"/>
      <c r="K761" s="211"/>
      <c r="L761" s="211"/>
      <c r="M761" s="211"/>
      <c r="N761" s="211"/>
      <c r="O761" s="211"/>
      <c r="P761" s="16"/>
    </row>
    <row r="762" ht="15.75" customHeight="1">
      <c r="A762" s="389"/>
      <c r="B762" s="405"/>
      <c r="C762" s="400"/>
      <c r="D762" s="400"/>
      <c r="E762" s="391"/>
      <c r="F762" s="392"/>
      <c r="G762" s="393"/>
      <c r="H762" s="393"/>
      <c r="I762" s="393"/>
      <c r="J762" s="386" t="str">
        <f>I772</f>
        <v/>
      </c>
      <c r="K762" s="384"/>
      <c r="L762" s="384"/>
      <c r="M762" s="384"/>
      <c r="N762" s="384"/>
      <c r="O762" s="384">
        <f>Round(SUM(K762:N771),0)</f>
        <v>0</v>
      </c>
      <c r="P762" s="386">
        <f>O762+J762</f>
        <v>0</v>
      </c>
    </row>
    <row r="763" ht="15.75" customHeight="1">
      <c r="A763" s="394"/>
      <c r="B763" s="15"/>
      <c r="C763" s="206"/>
      <c r="D763" s="206"/>
      <c r="E763" s="393"/>
      <c r="F763" s="392"/>
      <c r="G763" s="393"/>
      <c r="H763" s="393"/>
      <c r="I763" s="393"/>
      <c r="J763" s="15"/>
      <c r="K763" s="206"/>
      <c r="L763" s="206"/>
      <c r="M763" s="206"/>
      <c r="N763" s="206"/>
      <c r="O763" s="206"/>
      <c r="P763" s="15"/>
    </row>
    <row r="764" ht="15.75" customHeight="1">
      <c r="A764" s="394"/>
      <c r="B764" s="15"/>
      <c r="C764" s="206"/>
      <c r="D764" s="206"/>
      <c r="E764" s="393"/>
      <c r="F764" s="392"/>
      <c r="G764" s="393"/>
      <c r="H764" s="393"/>
      <c r="I764" s="393"/>
      <c r="J764" s="15"/>
      <c r="K764" s="206"/>
      <c r="L764" s="206"/>
      <c r="M764" s="206"/>
      <c r="N764" s="206"/>
      <c r="O764" s="206"/>
      <c r="P764" s="15"/>
    </row>
    <row r="765" ht="15.75" customHeight="1">
      <c r="A765" s="394"/>
      <c r="B765" s="15"/>
      <c r="C765" s="206"/>
      <c r="D765" s="206"/>
      <c r="E765" s="393"/>
      <c r="F765" s="392"/>
      <c r="G765" s="393"/>
      <c r="H765" s="393"/>
      <c r="I765" s="393"/>
      <c r="J765" s="15"/>
      <c r="K765" s="206"/>
      <c r="L765" s="206"/>
      <c r="M765" s="206"/>
      <c r="N765" s="206"/>
      <c r="O765" s="206"/>
      <c r="P765" s="15"/>
    </row>
    <row r="766" ht="15.75" customHeight="1">
      <c r="A766" s="394"/>
      <c r="B766" s="15"/>
      <c r="C766" s="206"/>
      <c r="D766" s="206"/>
      <c r="E766" s="402"/>
      <c r="F766" s="402"/>
      <c r="G766" s="402"/>
      <c r="H766" s="402"/>
      <c r="I766" s="402"/>
      <c r="J766" s="15"/>
      <c r="K766" s="206"/>
      <c r="L766" s="206"/>
      <c r="M766" s="206"/>
      <c r="N766" s="206"/>
      <c r="O766" s="206"/>
      <c r="P766" s="15"/>
    </row>
    <row r="767" ht="15.75" customHeight="1">
      <c r="A767" s="394"/>
      <c r="B767" s="15"/>
      <c r="C767" s="206"/>
      <c r="D767" s="206"/>
      <c r="E767" s="402"/>
      <c r="F767" s="402"/>
      <c r="G767" s="402"/>
      <c r="H767" s="402"/>
      <c r="I767" s="402"/>
      <c r="J767" s="15"/>
      <c r="K767" s="206"/>
      <c r="L767" s="206"/>
      <c r="M767" s="206"/>
      <c r="N767" s="206"/>
      <c r="O767" s="206"/>
      <c r="P767" s="15"/>
    </row>
    <row r="768" ht="15.75" customHeight="1">
      <c r="A768" s="394"/>
      <c r="B768" s="15"/>
      <c r="C768" s="206"/>
      <c r="D768" s="206"/>
      <c r="E768" s="402"/>
      <c r="F768" s="402"/>
      <c r="G768" s="402"/>
      <c r="H768" s="402"/>
      <c r="I768" s="402"/>
      <c r="J768" s="15"/>
      <c r="K768" s="206"/>
      <c r="L768" s="206"/>
      <c r="M768" s="206"/>
      <c r="N768" s="206"/>
      <c r="O768" s="206"/>
      <c r="P768" s="15"/>
    </row>
    <row r="769" ht="15.75" customHeight="1">
      <c r="A769" s="394"/>
      <c r="B769" s="15"/>
      <c r="C769" s="206"/>
      <c r="D769" s="206"/>
      <c r="E769" s="402"/>
      <c r="F769" s="402"/>
      <c r="G769" s="402"/>
      <c r="H769" s="402"/>
      <c r="I769" s="402"/>
      <c r="J769" s="15"/>
      <c r="K769" s="206"/>
      <c r="L769" s="206"/>
      <c r="M769" s="206"/>
      <c r="N769" s="206"/>
      <c r="O769" s="206"/>
      <c r="P769" s="15"/>
    </row>
    <row r="770" ht="15.75" customHeight="1">
      <c r="A770" s="394"/>
      <c r="B770" s="15"/>
      <c r="C770" s="206"/>
      <c r="D770" s="206"/>
      <c r="E770" s="402"/>
      <c r="F770" s="402"/>
      <c r="G770" s="402"/>
      <c r="H770" s="402"/>
      <c r="I770" s="402"/>
      <c r="J770" s="15"/>
      <c r="K770" s="206"/>
      <c r="L770" s="206"/>
      <c r="M770" s="206"/>
      <c r="N770" s="206"/>
      <c r="O770" s="206"/>
      <c r="P770" s="15"/>
    </row>
    <row r="771" ht="15.75" customHeight="1">
      <c r="A771" s="394"/>
      <c r="B771" s="15"/>
      <c r="C771" s="206"/>
      <c r="D771" s="206"/>
      <c r="E771" s="402"/>
      <c r="F771" s="402"/>
      <c r="G771" s="402"/>
      <c r="H771" s="402"/>
      <c r="I771" s="402"/>
      <c r="J771" s="15"/>
      <c r="K771" s="206"/>
      <c r="L771" s="206"/>
      <c r="M771" s="206"/>
      <c r="N771" s="206"/>
      <c r="O771" s="206"/>
      <c r="P771" s="15"/>
    </row>
    <row r="772" ht="15.75" customHeight="1">
      <c r="A772" s="80"/>
      <c r="B772" s="16"/>
      <c r="C772" s="211"/>
      <c r="D772" s="211"/>
      <c r="E772" s="402"/>
      <c r="F772" s="402"/>
      <c r="G772" s="402"/>
      <c r="H772" s="402"/>
      <c r="I772" s="402"/>
      <c r="J772" s="16"/>
      <c r="K772" s="211"/>
      <c r="L772" s="211"/>
      <c r="M772" s="211"/>
      <c r="N772" s="211"/>
      <c r="O772" s="211"/>
      <c r="P772" s="16"/>
    </row>
    <row r="773" ht="15.75" customHeight="1">
      <c r="A773" s="389"/>
      <c r="B773" s="405"/>
      <c r="C773" s="400"/>
      <c r="D773" s="400"/>
      <c r="E773" s="391"/>
      <c r="F773" s="392"/>
      <c r="G773" s="393"/>
      <c r="H773" s="393"/>
      <c r="I773" s="393"/>
      <c r="J773" s="386" t="str">
        <f>I783</f>
        <v/>
      </c>
      <c r="K773" s="384"/>
      <c r="L773" s="384"/>
      <c r="M773" s="384"/>
      <c r="N773" s="384"/>
      <c r="O773" s="384">
        <f>Round(SUM(K773:N782),0)</f>
        <v>0</v>
      </c>
      <c r="P773" s="386">
        <f>O773+J773</f>
        <v>0</v>
      </c>
    </row>
    <row r="774" ht="15.75" customHeight="1">
      <c r="A774" s="394"/>
      <c r="B774" s="15"/>
      <c r="C774" s="206"/>
      <c r="D774" s="206"/>
      <c r="E774" s="393"/>
      <c r="F774" s="392"/>
      <c r="G774" s="393"/>
      <c r="H774" s="393"/>
      <c r="I774" s="393"/>
      <c r="J774" s="15"/>
      <c r="K774" s="206"/>
      <c r="L774" s="206"/>
      <c r="M774" s="206"/>
      <c r="N774" s="206"/>
      <c r="O774" s="206"/>
      <c r="P774" s="15"/>
    </row>
    <row r="775" ht="15.75" customHeight="1">
      <c r="A775" s="394"/>
      <c r="B775" s="15"/>
      <c r="C775" s="206"/>
      <c r="D775" s="206"/>
      <c r="E775" s="393"/>
      <c r="F775" s="392"/>
      <c r="G775" s="393"/>
      <c r="H775" s="393"/>
      <c r="I775" s="393"/>
      <c r="J775" s="15"/>
      <c r="K775" s="206"/>
      <c r="L775" s="206"/>
      <c r="M775" s="206"/>
      <c r="N775" s="206"/>
      <c r="O775" s="206"/>
      <c r="P775" s="15"/>
    </row>
    <row r="776" ht="15.75" customHeight="1">
      <c r="A776" s="394"/>
      <c r="B776" s="15"/>
      <c r="C776" s="206"/>
      <c r="D776" s="206"/>
      <c r="E776" s="393"/>
      <c r="F776" s="392"/>
      <c r="G776" s="393"/>
      <c r="H776" s="393"/>
      <c r="I776" s="393"/>
      <c r="J776" s="15"/>
      <c r="K776" s="206"/>
      <c r="L776" s="206"/>
      <c r="M776" s="206"/>
      <c r="N776" s="206"/>
      <c r="O776" s="206"/>
      <c r="P776" s="15"/>
    </row>
    <row r="777" ht="15.75" customHeight="1">
      <c r="A777" s="394"/>
      <c r="B777" s="15"/>
      <c r="C777" s="206"/>
      <c r="D777" s="206"/>
      <c r="E777" s="393"/>
      <c r="F777" s="392"/>
      <c r="G777" s="393"/>
      <c r="H777" s="393"/>
      <c r="I777" s="393"/>
      <c r="J777" s="15"/>
      <c r="K777" s="206"/>
      <c r="L777" s="206"/>
      <c r="M777" s="206"/>
      <c r="N777" s="206"/>
      <c r="O777" s="206"/>
      <c r="P777" s="15"/>
    </row>
    <row r="778" ht="15.75" customHeight="1">
      <c r="A778" s="394"/>
      <c r="B778" s="15"/>
      <c r="C778" s="206"/>
      <c r="D778" s="206"/>
      <c r="E778" s="393"/>
      <c r="F778" s="392"/>
      <c r="G778" s="393"/>
      <c r="H778" s="393"/>
      <c r="I778" s="393"/>
      <c r="J778" s="15"/>
      <c r="K778" s="206"/>
      <c r="L778" s="206"/>
      <c r="M778" s="206"/>
      <c r="N778" s="206"/>
      <c r="O778" s="206"/>
      <c r="P778" s="15"/>
    </row>
    <row r="779" ht="15.75" customHeight="1">
      <c r="A779" s="394"/>
      <c r="B779" s="15"/>
      <c r="C779" s="206"/>
      <c r="D779" s="206"/>
      <c r="E779" s="402"/>
      <c r="F779" s="402"/>
      <c r="G779" s="402"/>
      <c r="H779" s="402"/>
      <c r="I779" s="402"/>
      <c r="J779" s="15"/>
      <c r="K779" s="206"/>
      <c r="L779" s="206"/>
      <c r="M779" s="206"/>
      <c r="N779" s="206"/>
      <c r="O779" s="206"/>
      <c r="P779" s="15"/>
    </row>
    <row r="780" ht="15.75" customHeight="1">
      <c r="A780" s="394"/>
      <c r="B780" s="15"/>
      <c r="C780" s="206"/>
      <c r="D780" s="206"/>
      <c r="E780" s="402"/>
      <c r="F780" s="402"/>
      <c r="G780" s="402"/>
      <c r="H780" s="402"/>
      <c r="I780" s="402"/>
      <c r="J780" s="15"/>
      <c r="K780" s="206"/>
      <c r="L780" s="206"/>
      <c r="M780" s="206"/>
      <c r="N780" s="206"/>
      <c r="O780" s="206"/>
      <c r="P780" s="15"/>
    </row>
    <row r="781" ht="15.75" customHeight="1">
      <c r="A781" s="394"/>
      <c r="B781" s="15"/>
      <c r="C781" s="206"/>
      <c r="D781" s="206"/>
      <c r="E781" s="402"/>
      <c r="F781" s="402"/>
      <c r="G781" s="402"/>
      <c r="H781" s="402"/>
      <c r="I781" s="402"/>
      <c r="J781" s="15"/>
      <c r="K781" s="206"/>
      <c r="L781" s="206"/>
      <c r="M781" s="206"/>
      <c r="N781" s="206"/>
      <c r="O781" s="206"/>
      <c r="P781" s="15"/>
    </row>
    <row r="782" ht="15.75" customHeight="1">
      <c r="A782" s="394"/>
      <c r="B782" s="15"/>
      <c r="C782" s="206"/>
      <c r="D782" s="206"/>
      <c r="E782" s="402"/>
      <c r="F782" s="402"/>
      <c r="G782" s="402"/>
      <c r="H782" s="402"/>
      <c r="I782" s="402"/>
      <c r="J782" s="15"/>
      <c r="K782" s="206"/>
      <c r="L782" s="206"/>
      <c r="M782" s="206"/>
      <c r="N782" s="206"/>
      <c r="O782" s="206"/>
      <c r="P782" s="15"/>
    </row>
    <row r="783" ht="15.75" customHeight="1">
      <c r="A783" s="80"/>
      <c r="B783" s="16"/>
      <c r="C783" s="211"/>
      <c r="D783" s="211"/>
      <c r="E783" s="402"/>
      <c r="F783" s="402"/>
      <c r="G783" s="402"/>
      <c r="H783" s="402"/>
      <c r="I783" s="402"/>
      <c r="J783" s="16"/>
      <c r="K783" s="211"/>
      <c r="L783" s="211"/>
      <c r="M783" s="211"/>
      <c r="N783" s="211"/>
      <c r="O783" s="211"/>
      <c r="P783" s="16"/>
    </row>
    <row r="784" ht="15.75" customHeight="1">
      <c r="A784" s="389"/>
      <c r="B784" s="405"/>
      <c r="C784" s="400"/>
      <c r="D784" s="400"/>
      <c r="E784" s="391"/>
      <c r="F784" s="392"/>
      <c r="G784" s="393"/>
      <c r="H784" s="393"/>
      <c r="I784" s="393"/>
      <c r="J784" s="386" t="str">
        <f>I794</f>
        <v/>
      </c>
      <c r="K784" s="384"/>
      <c r="L784" s="384"/>
      <c r="M784" s="384"/>
      <c r="N784" s="384"/>
      <c r="O784" s="384">
        <f>Round(SUM(K784:N793),0)</f>
        <v>0</v>
      </c>
      <c r="P784" s="386">
        <f>O784+J784</f>
        <v>0</v>
      </c>
    </row>
    <row r="785" ht="15.75" customHeight="1">
      <c r="A785" s="394"/>
      <c r="B785" s="15"/>
      <c r="C785" s="206"/>
      <c r="D785" s="206"/>
      <c r="E785" s="393"/>
      <c r="F785" s="392"/>
      <c r="G785" s="393"/>
      <c r="H785" s="393"/>
      <c r="I785" s="393"/>
      <c r="J785" s="15"/>
      <c r="K785" s="206"/>
      <c r="L785" s="206"/>
      <c r="M785" s="206"/>
      <c r="N785" s="206"/>
      <c r="O785" s="206"/>
      <c r="P785" s="15"/>
    </row>
    <row r="786" ht="15.75" customHeight="1">
      <c r="A786" s="394"/>
      <c r="B786" s="15"/>
      <c r="C786" s="206"/>
      <c r="D786" s="206"/>
      <c r="E786" s="393"/>
      <c r="F786" s="392"/>
      <c r="G786" s="393"/>
      <c r="H786" s="393"/>
      <c r="I786" s="393"/>
      <c r="J786" s="15"/>
      <c r="K786" s="206"/>
      <c r="L786" s="206"/>
      <c r="M786" s="206"/>
      <c r="N786" s="206"/>
      <c r="O786" s="206"/>
      <c r="P786" s="15"/>
    </row>
    <row r="787" ht="15.75" customHeight="1">
      <c r="A787" s="394"/>
      <c r="B787" s="15"/>
      <c r="C787" s="206"/>
      <c r="D787" s="206"/>
      <c r="E787" s="393"/>
      <c r="F787" s="392"/>
      <c r="G787" s="393"/>
      <c r="H787" s="393"/>
      <c r="I787" s="393"/>
      <c r="J787" s="15"/>
      <c r="K787" s="206"/>
      <c r="L787" s="206"/>
      <c r="M787" s="206"/>
      <c r="N787" s="206"/>
      <c r="O787" s="206"/>
      <c r="P787" s="15"/>
    </row>
    <row r="788" ht="15.75" customHeight="1">
      <c r="A788" s="394"/>
      <c r="B788" s="15"/>
      <c r="C788" s="206"/>
      <c r="D788" s="206"/>
      <c r="E788" s="393"/>
      <c r="F788" s="392"/>
      <c r="G788" s="393"/>
      <c r="H788" s="393"/>
      <c r="I788" s="393"/>
      <c r="J788" s="15"/>
      <c r="K788" s="206"/>
      <c r="L788" s="206"/>
      <c r="M788" s="206"/>
      <c r="N788" s="206"/>
      <c r="O788" s="206"/>
      <c r="P788" s="15"/>
    </row>
    <row r="789" ht="15.75" customHeight="1">
      <c r="A789" s="394"/>
      <c r="B789" s="15"/>
      <c r="C789" s="206"/>
      <c r="D789" s="206"/>
      <c r="E789" s="393"/>
      <c r="F789" s="392"/>
      <c r="G789" s="393"/>
      <c r="H789" s="393"/>
      <c r="I789" s="393"/>
      <c r="J789" s="15"/>
      <c r="K789" s="206"/>
      <c r="L789" s="206"/>
      <c r="M789" s="206"/>
      <c r="N789" s="206"/>
      <c r="O789" s="206"/>
      <c r="P789" s="15"/>
    </row>
    <row r="790" ht="15.75" customHeight="1">
      <c r="A790" s="394"/>
      <c r="B790" s="15"/>
      <c r="C790" s="206"/>
      <c r="D790" s="206"/>
      <c r="E790" s="402"/>
      <c r="F790" s="402"/>
      <c r="G790" s="402"/>
      <c r="H790" s="402"/>
      <c r="I790" s="402"/>
      <c r="J790" s="15"/>
      <c r="K790" s="206"/>
      <c r="L790" s="206"/>
      <c r="M790" s="206"/>
      <c r="N790" s="206"/>
      <c r="O790" s="206"/>
      <c r="P790" s="15"/>
    </row>
    <row r="791" ht="15.75" customHeight="1">
      <c r="A791" s="394"/>
      <c r="B791" s="15"/>
      <c r="C791" s="206"/>
      <c r="D791" s="206"/>
      <c r="E791" s="402"/>
      <c r="F791" s="402"/>
      <c r="G791" s="402"/>
      <c r="H791" s="402"/>
      <c r="I791" s="402"/>
      <c r="J791" s="15"/>
      <c r="K791" s="206"/>
      <c r="L791" s="206"/>
      <c r="M791" s="206"/>
      <c r="N791" s="206"/>
      <c r="O791" s="206"/>
      <c r="P791" s="15"/>
    </row>
    <row r="792" ht="15.75" customHeight="1">
      <c r="A792" s="394"/>
      <c r="B792" s="15"/>
      <c r="C792" s="206"/>
      <c r="D792" s="206"/>
      <c r="E792" s="402"/>
      <c r="F792" s="402"/>
      <c r="G792" s="402"/>
      <c r="H792" s="402"/>
      <c r="I792" s="402"/>
      <c r="J792" s="15"/>
      <c r="K792" s="206"/>
      <c r="L792" s="206"/>
      <c r="M792" s="206"/>
      <c r="N792" s="206"/>
      <c r="O792" s="206"/>
      <c r="P792" s="15"/>
    </row>
    <row r="793" ht="15.75" customHeight="1">
      <c r="A793" s="394"/>
      <c r="B793" s="15"/>
      <c r="C793" s="206"/>
      <c r="D793" s="206"/>
      <c r="E793" s="402"/>
      <c r="F793" s="402"/>
      <c r="G793" s="402"/>
      <c r="H793" s="402"/>
      <c r="I793" s="402"/>
      <c r="J793" s="15"/>
      <c r="K793" s="206"/>
      <c r="L793" s="206"/>
      <c r="M793" s="206"/>
      <c r="N793" s="206"/>
      <c r="O793" s="206"/>
      <c r="P793" s="15"/>
    </row>
    <row r="794" ht="15.75" customHeight="1">
      <c r="A794" s="80"/>
      <c r="B794" s="16"/>
      <c r="C794" s="211"/>
      <c r="D794" s="211"/>
      <c r="E794" s="402"/>
      <c r="F794" s="402"/>
      <c r="G794" s="402"/>
      <c r="H794" s="402"/>
      <c r="I794" s="402"/>
      <c r="J794" s="16"/>
      <c r="K794" s="211"/>
      <c r="L794" s="211"/>
      <c r="M794" s="211"/>
      <c r="N794" s="211"/>
      <c r="O794" s="211"/>
      <c r="P794" s="16"/>
    </row>
    <row r="795" ht="15.75" customHeight="1">
      <c r="A795" s="389"/>
      <c r="B795" s="405"/>
      <c r="C795" s="400"/>
      <c r="D795" s="400"/>
      <c r="E795" s="391"/>
      <c r="F795" s="392"/>
      <c r="G795" s="393"/>
      <c r="H795" s="393"/>
      <c r="I795" s="393"/>
      <c r="J795" s="386" t="str">
        <f>I805</f>
        <v/>
      </c>
      <c r="K795" s="384"/>
      <c r="L795" s="384"/>
      <c r="M795" s="384"/>
      <c r="N795" s="384"/>
      <c r="O795" s="384">
        <f>Round(SUM(K795:N804),0)</f>
        <v>0</v>
      </c>
      <c r="P795" s="386">
        <f>O795+J795</f>
        <v>0</v>
      </c>
    </row>
    <row r="796" ht="15.75" customHeight="1">
      <c r="A796" s="394"/>
      <c r="B796" s="15"/>
      <c r="C796" s="206"/>
      <c r="D796" s="206"/>
      <c r="E796" s="393"/>
      <c r="F796" s="392"/>
      <c r="G796" s="393"/>
      <c r="H796" s="393"/>
      <c r="I796" s="393"/>
      <c r="J796" s="15"/>
      <c r="K796" s="206"/>
      <c r="L796" s="206"/>
      <c r="M796" s="206"/>
      <c r="N796" s="206"/>
      <c r="O796" s="206"/>
      <c r="P796" s="15"/>
    </row>
    <row r="797" ht="15.75" customHeight="1">
      <c r="A797" s="394"/>
      <c r="B797" s="15"/>
      <c r="C797" s="206"/>
      <c r="D797" s="206"/>
      <c r="E797" s="393"/>
      <c r="F797" s="392"/>
      <c r="G797" s="393"/>
      <c r="H797" s="393"/>
      <c r="I797" s="393"/>
      <c r="J797" s="15"/>
      <c r="K797" s="206"/>
      <c r="L797" s="206"/>
      <c r="M797" s="206"/>
      <c r="N797" s="206"/>
      <c r="O797" s="206"/>
      <c r="P797" s="15"/>
    </row>
    <row r="798" ht="15.75" customHeight="1">
      <c r="A798" s="394"/>
      <c r="B798" s="15"/>
      <c r="C798" s="206"/>
      <c r="D798" s="206"/>
      <c r="E798" s="393"/>
      <c r="F798" s="392"/>
      <c r="G798" s="393"/>
      <c r="H798" s="393"/>
      <c r="I798" s="393"/>
      <c r="J798" s="15"/>
      <c r="K798" s="206"/>
      <c r="L798" s="206"/>
      <c r="M798" s="206"/>
      <c r="N798" s="206"/>
      <c r="O798" s="206"/>
      <c r="P798" s="15"/>
    </row>
    <row r="799" ht="15.75" customHeight="1">
      <c r="A799" s="394"/>
      <c r="B799" s="15"/>
      <c r="C799" s="206"/>
      <c r="D799" s="206"/>
      <c r="E799" s="393"/>
      <c r="F799" s="392"/>
      <c r="G799" s="393"/>
      <c r="H799" s="393"/>
      <c r="I799" s="393"/>
      <c r="J799" s="15"/>
      <c r="K799" s="206"/>
      <c r="L799" s="206"/>
      <c r="M799" s="206"/>
      <c r="N799" s="206"/>
      <c r="O799" s="206"/>
      <c r="P799" s="15"/>
    </row>
    <row r="800" ht="15.75" customHeight="1">
      <c r="A800" s="394"/>
      <c r="B800" s="15"/>
      <c r="C800" s="206"/>
      <c r="D800" s="206"/>
      <c r="E800" s="393"/>
      <c r="F800" s="392"/>
      <c r="G800" s="393"/>
      <c r="H800" s="393"/>
      <c r="I800" s="393"/>
      <c r="J800" s="15"/>
      <c r="K800" s="206"/>
      <c r="L800" s="206"/>
      <c r="M800" s="206"/>
      <c r="N800" s="206"/>
      <c r="O800" s="206"/>
      <c r="P800" s="15"/>
    </row>
    <row r="801" ht="15.75" customHeight="1">
      <c r="A801" s="394"/>
      <c r="B801" s="15"/>
      <c r="C801" s="206"/>
      <c r="D801" s="206"/>
      <c r="E801" s="402"/>
      <c r="F801" s="402"/>
      <c r="G801" s="402"/>
      <c r="H801" s="402"/>
      <c r="I801" s="402"/>
      <c r="J801" s="15"/>
      <c r="K801" s="206"/>
      <c r="L801" s="206"/>
      <c r="M801" s="206"/>
      <c r="N801" s="206"/>
      <c r="O801" s="206"/>
      <c r="P801" s="15"/>
    </row>
    <row r="802" ht="15.75" customHeight="1">
      <c r="A802" s="394"/>
      <c r="B802" s="15"/>
      <c r="C802" s="206"/>
      <c r="D802" s="206"/>
      <c r="E802" s="402"/>
      <c r="F802" s="402"/>
      <c r="G802" s="402"/>
      <c r="H802" s="402"/>
      <c r="I802" s="402"/>
      <c r="J802" s="15"/>
      <c r="K802" s="206"/>
      <c r="L802" s="206"/>
      <c r="M802" s="206"/>
      <c r="N802" s="206"/>
      <c r="O802" s="206"/>
      <c r="P802" s="15"/>
    </row>
    <row r="803" ht="15.75" customHeight="1">
      <c r="A803" s="394"/>
      <c r="B803" s="15"/>
      <c r="C803" s="206"/>
      <c r="D803" s="206"/>
      <c r="E803" s="402"/>
      <c r="F803" s="402"/>
      <c r="G803" s="402"/>
      <c r="H803" s="402"/>
      <c r="I803" s="402"/>
      <c r="J803" s="15"/>
      <c r="K803" s="206"/>
      <c r="L803" s="206"/>
      <c r="M803" s="206"/>
      <c r="N803" s="206"/>
      <c r="O803" s="206"/>
      <c r="P803" s="15"/>
    </row>
    <row r="804" ht="15.75" customHeight="1">
      <c r="A804" s="394"/>
      <c r="B804" s="15"/>
      <c r="C804" s="206"/>
      <c r="D804" s="206"/>
      <c r="E804" s="402"/>
      <c r="F804" s="402"/>
      <c r="G804" s="402"/>
      <c r="H804" s="402"/>
      <c r="I804" s="402"/>
      <c r="J804" s="15"/>
      <c r="K804" s="206"/>
      <c r="L804" s="206"/>
      <c r="M804" s="206"/>
      <c r="N804" s="206"/>
      <c r="O804" s="206"/>
      <c r="P804" s="15"/>
    </row>
    <row r="805" ht="15.75" customHeight="1">
      <c r="A805" s="80"/>
      <c r="B805" s="16"/>
      <c r="C805" s="211"/>
      <c r="D805" s="211"/>
      <c r="E805" s="402"/>
      <c r="F805" s="402"/>
      <c r="G805" s="402"/>
      <c r="H805" s="402"/>
      <c r="I805" s="402"/>
      <c r="J805" s="16"/>
      <c r="K805" s="211"/>
      <c r="L805" s="211"/>
      <c r="M805" s="211"/>
      <c r="N805" s="211"/>
      <c r="O805" s="211"/>
      <c r="P805" s="16"/>
    </row>
    <row r="806" ht="15.75" customHeight="1">
      <c r="A806" s="389"/>
      <c r="B806" s="403" t="s">
        <v>237</v>
      </c>
      <c r="C806" s="400"/>
      <c r="D806" s="401" t="s">
        <v>884</v>
      </c>
      <c r="E806" s="396">
        <v>2.0</v>
      </c>
      <c r="F806" s="397">
        <v>2.0</v>
      </c>
      <c r="G806" s="398">
        <v>2.0</v>
      </c>
      <c r="H806" s="398">
        <v>1.0</v>
      </c>
      <c r="I806" s="398">
        <v>7.0</v>
      </c>
      <c r="J806" s="383">
        <v>7.2</v>
      </c>
      <c r="K806" s="384"/>
      <c r="L806" s="384"/>
      <c r="M806" s="384"/>
      <c r="N806" s="384"/>
      <c r="O806" s="385">
        <v>11.0</v>
      </c>
      <c r="P806" s="386">
        <f>O806+J806</f>
        <v>18.2</v>
      </c>
    </row>
    <row r="807" ht="15.75" customHeight="1">
      <c r="A807" s="394"/>
      <c r="B807" s="15"/>
      <c r="C807" s="206"/>
      <c r="D807" s="206"/>
      <c r="E807" s="396">
        <v>2.0</v>
      </c>
      <c r="F807" s="397">
        <v>2.0</v>
      </c>
      <c r="G807" s="398">
        <v>2.0</v>
      </c>
      <c r="H807" s="398">
        <v>1.0</v>
      </c>
      <c r="I807" s="398">
        <v>7.0</v>
      </c>
      <c r="J807" s="15"/>
      <c r="K807" s="206"/>
      <c r="L807" s="206"/>
      <c r="M807" s="206"/>
      <c r="N807" s="206"/>
      <c r="O807" s="206"/>
      <c r="P807" s="15"/>
    </row>
    <row r="808" ht="15.75" customHeight="1">
      <c r="A808" s="394"/>
      <c r="B808" s="15"/>
      <c r="C808" s="206"/>
      <c r="D808" s="206"/>
      <c r="E808" s="396">
        <v>2.0</v>
      </c>
      <c r="F808" s="397">
        <v>2.0</v>
      </c>
      <c r="G808" s="398">
        <v>2.0</v>
      </c>
      <c r="H808" s="398">
        <v>1.0</v>
      </c>
      <c r="I808" s="398">
        <v>7.0</v>
      </c>
      <c r="J808" s="15"/>
      <c r="K808" s="206"/>
      <c r="L808" s="206"/>
      <c r="M808" s="206"/>
      <c r="N808" s="206"/>
      <c r="O808" s="206"/>
      <c r="P808" s="15"/>
    </row>
    <row r="809" ht="15.75" customHeight="1">
      <c r="A809" s="394"/>
      <c r="B809" s="15"/>
      <c r="C809" s="206"/>
      <c r="D809" s="206"/>
      <c r="E809" s="396">
        <v>2.0</v>
      </c>
      <c r="F809" s="397">
        <v>2.0</v>
      </c>
      <c r="G809" s="398">
        <v>2.0</v>
      </c>
      <c r="H809" s="398">
        <v>1.0</v>
      </c>
      <c r="I809" s="398">
        <v>7.0</v>
      </c>
      <c r="J809" s="15"/>
      <c r="K809" s="206"/>
      <c r="L809" s="206"/>
      <c r="M809" s="206"/>
      <c r="N809" s="206"/>
      <c r="O809" s="206"/>
      <c r="P809" s="15"/>
    </row>
    <row r="810" ht="15.75" customHeight="1">
      <c r="A810" s="394"/>
      <c r="B810" s="15"/>
      <c r="C810" s="206"/>
      <c r="D810" s="206"/>
      <c r="E810" s="396">
        <v>2.0</v>
      </c>
      <c r="F810" s="397">
        <v>2.0</v>
      </c>
      <c r="G810" s="398">
        <v>2.0</v>
      </c>
      <c r="H810" s="398">
        <v>1.0</v>
      </c>
      <c r="I810" s="398">
        <v>7.0</v>
      </c>
      <c r="J810" s="15"/>
      <c r="K810" s="206"/>
      <c r="L810" s="206"/>
      <c r="M810" s="206"/>
      <c r="N810" s="206"/>
      <c r="O810" s="206"/>
      <c r="P810" s="15"/>
    </row>
    <row r="811" ht="15.75" customHeight="1">
      <c r="A811" s="394"/>
      <c r="B811" s="15"/>
      <c r="C811" s="206"/>
      <c r="D811" s="206"/>
      <c r="E811" s="396">
        <v>2.0</v>
      </c>
      <c r="F811" s="397">
        <v>2.0</v>
      </c>
      <c r="G811" s="398">
        <v>2.0</v>
      </c>
      <c r="H811" s="398">
        <v>1.0</v>
      </c>
      <c r="I811" s="398">
        <v>7.0</v>
      </c>
      <c r="J811" s="15"/>
      <c r="K811" s="206"/>
      <c r="L811" s="206"/>
      <c r="M811" s="206"/>
      <c r="N811" s="206"/>
      <c r="O811" s="206"/>
      <c r="P811" s="15"/>
    </row>
    <row r="812" ht="15.75" customHeight="1">
      <c r="A812" s="394"/>
      <c r="B812" s="15"/>
      <c r="C812" s="206"/>
      <c r="D812" s="206"/>
      <c r="E812" s="396">
        <v>2.0</v>
      </c>
      <c r="F812" s="397">
        <v>2.0</v>
      </c>
      <c r="G812" s="398">
        <v>2.0</v>
      </c>
      <c r="H812" s="398">
        <v>1.0</v>
      </c>
      <c r="I812" s="398">
        <v>7.0</v>
      </c>
      <c r="J812" s="15"/>
      <c r="K812" s="206"/>
      <c r="L812" s="206"/>
      <c r="M812" s="206"/>
      <c r="N812" s="206"/>
      <c r="O812" s="206"/>
      <c r="P812" s="15"/>
    </row>
    <row r="813" ht="15.75" customHeight="1">
      <c r="A813" s="394"/>
      <c r="B813" s="15"/>
      <c r="C813" s="206"/>
      <c r="D813" s="206"/>
      <c r="E813" s="396">
        <v>2.0</v>
      </c>
      <c r="F813" s="397">
        <v>2.0</v>
      </c>
      <c r="G813" s="398">
        <v>2.0</v>
      </c>
      <c r="H813" s="398">
        <v>1.0</v>
      </c>
      <c r="I813" s="398">
        <v>7.0</v>
      </c>
      <c r="J813" s="15"/>
      <c r="K813" s="206"/>
      <c r="L813" s="206"/>
      <c r="M813" s="206"/>
      <c r="N813" s="206"/>
      <c r="O813" s="206"/>
      <c r="P813" s="15"/>
    </row>
    <row r="814" ht="15.75" customHeight="1">
      <c r="A814" s="394"/>
      <c r="B814" s="15"/>
      <c r="C814" s="206"/>
      <c r="D814" s="206"/>
      <c r="E814" s="396">
        <v>2.0</v>
      </c>
      <c r="F814" s="397">
        <v>2.0</v>
      </c>
      <c r="G814" s="398">
        <v>2.0</v>
      </c>
      <c r="H814" s="398">
        <v>2.0</v>
      </c>
      <c r="I814" s="398">
        <v>8.0</v>
      </c>
      <c r="J814" s="15"/>
      <c r="K814" s="206"/>
      <c r="L814" s="206"/>
      <c r="M814" s="206"/>
      <c r="N814" s="206"/>
      <c r="O814" s="206"/>
      <c r="P814" s="15"/>
    </row>
    <row r="815" ht="15.75" customHeight="1">
      <c r="A815" s="394"/>
      <c r="B815" s="15"/>
      <c r="C815" s="206"/>
      <c r="D815" s="206"/>
      <c r="E815" s="396">
        <v>2.0</v>
      </c>
      <c r="F815" s="397">
        <v>2.0</v>
      </c>
      <c r="G815" s="398">
        <v>2.0</v>
      </c>
      <c r="H815" s="398">
        <v>2.0</v>
      </c>
      <c r="I815" s="398">
        <v>8.0</v>
      </c>
      <c r="J815" s="15"/>
      <c r="K815" s="206"/>
      <c r="L815" s="206"/>
      <c r="M815" s="206"/>
      <c r="N815" s="206"/>
      <c r="O815" s="206"/>
      <c r="P815" s="15"/>
    </row>
    <row r="816" ht="15.75" customHeight="1">
      <c r="A816" s="80"/>
      <c r="B816" s="16"/>
      <c r="C816" s="211"/>
      <c r="D816" s="211"/>
      <c r="E816" s="402"/>
      <c r="F816" s="402"/>
      <c r="G816" s="402"/>
      <c r="H816" s="402"/>
      <c r="I816" s="402"/>
      <c r="J816" s="16"/>
      <c r="K816" s="211"/>
      <c r="L816" s="211"/>
      <c r="M816" s="211"/>
      <c r="N816" s="211"/>
      <c r="O816" s="211"/>
      <c r="P816" s="16"/>
    </row>
    <row r="817" ht="15.75" customHeight="1">
      <c r="A817" s="389"/>
      <c r="B817" s="405"/>
      <c r="C817" s="400"/>
      <c r="D817" s="400"/>
      <c r="E817" s="391"/>
      <c r="F817" s="392"/>
      <c r="G817" s="393"/>
      <c r="H817" s="393"/>
      <c r="I817" s="393"/>
      <c r="J817" s="386" t="str">
        <f>I827</f>
        <v/>
      </c>
      <c r="K817" s="384"/>
      <c r="L817" s="384"/>
      <c r="M817" s="384"/>
      <c r="N817" s="384"/>
      <c r="O817" s="384">
        <f>Round(SUM(K817:N826),0)</f>
        <v>0</v>
      </c>
      <c r="P817" s="386">
        <f>O817+J817</f>
        <v>0</v>
      </c>
    </row>
    <row r="818" ht="15.75" customHeight="1">
      <c r="A818" s="394"/>
      <c r="B818" s="15"/>
      <c r="C818" s="206"/>
      <c r="D818" s="206"/>
      <c r="E818" s="393"/>
      <c r="F818" s="392"/>
      <c r="G818" s="393"/>
      <c r="H818" s="393"/>
      <c r="I818" s="393"/>
      <c r="J818" s="15"/>
      <c r="K818" s="206"/>
      <c r="L818" s="206"/>
      <c r="M818" s="206"/>
      <c r="N818" s="206"/>
      <c r="O818" s="206"/>
      <c r="P818" s="15"/>
    </row>
    <row r="819" ht="15.75" customHeight="1">
      <c r="A819" s="394"/>
      <c r="B819" s="15"/>
      <c r="C819" s="206"/>
      <c r="D819" s="206"/>
      <c r="E819" s="393"/>
      <c r="F819" s="392"/>
      <c r="G819" s="393"/>
      <c r="H819" s="393"/>
      <c r="I819" s="393"/>
      <c r="J819" s="15"/>
      <c r="K819" s="206"/>
      <c r="L819" s="206"/>
      <c r="M819" s="206"/>
      <c r="N819" s="206"/>
      <c r="O819" s="206"/>
      <c r="P819" s="15"/>
    </row>
    <row r="820" ht="15.75" customHeight="1">
      <c r="A820" s="394"/>
      <c r="B820" s="15"/>
      <c r="C820" s="206"/>
      <c r="D820" s="206"/>
      <c r="E820" s="393"/>
      <c r="F820" s="392"/>
      <c r="G820" s="393"/>
      <c r="H820" s="393"/>
      <c r="I820" s="393"/>
      <c r="J820" s="15"/>
      <c r="K820" s="206"/>
      <c r="L820" s="206"/>
      <c r="M820" s="206"/>
      <c r="N820" s="206"/>
      <c r="O820" s="206"/>
      <c r="P820" s="15"/>
    </row>
    <row r="821" ht="15.75" customHeight="1">
      <c r="A821" s="394"/>
      <c r="B821" s="15"/>
      <c r="C821" s="206"/>
      <c r="D821" s="206"/>
      <c r="E821" s="393"/>
      <c r="F821" s="392"/>
      <c r="G821" s="393"/>
      <c r="H821" s="393"/>
      <c r="I821" s="393"/>
      <c r="J821" s="15"/>
      <c r="K821" s="206"/>
      <c r="L821" s="206"/>
      <c r="M821" s="206"/>
      <c r="N821" s="206"/>
      <c r="O821" s="206"/>
      <c r="P821" s="15"/>
    </row>
    <row r="822" ht="15.75" customHeight="1">
      <c r="A822" s="394"/>
      <c r="B822" s="15"/>
      <c r="C822" s="206"/>
      <c r="D822" s="206"/>
      <c r="E822" s="393"/>
      <c r="F822" s="392"/>
      <c r="G822" s="393"/>
      <c r="H822" s="393"/>
      <c r="I822" s="393"/>
      <c r="J822" s="15"/>
      <c r="K822" s="206"/>
      <c r="L822" s="206"/>
      <c r="M822" s="206"/>
      <c r="N822" s="206"/>
      <c r="O822" s="206"/>
      <c r="P822" s="15"/>
    </row>
    <row r="823" ht="15.75" customHeight="1">
      <c r="A823" s="394"/>
      <c r="B823" s="15"/>
      <c r="C823" s="206"/>
      <c r="D823" s="206"/>
      <c r="E823" s="402"/>
      <c r="F823" s="402"/>
      <c r="G823" s="402"/>
      <c r="H823" s="402"/>
      <c r="I823" s="402"/>
      <c r="J823" s="15"/>
      <c r="K823" s="206"/>
      <c r="L823" s="206"/>
      <c r="M823" s="206"/>
      <c r="N823" s="206"/>
      <c r="O823" s="206"/>
      <c r="P823" s="15"/>
    </row>
    <row r="824" ht="15.75" customHeight="1">
      <c r="A824" s="394"/>
      <c r="B824" s="15"/>
      <c r="C824" s="206"/>
      <c r="D824" s="206"/>
      <c r="E824" s="402"/>
      <c r="F824" s="402"/>
      <c r="G824" s="402"/>
      <c r="H824" s="402"/>
      <c r="I824" s="402"/>
      <c r="J824" s="15"/>
      <c r="K824" s="206"/>
      <c r="L824" s="206"/>
      <c r="M824" s="206"/>
      <c r="N824" s="206"/>
      <c r="O824" s="206"/>
      <c r="P824" s="15"/>
    </row>
    <row r="825" ht="15.75" customHeight="1">
      <c r="A825" s="394"/>
      <c r="B825" s="15"/>
      <c r="C825" s="206"/>
      <c r="D825" s="206"/>
      <c r="E825" s="402"/>
      <c r="F825" s="402"/>
      <c r="G825" s="402"/>
      <c r="H825" s="402"/>
      <c r="I825" s="402"/>
      <c r="J825" s="15"/>
      <c r="K825" s="206"/>
      <c r="L825" s="206"/>
      <c r="M825" s="206"/>
      <c r="N825" s="206"/>
      <c r="O825" s="206"/>
      <c r="P825" s="15"/>
    </row>
    <row r="826" ht="15.75" customHeight="1">
      <c r="A826" s="394"/>
      <c r="B826" s="15"/>
      <c r="C826" s="206"/>
      <c r="D826" s="206"/>
      <c r="E826" s="402"/>
      <c r="F826" s="402"/>
      <c r="G826" s="402"/>
      <c r="H826" s="402"/>
      <c r="I826" s="402"/>
      <c r="J826" s="15"/>
      <c r="K826" s="206"/>
      <c r="L826" s="206"/>
      <c r="M826" s="206"/>
      <c r="N826" s="206"/>
      <c r="O826" s="206"/>
      <c r="P826" s="15"/>
    </row>
    <row r="827" ht="15.75" customHeight="1">
      <c r="A827" s="80"/>
      <c r="B827" s="16"/>
      <c r="C827" s="211"/>
      <c r="D827" s="211"/>
      <c r="E827" s="402"/>
      <c r="F827" s="402"/>
      <c r="G827" s="402"/>
      <c r="H827" s="402"/>
      <c r="I827" s="402"/>
      <c r="J827" s="16"/>
      <c r="K827" s="211"/>
      <c r="L827" s="211"/>
      <c r="M827" s="211"/>
      <c r="N827" s="211"/>
      <c r="O827" s="211"/>
      <c r="P827" s="16"/>
    </row>
    <row r="828" ht="15.75" customHeight="1">
      <c r="A828" s="389"/>
      <c r="B828" s="405"/>
      <c r="C828" s="400"/>
      <c r="D828" s="400"/>
      <c r="E828" s="391"/>
      <c r="F828" s="392"/>
      <c r="G828" s="393"/>
      <c r="H828" s="393"/>
      <c r="I828" s="393"/>
      <c r="J828" s="386" t="str">
        <f>I838</f>
        <v/>
      </c>
      <c r="K828" s="384"/>
      <c r="L828" s="384"/>
      <c r="M828" s="384"/>
      <c r="N828" s="384"/>
      <c r="O828" s="384">
        <f>Round(SUM(K828:N837),0)</f>
        <v>0</v>
      </c>
      <c r="P828" s="386">
        <f>O828+J828</f>
        <v>0</v>
      </c>
    </row>
    <row r="829" ht="15.75" customHeight="1">
      <c r="A829" s="394"/>
      <c r="B829" s="15"/>
      <c r="C829" s="206"/>
      <c r="D829" s="206"/>
      <c r="E829" s="393"/>
      <c r="F829" s="392"/>
      <c r="G829" s="393"/>
      <c r="H829" s="393"/>
      <c r="I829" s="393"/>
      <c r="J829" s="15"/>
      <c r="K829" s="206"/>
      <c r="L829" s="206"/>
      <c r="M829" s="206"/>
      <c r="N829" s="206"/>
      <c r="O829" s="206"/>
      <c r="P829" s="15"/>
    </row>
    <row r="830" ht="15.75" customHeight="1">
      <c r="A830" s="394"/>
      <c r="B830" s="15"/>
      <c r="C830" s="206"/>
      <c r="D830" s="206"/>
      <c r="E830" s="393"/>
      <c r="F830" s="392"/>
      <c r="G830" s="393"/>
      <c r="H830" s="393"/>
      <c r="I830" s="393"/>
      <c r="J830" s="15"/>
      <c r="K830" s="206"/>
      <c r="L830" s="206"/>
      <c r="M830" s="206"/>
      <c r="N830" s="206"/>
      <c r="O830" s="206"/>
      <c r="P830" s="15"/>
    </row>
    <row r="831" ht="15.75" customHeight="1">
      <c r="A831" s="394"/>
      <c r="B831" s="15"/>
      <c r="C831" s="206"/>
      <c r="D831" s="206"/>
      <c r="E831" s="393"/>
      <c r="F831" s="392"/>
      <c r="G831" s="393"/>
      <c r="H831" s="393"/>
      <c r="I831" s="393"/>
      <c r="J831" s="15"/>
      <c r="K831" s="206"/>
      <c r="L831" s="206"/>
      <c r="M831" s="206"/>
      <c r="N831" s="206"/>
      <c r="O831" s="206"/>
      <c r="P831" s="15"/>
    </row>
    <row r="832" ht="15.75" customHeight="1">
      <c r="A832" s="394"/>
      <c r="B832" s="15"/>
      <c r="C832" s="206"/>
      <c r="D832" s="206"/>
      <c r="E832" s="393"/>
      <c r="F832" s="392"/>
      <c r="G832" s="393"/>
      <c r="H832" s="393"/>
      <c r="I832" s="393"/>
      <c r="J832" s="15"/>
      <c r="K832" s="206"/>
      <c r="L832" s="206"/>
      <c r="M832" s="206"/>
      <c r="N832" s="206"/>
      <c r="O832" s="206"/>
      <c r="P832" s="15"/>
    </row>
    <row r="833" ht="15.75" customHeight="1">
      <c r="A833" s="394"/>
      <c r="B833" s="15"/>
      <c r="C833" s="206"/>
      <c r="D833" s="206"/>
      <c r="E833" s="393"/>
      <c r="F833" s="392"/>
      <c r="G833" s="393"/>
      <c r="H833" s="393"/>
      <c r="I833" s="393"/>
      <c r="J833" s="15"/>
      <c r="K833" s="206"/>
      <c r="L833" s="206"/>
      <c r="M833" s="206"/>
      <c r="N833" s="206"/>
      <c r="O833" s="206"/>
      <c r="P833" s="15"/>
    </row>
    <row r="834" ht="15.75" customHeight="1">
      <c r="A834" s="394"/>
      <c r="B834" s="15"/>
      <c r="C834" s="206"/>
      <c r="D834" s="206"/>
      <c r="E834" s="402"/>
      <c r="F834" s="402"/>
      <c r="G834" s="402"/>
      <c r="H834" s="402"/>
      <c r="I834" s="402"/>
      <c r="J834" s="15"/>
      <c r="K834" s="206"/>
      <c r="L834" s="206"/>
      <c r="M834" s="206"/>
      <c r="N834" s="206"/>
      <c r="O834" s="206"/>
      <c r="P834" s="15"/>
    </row>
    <row r="835" ht="15.75" customHeight="1">
      <c r="A835" s="394"/>
      <c r="B835" s="15"/>
      <c r="C835" s="206"/>
      <c r="D835" s="206"/>
      <c r="E835" s="402"/>
      <c r="F835" s="402"/>
      <c r="G835" s="402"/>
      <c r="H835" s="402"/>
      <c r="I835" s="402"/>
      <c r="J835" s="15"/>
      <c r="K835" s="206"/>
      <c r="L835" s="206"/>
      <c r="M835" s="206"/>
      <c r="N835" s="206"/>
      <c r="O835" s="206"/>
      <c r="P835" s="15"/>
    </row>
    <row r="836" ht="15.75" customHeight="1">
      <c r="A836" s="394"/>
      <c r="B836" s="15"/>
      <c r="C836" s="206"/>
      <c r="D836" s="206"/>
      <c r="E836" s="402"/>
      <c r="F836" s="402"/>
      <c r="G836" s="402"/>
      <c r="H836" s="402"/>
      <c r="I836" s="402"/>
      <c r="J836" s="15"/>
      <c r="K836" s="206"/>
      <c r="L836" s="206"/>
      <c r="M836" s="206"/>
      <c r="N836" s="206"/>
      <c r="O836" s="206"/>
      <c r="P836" s="15"/>
    </row>
    <row r="837" ht="15.75" customHeight="1">
      <c r="A837" s="394"/>
      <c r="B837" s="15"/>
      <c r="C837" s="206"/>
      <c r="D837" s="206"/>
      <c r="E837" s="402"/>
      <c r="F837" s="402"/>
      <c r="G837" s="402"/>
      <c r="H837" s="402"/>
      <c r="I837" s="402"/>
      <c r="J837" s="15"/>
      <c r="K837" s="206"/>
      <c r="L837" s="206"/>
      <c r="M837" s="206"/>
      <c r="N837" s="206"/>
      <c r="O837" s="206"/>
      <c r="P837" s="15"/>
    </row>
    <row r="838" ht="15.75" customHeight="1">
      <c r="A838" s="80"/>
      <c r="B838" s="16"/>
      <c r="C838" s="211"/>
      <c r="D838" s="211"/>
      <c r="E838" s="402"/>
      <c r="F838" s="402"/>
      <c r="G838" s="402"/>
      <c r="H838" s="402"/>
      <c r="I838" s="402"/>
      <c r="J838" s="16"/>
      <c r="K838" s="211"/>
      <c r="L838" s="211"/>
      <c r="M838" s="211"/>
      <c r="N838" s="211"/>
      <c r="O838" s="211"/>
      <c r="P838" s="16"/>
    </row>
    <row r="839" ht="15.75" customHeight="1">
      <c r="A839" s="389"/>
      <c r="B839" s="405"/>
      <c r="C839" s="400"/>
      <c r="D839" s="400"/>
      <c r="E839" s="391"/>
      <c r="F839" s="392"/>
      <c r="G839" s="393"/>
      <c r="H839" s="393"/>
      <c r="I839" s="393"/>
      <c r="J839" s="386" t="str">
        <f>I849</f>
        <v/>
      </c>
      <c r="K839" s="384"/>
      <c r="L839" s="384"/>
      <c r="M839" s="384"/>
      <c r="N839" s="384"/>
      <c r="O839" s="384">
        <f>Round(SUM(K839:N848),0)</f>
        <v>0</v>
      </c>
      <c r="P839" s="386">
        <f>O839+J839</f>
        <v>0</v>
      </c>
    </row>
    <row r="840" ht="15.75" customHeight="1">
      <c r="A840" s="394"/>
      <c r="B840" s="15"/>
      <c r="C840" s="206"/>
      <c r="D840" s="206"/>
      <c r="E840" s="393"/>
      <c r="F840" s="392"/>
      <c r="G840" s="393"/>
      <c r="H840" s="393"/>
      <c r="I840" s="393"/>
      <c r="J840" s="15"/>
      <c r="K840" s="206"/>
      <c r="L840" s="206"/>
      <c r="M840" s="206"/>
      <c r="N840" s="206"/>
      <c r="O840" s="206"/>
      <c r="P840" s="15"/>
    </row>
    <row r="841" ht="15.75" customHeight="1">
      <c r="A841" s="394"/>
      <c r="B841" s="15"/>
      <c r="C841" s="206"/>
      <c r="D841" s="206"/>
      <c r="E841" s="393"/>
      <c r="F841" s="392"/>
      <c r="G841" s="393"/>
      <c r="H841" s="393"/>
      <c r="I841" s="393"/>
      <c r="J841" s="15"/>
      <c r="K841" s="206"/>
      <c r="L841" s="206"/>
      <c r="M841" s="206"/>
      <c r="N841" s="206"/>
      <c r="O841" s="206"/>
      <c r="P841" s="15"/>
    </row>
    <row r="842" ht="15.75" customHeight="1">
      <c r="A842" s="394"/>
      <c r="B842" s="15"/>
      <c r="C842" s="206"/>
      <c r="D842" s="206"/>
      <c r="E842" s="393"/>
      <c r="F842" s="392"/>
      <c r="G842" s="393"/>
      <c r="H842" s="393"/>
      <c r="I842" s="393"/>
      <c r="J842" s="15"/>
      <c r="K842" s="206"/>
      <c r="L842" s="206"/>
      <c r="M842" s="206"/>
      <c r="N842" s="206"/>
      <c r="O842" s="206"/>
      <c r="P842" s="15"/>
    </row>
    <row r="843" ht="15.75" customHeight="1">
      <c r="A843" s="394"/>
      <c r="B843" s="15"/>
      <c r="C843" s="206"/>
      <c r="D843" s="206"/>
      <c r="E843" s="393"/>
      <c r="F843" s="392"/>
      <c r="G843" s="393"/>
      <c r="H843" s="393"/>
      <c r="I843" s="393"/>
      <c r="J843" s="15"/>
      <c r="K843" s="206"/>
      <c r="L843" s="206"/>
      <c r="M843" s="206"/>
      <c r="N843" s="206"/>
      <c r="O843" s="206"/>
      <c r="P843" s="15"/>
    </row>
    <row r="844" ht="15.75" customHeight="1">
      <c r="A844" s="394"/>
      <c r="B844" s="15"/>
      <c r="C844" s="206"/>
      <c r="D844" s="206"/>
      <c r="E844" s="393"/>
      <c r="F844" s="392"/>
      <c r="G844" s="393"/>
      <c r="H844" s="393"/>
      <c r="I844" s="393"/>
      <c r="J844" s="15"/>
      <c r="K844" s="206"/>
      <c r="L844" s="206"/>
      <c r="M844" s="206"/>
      <c r="N844" s="206"/>
      <c r="O844" s="206"/>
      <c r="P844" s="15"/>
    </row>
    <row r="845" ht="15.75" customHeight="1">
      <c r="A845" s="394"/>
      <c r="B845" s="15"/>
      <c r="C845" s="206"/>
      <c r="D845" s="206"/>
      <c r="E845" s="402"/>
      <c r="F845" s="402"/>
      <c r="G845" s="402"/>
      <c r="H845" s="402"/>
      <c r="I845" s="402"/>
      <c r="J845" s="15"/>
      <c r="K845" s="206"/>
      <c r="L845" s="206"/>
      <c r="M845" s="206"/>
      <c r="N845" s="206"/>
      <c r="O845" s="206"/>
      <c r="P845" s="15"/>
    </row>
    <row r="846" ht="15.75" customHeight="1">
      <c r="A846" s="394"/>
      <c r="B846" s="15"/>
      <c r="C846" s="206"/>
      <c r="D846" s="206"/>
      <c r="E846" s="402"/>
      <c r="F846" s="402"/>
      <c r="G846" s="402"/>
      <c r="H846" s="402"/>
      <c r="I846" s="402"/>
      <c r="J846" s="15"/>
      <c r="K846" s="206"/>
      <c r="L846" s="206"/>
      <c r="M846" s="206"/>
      <c r="N846" s="206"/>
      <c r="O846" s="206"/>
      <c r="P846" s="15"/>
    </row>
    <row r="847" ht="15.75" customHeight="1">
      <c r="A847" s="394"/>
      <c r="B847" s="15"/>
      <c r="C847" s="206"/>
      <c r="D847" s="206"/>
      <c r="E847" s="402"/>
      <c r="F847" s="402"/>
      <c r="G847" s="402"/>
      <c r="H847" s="402"/>
      <c r="I847" s="402"/>
      <c r="J847" s="15"/>
      <c r="K847" s="206"/>
      <c r="L847" s="206"/>
      <c r="M847" s="206"/>
      <c r="N847" s="206"/>
      <c r="O847" s="206"/>
      <c r="P847" s="15"/>
    </row>
    <row r="848" ht="15.75" customHeight="1">
      <c r="A848" s="394"/>
      <c r="B848" s="15"/>
      <c r="C848" s="206"/>
      <c r="D848" s="206"/>
      <c r="E848" s="402"/>
      <c r="F848" s="402"/>
      <c r="G848" s="402"/>
      <c r="H848" s="402"/>
      <c r="I848" s="402"/>
      <c r="J848" s="15"/>
      <c r="K848" s="206"/>
      <c r="L848" s="206"/>
      <c r="M848" s="206"/>
      <c r="N848" s="206"/>
      <c r="O848" s="206"/>
      <c r="P848" s="15"/>
    </row>
    <row r="849" ht="15.75" customHeight="1">
      <c r="A849" s="80"/>
      <c r="B849" s="16"/>
      <c r="C849" s="211"/>
      <c r="D849" s="211"/>
      <c r="E849" s="402"/>
      <c r="F849" s="402"/>
      <c r="G849" s="402"/>
      <c r="H849" s="402"/>
      <c r="I849" s="402"/>
      <c r="J849" s="16"/>
      <c r="K849" s="211"/>
      <c r="L849" s="211"/>
      <c r="M849" s="211"/>
      <c r="N849" s="211"/>
      <c r="O849" s="211"/>
      <c r="P849" s="16"/>
    </row>
    <row r="850" ht="15.75" customHeight="1">
      <c r="A850" s="389"/>
      <c r="B850" s="405"/>
      <c r="C850" s="400"/>
      <c r="D850" s="400"/>
      <c r="E850" s="391"/>
      <c r="F850" s="392"/>
      <c r="G850" s="393"/>
      <c r="H850" s="393"/>
      <c r="I850" s="393"/>
      <c r="J850" s="386" t="str">
        <f>I860</f>
        <v/>
      </c>
      <c r="K850" s="384"/>
      <c r="L850" s="384"/>
      <c r="M850" s="384"/>
      <c r="N850" s="384"/>
      <c r="O850" s="384">
        <f>Round(SUM(K850:N859),0)</f>
        <v>0</v>
      </c>
      <c r="P850" s="386">
        <f>O850+J850</f>
        <v>0</v>
      </c>
    </row>
    <row r="851" ht="15.75" customHeight="1">
      <c r="A851" s="394"/>
      <c r="B851" s="15"/>
      <c r="C851" s="206"/>
      <c r="D851" s="206"/>
      <c r="E851" s="393"/>
      <c r="F851" s="392"/>
      <c r="G851" s="393"/>
      <c r="H851" s="393"/>
      <c r="I851" s="393"/>
      <c r="J851" s="15"/>
      <c r="K851" s="206"/>
      <c r="L851" s="206"/>
      <c r="M851" s="206"/>
      <c r="N851" s="206"/>
      <c r="O851" s="206"/>
      <c r="P851" s="15"/>
    </row>
    <row r="852" ht="15.75" customHeight="1">
      <c r="A852" s="394"/>
      <c r="B852" s="15"/>
      <c r="C852" s="206"/>
      <c r="D852" s="206"/>
      <c r="E852" s="393"/>
      <c r="F852" s="392"/>
      <c r="G852" s="393"/>
      <c r="H852" s="393"/>
      <c r="I852" s="393"/>
      <c r="J852" s="15"/>
      <c r="K852" s="206"/>
      <c r="L852" s="206"/>
      <c r="M852" s="206"/>
      <c r="N852" s="206"/>
      <c r="O852" s="206"/>
      <c r="P852" s="15"/>
    </row>
    <row r="853" ht="15.75" customHeight="1">
      <c r="A853" s="394"/>
      <c r="B853" s="15"/>
      <c r="C853" s="206"/>
      <c r="D853" s="206"/>
      <c r="E853" s="393"/>
      <c r="F853" s="392"/>
      <c r="G853" s="393"/>
      <c r="H853" s="393"/>
      <c r="I853" s="393"/>
      <c r="J853" s="15"/>
      <c r="K853" s="206"/>
      <c r="L853" s="206"/>
      <c r="M853" s="206"/>
      <c r="N853" s="206"/>
      <c r="O853" s="206"/>
      <c r="P853" s="15"/>
    </row>
    <row r="854" ht="15.75" customHeight="1">
      <c r="A854" s="394"/>
      <c r="B854" s="15"/>
      <c r="C854" s="206"/>
      <c r="D854" s="206"/>
      <c r="E854" s="393"/>
      <c r="F854" s="392"/>
      <c r="G854" s="393"/>
      <c r="H854" s="393"/>
      <c r="I854" s="393"/>
      <c r="J854" s="15"/>
      <c r="K854" s="206"/>
      <c r="L854" s="206"/>
      <c r="M854" s="206"/>
      <c r="N854" s="206"/>
      <c r="O854" s="206"/>
      <c r="P854" s="15"/>
    </row>
    <row r="855" ht="15.75" customHeight="1">
      <c r="A855" s="394"/>
      <c r="B855" s="15"/>
      <c r="C855" s="206"/>
      <c r="D855" s="206"/>
      <c r="E855" s="393"/>
      <c r="F855" s="392"/>
      <c r="G855" s="393"/>
      <c r="H855" s="393"/>
      <c r="I855" s="393"/>
      <c r="J855" s="15"/>
      <c r="K855" s="206"/>
      <c r="L855" s="206"/>
      <c r="M855" s="206"/>
      <c r="N855" s="206"/>
      <c r="O855" s="206"/>
      <c r="P855" s="15"/>
    </row>
    <row r="856" ht="15.75" customHeight="1">
      <c r="A856" s="394"/>
      <c r="B856" s="15"/>
      <c r="C856" s="206"/>
      <c r="D856" s="206"/>
      <c r="E856" s="402"/>
      <c r="F856" s="402"/>
      <c r="G856" s="402"/>
      <c r="H856" s="402"/>
      <c r="I856" s="402"/>
      <c r="J856" s="15"/>
      <c r="K856" s="206"/>
      <c r="L856" s="206"/>
      <c r="M856" s="206"/>
      <c r="N856" s="206"/>
      <c r="O856" s="206"/>
      <c r="P856" s="15"/>
    </row>
    <row r="857" ht="15.75" customHeight="1">
      <c r="A857" s="394"/>
      <c r="B857" s="15"/>
      <c r="C857" s="206"/>
      <c r="D857" s="206"/>
      <c r="E857" s="402"/>
      <c r="F857" s="402"/>
      <c r="G857" s="402"/>
      <c r="H857" s="402"/>
      <c r="I857" s="402"/>
      <c r="J857" s="15"/>
      <c r="K857" s="206"/>
      <c r="L857" s="206"/>
      <c r="M857" s="206"/>
      <c r="N857" s="206"/>
      <c r="O857" s="206"/>
      <c r="P857" s="15"/>
    </row>
    <row r="858" ht="15.75" customHeight="1">
      <c r="A858" s="394"/>
      <c r="B858" s="15"/>
      <c r="C858" s="206"/>
      <c r="D858" s="206"/>
      <c r="E858" s="402"/>
      <c r="F858" s="402"/>
      <c r="G858" s="402"/>
      <c r="H858" s="402"/>
      <c r="I858" s="402"/>
      <c r="J858" s="15"/>
      <c r="K858" s="206"/>
      <c r="L858" s="206"/>
      <c r="M858" s="206"/>
      <c r="N858" s="206"/>
      <c r="O858" s="206"/>
      <c r="P858" s="15"/>
    </row>
    <row r="859" ht="15.75" customHeight="1">
      <c r="A859" s="394"/>
      <c r="B859" s="15"/>
      <c r="C859" s="206"/>
      <c r="D859" s="206"/>
      <c r="E859" s="402"/>
      <c r="F859" s="402"/>
      <c r="G859" s="402"/>
      <c r="H859" s="402"/>
      <c r="I859" s="402"/>
      <c r="J859" s="15"/>
      <c r="K859" s="206"/>
      <c r="L859" s="206"/>
      <c r="M859" s="206"/>
      <c r="N859" s="206"/>
      <c r="O859" s="206"/>
      <c r="P859" s="15"/>
    </row>
    <row r="860" ht="15.75" customHeight="1">
      <c r="A860" s="80"/>
      <c r="B860" s="16"/>
      <c r="C860" s="211"/>
      <c r="D860" s="211"/>
      <c r="E860" s="402"/>
      <c r="F860" s="402"/>
      <c r="G860" s="402"/>
      <c r="H860" s="402"/>
      <c r="I860" s="402"/>
      <c r="J860" s="16"/>
      <c r="K860" s="211"/>
      <c r="L860" s="211"/>
      <c r="M860" s="211"/>
      <c r="N860" s="211"/>
      <c r="O860" s="211"/>
      <c r="P860" s="16"/>
    </row>
    <row r="861" ht="15.75" customHeight="1">
      <c r="A861" s="389"/>
      <c r="B861" s="403" t="s">
        <v>252</v>
      </c>
      <c r="C861" s="400"/>
      <c r="D861" s="401" t="s">
        <v>885</v>
      </c>
      <c r="E861" s="396">
        <v>3.0</v>
      </c>
      <c r="F861" s="397">
        <v>2.0</v>
      </c>
      <c r="G861" s="398">
        <v>2.0</v>
      </c>
      <c r="H861" s="398">
        <v>2.0</v>
      </c>
      <c r="I861" s="398">
        <v>9.0</v>
      </c>
      <c r="J861" s="383">
        <v>9.1</v>
      </c>
      <c r="K861" s="384"/>
      <c r="L861" s="384"/>
      <c r="M861" s="384"/>
      <c r="N861" s="384"/>
      <c r="O861" s="385">
        <v>13.0</v>
      </c>
      <c r="P861" s="386">
        <f>O861+J861</f>
        <v>22.1</v>
      </c>
    </row>
    <row r="862" ht="15.75" customHeight="1">
      <c r="A862" s="394"/>
      <c r="B862" s="15"/>
      <c r="C862" s="206"/>
      <c r="D862" s="206"/>
      <c r="E862" s="396">
        <v>3.0</v>
      </c>
      <c r="F862" s="397">
        <v>2.0</v>
      </c>
      <c r="G862" s="398">
        <v>2.0</v>
      </c>
      <c r="H862" s="398">
        <v>2.0</v>
      </c>
      <c r="I862" s="398">
        <v>9.0</v>
      </c>
      <c r="J862" s="15"/>
      <c r="K862" s="206"/>
      <c r="L862" s="206"/>
      <c r="M862" s="206"/>
      <c r="N862" s="206"/>
      <c r="O862" s="206"/>
      <c r="P862" s="15"/>
    </row>
    <row r="863" ht="15.75" customHeight="1">
      <c r="A863" s="394"/>
      <c r="B863" s="15"/>
      <c r="C863" s="206"/>
      <c r="D863" s="206"/>
      <c r="E863" s="396">
        <v>3.0</v>
      </c>
      <c r="F863" s="397">
        <v>2.0</v>
      </c>
      <c r="G863" s="398">
        <v>2.0</v>
      </c>
      <c r="H863" s="398">
        <v>2.0</v>
      </c>
      <c r="I863" s="398">
        <v>9.0</v>
      </c>
      <c r="J863" s="15"/>
      <c r="K863" s="206"/>
      <c r="L863" s="206"/>
      <c r="M863" s="206"/>
      <c r="N863" s="206"/>
      <c r="O863" s="206"/>
      <c r="P863" s="15"/>
    </row>
    <row r="864" ht="15.75" customHeight="1">
      <c r="A864" s="394"/>
      <c r="B864" s="15"/>
      <c r="C864" s="206"/>
      <c r="D864" s="206"/>
      <c r="E864" s="396">
        <v>3.0</v>
      </c>
      <c r="F864" s="397">
        <v>2.0</v>
      </c>
      <c r="G864" s="398">
        <v>2.0</v>
      </c>
      <c r="H864" s="398">
        <v>2.0</v>
      </c>
      <c r="I864" s="398">
        <v>9.0</v>
      </c>
      <c r="J864" s="15"/>
      <c r="K864" s="206"/>
      <c r="L864" s="206"/>
      <c r="M864" s="206"/>
      <c r="N864" s="206"/>
      <c r="O864" s="206"/>
      <c r="P864" s="15"/>
    </row>
    <row r="865" ht="15.75" customHeight="1">
      <c r="A865" s="394"/>
      <c r="B865" s="15"/>
      <c r="C865" s="206"/>
      <c r="D865" s="206"/>
      <c r="E865" s="398">
        <v>2.0</v>
      </c>
      <c r="F865" s="397">
        <v>2.0</v>
      </c>
      <c r="G865" s="398">
        <v>2.0</v>
      </c>
      <c r="H865" s="398">
        <v>2.0</v>
      </c>
      <c r="I865" s="398">
        <v>8.0</v>
      </c>
      <c r="J865" s="15"/>
      <c r="K865" s="206"/>
      <c r="L865" s="206"/>
      <c r="M865" s="206"/>
      <c r="N865" s="206"/>
      <c r="O865" s="206"/>
      <c r="P865" s="15"/>
    </row>
    <row r="866" ht="15.75" customHeight="1">
      <c r="A866" s="394"/>
      <c r="B866" s="15"/>
      <c r="C866" s="206"/>
      <c r="D866" s="206"/>
      <c r="E866" s="398">
        <v>3.0</v>
      </c>
      <c r="F866" s="397">
        <v>2.0</v>
      </c>
      <c r="G866" s="398">
        <v>2.0</v>
      </c>
      <c r="H866" s="398">
        <v>2.0</v>
      </c>
      <c r="I866" s="398">
        <v>9.0</v>
      </c>
      <c r="J866" s="15"/>
      <c r="K866" s="206"/>
      <c r="L866" s="206"/>
      <c r="M866" s="206"/>
      <c r="N866" s="206"/>
      <c r="O866" s="206"/>
      <c r="P866" s="15"/>
    </row>
    <row r="867" ht="15.75" customHeight="1">
      <c r="A867" s="394"/>
      <c r="B867" s="15"/>
      <c r="C867" s="206"/>
      <c r="D867" s="206"/>
      <c r="E867" s="404">
        <v>2.0</v>
      </c>
      <c r="F867" s="404">
        <v>2.0</v>
      </c>
      <c r="G867" s="404">
        <v>3.0</v>
      </c>
      <c r="H867" s="404">
        <v>2.0</v>
      </c>
      <c r="I867" s="404">
        <v>9.0</v>
      </c>
      <c r="J867" s="15"/>
      <c r="K867" s="206"/>
      <c r="L867" s="206"/>
      <c r="M867" s="206"/>
      <c r="N867" s="206"/>
      <c r="O867" s="206"/>
      <c r="P867" s="15"/>
    </row>
    <row r="868" ht="15.75" customHeight="1">
      <c r="A868" s="394"/>
      <c r="B868" s="15"/>
      <c r="C868" s="206"/>
      <c r="D868" s="206"/>
      <c r="E868" s="404">
        <v>2.0</v>
      </c>
      <c r="F868" s="404">
        <v>2.0</v>
      </c>
      <c r="G868" s="404">
        <v>3.0</v>
      </c>
      <c r="H868" s="404">
        <v>2.0</v>
      </c>
      <c r="I868" s="404">
        <v>9.0</v>
      </c>
      <c r="J868" s="15"/>
      <c r="K868" s="206"/>
      <c r="L868" s="206"/>
      <c r="M868" s="206"/>
      <c r="N868" s="206"/>
      <c r="O868" s="206"/>
      <c r="P868" s="15"/>
    </row>
    <row r="869" ht="15.75" customHeight="1">
      <c r="A869" s="394"/>
      <c r="B869" s="15"/>
      <c r="C869" s="206"/>
      <c r="D869" s="206"/>
      <c r="E869" s="404">
        <v>3.0</v>
      </c>
      <c r="F869" s="404">
        <v>2.0</v>
      </c>
      <c r="G869" s="404">
        <v>3.0</v>
      </c>
      <c r="H869" s="404">
        <v>2.0</v>
      </c>
      <c r="I869" s="404">
        <v>10.0</v>
      </c>
      <c r="J869" s="15"/>
      <c r="K869" s="206"/>
      <c r="L869" s="206"/>
      <c r="M869" s="206"/>
      <c r="N869" s="206"/>
      <c r="O869" s="206"/>
      <c r="P869" s="15"/>
    </row>
    <row r="870" ht="15.75" customHeight="1">
      <c r="A870" s="394"/>
      <c r="B870" s="15"/>
      <c r="C870" s="206"/>
      <c r="D870" s="206"/>
      <c r="E870" s="404">
        <v>3.0</v>
      </c>
      <c r="F870" s="404">
        <v>2.0</v>
      </c>
      <c r="G870" s="404">
        <v>3.0</v>
      </c>
      <c r="H870" s="404">
        <v>2.0</v>
      </c>
      <c r="I870" s="404">
        <v>10.0</v>
      </c>
      <c r="J870" s="15"/>
      <c r="K870" s="206"/>
      <c r="L870" s="206"/>
      <c r="M870" s="206"/>
      <c r="N870" s="206"/>
      <c r="O870" s="206"/>
      <c r="P870" s="15"/>
    </row>
    <row r="871" ht="15.75" customHeight="1">
      <c r="A871" s="80"/>
      <c r="B871" s="16"/>
      <c r="C871" s="211"/>
      <c r="D871" s="211"/>
      <c r="E871" s="402"/>
      <c r="F871" s="402"/>
      <c r="G871" s="402"/>
      <c r="H871" s="402"/>
      <c r="I871" s="402"/>
      <c r="J871" s="16"/>
      <c r="K871" s="211"/>
      <c r="L871" s="211"/>
      <c r="M871" s="211"/>
      <c r="N871" s="211"/>
      <c r="O871" s="211"/>
      <c r="P871" s="16"/>
    </row>
    <row r="872" ht="15.75" customHeight="1">
      <c r="A872" s="389"/>
      <c r="B872" s="403" t="s">
        <v>255</v>
      </c>
      <c r="C872" s="400"/>
      <c r="D872" s="401" t="s">
        <v>886</v>
      </c>
      <c r="E872" s="398">
        <v>3.0</v>
      </c>
      <c r="F872" s="397">
        <v>2.0</v>
      </c>
      <c r="G872" s="398">
        <v>2.0</v>
      </c>
      <c r="H872" s="398">
        <v>2.0</v>
      </c>
      <c r="I872" s="398">
        <v>9.0</v>
      </c>
      <c r="J872" s="383">
        <v>9.0</v>
      </c>
      <c r="K872" s="384"/>
      <c r="L872" s="384"/>
      <c r="M872" s="384"/>
      <c r="N872" s="384"/>
      <c r="O872" s="385">
        <v>12.0</v>
      </c>
      <c r="P872" s="386">
        <f>O872+J872</f>
        <v>21</v>
      </c>
    </row>
    <row r="873" ht="15.75" customHeight="1">
      <c r="A873" s="394"/>
      <c r="B873" s="15"/>
      <c r="C873" s="206"/>
      <c r="D873" s="206"/>
      <c r="E873" s="398">
        <v>3.0</v>
      </c>
      <c r="F873" s="397">
        <v>2.0</v>
      </c>
      <c r="G873" s="398">
        <v>2.0</v>
      </c>
      <c r="H873" s="398">
        <v>2.0</v>
      </c>
      <c r="I873" s="398">
        <v>9.0</v>
      </c>
      <c r="J873" s="15"/>
      <c r="K873" s="206"/>
      <c r="L873" s="206"/>
      <c r="M873" s="206"/>
      <c r="N873" s="206"/>
      <c r="O873" s="206"/>
      <c r="P873" s="15"/>
    </row>
    <row r="874" ht="15.75" customHeight="1">
      <c r="A874" s="394"/>
      <c r="B874" s="15"/>
      <c r="C874" s="206"/>
      <c r="D874" s="206"/>
      <c r="E874" s="398">
        <v>3.0</v>
      </c>
      <c r="F874" s="397">
        <v>2.0</v>
      </c>
      <c r="G874" s="398">
        <v>2.0</v>
      </c>
      <c r="H874" s="398">
        <v>2.0</v>
      </c>
      <c r="I874" s="398">
        <v>9.0</v>
      </c>
      <c r="J874" s="15"/>
      <c r="K874" s="206"/>
      <c r="L874" s="206"/>
      <c r="M874" s="206"/>
      <c r="N874" s="206"/>
      <c r="O874" s="206"/>
      <c r="P874" s="15"/>
    </row>
    <row r="875" ht="15.75" customHeight="1">
      <c r="A875" s="394"/>
      <c r="B875" s="15"/>
      <c r="C875" s="206"/>
      <c r="D875" s="206"/>
      <c r="E875" s="398">
        <v>3.0</v>
      </c>
      <c r="F875" s="397">
        <v>2.0</v>
      </c>
      <c r="G875" s="398">
        <v>2.0</v>
      </c>
      <c r="H875" s="398">
        <v>2.0</v>
      </c>
      <c r="I875" s="398">
        <v>9.0</v>
      </c>
      <c r="J875" s="15"/>
      <c r="K875" s="206"/>
      <c r="L875" s="206"/>
      <c r="M875" s="206"/>
      <c r="N875" s="206"/>
      <c r="O875" s="206"/>
      <c r="P875" s="15"/>
    </row>
    <row r="876" ht="15.75" customHeight="1">
      <c r="A876" s="394"/>
      <c r="B876" s="15"/>
      <c r="C876" s="206"/>
      <c r="D876" s="206"/>
      <c r="E876" s="398">
        <v>3.0</v>
      </c>
      <c r="F876" s="397">
        <v>2.0</v>
      </c>
      <c r="G876" s="398">
        <v>2.0</v>
      </c>
      <c r="H876" s="398">
        <v>2.0</v>
      </c>
      <c r="I876" s="398">
        <v>9.0</v>
      </c>
      <c r="J876" s="15"/>
      <c r="K876" s="206"/>
      <c r="L876" s="206"/>
      <c r="M876" s="206"/>
      <c r="N876" s="206"/>
      <c r="O876" s="206"/>
      <c r="P876" s="15"/>
    </row>
    <row r="877" ht="15.75" customHeight="1">
      <c r="A877" s="394"/>
      <c r="B877" s="15"/>
      <c r="C877" s="206"/>
      <c r="D877" s="206"/>
      <c r="E877" s="398">
        <v>3.0</v>
      </c>
      <c r="F877" s="397">
        <v>2.0</v>
      </c>
      <c r="G877" s="398">
        <v>2.0</v>
      </c>
      <c r="H877" s="398">
        <v>2.0</v>
      </c>
      <c r="I877" s="398">
        <v>9.0</v>
      </c>
      <c r="J877" s="15"/>
      <c r="K877" s="206"/>
      <c r="L877" s="206"/>
      <c r="M877" s="206"/>
      <c r="N877" s="206"/>
      <c r="O877" s="206"/>
      <c r="P877" s="15"/>
    </row>
    <row r="878" ht="15.75" customHeight="1">
      <c r="A878" s="394"/>
      <c r="B878" s="15"/>
      <c r="C878" s="206"/>
      <c r="D878" s="206"/>
      <c r="E878" s="398">
        <v>3.0</v>
      </c>
      <c r="F878" s="397">
        <v>2.0</v>
      </c>
      <c r="G878" s="398">
        <v>2.0</v>
      </c>
      <c r="H878" s="398">
        <v>2.0</v>
      </c>
      <c r="I878" s="398">
        <v>9.0</v>
      </c>
      <c r="J878" s="15"/>
      <c r="K878" s="206"/>
      <c r="L878" s="206"/>
      <c r="M878" s="206"/>
      <c r="N878" s="206"/>
      <c r="O878" s="206"/>
      <c r="P878" s="15"/>
    </row>
    <row r="879" ht="15.75" customHeight="1">
      <c r="A879" s="394"/>
      <c r="B879" s="15"/>
      <c r="C879" s="206"/>
      <c r="D879" s="206"/>
      <c r="E879" s="398">
        <v>3.0</v>
      </c>
      <c r="F879" s="397">
        <v>2.0</v>
      </c>
      <c r="G879" s="398">
        <v>2.0</v>
      </c>
      <c r="H879" s="398">
        <v>2.0</v>
      </c>
      <c r="I879" s="398">
        <v>9.0</v>
      </c>
      <c r="J879" s="15"/>
      <c r="K879" s="206"/>
      <c r="L879" s="206"/>
      <c r="M879" s="206"/>
      <c r="N879" s="206"/>
      <c r="O879" s="206"/>
      <c r="P879" s="15"/>
    </row>
    <row r="880" ht="15.75" customHeight="1">
      <c r="A880" s="394"/>
      <c r="B880" s="15"/>
      <c r="C880" s="206"/>
      <c r="D880" s="206"/>
      <c r="E880" s="398">
        <v>3.0</v>
      </c>
      <c r="F880" s="397">
        <v>2.0</v>
      </c>
      <c r="G880" s="398">
        <v>2.0</v>
      </c>
      <c r="H880" s="398">
        <v>2.0</v>
      </c>
      <c r="I880" s="398">
        <v>9.0</v>
      </c>
      <c r="J880" s="15"/>
      <c r="K880" s="206"/>
      <c r="L880" s="206"/>
      <c r="M880" s="206"/>
      <c r="N880" s="206"/>
      <c r="O880" s="206"/>
      <c r="P880" s="15"/>
    </row>
    <row r="881" ht="15.75" customHeight="1">
      <c r="A881" s="394"/>
      <c r="B881" s="15"/>
      <c r="C881" s="206"/>
      <c r="D881" s="206"/>
      <c r="E881" s="398">
        <v>3.0</v>
      </c>
      <c r="F881" s="397">
        <v>2.0</v>
      </c>
      <c r="G881" s="398">
        <v>2.0</v>
      </c>
      <c r="H881" s="398">
        <v>2.0</v>
      </c>
      <c r="I881" s="398">
        <v>9.0</v>
      </c>
      <c r="J881" s="15"/>
      <c r="K881" s="206"/>
      <c r="L881" s="206"/>
      <c r="M881" s="206"/>
      <c r="N881" s="206"/>
      <c r="O881" s="206"/>
      <c r="P881" s="15"/>
    </row>
    <row r="882" ht="15.75" customHeight="1">
      <c r="A882" s="80"/>
      <c r="B882" s="16"/>
      <c r="C882" s="211"/>
      <c r="D882" s="211"/>
      <c r="E882" s="402"/>
      <c r="F882" s="402"/>
      <c r="G882" s="402"/>
      <c r="H882" s="402"/>
      <c r="I882" s="402"/>
      <c r="J882" s="16"/>
      <c r="K882" s="211"/>
      <c r="L882" s="211"/>
      <c r="M882" s="211"/>
      <c r="N882" s="211"/>
      <c r="O882" s="211"/>
      <c r="P882" s="16"/>
    </row>
    <row r="883" ht="15.75" customHeight="1">
      <c r="A883" s="389"/>
      <c r="B883" s="405"/>
      <c r="C883" s="401" t="s">
        <v>262</v>
      </c>
      <c r="D883" s="401" t="s">
        <v>263</v>
      </c>
      <c r="E883" s="396">
        <v>2.0</v>
      </c>
      <c r="F883" s="20">
        <v>2.0</v>
      </c>
      <c r="G883" s="20">
        <v>2.0</v>
      </c>
      <c r="H883" s="20">
        <v>2.0</v>
      </c>
      <c r="I883" s="20">
        <v>8.0</v>
      </c>
      <c r="J883" s="386">
        <f>I893</f>
        <v>8</v>
      </c>
      <c r="K883" s="386"/>
      <c r="L883" s="386"/>
      <c r="M883" s="386"/>
      <c r="N883" s="386"/>
      <c r="O883" s="383">
        <v>12.0</v>
      </c>
      <c r="P883" s="386">
        <f>O883+J883</f>
        <v>20</v>
      </c>
    </row>
    <row r="884" ht="15.75" customHeight="1">
      <c r="A884" s="394"/>
      <c r="B884" s="15"/>
      <c r="C884" s="206"/>
      <c r="D884" s="206"/>
      <c r="E884" s="396">
        <v>2.0</v>
      </c>
      <c r="F884" s="20">
        <v>2.0</v>
      </c>
      <c r="G884" s="20">
        <v>2.0</v>
      </c>
      <c r="H884" s="20">
        <v>2.0</v>
      </c>
      <c r="I884" s="20">
        <v>8.0</v>
      </c>
      <c r="J884" s="15"/>
      <c r="K884" s="15"/>
      <c r="L884" s="15"/>
      <c r="M884" s="15"/>
      <c r="N884" s="15"/>
      <c r="O884" s="15"/>
      <c r="P884" s="15"/>
    </row>
    <row r="885" ht="15.75" customHeight="1">
      <c r="A885" s="394"/>
      <c r="B885" s="15"/>
      <c r="C885" s="206"/>
      <c r="D885" s="206"/>
      <c r="E885" s="396">
        <v>2.0</v>
      </c>
      <c r="F885" s="20">
        <v>2.0</v>
      </c>
      <c r="G885" s="20">
        <v>2.0</v>
      </c>
      <c r="H885" s="20">
        <v>2.0</v>
      </c>
      <c r="I885" s="20">
        <v>8.0</v>
      </c>
      <c r="J885" s="15"/>
      <c r="K885" s="15"/>
      <c r="L885" s="15"/>
      <c r="M885" s="15"/>
      <c r="N885" s="15"/>
      <c r="O885" s="15"/>
      <c r="P885" s="15"/>
    </row>
    <row r="886" ht="15.75" customHeight="1">
      <c r="A886" s="394"/>
      <c r="B886" s="15"/>
      <c r="C886" s="206"/>
      <c r="D886" s="206"/>
      <c r="E886" s="396">
        <v>2.0</v>
      </c>
      <c r="F886" s="20">
        <v>2.0</v>
      </c>
      <c r="G886" s="20">
        <v>2.0</v>
      </c>
      <c r="H886" s="20">
        <v>2.0</v>
      </c>
      <c r="I886" s="20">
        <v>8.0</v>
      </c>
      <c r="J886" s="15"/>
      <c r="K886" s="15"/>
      <c r="L886" s="15"/>
      <c r="M886" s="15"/>
      <c r="N886" s="15"/>
      <c r="O886" s="15"/>
      <c r="P886" s="15"/>
    </row>
    <row r="887" ht="15.75" customHeight="1">
      <c r="A887" s="394"/>
      <c r="B887" s="15"/>
      <c r="C887" s="206"/>
      <c r="D887" s="206"/>
      <c r="E887" s="396">
        <v>2.0</v>
      </c>
      <c r="F887" s="20">
        <v>2.0</v>
      </c>
      <c r="G887" s="20">
        <v>2.0</v>
      </c>
      <c r="H887" s="20">
        <v>2.0</v>
      </c>
      <c r="I887" s="20">
        <v>8.0</v>
      </c>
      <c r="J887" s="15"/>
      <c r="K887" s="15"/>
      <c r="L887" s="15"/>
      <c r="M887" s="15"/>
      <c r="N887" s="15"/>
      <c r="O887" s="15"/>
      <c r="P887" s="15"/>
    </row>
    <row r="888" ht="15.75" customHeight="1">
      <c r="A888" s="394"/>
      <c r="B888" s="15"/>
      <c r="C888" s="206"/>
      <c r="D888" s="206"/>
      <c r="E888" s="396">
        <v>2.0</v>
      </c>
      <c r="F888" s="20">
        <v>2.0</v>
      </c>
      <c r="G888" s="20">
        <v>2.0</v>
      </c>
      <c r="H888" s="20">
        <v>2.0</v>
      </c>
      <c r="I888" s="20">
        <v>8.0</v>
      </c>
      <c r="J888" s="15"/>
      <c r="K888" s="15"/>
      <c r="L888" s="15"/>
      <c r="M888" s="15"/>
      <c r="N888" s="15"/>
      <c r="O888" s="15"/>
      <c r="P888" s="15"/>
    </row>
    <row r="889" ht="15.75" customHeight="1">
      <c r="A889" s="394"/>
      <c r="B889" s="15"/>
      <c r="C889" s="206"/>
      <c r="D889" s="206"/>
      <c r="E889" s="396">
        <v>2.0</v>
      </c>
      <c r="F889" s="20">
        <v>2.0</v>
      </c>
      <c r="G889" s="20">
        <v>2.0</v>
      </c>
      <c r="H889" s="20">
        <v>2.0</v>
      </c>
      <c r="I889" s="20">
        <v>8.0</v>
      </c>
      <c r="J889" s="15"/>
      <c r="K889" s="15"/>
      <c r="L889" s="15"/>
      <c r="M889" s="15"/>
      <c r="N889" s="15"/>
      <c r="O889" s="15"/>
      <c r="P889" s="15"/>
    </row>
    <row r="890" ht="15.75" customHeight="1">
      <c r="A890" s="394"/>
      <c r="B890" s="15"/>
      <c r="C890" s="206"/>
      <c r="D890" s="206"/>
      <c r="E890" s="396">
        <v>2.0</v>
      </c>
      <c r="F890" s="20">
        <v>2.0</v>
      </c>
      <c r="G890" s="20">
        <v>2.0</v>
      </c>
      <c r="H890" s="20">
        <v>2.0</v>
      </c>
      <c r="I890" s="20">
        <v>8.0</v>
      </c>
      <c r="J890" s="15"/>
      <c r="K890" s="15"/>
      <c r="L890" s="15"/>
      <c r="M890" s="15"/>
      <c r="N890" s="15"/>
      <c r="O890" s="15"/>
      <c r="P890" s="15"/>
    </row>
    <row r="891" ht="15.75" customHeight="1">
      <c r="A891" s="394"/>
      <c r="B891" s="15"/>
      <c r="C891" s="206"/>
      <c r="D891" s="206"/>
      <c r="E891" s="396">
        <v>2.0</v>
      </c>
      <c r="F891" s="20">
        <v>2.0</v>
      </c>
      <c r="G891" s="20">
        <v>2.0</v>
      </c>
      <c r="H891" s="20">
        <v>2.0</v>
      </c>
      <c r="I891" s="20">
        <v>8.0</v>
      </c>
      <c r="J891" s="15"/>
      <c r="K891" s="15"/>
      <c r="L891" s="15"/>
      <c r="M891" s="15"/>
      <c r="N891" s="15"/>
      <c r="O891" s="15"/>
      <c r="P891" s="15"/>
    </row>
    <row r="892" ht="15.75" customHeight="1">
      <c r="A892" s="80"/>
      <c r="B892" s="16"/>
      <c r="C892" s="211"/>
      <c r="D892" s="211"/>
      <c r="E892" s="396">
        <v>2.0</v>
      </c>
      <c r="F892" s="20">
        <v>2.0</v>
      </c>
      <c r="G892" s="20">
        <v>2.0</v>
      </c>
      <c r="H892" s="20">
        <v>2.0</v>
      </c>
      <c r="I892" s="20">
        <v>8.0</v>
      </c>
      <c r="J892" s="15"/>
      <c r="K892" s="15"/>
      <c r="L892" s="15"/>
      <c r="M892" s="15"/>
      <c r="N892" s="15"/>
      <c r="O892" s="15"/>
      <c r="P892" s="15"/>
    </row>
    <row r="893" ht="15.75" customHeight="1">
      <c r="A893" s="389"/>
      <c r="B893" s="405"/>
      <c r="C893" s="401" t="s">
        <v>265</v>
      </c>
      <c r="D893" s="401" t="s">
        <v>266</v>
      </c>
      <c r="E893" s="396">
        <v>2.0</v>
      </c>
      <c r="F893" s="20">
        <v>2.0</v>
      </c>
      <c r="G893" s="20">
        <v>2.0</v>
      </c>
      <c r="H893" s="20">
        <v>2.0</v>
      </c>
      <c r="I893" s="20">
        <v>8.0</v>
      </c>
      <c r="J893" s="383">
        <v>8.0</v>
      </c>
      <c r="K893" s="383"/>
      <c r="L893" s="383"/>
      <c r="M893" s="383"/>
      <c r="N893" s="383"/>
      <c r="O893" s="383">
        <v>12.0</v>
      </c>
      <c r="P893" s="386">
        <f>O893+J893</f>
        <v>20</v>
      </c>
    </row>
    <row r="894" ht="15.75" customHeight="1">
      <c r="A894" s="394"/>
      <c r="B894" s="15"/>
      <c r="C894" s="206"/>
      <c r="D894" s="206"/>
      <c r="E894" s="396">
        <v>2.0</v>
      </c>
      <c r="F894" s="20">
        <v>2.0</v>
      </c>
      <c r="G894" s="20">
        <v>2.0</v>
      </c>
      <c r="H894" s="20">
        <v>2.0</v>
      </c>
      <c r="I894" s="20">
        <v>8.0</v>
      </c>
      <c r="J894" s="15"/>
      <c r="K894" s="15"/>
      <c r="L894" s="15"/>
      <c r="M894" s="15"/>
      <c r="N894" s="15"/>
      <c r="O894" s="15"/>
      <c r="P894" s="15"/>
    </row>
    <row r="895" ht="15.75" customHeight="1">
      <c r="A895" s="394"/>
      <c r="B895" s="15"/>
      <c r="C895" s="206"/>
      <c r="D895" s="206"/>
      <c r="E895" s="396">
        <v>2.0</v>
      </c>
      <c r="F895" s="20">
        <v>2.0</v>
      </c>
      <c r="G895" s="20">
        <v>2.0</v>
      </c>
      <c r="H895" s="20">
        <v>2.0</v>
      </c>
      <c r="I895" s="20">
        <v>8.0</v>
      </c>
      <c r="J895" s="15"/>
      <c r="K895" s="15"/>
      <c r="L895" s="15"/>
      <c r="M895" s="15"/>
      <c r="N895" s="15"/>
      <c r="O895" s="15"/>
      <c r="P895" s="15"/>
    </row>
    <row r="896" ht="15.75" customHeight="1">
      <c r="A896" s="394"/>
      <c r="B896" s="15"/>
      <c r="C896" s="206"/>
      <c r="D896" s="206"/>
      <c r="E896" s="396">
        <v>2.0</v>
      </c>
      <c r="F896" s="20">
        <v>2.0</v>
      </c>
      <c r="G896" s="20">
        <v>2.0</v>
      </c>
      <c r="H896" s="20">
        <v>2.0</v>
      </c>
      <c r="I896" s="20">
        <v>8.0</v>
      </c>
      <c r="J896" s="15"/>
      <c r="K896" s="15"/>
      <c r="L896" s="15"/>
      <c r="M896" s="15"/>
      <c r="N896" s="15"/>
      <c r="O896" s="15"/>
      <c r="P896" s="15"/>
    </row>
    <row r="897" ht="15.75" customHeight="1">
      <c r="A897" s="394"/>
      <c r="B897" s="15"/>
      <c r="C897" s="206"/>
      <c r="D897" s="206"/>
      <c r="E897" s="396">
        <v>2.0</v>
      </c>
      <c r="F897" s="20">
        <v>2.0</v>
      </c>
      <c r="G897" s="20">
        <v>2.0</v>
      </c>
      <c r="H897" s="20">
        <v>2.0</v>
      </c>
      <c r="I897" s="20">
        <v>8.0</v>
      </c>
      <c r="J897" s="15"/>
      <c r="K897" s="15"/>
      <c r="L897" s="15"/>
      <c r="M897" s="15"/>
      <c r="N897" s="15"/>
      <c r="O897" s="15"/>
      <c r="P897" s="15"/>
    </row>
    <row r="898" ht="15.75" customHeight="1">
      <c r="A898" s="394"/>
      <c r="B898" s="15"/>
      <c r="C898" s="206"/>
      <c r="D898" s="206"/>
      <c r="E898" s="396">
        <v>2.0</v>
      </c>
      <c r="F898" s="20">
        <v>2.0</v>
      </c>
      <c r="G898" s="20">
        <v>2.0</v>
      </c>
      <c r="H898" s="20">
        <v>2.0</v>
      </c>
      <c r="I898" s="20">
        <v>8.0</v>
      </c>
      <c r="J898" s="15"/>
      <c r="K898" s="15"/>
      <c r="L898" s="15"/>
      <c r="M898" s="15"/>
      <c r="N898" s="15"/>
      <c r="O898" s="15"/>
      <c r="P898" s="15"/>
    </row>
    <row r="899" ht="15.75" customHeight="1">
      <c r="A899" s="394"/>
      <c r="B899" s="15"/>
      <c r="C899" s="206"/>
      <c r="D899" s="206"/>
      <c r="E899" s="396">
        <v>2.0</v>
      </c>
      <c r="F899" s="20">
        <v>2.0</v>
      </c>
      <c r="G899" s="20">
        <v>2.0</v>
      </c>
      <c r="H899" s="20">
        <v>2.0</v>
      </c>
      <c r="I899" s="20">
        <v>8.0</v>
      </c>
      <c r="J899" s="15"/>
      <c r="K899" s="15"/>
      <c r="L899" s="15"/>
      <c r="M899" s="15"/>
      <c r="N899" s="15"/>
      <c r="O899" s="15"/>
      <c r="P899" s="15"/>
    </row>
    <row r="900" ht="15.75" customHeight="1">
      <c r="A900" s="394"/>
      <c r="B900" s="15"/>
      <c r="C900" s="206"/>
      <c r="D900" s="206"/>
      <c r="E900" s="396">
        <v>2.0</v>
      </c>
      <c r="F900" s="20">
        <v>2.0</v>
      </c>
      <c r="G900" s="20">
        <v>2.0</v>
      </c>
      <c r="H900" s="20">
        <v>2.0</v>
      </c>
      <c r="I900" s="20">
        <v>8.0</v>
      </c>
      <c r="J900" s="15"/>
      <c r="K900" s="15"/>
      <c r="L900" s="15"/>
      <c r="M900" s="15"/>
      <c r="N900" s="15"/>
      <c r="O900" s="15"/>
      <c r="P900" s="15"/>
    </row>
    <row r="901" ht="15.75" customHeight="1">
      <c r="A901" s="394"/>
      <c r="B901" s="15"/>
      <c r="C901" s="206"/>
      <c r="D901" s="206"/>
      <c r="E901" s="396">
        <v>2.0</v>
      </c>
      <c r="F901" s="20">
        <v>2.0</v>
      </c>
      <c r="G901" s="20">
        <v>2.0</v>
      </c>
      <c r="H901" s="20">
        <v>2.0</v>
      </c>
      <c r="I901" s="20">
        <v>8.0</v>
      </c>
      <c r="J901" s="15"/>
      <c r="K901" s="15"/>
      <c r="L901" s="15"/>
      <c r="M901" s="15"/>
      <c r="N901" s="15"/>
      <c r="O901" s="15"/>
      <c r="P901" s="15"/>
    </row>
    <row r="902" ht="15.75" customHeight="1">
      <c r="A902" s="80"/>
      <c r="B902" s="16"/>
      <c r="C902" s="211"/>
      <c r="D902" s="211"/>
      <c r="E902" s="396">
        <v>2.0</v>
      </c>
      <c r="F902" s="20">
        <v>2.0</v>
      </c>
      <c r="G902" s="20">
        <v>2.0</v>
      </c>
      <c r="H902" s="20">
        <v>2.0</v>
      </c>
      <c r="I902" s="20">
        <v>8.0</v>
      </c>
      <c r="J902" s="15"/>
      <c r="K902" s="16"/>
      <c r="L902" s="16"/>
      <c r="M902" s="16"/>
      <c r="N902" s="16"/>
      <c r="O902" s="16"/>
      <c r="P902" s="15"/>
    </row>
    <row r="903" ht="15.75" customHeight="1">
      <c r="A903" s="389"/>
      <c r="B903" s="405"/>
      <c r="C903" s="401" t="s">
        <v>268</v>
      </c>
      <c r="D903" s="401" t="s">
        <v>269</v>
      </c>
      <c r="E903" s="396">
        <v>2.0</v>
      </c>
      <c r="F903" s="20">
        <v>2.0</v>
      </c>
      <c r="G903" s="20">
        <v>2.0</v>
      </c>
      <c r="H903" s="20">
        <v>2.0</v>
      </c>
      <c r="I903" s="20">
        <v>8.0</v>
      </c>
      <c r="J903" s="383">
        <v>8.0</v>
      </c>
      <c r="K903" s="383"/>
      <c r="L903" s="383"/>
      <c r="M903" s="383"/>
      <c r="N903" s="383"/>
      <c r="O903" s="383">
        <v>12.0</v>
      </c>
      <c r="P903" s="386">
        <f>O903+J903</f>
        <v>20</v>
      </c>
    </row>
    <row r="904" ht="15.75" customHeight="1">
      <c r="A904" s="394"/>
      <c r="B904" s="15"/>
      <c r="C904" s="206"/>
      <c r="D904" s="206"/>
      <c r="E904" s="396">
        <v>2.0</v>
      </c>
      <c r="F904" s="20">
        <v>2.0</v>
      </c>
      <c r="G904" s="20">
        <v>2.0</v>
      </c>
      <c r="H904" s="20">
        <v>2.0</v>
      </c>
      <c r="I904" s="20">
        <v>8.0</v>
      </c>
      <c r="J904" s="15"/>
      <c r="K904" s="15"/>
      <c r="L904" s="15"/>
      <c r="M904" s="15"/>
      <c r="N904" s="15"/>
      <c r="O904" s="15"/>
      <c r="P904" s="15"/>
    </row>
    <row r="905" ht="15.75" customHeight="1">
      <c r="A905" s="394"/>
      <c r="B905" s="15"/>
      <c r="C905" s="206"/>
      <c r="D905" s="206"/>
      <c r="E905" s="396">
        <v>2.0</v>
      </c>
      <c r="F905" s="20">
        <v>2.0</v>
      </c>
      <c r="G905" s="20">
        <v>2.0</v>
      </c>
      <c r="H905" s="20">
        <v>2.0</v>
      </c>
      <c r="I905" s="20">
        <v>8.0</v>
      </c>
      <c r="J905" s="15"/>
      <c r="K905" s="15"/>
      <c r="L905" s="15"/>
      <c r="M905" s="15"/>
      <c r="N905" s="15"/>
      <c r="O905" s="15"/>
      <c r="P905" s="15"/>
    </row>
    <row r="906" ht="15.75" customHeight="1">
      <c r="A906" s="394"/>
      <c r="B906" s="15"/>
      <c r="C906" s="206"/>
      <c r="D906" s="206"/>
      <c r="E906" s="396">
        <v>2.0</v>
      </c>
      <c r="F906" s="20">
        <v>2.0</v>
      </c>
      <c r="G906" s="20">
        <v>2.0</v>
      </c>
      <c r="H906" s="20">
        <v>2.0</v>
      </c>
      <c r="I906" s="20">
        <v>8.0</v>
      </c>
      <c r="J906" s="15"/>
      <c r="K906" s="15"/>
      <c r="L906" s="15"/>
      <c r="M906" s="15"/>
      <c r="N906" s="15"/>
      <c r="O906" s="15"/>
      <c r="P906" s="15"/>
    </row>
    <row r="907" ht="15.75" customHeight="1">
      <c r="A907" s="394"/>
      <c r="B907" s="15"/>
      <c r="C907" s="206"/>
      <c r="D907" s="206"/>
      <c r="E907" s="396">
        <v>2.0</v>
      </c>
      <c r="F907" s="20">
        <v>2.0</v>
      </c>
      <c r="G907" s="20">
        <v>2.0</v>
      </c>
      <c r="H907" s="20">
        <v>2.0</v>
      </c>
      <c r="I907" s="20">
        <v>8.0</v>
      </c>
      <c r="J907" s="15"/>
      <c r="K907" s="15"/>
      <c r="L907" s="15"/>
      <c r="M907" s="15"/>
      <c r="N907" s="15"/>
      <c r="O907" s="15"/>
      <c r="P907" s="15"/>
    </row>
    <row r="908" ht="15.75" customHeight="1">
      <c r="A908" s="394"/>
      <c r="B908" s="15"/>
      <c r="C908" s="206"/>
      <c r="D908" s="206"/>
      <c r="E908" s="396">
        <v>2.0</v>
      </c>
      <c r="F908" s="20">
        <v>2.0</v>
      </c>
      <c r="G908" s="20">
        <v>2.0</v>
      </c>
      <c r="H908" s="20">
        <v>2.0</v>
      </c>
      <c r="I908" s="20">
        <v>8.0</v>
      </c>
      <c r="J908" s="15"/>
      <c r="K908" s="15"/>
      <c r="L908" s="15"/>
      <c r="M908" s="15"/>
      <c r="N908" s="15"/>
      <c r="O908" s="15"/>
      <c r="P908" s="15"/>
    </row>
    <row r="909" ht="15.75" customHeight="1">
      <c r="A909" s="394"/>
      <c r="B909" s="15"/>
      <c r="C909" s="206"/>
      <c r="D909" s="206"/>
      <c r="E909" s="396">
        <v>2.0</v>
      </c>
      <c r="F909" s="20">
        <v>2.0</v>
      </c>
      <c r="G909" s="20">
        <v>2.0</v>
      </c>
      <c r="H909" s="20">
        <v>2.0</v>
      </c>
      <c r="I909" s="20">
        <v>8.0</v>
      </c>
      <c r="J909" s="15"/>
      <c r="K909" s="15"/>
      <c r="L909" s="15"/>
      <c r="M909" s="15"/>
      <c r="N909" s="15"/>
      <c r="O909" s="15"/>
      <c r="P909" s="15"/>
    </row>
    <row r="910" ht="15.75" customHeight="1">
      <c r="A910" s="394"/>
      <c r="B910" s="15"/>
      <c r="C910" s="206"/>
      <c r="D910" s="206"/>
      <c r="E910" s="396">
        <v>2.0</v>
      </c>
      <c r="F910" s="20">
        <v>2.0</v>
      </c>
      <c r="G910" s="20">
        <v>2.0</v>
      </c>
      <c r="H910" s="20">
        <v>2.0</v>
      </c>
      <c r="I910" s="20">
        <v>8.0</v>
      </c>
      <c r="J910" s="15"/>
      <c r="K910" s="15"/>
      <c r="L910" s="15"/>
      <c r="M910" s="15"/>
      <c r="N910" s="15"/>
      <c r="O910" s="15"/>
      <c r="P910" s="15"/>
    </row>
    <row r="911" ht="15.75" customHeight="1">
      <c r="A911" s="394"/>
      <c r="B911" s="15"/>
      <c r="C911" s="206"/>
      <c r="D911" s="206"/>
      <c r="E911" s="396">
        <v>2.0</v>
      </c>
      <c r="F911" s="20">
        <v>2.0</v>
      </c>
      <c r="G911" s="20">
        <v>2.0</v>
      </c>
      <c r="H911" s="20">
        <v>2.0</v>
      </c>
      <c r="I911" s="20">
        <v>8.0</v>
      </c>
      <c r="J911" s="15"/>
      <c r="K911" s="15"/>
      <c r="L911" s="15"/>
      <c r="M911" s="15"/>
      <c r="N911" s="15"/>
      <c r="O911" s="15"/>
      <c r="P911" s="15"/>
    </row>
    <row r="912" ht="15.75" customHeight="1">
      <c r="A912" s="80"/>
      <c r="B912" s="16"/>
      <c r="C912" s="211"/>
      <c r="D912" s="211"/>
      <c r="E912" s="396">
        <v>2.0</v>
      </c>
      <c r="F912" s="20">
        <v>2.0</v>
      </c>
      <c r="G912" s="20">
        <v>2.0</v>
      </c>
      <c r="H912" s="20">
        <v>2.0</v>
      </c>
      <c r="I912" s="20">
        <v>8.0</v>
      </c>
      <c r="J912" s="15"/>
      <c r="K912" s="16"/>
      <c r="L912" s="16"/>
      <c r="M912" s="16"/>
      <c r="N912" s="16"/>
      <c r="O912" s="16"/>
      <c r="P912" s="15"/>
    </row>
    <row r="913" ht="15.75" customHeight="1">
      <c r="A913" s="389"/>
      <c r="B913" s="405"/>
      <c r="C913" s="401" t="s">
        <v>271</v>
      </c>
      <c r="D913" s="401" t="s">
        <v>272</v>
      </c>
      <c r="E913" s="396">
        <v>2.0</v>
      </c>
      <c r="F913" s="20">
        <v>2.0</v>
      </c>
      <c r="G913" s="20">
        <v>2.0</v>
      </c>
      <c r="H913" s="20">
        <v>2.0</v>
      </c>
      <c r="I913" s="20">
        <v>8.0</v>
      </c>
      <c r="J913" s="383">
        <v>8.0</v>
      </c>
      <c r="K913" s="383"/>
      <c r="L913" s="383"/>
      <c r="M913" s="383"/>
      <c r="N913" s="383"/>
      <c r="O913" s="383">
        <v>12.0</v>
      </c>
      <c r="P913" s="386">
        <f>O913+J913</f>
        <v>20</v>
      </c>
    </row>
    <row r="914" ht="15.75" customHeight="1">
      <c r="A914" s="394"/>
      <c r="B914" s="15"/>
      <c r="C914" s="206"/>
      <c r="D914" s="206"/>
      <c r="E914" s="396">
        <v>2.0</v>
      </c>
      <c r="F914" s="20">
        <v>2.0</v>
      </c>
      <c r="G914" s="20">
        <v>2.0</v>
      </c>
      <c r="H914" s="20">
        <v>2.0</v>
      </c>
      <c r="I914" s="20">
        <v>8.0</v>
      </c>
      <c r="J914" s="15"/>
      <c r="K914" s="15"/>
      <c r="L914" s="15"/>
      <c r="M914" s="15"/>
      <c r="N914" s="15"/>
      <c r="O914" s="15"/>
      <c r="P914" s="15"/>
    </row>
    <row r="915" ht="15.75" customHeight="1">
      <c r="A915" s="394"/>
      <c r="B915" s="15"/>
      <c r="C915" s="206"/>
      <c r="D915" s="206"/>
      <c r="E915" s="396">
        <v>2.0</v>
      </c>
      <c r="F915" s="20">
        <v>2.0</v>
      </c>
      <c r="G915" s="20">
        <v>2.0</v>
      </c>
      <c r="H915" s="20">
        <v>2.0</v>
      </c>
      <c r="I915" s="20">
        <v>8.0</v>
      </c>
      <c r="J915" s="15"/>
      <c r="K915" s="15"/>
      <c r="L915" s="15"/>
      <c r="M915" s="15"/>
      <c r="N915" s="15"/>
      <c r="O915" s="15"/>
      <c r="P915" s="15"/>
    </row>
    <row r="916" ht="15.75" customHeight="1">
      <c r="A916" s="394"/>
      <c r="B916" s="15"/>
      <c r="C916" s="206"/>
      <c r="D916" s="206"/>
      <c r="E916" s="396">
        <v>2.0</v>
      </c>
      <c r="F916" s="20">
        <v>2.0</v>
      </c>
      <c r="G916" s="20">
        <v>2.0</v>
      </c>
      <c r="H916" s="20">
        <v>2.0</v>
      </c>
      <c r="I916" s="20">
        <v>8.0</v>
      </c>
      <c r="J916" s="15"/>
      <c r="K916" s="15"/>
      <c r="L916" s="15"/>
      <c r="M916" s="15"/>
      <c r="N916" s="15"/>
      <c r="O916" s="15"/>
      <c r="P916" s="15"/>
    </row>
    <row r="917" ht="15.75" customHeight="1">
      <c r="A917" s="394"/>
      <c r="B917" s="15"/>
      <c r="C917" s="206"/>
      <c r="D917" s="206"/>
      <c r="E917" s="396">
        <v>2.0</v>
      </c>
      <c r="F917" s="20">
        <v>2.0</v>
      </c>
      <c r="G917" s="20">
        <v>2.0</v>
      </c>
      <c r="H917" s="20">
        <v>2.0</v>
      </c>
      <c r="I917" s="20">
        <v>8.0</v>
      </c>
      <c r="J917" s="15"/>
      <c r="K917" s="15"/>
      <c r="L917" s="15"/>
      <c r="M917" s="15"/>
      <c r="N917" s="15"/>
      <c r="O917" s="15"/>
      <c r="P917" s="15"/>
    </row>
    <row r="918" ht="15.75" customHeight="1">
      <c r="A918" s="394"/>
      <c r="B918" s="15"/>
      <c r="C918" s="206"/>
      <c r="D918" s="206"/>
      <c r="E918" s="396">
        <v>2.0</v>
      </c>
      <c r="F918" s="20">
        <v>2.0</v>
      </c>
      <c r="G918" s="20">
        <v>2.0</v>
      </c>
      <c r="H918" s="20">
        <v>2.0</v>
      </c>
      <c r="I918" s="20">
        <v>8.0</v>
      </c>
      <c r="J918" s="15"/>
      <c r="K918" s="15"/>
      <c r="L918" s="15"/>
      <c r="M918" s="15"/>
      <c r="N918" s="15"/>
      <c r="O918" s="15"/>
      <c r="P918" s="15"/>
    </row>
    <row r="919" ht="15.75" customHeight="1">
      <c r="A919" s="394"/>
      <c r="B919" s="15"/>
      <c r="C919" s="206"/>
      <c r="D919" s="206"/>
      <c r="E919" s="396">
        <v>2.0</v>
      </c>
      <c r="F919" s="20">
        <v>2.0</v>
      </c>
      <c r="G919" s="20">
        <v>2.0</v>
      </c>
      <c r="H919" s="20">
        <v>2.0</v>
      </c>
      <c r="I919" s="20">
        <v>8.0</v>
      </c>
      <c r="J919" s="15"/>
      <c r="K919" s="15"/>
      <c r="L919" s="15"/>
      <c r="M919" s="15"/>
      <c r="N919" s="15"/>
      <c r="O919" s="15"/>
      <c r="P919" s="15"/>
    </row>
    <row r="920" ht="15.75" customHeight="1">
      <c r="A920" s="394"/>
      <c r="B920" s="15"/>
      <c r="C920" s="206"/>
      <c r="D920" s="206"/>
      <c r="E920" s="396">
        <v>2.0</v>
      </c>
      <c r="F920" s="20">
        <v>2.0</v>
      </c>
      <c r="G920" s="20">
        <v>2.0</v>
      </c>
      <c r="H920" s="20">
        <v>2.0</v>
      </c>
      <c r="I920" s="20">
        <v>8.0</v>
      </c>
      <c r="J920" s="15"/>
      <c r="K920" s="15"/>
      <c r="L920" s="15"/>
      <c r="M920" s="15"/>
      <c r="N920" s="15"/>
      <c r="O920" s="15"/>
      <c r="P920" s="15"/>
    </row>
    <row r="921" ht="15.75" customHeight="1">
      <c r="A921" s="394"/>
      <c r="B921" s="15"/>
      <c r="C921" s="206"/>
      <c r="D921" s="206"/>
      <c r="E921" s="396">
        <v>2.0</v>
      </c>
      <c r="F921" s="20">
        <v>2.0</v>
      </c>
      <c r="G921" s="20">
        <v>2.0</v>
      </c>
      <c r="H921" s="20">
        <v>2.0</v>
      </c>
      <c r="I921" s="20">
        <v>8.0</v>
      </c>
      <c r="J921" s="15"/>
      <c r="K921" s="15"/>
      <c r="L921" s="15"/>
      <c r="M921" s="15"/>
      <c r="N921" s="15"/>
      <c r="O921" s="15"/>
      <c r="P921" s="15"/>
    </row>
    <row r="922" ht="15.75" customHeight="1">
      <c r="A922" s="80"/>
      <c r="B922" s="16"/>
      <c r="C922" s="211"/>
      <c r="D922" s="211"/>
      <c r="E922" s="396">
        <v>2.0</v>
      </c>
      <c r="F922" s="20">
        <v>2.0</v>
      </c>
      <c r="G922" s="20">
        <v>2.0</v>
      </c>
      <c r="H922" s="20">
        <v>2.0</v>
      </c>
      <c r="I922" s="20">
        <v>8.0</v>
      </c>
      <c r="J922" s="15"/>
      <c r="K922" s="16"/>
      <c r="L922" s="16"/>
      <c r="M922" s="16"/>
      <c r="N922" s="16"/>
      <c r="O922" s="16"/>
      <c r="P922" s="15"/>
    </row>
    <row r="923" ht="15.75" customHeight="1">
      <c r="A923" s="389"/>
      <c r="B923" s="405"/>
      <c r="C923" s="401" t="s">
        <v>286</v>
      </c>
      <c r="D923" s="401" t="s">
        <v>287</v>
      </c>
      <c r="E923" s="396">
        <v>2.0</v>
      </c>
      <c r="F923" s="20">
        <v>2.0</v>
      </c>
      <c r="G923" s="20">
        <v>2.0</v>
      </c>
      <c r="H923" s="20">
        <v>2.0</v>
      </c>
      <c r="I923" s="20">
        <v>8.0</v>
      </c>
      <c r="J923" s="383">
        <v>8.0</v>
      </c>
      <c r="K923" s="383"/>
      <c r="L923" s="383"/>
      <c r="M923" s="383"/>
      <c r="N923" s="383"/>
      <c r="O923" s="383">
        <v>12.0</v>
      </c>
      <c r="P923" s="386">
        <f>O923+J923</f>
        <v>20</v>
      </c>
    </row>
    <row r="924" ht="15.75" customHeight="1">
      <c r="A924" s="394"/>
      <c r="B924" s="15"/>
      <c r="C924" s="206"/>
      <c r="D924" s="206"/>
      <c r="E924" s="396">
        <v>2.0</v>
      </c>
      <c r="F924" s="20">
        <v>2.0</v>
      </c>
      <c r="G924" s="20">
        <v>2.0</v>
      </c>
      <c r="H924" s="20">
        <v>2.0</v>
      </c>
      <c r="I924" s="20">
        <v>8.0</v>
      </c>
      <c r="J924" s="15"/>
      <c r="K924" s="15"/>
      <c r="L924" s="15"/>
      <c r="M924" s="15"/>
      <c r="N924" s="15"/>
      <c r="O924" s="15"/>
      <c r="P924" s="15"/>
    </row>
    <row r="925" ht="15.75" customHeight="1">
      <c r="A925" s="394"/>
      <c r="B925" s="15"/>
      <c r="C925" s="206"/>
      <c r="D925" s="206"/>
      <c r="E925" s="396">
        <v>2.0</v>
      </c>
      <c r="F925" s="20">
        <v>2.0</v>
      </c>
      <c r="G925" s="20">
        <v>2.0</v>
      </c>
      <c r="H925" s="20">
        <v>2.0</v>
      </c>
      <c r="I925" s="20">
        <v>8.0</v>
      </c>
      <c r="J925" s="15"/>
      <c r="K925" s="15"/>
      <c r="L925" s="15"/>
      <c r="M925" s="15"/>
      <c r="N925" s="15"/>
      <c r="O925" s="15"/>
      <c r="P925" s="15"/>
    </row>
    <row r="926" ht="15.75" customHeight="1">
      <c r="A926" s="394"/>
      <c r="B926" s="15"/>
      <c r="C926" s="206"/>
      <c r="D926" s="206"/>
      <c r="E926" s="396">
        <v>2.0</v>
      </c>
      <c r="F926" s="20">
        <v>2.0</v>
      </c>
      <c r="G926" s="20">
        <v>2.0</v>
      </c>
      <c r="H926" s="20">
        <v>2.0</v>
      </c>
      <c r="I926" s="20">
        <v>8.0</v>
      </c>
      <c r="J926" s="15"/>
      <c r="K926" s="15"/>
      <c r="L926" s="15"/>
      <c r="M926" s="15"/>
      <c r="N926" s="15"/>
      <c r="O926" s="15"/>
      <c r="P926" s="15"/>
    </row>
    <row r="927" ht="15.75" customHeight="1">
      <c r="A927" s="394"/>
      <c r="B927" s="15"/>
      <c r="C927" s="206"/>
      <c r="D927" s="206"/>
      <c r="E927" s="396">
        <v>2.0</v>
      </c>
      <c r="F927" s="20">
        <v>2.0</v>
      </c>
      <c r="G927" s="20">
        <v>2.0</v>
      </c>
      <c r="H927" s="20">
        <v>2.0</v>
      </c>
      <c r="I927" s="20">
        <v>8.0</v>
      </c>
      <c r="J927" s="15"/>
      <c r="K927" s="15"/>
      <c r="L927" s="15"/>
      <c r="M927" s="15"/>
      <c r="N927" s="15"/>
      <c r="O927" s="15"/>
      <c r="P927" s="15"/>
    </row>
    <row r="928" ht="15.75" customHeight="1">
      <c r="A928" s="394"/>
      <c r="B928" s="15"/>
      <c r="C928" s="206"/>
      <c r="D928" s="206"/>
      <c r="E928" s="396">
        <v>2.0</v>
      </c>
      <c r="F928" s="20">
        <v>2.0</v>
      </c>
      <c r="G928" s="20">
        <v>2.0</v>
      </c>
      <c r="H928" s="20">
        <v>2.0</v>
      </c>
      <c r="I928" s="20">
        <v>8.0</v>
      </c>
      <c r="J928" s="15"/>
      <c r="K928" s="15"/>
      <c r="L928" s="15"/>
      <c r="M928" s="15"/>
      <c r="N928" s="15"/>
      <c r="O928" s="15"/>
      <c r="P928" s="15"/>
    </row>
    <row r="929" ht="15.75" customHeight="1">
      <c r="A929" s="394"/>
      <c r="B929" s="15"/>
      <c r="C929" s="206"/>
      <c r="D929" s="206"/>
      <c r="E929" s="396">
        <v>2.0</v>
      </c>
      <c r="F929" s="20">
        <v>2.0</v>
      </c>
      <c r="G929" s="20">
        <v>2.0</v>
      </c>
      <c r="H929" s="20">
        <v>2.0</v>
      </c>
      <c r="I929" s="20">
        <v>8.0</v>
      </c>
      <c r="J929" s="15"/>
      <c r="K929" s="15"/>
      <c r="L929" s="15"/>
      <c r="M929" s="15"/>
      <c r="N929" s="15"/>
      <c r="O929" s="15"/>
      <c r="P929" s="15"/>
    </row>
    <row r="930" ht="15.75" customHeight="1">
      <c r="A930" s="394"/>
      <c r="B930" s="15"/>
      <c r="C930" s="206"/>
      <c r="D930" s="206"/>
      <c r="E930" s="396">
        <v>2.0</v>
      </c>
      <c r="F930" s="20">
        <v>2.0</v>
      </c>
      <c r="G930" s="20">
        <v>2.0</v>
      </c>
      <c r="H930" s="20">
        <v>2.0</v>
      </c>
      <c r="I930" s="20">
        <v>8.0</v>
      </c>
      <c r="J930" s="15"/>
      <c r="K930" s="15"/>
      <c r="L930" s="15"/>
      <c r="M930" s="15"/>
      <c r="N930" s="15"/>
      <c r="O930" s="15"/>
      <c r="P930" s="15"/>
    </row>
    <row r="931" ht="15.75" customHeight="1">
      <c r="A931" s="394"/>
      <c r="B931" s="15"/>
      <c r="C931" s="206"/>
      <c r="D931" s="206"/>
      <c r="E931" s="396">
        <v>2.0</v>
      </c>
      <c r="F931" s="20">
        <v>2.0</v>
      </c>
      <c r="G931" s="20">
        <v>2.0</v>
      </c>
      <c r="H931" s="20">
        <v>2.0</v>
      </c>
      <c r="I931" s="20">
        <v>8.0</v>
      </c>
      <c r="J931" s="15"/>
      <c r="K931" s="15"/>
      <c r="L931" s="15"/>
      <c r="M931" s="15"/>
      <c r="N931" s="15"/>
      <c r="O931" s="15"/>
      <c r="P931" s="15"/>
    </row>
    <row r="932" ht="15.75" customHeight="1">
      <c r="A932" s="394"/>
      <c r="B932" s="15"/>
      <c r="C932" s="206"/>
      <c r="D932" s="206"/>
      <c r="E932" s="396">
        <v>2.0</v>
      </c>
      <c r="F932" s="20">
        <v>2.0</v>
      </c>
      <c r="G932" s="20">
        <v>2.0</v>
      </c>
      <c r="H932" s="20">
        <v>2.0</v>
      </c>
      <c r="I932" s="20">
        <v>8.0</v>
      </c>
      <c r="J932" s="15"/>
      <c r="K932" s="16"/>
      <c r="L932" s="16"/>
      <c r="M932" s="16"/>
      <c r="N932" s="16"/>
      <c r="O932" s="16"/>
      <c r="P932" s="15"/>
    </row>
    <row r="933" ht="15.75" customHeight="1">
      <c r="A933" s="80"/>
      <c r="B933" s="16"/>
      <c r="C933" s="211"/>
      <c r="D933" s="211"/>
      <c r="E933" s="406"/>
      <c r="F933" s="406"/>
      <c r="G933" s="406"/>
      <c r="H933" s="406"/>
      <c r="I933" s="407"/>
      <c r="J933" s="383">
        <v>8.0</v>
      </c>
      <c r="K933" s="383"/>
      <c r="L933" s="383"/>
      <c r="M933" s="383"/>
      <c r="N933" s="383"/>
      <c r="O933" s="383">
        <v>12.0</v>
      </c>
      <c r="P933" s="386">
        <f>O933+J933</f>
        <v>20</v>
      </c>
    </row>
    <row r="934" ht="15.75" customHeight="1">
      <c r="A934" s="297"/>
      <c r="B934" s="408" t="s">
        <v>887</v>
      </c>
      <c r="C934" s="409" t="s">
        <v>253</v>
      </c>
      <c r="D934" s="410" t="s">
        <v>254</v>
      </c>
      <c r="E934" s="396">
        <v>2.0</v>
      </c>
      <c r="F934" s="20">
        <v>2.0</v>
      </c>
      <c r="G934" s="20">
        <v>2.0</v>
      </c>
      <c r="H934" s="20">
        <v>2.0</v>
      </c>
      <c r="I934" s="20">
        <v>8.0</v>
      </c>
      <c r="J934" s="15"/>
      <c r="K934" s="15"/>
      <c r="L934" s="15"/>
      <c r="M934" s="15"/>
      <c r="N934" s="15"/>
      <c r="O934" s="15"/>
      <c r="P934" s="15"/>
    </row>
    <row r="935" ht="15.75" customHeight="1">
      <c r="B935" s="15"/>
      <c r="C935" s="15"/>
      <c r="D935" s="15"/>
      <c r="E935" s="396">
        <v>2.0</v>
      </c>
      <c r="F935" s="20">
        <v>2.0</v>
      </c>
      <c r="G935" s="20">
        <v>2.0</v>
      </c>
      <c r="H935" s="20">
        <v>2.0</v>
      </c>
      <c r="I935" s="20">
        <v>8.0</v>
      </c>
      <c r="J935" s="15"/>
      <c r="K935" s="15"/>
      <c r="L935" s="15"/>
      <c r="M935" s="15"/>
      <c r="N935" s="15"/>
      <c r="O935" s="15"/>
      <c r="P935" s="15"/>
    </row>
    <row r="936" ht="15.75" customHeight="1">
      <c r="B936" s="15"/>
      <c r="C936" s="15"/>
      <c r="D936" s="15"/>
      <c r="E936" s="396">
        <v>2.0</v>
      </c>
      <c r="F936" s="20">
        <v>2.0</v>
      </c>
      <c r="G936" s="20">
        <v>2.0</v>
      </c>
      <c r="H936" s="20">
        <v>2.0</v>
      </c>
      <c r="I936" s="20">
        <v>8.0</v>
      </c>
      <c r="J936" s="15"/>
      <c r="K936" s="15"/>
      <c r="L936" s="15"/>
      <c r="M936" s="15"/>
      <c r="N936" s="15"/>
      <c r="O936" s="15"/>
      <c r="P936" s="15"/>
    </row>
    <row r="937" ht="15.75" customHeight="1">
      <c r="B937" s="15"/>
      <c r="C937" s="15"/>
      <c r="D937" s="15"/>
      <c r="E937" s="396">
        <v>2.0</v>
      </c>
      <c r="F937" s="20">
        <v>2.0</v>
      </c>
      <c r="G937" s="20">
        <v>2.0</v>
      </c>
      <c r="H937" s="20">
        <v>2.0</v>
      </c>
      <c r="I937" s="20">
        <v>8.0</v>
      </c>
      <c r="J937" s="15"/>
      <c r="K937" s="15"/>
      <c r="L937" s="15"/>
      <c r="M937" s="15"/>
      <c r="N937" s="15"/>
      <c r="O937" s="15"/>
      <c r="P937" s="15"/>
    </row>
    <row r="938" ht="15.75" customHeight="1">
      <c r="B938" s="15"/>
      <c r="C938" s="15"/>
      <c r="D938" s="15"/>
      <c r="E938" s="396">
        <v>2.0</v>
      </c>
      <c r="F938" s="20">
        <v>2.0</v>
      </c>
      <c r="G938" s="20">
        <v>2.0</v>
      </c>
      <c r="H938" s="20">
        <v>2.0</v>
      </c>
      <c r="I938" s="20">
        <v>8.0</v>
      </c>
      <c r="J938" s="15"/>
      <c r="K938" s="15"/>
      <c r="L938" s="15"/>
      <c r="M938" s="15"/>
      <c r="N938" s="15"/>
      <c r="O938" s="15"/>
      <c r="P938" s="15"/>
    </row>
    <row r="939" ht="15.75" customHeight="1">
      <c r="B939" s="15"/>
      <c r="C939" s="15"/>
      <c r="D939" s="15"/>
      <c r="E939" s="396">
        <v>2.0</v>
      </c>
      <c r="F939" s="20">
        <v>2.0</v>
      </c>
      <c r="G939" s="20">
        <v>2.0</v>
      </c>
      <c r="H939" s="20">
        <v>2.0</v>
      </c>
      <c r="I939" s="20">
        <v>8.0</v>
      </c>
      <c r="J939" s="15"/>
      <c r="K939" s="15"/>
      <c r="L939" s="15"/>
      <c r="M939" s="15"/>
      <c r="N939" s="15"/>
      <c r="O939" s="15"/>
      <c r="P939" s="15"/>
    </row>
    <row r="940" ht="15.75" customHeight="1">
      <c r="B940" s="15"/>
      <c r="C940" s="15"/>
      <c r="D940" s="15"/>
      <c r="E940" s="396">
        <v>2.0</v>
      </c>
      <c r="F940" s="20">
        <v>2.0</v>
      </c>
      <c r="G940" s="20">
        <v>2.0</v>
      </c>
      <c r="H940" s="20">
        <v>2.0</v>
      </c>
      <c r="I940" s="20">
        <v>8.0</v>
      </c>
      <c r="J940" s="15"/>
      <c r="K940" s="15"/>
      <c r="L940" s="15"/>
      <c r="M940" s="15"/>
      <c r="N940" s="15"/>
      <c r="O940" s="15"/>
      <c r="P940" s="15"/>
    </row>
    <row r="941" ht="15.75" customHeight="1">
      <c r="B941" s="15"/>
      <c r="C941" s="15"/>
      <c r="D941" s="15"/>
      <c r="E941" s="396">
        <v>2.0</v>
      </c>
      <c r="F941" s="20">
        <v>2.0</v>
      </c>
      <c r="G941" s="20">
        <v>2.0</v>
      </c>
      <c r="H941" s="20">
        <v>2.0</v>
      </c>
      <c r="I941" s="20">
        <v>8.0</v>
      </c>
      <c r="J941" s="15"/>
      <c r="K941" s="15"/>
      <c r="L941" s="15"/>
      <c r="M941" s="15"/>
      <c r="N941" s="15"/>
      <c r="O941" s="15"/>
      <c r="P941" s="15"/>
    </row>
    <row r="942" ht="15.75" customHeight="1">
      <c r="B942" s="15"/>
      <c r="C942" s="15"/>
      <c r="D942" s="15"/>
      <c r="E942" s="396">
        <v>2.0</v>
      </c>
      <c r="F942" s="20">
        <v>2.0</v>
      </c>
      <c r="G942" s="20">
        <v>2.0</v>
      </c>
      <c r="H942" s="20">
        <v>2.0</v>
      </c>
      <c r="I942" s="20">
        <v>8.0</v>
      </c>
      <c r="J942" s="15"/>
      <c r="K942" s="16"/>
      <c r="L942" s="16"/>
      <c r="M942" s="16"/>
      <c r="N942" s="16"/>
      <c r="O942" s="16"/>
      <c r="P942" s="15"/>
    </row>
    <row r="943" ht="15.75" customHeight="1">
      <c r="B943" s="15"/>
      <c r="C943" s="15"/>
      <c r="D943" s="15"/>
      <c r="E943" s="396">
        <v>2.0</v>
      </c>
      <c r="F943" s="20">
        <v>2.0</v>
      </c>
      <c r="G943" s="20">
        <v>2.0</v>
      </c>
      <c r="H943" s="20">
        <v>2.0</v>
      </c>
      <c r="I943" s="20">
        <v>8.0</v>
      </c>
    </row>
    <row r="944" ht="15.75" customHeight="1">
      <c r="B944" s="16"/>
      <c r="C944" s="16"/>
      <c r="D944" s="16"/>
      <c r="E944" s="406"/>
      <c r="F944" s="406"/>
      <c r="G944" s="406"/>
      <c r="H944" s="406"/>
      <c r="I944" s="407"/>
    </row>
    <row r="945" ht="15.75" customHeight="1">
      <c r="A945" s="1"/>
      <c r="B945" s="1"/>
      <c r="C945" s="63" t="s">
        <v>828</v>
      </c>
      <c r="D945" s="1"/>
      <c r="E945" s="369"/>
      <c r="F945" s="369"/>
      <c r="G945" s="369"/>
      <c r="H945" s="369"/>
      <c r="I945" s="1"/>
    </row>
    <row r="946" ht="15.75" customHeight="1">
      <c r="E946" s="411"/>
      <c r="F946" s="294"/>
      <c r="G946" s="369"/>
      <c r="H946" s="369"/>
      <c r="I946" s="1"/>
    </row>
    <row r="947" ht="15.75" customHeight="1">
      <c r="E947" s="411"/>
      <c r="F947" s="294"/>
      <c r="G947" s="369"/>
      <c r="H947" s="369"/>
      <c r="I947" s="1"/>
    </row>
    <row r="948" ht="15.75" customHeight="1">
      <c r="E948" s="411"/>
      <c r="F948" s="294"/>
      <c r="G948" s="369"/>
      <c r="H948" s="369"/>
      <c r="I948" s="1"/>
    </row>
    <row r="949" ht="15.75" customHeight="1">
      <c r="E949" s="411"/>
      <c r="F949" s="294"/>
      <c r="G949" s="369"/>
      <c r="H949" s="369"/>
      <c r="I949" s="1"/>
    </row>
    <row r="950" ht="15.75" customHeight="1">
      <c r="E950" s="411"/>
      <c r="F950" s="294"/>
      <c r="G950" s="369"/>
      <c r="H950" s="369"/>
      <c r="I950" s="1"/>
    </row>
    <row r="951" ht="15.75" customHeight="1">
      <c r="E951" s="411"/>
      <c r="F951" s="294"/>
      <c r="G951" s="369"/>
      <c r="H951" s="369"/>
      <c r="I951" s="1"/>
    </row>
    <row r="952" ht="15.75" customHeight="1">
      <c r="E952" s="411"/>
      <c r="F952" s="294"/>
      <c r="G952" s="369"/>
      <c r="H952" s="369"/>
      <c r="I952" s="1"/>
    </row>
    <row r="953" ht="15.75" customHeight="1">
      <c r="E953" s="411"/>
      <c r="F953" s="294"/>
      <c r="G953" s="369"/>
      <c r="H953" s="369"/>
      <c r="I953" s="1"/>
    </row>
    <row r="954" ht="15.75" customHeight="1">
      <c r="E954" s="411"/>
      <c r="F954" s="294"/>
      <c r="G954" s="369"/>
      <c r="H954" s="369"/>
      <c r="I954" s="1"/>
    </row>
    <row r="955" ht="15.75" customHeight="1">
      <c r="E955" s="411"/>
      <c r="F955" s="294"/>
      <c r="G955" s="369"/>
      <c r="H955" s="369"/>
      <c r="I955" s="1"/>
    </row>
    <row r="956" ht="15.75" customHeight="1">
      <c r="E956" s="411"/>
      <c r="F956" s="294"/>
      <c r="G956" s="369"/>
      <c r="H956" s="369"/>
      <c r="I956" s="1"/>
    </row>
    <row r="957" ht="15.75" customHeight="1">
      <c r="E957" s="412"/>
      <c r="F957" s="413"/>
      <c r="G957" s="369"/>
      <c r="H957" s="369"/>
      <c r="I957" s="1"/>
    </row>
    <row r="958" ht="15.75" customHeight="1">
      <c r="E958" s="40"/>
      <c r="F958" s="36"/>
      <c r="G958" s="372"/>
      <c r="H958" s="63" t="s">
        <v>562</v>
      </c>
      <c r="I958" s="7"/>
    </row>
    <row r="959" ht="15.75" customHeight="1">
      <c r="E959" s="35"/>
      <c r="F959" s="414"/>
      <c r="G959" s="369"/>
      <c r="H959" s="369"/>
      <c r="I959" s="1"/>
    </row>
    <row r="960" ht="15.75" customHeight="1">
      <c r="A960" s="1"/>
      <c r="B960" s="1"/>
      <c r="C960" s="63"/>
      <c r="D960" s="1"/>
      <c r="E960" s="35"/>
      <c r="F960" s="414"/>
      <c r="G960" s="369"/>
      <c r="H960" s="369"/>
      <c r="I960" s="1"/>
      <c r="J960" s="1"/>
      <c r="K960" s="1"/>
      <c r="L960" s="1"/>
      <c r="M960" s="63"/>
      <c r="N960" s="1"/>
      <c r="O960" s="1"/>
    </row>
    <row r="961" ht="15.75" customHeight="1">
      <c r="A961" s="1"/>
      <c r="B961" s="1"/>
      <c r="C961" s="63"/>
      <c r="D961" s="1"/>
      <c r="E961" s="35"/>
      <c r="F961" s="414"/>
      <c r="G961" s="369"/>
      <c r="H961" s="369"/>
      <c r="I961" s="1"/>
      <c r="J961" s="1"/>
      <c r="K961" s="1"/>
      <c r="L961" s="1"/>
      <c r="M961" s="63"/>
      <c r="N961" s="1"/>
      <c r="O961" s="1"/>
    </row>
    <row r="962" ht="15.75" customHeight="1">
      <c r="A962" s="1"/>
      <c r="B962" s="1"/>
      <c r="C962" s="63"/>
      <c r="D962" s="1"/>
      <c r="E962" s="35"/>
      <c r="F962" s="414"/>
      <c r="G962" s="369"/>
      <c r="H962" s="369"/>
      <c r="I962" s="1"/>
      <c r="J962" s="1"/>
      <c r="K962" s="1"/>
      <c r="L962" s="1"/>
      <c r="M962" s="63"/>
      <c r="N962" s="1"/>
      <c r="O962" s="1"/>
    </row>
    <row r="963" ht="15.75" customHeight="1">
      <c r="A963" s="1"/>
      <c r="B963" s="1"/>
      <c r="C963" s="63"/>
      <c r="D963" s="1"/>
      <c r="E963" s="35"/>
      <c r="F963" s="36"/>
      <c r="G963" s="369"/>
      <c r="H963" s="369"/>
      <c r="I963" s="1"/>
      <c r="J963" s="1"/>
      <c r="K963" s="1"/>
      <c r="L963" s="1"/>
      <c r="M963" s="63"/>
      <c r="N963" s="1"/>
      <c r="O963" s="1"/>
      <c r="P963" s="1"/>
    </row>
    <row r="964" ht="15.75" customHeight="1">
      <c r="A964" s="1"/>
      <c r="B964" s="1"/>
      <c r="C964" s="63"/>
      <c r="D964" s="1"/>
      <c r="E964" s="35"/>
      <c r="F964" s="36"/>
      <c r="G964" s="369"/>
      <c r="H964" s="369"/>
      <c r="I964" s="1"/>
      <c r="J964" s="1"/>
      <c r="K964" s="1"/>
      <c r="L964" s="1"/>
      <c r="M964" s="63"/>
      <c r="N964" s="1"/>
      <c r="O964" s="1"/>
      <c r="P964" s="1"/>
    </row>
    <row r="965" ht="15.75" customHeight="1">
      <c r="A965" s="1"/>
      <c r="B965" s="1"/>
      <c r="C965" s="63"/>
      <c r="D965" s="1"/>
      <c r="E965" s="35"/>
      <c r="F965" s="36"/>
      <c r="G965" s="369"/>
      <c r="H965" s="369"/>
      <c r="I965" s="1"/>
      <c r="J965" s="1"/>
      <c r="K965" s="1"/>
      <c r="L965" s="1"/>
      <c r="M965" s="63"/>
      <c r="N965" s="1"/>
      <c r="O965" s="1"/>
      <c r="P965" s="1"/>
    </row>
    <row r="966" ht="15.75" customHeight="1">
      <c r="A966" s="1"/>
      <c r="B966" s="1"/>
      <c r="C966" s="63"/>
      <c r="D966" s="1"/>
      <c r="E966" s="35"/>
      <c r="F966" s="36"/>
      <c r="G966" s="369"/>
      <c r="H966" s="369"/>
      <c r="I966" s="1"/>
      <c r="J966" s="1"/>
      <c r="K966" s="1"/>
      <c r="L966" s="1"/>
      <c r="M966" s="63"/>
      <c r="N966" s="1"/>
      <c r="O966" s="1"/>
      <c r="P966" s="1"/>
    </row>
    <row r="967" ht="15.75" customHeight="1">
      <c r="A967" s="1"/>
      <c r="B967" s="1"/>
      <c r="C967" s="63"/>
      <c r="D967" s="1"/>
      <c r="E967" s="35"/>
      <c r="F967" s="414"/>
      <c r="G967" s="369"/>
      <c r="H967" s="369"/>
      <c r="I967" s="1"/>
      <c r="J967" s="1"/>
      <c r="K967" s="1"/>
      <c r="L967" s="1"/>
      <c r="M967" s="63"/>
      <c r="N967" s="1"/>
      <c r="O967" s="1"/>
      <c r="P967" s="1"/>
    </row>
    <row r="968" ht="15.75" customHeight="1">
      <c r="A968" s="1"/>
      <c r="B968" s="1"/>
      <c r="C968" s="63"/>
      <c r="D968" s="1"/>
      <c r="E968" s="35"/>
      <c r="F968" s="36"/>
      <c r="G968" s="369"/>
      <c r="H968" s="369"/>
      <c r="I968" s="1"/>
      <c r="J968" s="1"/>
      <c r="K968" s="1"/>
      <c r="L968" s="1"/>
      <c r="M968" s="63"/>
      <c r="N968" s="1"/>
      <c r="O968" s="1"/>
      <c r="P968" s="1"/>
    </row>
    <row r="969" ht="15.75" customHeight="1">
      <c r="A969" s="1"/>
      <c r="B969" s="1"/>
      <c r="C969" s="63"/>
      <c r="D969" s="1"/>
      <c r="E969" s="35"/>
      <c r="F969" s="36"/>
      <c r="G969" s="369"/>
      <c r="H969" s="369"/>
      <c r="I969" s="1"/>
      <c r="J969" s="1"/>
      <c r="K969" s="1"/>
      <c r="L969" s="1"/>
      <c r="M969" s="63"/>
      <c r="N969" s="1"/>
      <c r="O969" s="1"/>
      <c r="P969" s="1"/>
    </row>
    <row r="970" ht="15.75" customHeight="1">
      <c r="A970" s="1"/>
      <c r="B970" s="1"/>
      <c r="C970" s="63"/>
      <c r="D970" s="1"/>
      <c r="E970" s="35"/>
      <c r="F970" s="36"/>
      <c r="G970" s="369"/>
      <c r="H970" s="369"/>
      <c r="I970" s="1"/>
      <c r="J970" s="1"/>
      <c r="K970" s="1"/>
      <c r="L970" s="1"/>
      <c r="M970" s="63"/>
      <c r="N970" s="1"/>
      <c r="O970" s="1"/>
      <c r="P970" s="1"/>
    </row>
  </sheetData>
  <mergeCells count="957">
    <mergeCell ref="M575:M585"/>
    <mergeCell ref="N575:N585"/>
    <mergeCell ref="O575:O585"/>
    <mergeCell ref="P575:P585"/>
    <mergeCell ref="A575:A585"/>
    <mergeCell ref="B575:B585"/>
    <mergeCell ref="C575:C585"/>
    <mergeCell ref="D575:D585"/>
    <mergeCell ref="J575:J585"/>
    <mergeCell ref="K575:K585"/>
    <mergeCell ref="L575:L585"/>
    <mergeCell ref="M586:M596"/>
    <mergeCell ref="N586:N596"/>
    <mergeCell ref="O586:O596"/>
    <mergeCell ref="P586:P596"/>
    <mergeCell ref="A586:A596"/>
    <mergeCell ref="B586:B596"/>
    <mergeCell ref="C586:C596"/>
    <mergeCell ref="D586:D596"/>
    <mergeCell ref="J586:J596"/>
    <mergeCell ref="K586:K596"/>
    <mergeCell ref="L586:L596"/>
    <mergeCell ref="M597:M607"/>
    <mergeCell ref="N597:N607"/>
    <mergeCell ref="O597:O607"/>
    <mergeCell ref="P597:P607"/>
    <mergeCell ref="A597:A607"/>
    <mergeCell ref="B597:B607"/>
    <mergeCell ref="C597:C607"/>
    <mergeCell ref="D597:D607"/>
    <mergeCell ref="J597:J607"/>
    <mergeCell ref="K597:K607"/>
    <mergeCell ref="L597:L607"/>
    <mergeCell ref="M608:M618"/>
    <mergeCell ref="N608:N618"/>
    <mergeCell ref="O608:O618"/>
    <mergeCell ref="P608:P618"/>
    <mergeCell ref="A608:A618"/>
    <mergeCell ref="B608:B618"/>
    <mergeCell ref="C608:C618"/>
    <mergeCell ref="D608:D618"/>
    <mergeCell ref="J608:J618"/>
    <mergeCell ref="K608:K618"/>
    <mergeCell ref="L608:L618"/>
    <mergeCell ref="M619:M629"/>
    <mergeCell ref="N619:N629"/>
    <mergeCell ref="O619:O629"/>
    <mergeCell ref="P619:P629"/>
    <mergeCell ref="A619:A629"/>
    <mergeCell ref="B619:B629"/>
    <mergeCell ref="C619:C629"/>
    <mergeCell ref="D619:D629"/>
    <mergeCell ref="J619:J629"/>
    <mergeCell ref="K619:K629"/>
    <mergeCell ref="L619:L629"/>
    <mergeCell ref="M630:M640"/>
    <mergeCell ref="N630:N640"/>
    <mergeCell ref="O630:O640"/>
    <mergeCell ref="P630:P640"/>
    <mergeCell ref="A630:A640"/>
    <mergeCell ref="B630:B640"/>
    <mergeCell ref="C630:C640"/>
    <mergeCell ref="D630:D640"/>
    <mergeCell ref="J630:J640"/>
    <mergeCell ref="K630:K640"/>
    <mergeCell ref="L630:L640"/>
    <mergeCell ref="M641:M651"/>
    <mergeCell ref="N641:N651"/>
    <mergeCell ref="O641:O651"/>
    <mergeCell ref="P641:P651"/>
    <mergeCell ref="A641:A651"/>
    <mergeCell ref="B641:B651"/>
    <mergeCell ref="C641:C651"/>
    <mergeCell ref="D641:D651"/>
    <mergeCell ref="J641:J651"/>
    <mergeCell ref="K641:K651"/>
    <mergeCell ref="L641:L651"/>
    <mergeCell ref="M652:M662"/>
    <mergeCell ref="N652:N662"/>
    <mergeCell ref="O652:O662"/>
    <mergeCell ref="P652:P662"/>
    <mergeCell ref="A652:A662"/>
    <mergeCell ref="B652:B662"/>
    <mergeCell ref="C652:C662"/>
    <mergeCell ref="D652:D662"/>
    <mergeCell ref="J652:J662"/>
    <mergeCell ref="K652:K662"/>
    <mergeCell ref="L652:L662"/>
    <mergeCell ref="M663:M673"/>
    <mergeCell ref="N663:N673"/>
    <mergeCell ref="O663:O673"/>
    <mergeCell ref="P663:P673"/>
    <mergeCell ref="A663:A673"/>
    <mergeCell ref="B663:B673"/>
    <mergeCell ref="C663:C673"/>
    <mergeCell ref="D663:D673"/>
    <mergeCell ref="J663:J673"/>
    <mergeCell ref="K663:K673"/>
    <mergeCell ref="L663:L673"/>
    <mergeCell ref="M674:M684"/>
    <mergeCell ref="N674:N684"/>
    <mergeCell ref="O674:O684"/>
    <mergeCell ref="P674:P684"/>
    <mergeCell ref="A674:A684"/>
    <mergeCell ref="B674:B684"/>
    <mergeCell ref="C674:C684"/>
    <mergeCell ref="D674:D684"/>
    <mergeCell ref="J674:J684"/>
    <mergeCell ref="K674:K684"/>
    <mergeCell ref="L674:L684"/>
    <mergeCell ref="M685:M695"/>
    <mergeCell ref="N685:N695"/>
    <mergeCell ref="O685:O695"/>
    <mergeCell ref="P685:P695"/>
    <mergeCell ref="A685:A695"/>
    <mergeCell ref="B685:B695"/>
    <mergeCell ref="C685:C695"/>
    <mergeCell ref="D685:D695"/>
    <mergeCell ref="J685:J695"/>
    <mergeCell ref="K685:K695"/>
    <mergeCell ref="L685:L695"/>
    <mergeCell ref="M696:M706"/>
    <mergeCell ref="N696:N706"/>
    <mergeCell ref="O696:O706"/>
    <mergeCell ref="P696:P706"/>
    <mergeCell ref="A696:A706"/>
    <mergeCell ref="B696:B706"/>
    <mergeCell ref="C696:C706"/>
    <mergeCell ref="D696:D706"/>
    <mergeCell ref="J696:J706"/>
    <mergeCell ref="K696:K706"/>
    <mergeCell ref="L696:L706"/>
    <mergeCell ref="M707:M717"/>
    <mergeCell ref="N707:N717"/>
    <mergeCell ref="O707:O717"/>
    <mergeCell ref="P707:P717"/>
    <mergeCell ref="A707:A717"/>
    <mergeCell ref="B707:B717"/>
    <mergeCell ref="C707:C717"/>
    <mergeCell ref="D707:D717"/>
    <mergeCell ref="J707:J717"/>
    <mergeCell ref="K707:K717"/>
    <mergeCell ref="L707:L717"/>
    <mergeCell ref="M718:M728"/>
    <mergeCell ref="N718:N728"/>
    <mergeCell ref="O718:O728"/>
    <mergeCell ref="P718:P728"/>
    <mergeCell ref="A718:A728"/>
    <mergeCell ref="B718:B728"/>
    <mergeCell ref="C718:C728"/>
    <mergeCell ref="D718:D728"/>
    <mergeCell ref="J718:J728"/>
    <mergeCell ref="K718:K728"/>
    <mergeCell ref="L718:L728"/>
    <mergeCell ref="M729:M739"/>
    <mergeCell ref="N729:N739"/>
    <mergeCell ref="O729:O739"/>
    <mergeCell ref="P729:P739"/>
    <mergeCell ref="A729:A739"/>
    <mergeCell ref="B729:B739"/>
    <mergeCell ref="C729:C739"/>
    <mergeCell ref="D729:D739"/>
    <mergeCell ref="J729:J739"/>
    <mergeCell ref="K729:K739"/>
    <mergeCell ref="L729:L739"/>
    <mergeCell ref="M740:M750"/>
    <mergeCell ref="N740:N750"/>
    <mergeCell ref="O740:O750"/>
    <mergeCell ref="P740:P750"/>
    <mergeCell ref="A740:A750"/>
    <mergeCell ref="B740:B750"/>
    <mergeCell ref="C740:C750"/>
    <mergeCell ref="D740:D750"/>
    <mergeCell ref="J740:J750"/>
    <mergeCell ref="K740:K750"/>
    <mergeCell ref="L740:L750"/>
    <mergeCell ref="M751:M761"/>
    <mergeCell ref="N751:N761"/>
    <mergeCell ref="O751:O761"/>
    <mergeCell ref="P751:P761"/>
    <mergeCell ref="A751:A761"/>
    <mergeCell ref="B751:B761"/>
    <mergeCell ref="C751:C761"/>
    <mergeCell ref="D751:D761"/>
    <mergeCell ref="J751:J761"/>
    <mergeCell ref="K751:K761"/>
    <mergeCell ref="L751:L761"/>
    <mergeCell ref="M762:M772"/>
    <mergeCell ref="N762:N772"/>
    <mergeCell ref="O762:O772"/>
    <mergeCell ref="P762:P772"/>
    <mergeCell ref="A762:A772"/>
    <mergeCell ref="B762:B772"/>
    <mergeCell ref="C762:C772"/>
    <mergeCell ref="D762:D772"/>
    <mergeCell ref="J762:J772"/>
    <mergeCell ref="K762:K772"/>
    <mergeCell ref="L762:L772"/>
    <mergeCell ref="M773:M783"/>
    <mergeCell ref="N773:N783"/>
    <mergeCell ref="O773:O783"/>
    <mergeCell ref="P773:P783"/>
    <mergeCell ref="A773:A783"/>
    <mergeCell ref="B773:B783"/>
    <mergeCell ref="C773:C783"/>
    <mergeCell ref="D773:D783"/>
    <mergeCell ref="J773:J783"/>
    <mergeCell ref="K773:K783"/>
    <mergeCell ref="L773:L783"/>
    <mergeCell ref="M784:M794"/>
    <mergeCell ref="N784:N794"/>
    <mergeCell ref="O784:O794"/>
    <mergeCell ref="P784:P794"/>
    <mergeCell ref="A784:A794"/>
    <mergeCell ref="B784:B794"/>
    <mergeCell ref="C784:C794"/>
    <mergeCell ref="D784:D794"/>
    <mergeCell ref="J784:J794"/>
    <mergeCell ref="K784:K794"/>
    <mergeCell ref="L784:L794"/>
    <mergeCell ref="M795:M805"/>
    <mergeCell ref="N795:N805"/>
    <mergeCell ref="O795:O805"/>
    <mergeCell ref="P795:P805"/>
    <mergeCell ref="A795:A805"/>
    <mergeCell ref="B795:B805"/>
    <mergeCell ref="C795:C805"/>
    <mergeCell ref="D795:D805"/>
    <mergeCell ref="J795:J805"/>
    <mergeCell ref="K795:K805"/>
    <mergeCell ref="L795:L805"/>
    <mergeCell ref="M872:M882"/>
    <mergeCell ref="N872:N882"/>
    <mergeCell ref="O872:O882"/>
    <mergeCell ref="P872:P882"/>
    <mergeCell ref="A872:A882"/>
    <mergeCell ref="B872:B882"/>
    <mergeCell ref="C872:C882"/>
    <mergeCell ref="D872:D882"/>
    <mergeCell ref="J872:J882"/>
    <mergeCell ref="K872:K882"/>
    <mergeCell ref="L872:L882"/>
    <mergeCell ref="M893:M902"/>
    <mergeCell ref="N893:N902"/>
    <mergeCell ref="O893:O902"/>
    <mergeCell ref="P893:P902"/>
    <mergeCell ref="A893:A902"/>
    <mergeCell ref="B893:B902"/>
    <mergeCell ref="C893:C902"/>
    <mergeCell ref="D893:D902"/>
    <mergeCell ref="J893:J902"/>
    <mergeCell ref="K893:K902"/>
    <mergeCell ref="L893:L902"/>
    <mergeCell ref="M903:M912"/>
    <mergeCell ref="N903:N912"/>
    <mergeCell ref="O903:O912"/>
    <mergeCell ref="P903:P912"/>
    <mergeCell ref="A903:A912"/>
    <mergeCell ref="B903:B912"/>
    <mergeCell ref="C903:C912"/>
    <mergeCell ref="D903:D912"/>
    <mergeCell ref="J903:J912"/>
    <mergeCell ref="K903:K912"/>
    <mergeCell ref="L903:L912"/>
    <mergeCell ref="M913:M922"/>
    <mergeCell ref="N913:N922"/>
    <mergeCell ref="O913:O922"/>
    <mergeCell ref="P913:P922"/>
    <mergeCell ref="A913:A922"/>
    <mergeCell ref="B913:B922"/>
    <mergeCell ref="C913:C922"/>
    <mergeCell ref="D913:D922"/>
    <mergeCell ref="J913:J922"/>
    <mergeCell ref="K913:K922"/>
    <mergeCell ref="L913:L922"/>
    <mergeCell ref="M933:M942"/>
    <mergeCell ref="N933:N942"/>
    <mergeCell ref="O933:O942"/>
    <mergeCell ref="P933:P942"/>
    <mergeCell ref="J943:J952"/>
    <mergeCell ref="K943:K952"/>
    <mergeCell ref="L943:L952"/>
    <mergeCell ref="M943:M952"/>
    <mergeCell ref="N943:N952"/>
    <mergeCell ref="O943:O952"/>
    <mergeCell ref="P943:P952"/>
    <mergeCell ref="M923:M932"/>
    <mergeCell ref="N923:N932"/>
    <mergeCell ref="O923:O932"/>
    <mergeCell ref="P923:P932"/>
    <mergeCell ref="J933:J942"/>
    <mergeCell ref="K933:K942"/>
    <mergeCell ref="L933:L942"/>
    <mergeCell ref="D945:D959"/>
    <mergeCell ref="P953:P962"/>
    <mergeCell ref="A934:A944"/>
    <mergeCell ref="B934:B944"/>
    <mergeCell ref="C934:C944"/>
    <mergeCell ref="D934:D944"/>
    <mergeCell ref="A945:A959"/>
    <mergeCell ref="B945:B959"/>
    <mergeCell ref="C945:C959"/>
    <mergeCell ref="E12:J12"/>
    <mergeCell ref="K12:O12"/>
    <mergeCell ref="A6:P6"/>
    <mergeCell ref="A7:P7"/>
    <mergeCell ref="B9:C9"/>
    <mergeCell ref="B12:B13"/>
    <mergeCell ref="C12:C13"/>
    <mergeCell ref="D12:D13"/>
    <mergeCell ref="P12:P13"/>
    <mergeCell ref="L14:L24"/>
    <mergeCell ref="M14:M24"/>
    <mergeCell ref="N14:N24"/>
    <mergeCell ref="O14:O24"/>
    <mergeCell ref="P14:P24"/>
    <mergeCell ref="A12:A13"/>
    <mergeCell ref="A14:A24"/>
    <mergeCell ref="B14:B24"/>
    <mergeCell ref="C14:C24"/>
    <mergeCell ref="D14:D24"/>
    <mergeCell ref="J14:J24"/>
    <mergeCell ref="K14:K24"/>
    <mergeCell ref="M25:M35"/>
    <mergeCell ref="N25:N35"/>
    <mergeCell ref="O25:O35"/>
    <mergeCell ref="P25:P35"/>
    <mergeCell ref="A25:A35"/>
    <mergeCell ref="B25:B35"/>
    <mergeCell ref="C25:C35"/>
    <mergeCell ref="D25:D35"/>
    <mergeCell ref="J25:J35"/>
    <mergeCell ref="K25:K35"/>
    <mergeCell ref="L25:L35"/>
    <mergeCell ref="A923:A933"/>
    <mergeCell ref="B923:B933"/>
    <mergeCell ref="C923:C933"/>
    <mergeCell ref="D923:D933"/>
    <mergeCell ref="J923:J932"/>
    <mergeCell ref="K923:K932"/>
    <mergeCell ref="L923:L932"/>
    <mergeCell ref="M806:M816"/>
    <mergeCell ref="N806:N816"/>
    <mergeCell ref="O806:O816"/>
    <mergeCell ref="P806:P816"/>
    <mergeCell ref="A806:A816"/>
    <mergeCell ref="B806:B816"/>
    <mergeCell ref="C806:C816"/>
    <mergeCell ref="D806:D816"/>
    <mergeCell ref="J806:J816"/>
    <mergeCell ref="K806:K816"/>
    <mergeCell ref="L806:L816"/>
    <mergeCell ref="M817:M827"/>
    <mergeCell ref="N817:N827"/>
    <mergeCell ref="O817:O827"/>
    <mergeCell ref="P817:P827"/>
    <mergeCell ref="A817:A827"/>
    <mergeCell ref="B817:B827"/>
    <mergeCell ref="C817:C827"/>
    <mergeCell ref="D817:D827"/>
    <mergeCell ref="J817:J827"/>
    <mergeCell ref="K817:K827"/>
    <mergeCell ref="L817:L827"/>
    <mergeCell ref="M828:M838"/>
    <mergeCell ref="N828:N838"/>
    <mergeCell ref="O828:O838"/>
    <mergeCell ref="P828:P838"/>
    <mergeCell ref="A828:A838"/>
    <mergeCell ref="B828:B838"/>
    <mergeCell ref="C828:C838"/>
    <mergeCell ref="D828:D838"/>
    <mergeCell ref="J828:J838"/>
    <mergeCell ref="K828:K838"/>
    <mergeCell ref="L828:L838"/>
    <mergeCell ref="M839:M849"/>
    <mergeCell ref="N839:N849"/>
    <mergeCell ref="O839:O849"/>
    <mergeCell ref="P839:P849"/>
    <mergeCell ref="A839:A849"/>
    <mergeCell ref="B839:B849"/>
    <mergeCell ref="C839:C849"/>
    <mergeCell ref="D839:D849"/>
    <mergeCell ref="J839:J849"/>
    <mergeCell ref="K839:K849"/>
    <mergeCell ref="L839:L849"/>
    <mergeCell ref="M850:M860"/>
    <mergeCell ref="N850:N860"/>
    <mergeCell ref="O850:O860"/>
    <mergeCell ref="P850:P860"/>
    <mergeCell ref="A850:A860"/>
    <mergeCell ref="B850:B860"/>
    <mergeCell ref="C850:C860"/>
    <mergeCell ref="D850:D860"/>
    <mergeCell ref="J850:J860"/>
    <mergeCell ref="K850:K860"/>
    <mergeCell ref="L850:L860"/>
    <mergeCell ref="M861:M871"/>
    <mergeCell ref="N861:N871"/>
    <mergeCell ref="O861:O871"/>
    <mergeCell ref="P861:P871"/>
    <mergeCell ref="A861:A871"/>
    <mergeCell ref="B861:B871"/>
    <mergeCell ref="C861:C871"/>
    <mergeCell ref="D861:D871"/>
    <mergeCell ref="J861:J871"/>
    <mergeCell ref="K861:K871"/>
    <mergeCell ref="L861:L871"/>
    <mergeCell ref="M883:M892"/>
    <mergeCell ref="N883:N892"/>
    <mergeCell ref="O883:O892"/>
    <mergeCell ref="P883:P892"/>
    <mergeCell ref="A883:A892"/>
    <mergeCell ref="B883:B892"/>
    <mergeCell ref="C883:C892"/>
    <mergeCell ref="D883:D892"/>
    <mergeCell ref="J883:J892"/>
    <mergeCell ref="K883:K892"/>
    <mergeCell ref="L883:L892"/>
    <mergeCell ref="M36:M46"/>
    <mergeCell ref="N36:N46"/>
    <mergeCell ref="O36:O46"/>
    <mergeCell ref="P36:P46"/>
    <mergeCell ref="A36:A46"/>
    <mergeCell ref="B36:B46"/>
    <mergeCell ref="C36:C46"/>
    <mergeCell ref="D36:D46"/>
    <mergeCell ref="J36:J46"/>
    <mergeCell ref="K36:K46"/>
    <mergeCell ref="L36:L46"/>
    <mergeCell ref="M47:M57"/>
    <mergeCell ref="N47:N57"/>
    <mergeCell ref="O47:O57"/>
    <mergeCell ref="P47:P57"/>
    <mergeCell ref="A47:A57"/>
    <mergeCell ref="B47:B57"/>
    <mergeCell ref="C47:C57"/>
    <mergeCell ref="D47:D57"/>
    <mergeCell ref="J47:J57"/>
    <mergeCell ref="K47:K57"/>
    <mergeCell ref="L47:L57"/>
    <mergeCell ref="M58:M68"/>
    <mergeCell ref="N58:N68"/>
    <mergeCell ref="O58:O68"/>
    <mergeCell ref="P58:P68"/>
    <mergeCell ref="A58:A68"/>
    <mergeCell ref="B58:B68"/>
    <mergeCell ref="C58:C68"/>
    <mergeCell ref="D58:D68"/>
    <mergeCell ref="J58:J68"/>
    <mergeCell ref="K58:K68"/>
    <mergeCell ref="L58:L68"/>
    <mergeCell ref="M69:M79"/>
    <mergeCell ref="N69:N79"/>
    <mergeCell ref="O69:O79"/>
    <mergeCell ref="P69:P79"/>
    <mergeCell ref="A69:A79"/>
    <mergeCell ref="B69:B79"/>
    <mergeCell ref="C69:C79"/>
    <mergeCell ref="D69:D79"/>
    <mergeCell ref="J69:J79"/>
    <mergeCell ref="K69:K79"/>
    <mergeCell ref="L69:L79"/>
    <mergeCell ref="M80:M90"/>
    <mergeCell ref="N80:N90"/>
    <mergeCell ref="O80:O90"/>
    <mergeCell ref="P80:P90"/>
    <mergeCell ref="A80:A90"/>
    <mergeCell ref="B80:B90"/>
    <mergeCell ref="C80:C90"/>
    <mergeCell ref="D80:D90"/>
    <mergeCell ref="J80:J90"/>
    <mergeCell ref="K80:K90"/>
    <mergeCell ref="L80:L90"/>
    <mergeCell ref="M91:M101"/>
    <mergeCell ref="N91:N101"/>
    <mergeCell ref="O91:O101"/>
    <mergeCell ref="P91:P101"/>
    <mergeCell ref="A91:A101"/>
    <mergeCell ref="B91:B101"/>
    <mergeCell ref="C91:C101"/>
    <mergeCell ref="D91:D101"/>
    <mergeCell ref="J91:J101"/>
    <mergeCell ref="K91:K101"/>
    <mergeCell ref="L91:L101"/>
    <mergeCell ref="M102:M112"/>
    <mergeCell ref="N102:N112"/>
    <mergeCell ref="O102:O112"/>
    <mergeCell ref="P102:P112"/>
    <mergeCell ref="A102:A112"/>
    <mergeCell ref="B102:B112"/>
    <mergeCell ref="C102:C112"/>
    <mergeCell ref="D102:D112"/>
    <mergeCell ref="J102:J112"/>
    <mergeCell ref="K102:K112"/>
    <mergeCell ref="L102:L112"/>
    <mergeCell ref="M113:M123"/>
    <mergeCell ref="N113:N123"/>
    <mergeCell ref="O113:O123"/>
    <mergeCell ref="P113:P123"/>
    <mergeCell ref="A113:A123"/>
    <mergeCell ref="B113:B123"/>
    <mergeCell ref="C113:C123"/>
    <mergeCell ref="D113:D123"/>
    <mergeCell ref="J113:J123"/>
    <mergeCell ref="K113:K123"/>
    <mergeCell ref="L113:L123"/>
    <mergeCell ref="M124:M134"/>
    <mergeCell ref="N124:N134"/>
    <mergeCell ref="O124:O134"/>
    <mergeCell ref="P124:P134"/>
    <mergeCell ref="A124:A134"/>
    <mergeCell ref="B124:B134"/>
    <mergeCell ref="C124:C134"/>
    <mergeCell ref="D124:D134"/>
    <mergeCell ref="J124:J134"/>
    <mergeCell ref="K124:K134"/>
    <mergeCell ref="L124:L134"/>
    <mergeCell ref="M135:M145"/>
    <mergeCell ref="N135:N145"/>
    <mergeCell ref="O135:O145"/>
    <mergeCell ref="P135:P145"/>
    <mergeCell ref="A135:A145"/>
    <mergeCell ref="B135:B145"/>
    <mergeCell ref="C135:C145"/>
    <mergeCell ref="D135:D145"/>
    <mergeCell ref="J135:J145"/>
    <mergeCell ref="K135:K145"/>
    <mergeCell ref="L135:L145"/>
    <mergeCell ref="M146:M156"/>
    <mergeCell ref="N146:N156"/>
    <mergeCell ref="O146:O156"/>
    <mergeCell ref="P146:P156"/>
    <mergeCell ref="A146:A156"/>
    <mergeCell ref="B146:B156"/>
    <mergeCell ref="C146:C156"/>
    <mergeCell ref="D146:D156"/>
    <mergeCell ref="J146:J156"/>
    <mergeCell ref="K146:K156"/>
    <mergeCell ref="L146:L156"/>
    <mergeCell ref="M157:M167"/>
    <mergeCell ref="N157:N167"/>
    <mergeCell ref="O157:O167"/>
    <mergeCell ref="P157:P167"/>
    <mergeCell ref="A157:A167"/>
    <mergeCell ref="B157:B167"/>
    <mergeCell ref="C157:C167"/>
    <mergeCell ref="D157:D167"/>
    <mergeCell ref="J157:J167"/>
    <mergeCell ref="K157:K167"/>
    <mergeCell ref="L157:L167"/>
    <mergeCell ref="M168:M178"/>
    <mergeCell ref="N168:N178"/>
    <mergeCell ref="O168:O178"/>
    <mergeCell ref="P168:P178"/>
    <mergeCell ref="A168:A178"/>
    <mergeCell ref="B168:B178"/>
    <mergeCell ref="C168:C178"/>
    <mergeCell ref="D168:D178"/>
    <mergeCell ref="J168:J178"/>
    <mergeCell ref="K168:K178"/>
    <mergeCell ref="L168:L178"/>
    <mergeCell ref="M179:M189"/>
    <mergeCell ref="N179:N189"/>
    <mergeCell ref="O179:O189"/>
    <mergeCell ref="P179:P189"/>
    <mergeCell ref="A179:A189"/>
    <mergeCell ref="B179:B189"/>
    <mergeCell ref="C179:C189"/>
    <mergeCell ref="D179:D189"/>
    <mergeCell ref="J179:J189"/>
    <mergeCell ref="K179:K189"/>
    <mergeCell ref="L179:L189"/>
    <mergeCell ref="M190:M200"/>
    <mergeCell ref="N190:N200"/>
    <mergeCell ref="O190:O200"/>
    <mergeCell ref="P190:P200"/>
    <mergeCell ref="A190:A200"/>
    <mergeCell ref="B190:B200"/>
    <mergeCell ref="C190:C200"/>
    <mergeCell ref="D190:D200"/>
    <mergeCell ref="J190:J200"/>
    <mergeCell ref="K190:K200"/>
    <mergeCell ref="L190:L200"/>
    <mergeCell ref="M201:M211"/>
    <mergeCell ref="N201:N211"/>
    <mergeCell ref="O201:O211"/>
    <mergeCell ref="P201:P211"/>
    <mergeCell ref="A201:A211"/>
    <mergeCell ref="B201:B211"/>
    <mergeCell ref="C201:C211"/>
    <mergeCell ref="D201:D211"/>
    <mergeCell ref="J201:J211"/>
    <mergeCell ref="K201:K211"/>
    <mergeCell ref="L201:L211"/>
    <mergeCell ref="M212:M222"/>
    <mergeCell ref="N212:N222"/>
    <mergeCell ref="O212:O222"/>
    <mergeCell ref="P212:P222"/>
    <mergeCell ref="A212:A222"/>
    <mergeCell ref="B212:B222"/>
    <mergeCell ref="C212:C222"/>
    <mergeCell ref="D212:D222"/>
    <mergeCell ref="J212:J222"/>
    <mergeCell ref="K212:K222"/>
    <mergeCell ref="L212:L222"/>
    <mergeCell ref="M223:M233"/>
    <mergeCell ref="N223:N233"/>
    <mergeCell ref="O223:O233"/>
    <mergeCell ref="P223:P233"/>
    <mergeCell ref="A223:A233"/>
    <mergeCell ref="B223:B233"/>
    <mergeCell ref="C223:C233"/>
    <mergeCell ref="D223:D233"/>
    <mergeCell ref="J223:J233"/>
    <mergeCell ref="K223:K233"/>
    <mergeCell ref="L223:L233"/>
    <mergeCell ref="M234:M244"/>
    <mergeCell ref="N234:N244"/>
    <mergeCell ref="O234:O244"/>
    <mergeCell ref="P234:P244"/>
    <mergeCell ref="A234:A244"/>
    <mergeCell ref="B234:B244"/>
    <mergeCell ref="C234:C244"/>
    <mergeCell ref="D234:D244"/>
    <mergeCell ref="J234:J244"/>
    <mergeCell ref="K234:K244"/>
    <mergeCell ref="L234:L244"/>
    <mergeCell ref="M245:M255"/>
    <mergeCell ref="N245:N255"/>
    <mergeCell ref="O245:O255"/>
    <mergeCell ref="P245:P255"/>
    <mergeCell ref="A245:A255"/>
    <mergeCell ref="B245:B255"/>
    <mergeCell ref="C245:C255"/>
    <mergeCell ref="D245:D255"/>
    <mergeCell ref="J245:J255"/>
    <mergeCell ref="K245:K255"/>
    <mergeCell ref="L245:L255"/>
    <mergeCell ref="M256:M266"/>
    <mergeCell ref="N256:N266"/>
    <mergeCell ref="O256:O266"/>
    <mergeCell ref="P256:P266"/>
    <mergeCell ref="A256:A266"/>
    <mergeCell ref="B256:B266"/>
    <mergeCell ref="C256:C266"/>
    <mergeCell ref="D256:D266"/>
    <mergeCell ref="J256:J266"/>
    <mergeCell ref="K256:K266"/>
    <mergeCell ref="L256:L266"/>
    <mergeCell ref="M267:M277"/>
    <mergeCell ref="N267:N277"/>
    <mergeCell ref="O267:O277"/>
    <mergeCell ref="P267:P277"/>
    <mergeCell ref="A267:A277"/>
    <mergeCell ref="B267:B277"/>
    <mergeCell ref="C267:C277"/>
    <mergeCell ref="D267:D277"/>
    <mergeCell ref="J267:J277"/>
    <mergeCell ref="K267:K277"/>
    <mergeCell ref="L267:L277"/>
    <mergeCell ref="M278:M288"/>
    <mergeCell ref="N278:N288"/>
    <mergeCell ref="O278:O288"/>
    <mergeCell ref="P278:P288"/>
    <mergeCell ref="A278:A288"/>
    <mergeCell ref="B278:B288"/>
    <mergeCell ref="C278:C288"/>
    <mergeCell ref="D278:D288"/>
    <mergeCell ref="J278:J288"/>
    <mergeCell ref="K278:K288"/>
    <mergeCell ref="L278:L288"/>
    <mergeCell ref="M289:M299"/>
    <mergeCell ref="N289:N299"/>
    <mergeCell ref="O289:O299"/>
    <mergeCell ref="P289:P299"/>
    <mergeCell ref="A289:A299"/>
    <mergeCell ref="B289:B299"/>
    <mergeCell ref="C289:C299"/>
    <mergeCell ref="D289:D299"/>
    <mergeCell ref="J289:J299"/>
    <mergeCell ref="K289:K299"/>
    <mergeCell ref="L289:L299"/>
    <mergeCell ref="M300:M310"/>
    <mergeCell ref="N300:N310"/>
    <mergeCell ref="O300:O310"/>
    <mergeCell ref="P300:P310"/>
    <mergeCell ref="A300:A310"/>
    <mergeCell ref="B300:B310"/>
    <mergeCell ref="C300:C310"/>
    <mergeCell ref="D300:D310"/>
    <mergeCell ref="J300:J310"/>
    <mergeCell ref="K300:K310"/>
    <mergeCell ref="L300:L310"/>
    <mergeCell ref="M311:M321"/>
    <mergeCell ref="N311:N321"/>
    <mergeCell ref="O311:O321"/>
    <mergeCell ref="P311:P321"/>
    <mergeCell ref="A311:A321"/>
    <mergeCell ref="B311:B321"/>
    <mergeCell ref="C311:C321"/>
    <mergeCell ref="D311:D321"/>
    <mergeCell ref="J311:J321"/>
    <mergeCell ref="K311:K321"/>
    <mergeCell ref="L311:L321"/>
    <mergeCell ref="M322:M332"/>
    <mergeCell ref="N322:N332"/>
    <mergeCell ref="O322:O332"/>
    <mergeCell ref="P322:P332"/>
    <mergeCell ref="A322:A332"/>
    <mergeCell ref="B322:B332"/>
    <mergeCell ref="C322:C332"/>
    <mergeCell ref="D322:D332"/>
    <mergeCell ref="J322:J332"/>
    <mergeCell ref="K322:K332"/>
    <mergeCell ref="L322:L332"/>
    <mergeCell ref="M333:M343"/>
    <mergeCell ref="N333:N343"/>
    <mergeCell ref="O333:O343"/>
    <mergeCell ref="P333:P343"/>
    <mergeCell ref="A333:A343"/>
    <mergeCell ref="B333:B343"/>
    <mergeCell ref="C333:C343"/>
    <mergeCell ref="D333:D343"/>
    <mergeCell ref="J333:J343"/>
    <mergeCell ref="K333:K343"/>
    <mergeCell ref="L333:L343"/>
    <mergeCell ref="M344:M354"/>
    <mergeCell ref="N344:N354"/>
    <mergeCell ref="O344:O354"/>
    <mergeCell ref="P344:P354"/>
    <mergeCell ref="A344:A354"/>
    <mergeCell ref="B344:B354"/>
    <mergeCell ref="C344:C354"/>
    <mergeCell ref="D344:D354"/>
    <mergeCell ref="J344:J354"/>
    <mergeCell ref="K344:K354"/>
    <mergeCell ref="L344:L354"/>
    <mergeCell ref="M355:M365"/>
    <mergeCell ref="N355:N365"/>
    <mergeCell ref="O355:O365"/>
    <mergeCell ref="P355:P365"/>
    <mergeCell ref="A355:A365"/>
    <mergeCell ref="B355:B365"/>
    <mergeCell ref="C355:C365"/>
    <mergeCell ref="D355:D365"/>
    <mergeCell ref="J355:J365"/>
    <mergeCell ref="K355:K365"/>
    <mergeCell ref="L355:L365"/>
    <mergeCell ref="M366:M376"/>
    <mergeCell ref="N366:N376"/>
    <mergeCell ref="O366:O376"/>
    <mergeCell ref="P366:P376"/>
    <mergeCell ref="A366:A376"/>
    <mergeCell ref="B366:B376"/>
    <mergeCell ref="C366:C376"/>
    <mergeCell ref="D366:D376"/>
    <mergeCell ref="J366:J376"/>
    <mergeCell ref="K366:K376"/>
    <mergeCell ref="L366:L376"/>
    <mergeCell ref="M377:M387"/>
    <mergeCell ref="N377:N387"/>
    <mergeCell ref="O377:O387"/>
    <mergeCell ref="P377:P387"/>
    <mergeCell ref="A377:A387"/>
    <mergeCell ref="B377:B387"/>
    <mergeCell ref="C377:C387"/>
    <mergeCell ref="D377:D387"/>
    <mergeCell ref="J377:J387"/>
    <mergeCell ref="K377:K387"/>
    <mergeCell ref="L377:L387"/>
    <mergeCell ref="M388:M398"/>
    <mergeCell ref="N388:N398"/>
    <mergeCell ref="O388:O398"/>
    <mergeCell ref="P388:P398"/>
    <mergeCell ref="A388:A398"/>
    <mergeCell ref="B388:B398"/>
    <mergeCell ref="C388:C398"/>
    <mergeCell ref="D388:D398"/>
    <mergeCell ref="J388:J398"/>
    <mergeCell ref="K388:K398"/>
    <mergeCell ref="L388:L398"/>
    <mergeCell ref="M399:M409"/>
    <mergeCell ref="N399:N409"/>
    <mergeCell ref="O399:O409"/>
    <mergeCell ref="P399:P409"/>
    <mergeCell ref="A399:A409"/>
    <mergeCell ref="B399:B409"/>
    <mergeCell ref="C399:C409"/>
    <mergeCell ref="D399:D409"/>
    <mergeCell ref="J399:J409"/>
    <mergeCell ref="K399:K409"/>
    <mergeCell ref="L399:L409"/>
    <mergeCell ref="M410:M420"/>
    <mergeCell ref="N410:N420"/>
    <mergeCell ref="O410:O420"/>
    <mergeCell ref="P410:P420"/>
    <mergeCell ref="A410:A420"/>
    <mergeCell ref="B410:B420"/>
    <mergeCell ref="C410:C420"/>
    <mergeCell ref="D410:D420"/>
    <mergeCell ref="J410:J420"/>
    <mergeCell ref="K410:K420"/>
    <mergeCell ref="L410:L420"/>
    <mergeCell ref="M421:M431"/>
    <mergeCell ref="N421:N431"/>
    <mergeCell ref="O421:O431"/>
    <mergeCell ref="P421:P431"/>
    <mergeCell ref="A421:A431"/>
    <mergeCell ref="B421:B431"/>
    <mergeCell ref="C421:C431"/>
    <mergeCell ref="D421:D431"/>
    <mergeCell ref="J421:J431"/>
    <mergeCell ref="K421:K431"/>
    <mergeCell ref="L421:L431"/>
    <mergeCell ref="M432:M442"/>
    <mergeCell ref="N432:N442"/>
    <mergeCell ref="O432:O442"/>
    <mergeCell ref="P432:P442"/>
    <mergeCell ref="A432:A442"/>
    <mergeCell ref="B432:B442"/>
    <mergeCell ref="C432:C442"/>
    <mergeCell ref="D432:D442"/>
    <mergeCell ref="J432:J442"/>
    <mergeCell ref="K432:K442"/>
    <mergeCell ref="L432:L442"/>
    <mergeCell ref="M443:M453"/>
    <mergeCell ref="N443:N453"/>
    <mergeCell ref="O443:O453"/>
    <mergeCell ref="P443:P453"/>
    <mergeCell ref="A443:A453"/>
    <mergeCell ref="B443:B453"/>
    <mergeCell ref="C443:C453"/>
    <mergeCell ref="D443:D453"/>
    <mergeCell ref="J443:J453"/>
    <mergeCell ref="K443:K453"/>
    <mergeCell ref="L443:L453"/>
    <mergeCell ref="M454:M464"/>
    <mergeCell ref="N454:N464"/>
    <mergeCell ref="O454:O464"/>
    <mergeCell ref="P454:P464"/>
    <mergeCell ref="A454:A464"/>
    <mergeCell ref="B454:B464"/>
    <mergeCell ref="C454:C464"/>
    <mergeCell ref="D454:D464"/>
    <mergeCell ref="J454:J464"/>
    <mergeCell ref="K454:K464"/>
    <mergeCell ref="L454:L464"/>
    <mergeCell ref="M465:M475"/>
    <mergeCell ref="N465:N475"/>
    <mergeCell ref="O465:O475"/>
    <mergeCell ref="P465:P475"/>
    <mergeCell ref="A465:A475"/>
    <mergeCell ref="B465:B475"/>
    <mergeCell ref="C465:C475"/>
    <mergeCell ref="D465:D475"/>
    <mergeCell ref="J465:J475"/>
    <mergeCell ref="K465:K475"/>
    <mergeCell ref="L465:L475"/>
    <mergeCell ref="M476:M486"/>
    <mergeCell ref="N476:N486"/>
    <mergeCell ref="O476:O486"/>
    <mergeCell ref="P476:P486"/>
    <mergeCell ref="A476:A486"/>
    <mergeCell ref="B476:B486"/>
    <mergeCell ref="C476:C486"/>
    <mergeCell ref="D476:D486"/>
    <mergeCell ref="J476:J486"/>
    <mergeCell ref="K476:K486"/>
    <mergeCell ref="L476:L486"/>
    <mergeCell ref="M487:M497"/>
    <mergeCell ref="N487:N497"/>
    <mergeCell ref="O487:O497"/>
    <mergeCell ref="P487:P497"/>
    <mergeCell ref="A487:A497"/>
    <mergeCell ref="B487:B497"/>
    <mergeCell ref="C487:C497"/>
    <mergeCell ref="D487:D497"/>
    <mergeCell ref="J487:J497"/>
    <mergeCell ref="K487:K497"/>
    <mergeCell ref="L487:L497"/>
    <mergeCell ref="M498:M508"/>
    <mergeCell ref="N498:N508"/>
    <mergeCell ref="O498:O508"/>
    <mergeCell ref="P498:P508"/>
    <mergeCell ref="A498:A508"/>
    <mergeCell ref="B498:B508"/>
    <mergeCell ref="C498:C508"/>
    <mergeCell ref="D498:D508"/>
    <mergeCell ref="J498:J508"/>
    <mergeCell ref="K498:K508"/>
    <mergeCell ref="L498:L508"/>
    <mergeCell ref="M509:M519"/>
    <mergeCell ref="N509:N519"/>
    <mergeCell ref="O509:O519"/>
    <mergeCell ref="P509:P519"/>
    <mergeCell ref="A509:A519"/>
    <mergeCell ref="B509:B519"/>
    <mergeCell ref="C509:C519"/>
    <mergeCell ref="D509:D519"/>
    <mergeCell ref="J509:J519"/>
    <mergeCell ref="K509:K519"/>
    <mergeCell ref="L509:L519"/>
    <mergeCell ref="M520:M530"/>
    <mergeCell ref="N520:N530"/>
    <mergeCell ref="O520:O530"/>
    <mergeCell ref="P520:P530"/>
    <mergeCell ref="A520:A530"/>
    <mergeCell ref="B520:B530"/>
    <mergeCell ref="C520:C530"/>
    <mergeCell ref="D520:D530"/>
    <mergeCell ref="J520:J530"/>
    <mergeCell ref="K520:K530"/>
    <mergeCell ref="L520:L530"/>
    <mergeCell ref="M531:M541"/>
    <mergeCell ref="N531:N541"/>
    <mergeCell ref="O531:O541"/>
    <mergeCell ref="P531:P541"/>
    <mergeCell ref="A531:A541"/>
    <mergeCell ref="B531:B541"/>
    <mergeCell ref="C531:C541"/>
    <mergeCell ref="D531:D541"/>
    <mergeCell ref="J531:J541"/>
    <mergeCell ref="K531:K541"/>
    <mergeCell ref="L531:L541"/>
    <mergeCell ref="M542:M552"/>
    <mergeCell ref="N542:N552"/>
    <mergeCell ref="O542:O552"/>
    <mergeCell ref="P542:P552"/>
    <mergeCell ref="A542:A552"/>
    <mergeCell ref="B542:B552"/>
    <mergeCell ref="C542:C552"/>
    <mergeCell ref="D542:D552"/>
    <mergeCell ref="J542:J552"/>
    <mergeCell ref="K542:K552"/>
    <mergeCell ref="L542:L552"/>
    <mergeCell ref="M553:M563"/>
    <mergeCell ref="N553:N563"/>
    <mergeCell ref="O553:O563"/>
    <mergeCell ref="P553:P563"/>
    <mergeCell ref="A553:A563"/>
    <mergeCell ref="B553:B563"/>
    <mergeCell ref="C553:C563"/>
    <mergeCell ref="D553:D563"/>
    <mergeCell ref="J553:J563"/>
    <mergeCell ref="K553:K563"/>
    <mergeCell ref="L553:L563"/>
    <mergeCell ref="M564:M574"/>
    <mergeCell ref="N564:N574"/>
    <mergeCell ref="O564:O574"/>
    <mergeCell ref="P564:P574"/>
    <mergeCell ref="A564:A574"/>
    <mergeCell ref="B564:B574"/>
    <mergeCell ref="C564:C574"/>
    <mergeCell ref="D564:D574"/>
    <mergeCell ref="J564:J574"/>
    <mergeCell ref="K564:K574"/>
    <mergeCell ref="L564:L574"/>
  </mergeCells>
  <printOptions gridLines="1" horizontalCentered="1"/>
  <pageMargins bottom="0.75" footer="0.0" header="0.0" left="0.7" right="0.7" top="0.75"/>
  <pageSetup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0"/>
    <col customWidth="1" min="2" max="3" width="14.63"/>
    <col customWidth="1" min="4" max="4" width="26.63"/>
    <col customWidth="1" min="9" max="9" width="6.88"/>
    <col customWidth="1" min="10" max="10" width="26.63"/>
    <col customWidth="1" min="11" max="11" width="8.0"/>
    <col customWidth="1" min="12" max="13" width="11.63"/>
    <col customWidth="1" min="14" max="14" width="10.13"/>
    <col customWidth="1" min="15" max="15" width="8.0"/>
    <col customWidth="1" min="16" max="16" width="10.38"/>
  </cols>
  <sheetData>
    <row r="1" ht="15.75" customHeight="1">
      <c r="A1" s="1"/>
      <c r="B1" s="1"/>
      <c r="C1" s="1"/>
      <c r="D1" s="1"/>
      <c r="E1" s="369"/>
      <c r="F1" s="369"/>
      <c r="G1" s="369"/>
      <c r="H1" s="369"/>
      <c r="I1" s="1"/>
      <c r="J1" s="1"/>
      <c r="K1" s="1"/>
      <c r="L1" s="1"/>
      <c r="M1" s="1"/>
      <c r="N1" s="1"/>
      <c r="O1" s="1"/>
      <c r="P1" s="1"/>
    </row>
    <row r="2" ht="15.75" customHeight="1">
      <c r="A2" s="1"/>
      <c r="B2" s="1"/>
      <c r="C2" s="1"/>
      <c r="D2" s="1"/>
      <c r="E2" s="369"/>
      <c r="F2" s="369"/>
      <c r="G2" s="369"/>
      <c r="H2" s="369"/>
      <c r="I2" s="1"/>
      <c r="J2" s="1"/>
      <c r="K2" s="1"/>
      <c r="L2" s="1"/>
      <c r="M2" s="1"/>
      <c r="N2" s="1"/>
      <c r="O2" s="1"/>
      <c r="P2" s="1"/>
    </row>
    <row r="3" ht="15.75" customHeight="1">
      <c r="A3" s="1"/>
      <c r="B3" s="1"/>
      <c r="C3" s="1"/>
      <c r="D3" s="1"/>
      <c r="E3" s="369"/>
      <c r="F3" s="369"/>
      <c r="G3" s="369"/>
      <c r="H3" s="369"/>
      <c r="I3" s="1"/>
      <c r="J3" s="1"/>
      <c r="K3" s="1"/>
      <c r="L3" s="1"/>
      <c r="M3" s="1"/>
      <c r="N3" s="1"/>
      <c r="O3" s="1"/>
      <c r="P3" s="1"/>
    </row>
    <row r="4" ht="15.75" customHeight="1">
      <c r="A4" s="1"/>
      <c r="B4" s="1"/>
      <c r="C4" s="1"/>
      <c r="D4" s="1"/>
      <c r="E4" s="369"/>
      <c r="F4" s="369"/>
      <c r="G4" s="369"/>
      <c r="H4" s="369"/>
      <c r="I4" s="1"/>
      <c r="J4" s="1"/>
      <c r="K4" s="1"/>
      <c r="L4" s="1"/>
      <c r="M4" s="1"/>
      <c r="N4" s="1"/>
      <c r="O4" s="1"/>
      <c r="P4" s="1"/>
    </row>
    <row r="5" ht="15.75" customHeight="1">
      <c r="A5" s="1"/>
      <c r="B5" s="1"/>
      <c r="C5" s="1"/>
      <c r="D5" s="1"/>
      <c r="E5" s="369"/>
      <c r="F5" s="369"/>
      <c r="G5" s="369"/>
      <c r="H5" s="369"/>
      <c r="I5" s="1"/>
      <c r="J5" s="1"/>
      <c r="K5" s="1"/>
      <c r="L5" s="1"/>
      <c r="M5" s="1"/>
      <c r="N5" s="1"/>
      <c r="O5" s="1"/>
      <c r="P5" s="1"/>
    </row>
    <row r="6" ht="15.75" customHeight="1">
      <c r="A6" s="295" t="s">
        <v>829</v>
      </c>
    </row>
    <row r="7" ht="15.75" customHeight="1">
      <c r="A7" s="64" t="s">
        <v>1</v>
      </c>
    </row>
    <row r="8" ht="15.75" customHeight="1">
      <c r="A8" s="296"/>
      <c r="B8" s="1"/>
      <c r="C8" s="1"/>
      <c r="D8" s="296"/>
      <c r="E8" s="370"/>
      <c r="F8" s="370"/>
      <c r="G8" s="371"/>
      <c r="H8" s="370"/>
      <c r="I8" s="296"/>
      <c r="J8" s="296"/>
      <c r="K8" s="297"/>
      <c r="L8" s="297"/>
      <c r="M8" s="297"/>
      <c r="N8" s="297"/>
      <c r="O8" s="297"/>
      <c r="P8" s="297"/>
    </row>
    <row r="9" ht="15.75" customHeight="1">
      <c r="A9" s="63" t="s">
        <v>786</v>
      </c>
      <c r="B9" s="300" t="s">
        <v>578</v>
      </c>
      <c r="D9" s="1"/>
      <c r="E9" s="372"/>
      <c r="F9" s="372"/>
      <c r="G9" s="369"/>
      <c r="H9" s="372"/>
      <c r="I9" s="1"/>
      <c r="J9" s="1"/>
      <c r="K9" s="7"/>
      <c r="L9" s="7"/>
      <c r="M9" s="63"/>
      <c r="N9" s="63" t="s">
        <v>787</v>
      </c>
      <c r="O9" s="7"/>
      <c r="P9" s="300" t="s">
        <v>788</v>
      </c>
    </row>
    <row r="10" ht="15.75" customHeight="1">
      <c r="A10" s="63" t="s">
        <v>606</v>
      </c>
      <c r="B10" s="1"/>
      <c r="C10" s="303" t="s">
        <v>888</v>
      </c>
      <c r="D10" s="1"/>
      <c r="E10" s="369"/>
      <c r="F10" s="369"/>
      <c r="G10" s="369"/>
      <c r="H10" s="369"/>
      <c r="I10" s="1"/>
      <c r="J10" s="1"/>
      <c r="K10" s="7"/>
      <c r="L10" s="7"/>
      <c r="M10" s="7"/>
      <c r="N10" s="63" t="s">
        <v>790</v>
      </c>
      <c r="O10" s="373"/>
      <c r="P10" s="300" t="s">
        <v>889</v>
      </c>
    </row>
    <row r="11" ht="15.75" customHeight="1">
      <c r="A11" s="63" t="s">
        <v>792</v>
      </c>
      <c r="B11" s="7"/>
      <c r="C11" s="300" t="s">
        <v>890</v>
      </c>
      <c r="D11" s="7"/>
      <c r="E11" s="372"/>
      <c r="F11" s="372"/>
      <c r="G11" s="374"/>
      <c r="H11" s="374"/>
      <c r="I11" s="1"/>
      <c r="J11" s="1"/>
      <c r="K11" s="297"/>
      <c r="L11" s="297"/>
      <c r="M11" s="297"/>
      <c r="N11" s="63" t="s">
        <v>607</v>
      </c>
      <c r="O11" s="297"/>
      <c r="P11" s="297"/>
    </row>
    <row r="12" ht="15.75" customHeight="1">
      <c r="A12" s="201" t="s">
        <v>609</v>
      </c>
      <c r="B12" s="201" t="s">
        <v>7</v>
      </c>
      <c r="C12" s="201" t="s">
        <v>8</v>
      </c>
      <c r="D12" s="201" t="s">
        <v>9</v>
      </c>
      <c r="E12" s="305" t="s">
        <v>831</v>
      </c>
      <c r="F12" s="110"/>
      <c r="G12" s="110"/>
      <c r="H12" s="110"/>
      <c r="I12" s="110"/>
      <c r="J12" s="59"/>
      <c r="K12" s="375" t="s">
        <v>832</v>
      </c>
      <c r="L12" s="376"/>
      <c r="M12" s="376"/>
      <c r="N12" s="376"/>
      <c r="O12" s="61"/>
      <c r="P12" s="309" t="s">
        <v>833</v>
      </c>
    </row>
    <row r="13" ht="80.25" customHeight="1">
      <c r="A13" s="16"/>
      <c r="B13" s="16"/>
      <c r="C13" s="16"/>
      <c r="D13" s="16"/>
      <c r="E13" s="28" t="s">
        <v>834</v>
      </c>
      <c r="F13" s="28" t="s">
        <v>835</v>
      </c>
      <c r="G13" s="28" t="s">
        <v>836</v>
      </c>
      <c r="H13" s="28" t="s">
        <v>837</v>
      </c>
      <c r="I13" s="313" t="s">
        <v>838</v>
      </c>
      <c r="J13" s="313" t="s">
        <v>839</v>
      </c>
      <c r="K13" s="28" t="s">
        <v>834</v>
      </c>
      <c r="L13" s="28" t="s">
        <v>840</v>
      </c>
      <c r="M13" s="28" t="s">
        <v>836</v>
      </c>
      <c r="N13" s="28" t="s">
        <v>841</v>
      </c>
      <c r="O13" s="313" t="s">
        <v>842</v>
      </c>
      <c r="P13" s="16"/>
    </row>
    <row r="14" ht="15.75" customHeight="1">
      <c r="A14" s="377">
        <v>79.0</v>
      </c>
      <c r="B14" s="378" t="s">
        <v>27</v>
      </c>
      <c r="C14" s="379" t="s">
        <v>28</v>
      </c>
      <c r="D14" s="378" t="s">
        <v>29</v>
      </c>
      <c r="E14" s="415">
        <v>3.0</v>
      </c>
      <c r="F14" s="318">
        <v>3.0</v>
      </c>
      <c r="G14" s="321">
        <v>2.0</v>
      </c>
      <c r="H14" s="321">
        <v>2.0</v>
      </c>
      <c r="I14" s="321">
        <v>10.0</v>
      </c>
      <c r="J14" s="386">
        <f>I24</f>
        <v>10</v>
      </c>
      <c r="K14" s="384">
        <v>3.0</v>
      </c>
      <c r="L14" s="384">
        <v>4.0</v>
      </c>
      <c r="M14" s="384">
        <v>3.0</v>
      </c>
      <c r="N14" s="384">
        <v>5.0</v>
      </c>
      <c r="O14" s="384">
        <f>Round(SUM(K14:N23),0)</f>
        <v>15</v>
      </c>
      <c r="P14" s="386">
        <f>O14+J14</f>
        <v>25</v>
      </c>
    </row>
    <row r="15" ht="15.75" customHeight="1">
      <c r="A15" s="15"/>
      <c r="B15" s="15"/>
      <c r="C15" s="387"/>
      <c r="D15" s="15"/>
      <c r="E15" s="321">
        <v>3.0</v>
      </c>
      <c r="F15" s="318">
        <v>3.0</v>
      </c>
      <c r="G15" s="321">
        <v>2.0</v>
      </c>
      <c r="H15" s="321">
        <v>2.0</v>
      </c>
      <c r="I15" s="321">
        <v>10.0</v>
      </c>
      <c r="J15" s="15"/>
      <c r="K15" s="206"/>
      <c r="L15" s="206"/>
      <c r="M15" s="206"/>
      <c r="N15" s="206"/>
      <c r="O15" s="206"/>
      <c r="P15" s="15"/>
    </row>
    <row r="16" ht="15.75" customHeight="1">
      <c r="A16" s="15"/>
      <c r="B16" s="15"/>
      <c r="C16" s="387"/>
      <c r="D16" s="15"/>
      <c r="E16" s="321">
        <v>3.0</v>
      </c>
      <c r="F16" s="318">
        <v>3.0</v>
      </c>
      <c r="G16" s="321">
        <v>2.0</v>
      </c>
      <c r="H16" s="321">
        <v>2.0</v>
      </c>
      <c r="I16" s="321">
        <v>10.0</v>
      </c>
      <c r="J16" s="15"/>
      <c r="K16" s="206"/>
      <c r="L16" s="206"/>
      <c r="M16" s="206"/>
      <c r="N16" s="206"/>
      <c r="O16" s="206"/>
      <c r="P16" s="15"/>
    </row>
    <row r="17" ht="15.75" customHeight="1">
      <c r="A17" s="15"/>
      <c r="B17" s="15"/>
      <c r="C17" s="387"/>
      <c r="D17" s="15"/>
      <c r="E17" s="321">
        <v>3.0</v>
      </c>
      <c r="F17" s="318">
        <v>3.0</v>
      </c>
      <c r="G17" s="321">
        <v>2.0</v>
      </c>
      <c r="H17" s="321">
        <v>2.0</v>
      </c>
      <c r="I17" s="321">
        <v>10.0</v>
      </c>
      <c r="J17" s="15"/>
      <c r="K17" s="206"/>
      <c r="L17" s="206"/>
      <c r="M17" s="206"/>
      <c r="N17" s="206"/>
      <c r="O17" s="206"/>
      <c r="P17" s="15"/>
    </row>
    <row r="18" ht="15.75" customHeight="1">
      <c r="A18" s="15"/>
      <c r="B18" s="15"/>
      <c r="C18" s="387"/>
      <c r="D18" s="15"/>
      <c r="E18" s="321">
        <v>3.0</v>
      </c>
      <c r="F18" s="318">
        <v>3.0</v>
      </c>
      <c r="G18" s="321">
        <v>2.0</v>
      </c>
      <c r="H18" s="321">
        <v>2.0</v>
      </c>
      <c r="I18" s="321">
        <v>10.0</v>
      </c>
      <c r="J18" s="15"/>
      <c r="K18" s="206"/>
      <c r="L18" s="206"/>
      <c r="M18" s="206"/>
      <c r="N18" s="206"/>
      <c r="O18" s="206"/>
      <c r="P18" s="15"/>
    </row>
    <row r="19" ht="15.75" customHeight="1">
      <c r="A19" s="15"/>
      <c r="B19" s="15"/>
      <c r="C19" s="387"/>
      <c r="D19" s="15"/>
      <c r="E19" s="321">
        <v>3.0</v>
      </c>
      <c r="F19" s="318">
        <v>3.0</v>
      </c>
      <c r="G19" s="321">
        <v>2.0</v>
      </c>
      <c r="H19" s="321">
        <v>2.0</v>
      </c>
      <c r="I19" s="321">
        <v>10.0</v>
      </c>
      <c r="J19" s="15"/>
      <c r="K19" s="206"/>
      <c r="L19" s="206"/>
      <c r="M19" s="206"/>
      <c r="N19" s="206"/>
      <c r="O19" s="206"/>
      <c r="P19" s="15"/>
    </row>
    <row r="20" ht="15.75" customHeight="1">
      <c r="A20" s="15"/>
      <c r="B20" s="15"/>
      <c r="C20" s="387"/>
      <c r="D20" s="15"/>
      <c r="E20" s="321">
        <v>3.0</v>
      </c>
      <c r="F20" s="318">
        <v>3.0</v>
      </c>
      <c r="G20" s="321">
        <v>2.0</v>
      </c>
      <c r="H20" s="321">
        <v>2.0</v>
      </c>
      <c r="I20" s="321">
        <v>10.0</v>
      </c>
      <c r="J20" s="15"/>
      <c r="K20" s="206"/>
      <c r="L20" s="206"/>
      <c r="M20" s="206"/>
      <c r="N20" s="206"/>
      <c r="O20" s="206"/>
      <c r="P20" s="15"/>
    </row>
    <row r="21" ht="15.75" customHeight="1">
      <c r="A21" s="15"/>
      <c r="B21" s="15"/>
      <c r="C21" s="387"/>
      <c r="D21" s="15"/>
      <c r="E21" s="321">
        <v>3.0</v>
      </c>
      <c r="F21" s="318">
        <v>3.0</v>
      </c>
      <c r="G21" s="321">
        <v>2.0</v>
      </c>
      <c r="H21" s="321">
        <v>2.0</v>
      </c>
      <c r="I21" s="321">
        <v>10.0</v>
      </c>
      <c r="J21" s="15"/>
      <c r="K21" s="206"/>
      <c r="L21" s="206"/>
      <c r="M21" s="206"/>
      <c r="N21" s="206"/>
      <c r="O21" s="206"/>
      <c r="P21" s="15"/>
    </row>
    <row r="22" ht="15.75" customHeight="1">
      <c r="A22" s="15"/>
      <c r="B22" s="15"/>
      <c r="C22" s="387"/>
      <c r="D22" s="15"/>
      <c r="E22" s="321">
        <v>3.0</v>
      </c>
      <c r="F22" s="318">
        <v>3.0</v>
      </c>
      <c r="G22" s="321">
        <v>2.0</v>
      </c>
      <c r="H22" s="321">
        <v>2.0</v>
      </c>
      <c r="I22" s="321">
        <v>10.0</v>
      </c>
      <c r="J22" s="15"/>
      <c r="K22" s="206"/>
      <c r="L22" s="206"/>
      <c r="M22" s="206"/>
      <c r="N22" s="206"/>
      <c r="O22" s="206"/>
      <c r="P22" s="15"/>
    </row>
    <row r="23" ht="15.75" customHeight="1">
      <c r="A23" s="15"/>
      <c r="B23" s="15"/>
      <c r="C23" s="387"/>
      <c r="D23" s="15"/>
      <c r="E23" s="321">
        <v>3.0</v>
      </c>
      <c r="F23" s="318">
        <v>3.0</v>
      </c>
      <c r="G23" s="321">
        <v>2.0</v>
      </c>
      <c r="H23" s="321">
        <v>2.0</v>
      </c>
      <c r="I23" s="321">
        <v>10.0</v>
      </c>
      <c r="J23" s="15"/>
      <c r="K23" s="206"/>
      <c r="L23" s="206"/>
      <c r="M23" s="206"/>
      <c r="N23" s="206"/>
      <c r="O23" s="206"/>
      <c r="P23" s="15"/>
    </row>
    <row r="24" ht="15.75" customHeight="1">
      <c r="A24" s="16"/>
      <c r="B24" s="16"/>
      <c r="C24" s="388"/>
      <c r="D24" s="16"/>
      <c r="E24" s="321">
        <f t="shared" ref="E24:I24" si="1">Round(AVERAGE(E14:E23),0)</f>
        <v>3</v>
      </c>
      <c r="F24" s="321">
        <f t="shared" si="1"/>
        <v>3</v>
      </c>
      <c r="G24" s="321">
        <f t="shared" si="1"/>
        <v>2</v>
      </c>
      <c r="H24" s="321">
        <f t="shared" si="1"/>
        <v>2</v>
      </c>
      <c r="I24" s="321">
        <f t="shared" si="1"/>
        <v>10</v>
      </c>
      <c r="J24" s="16"/>
      <c r="K24" s="211"/>
      <c r="L24" s="211"/>
      <c r="M24" s="211"/>
      <c r="N24" s="211"/>
      <c r="O24" s="211"/>
      <c r="P24" s="16"/>
    </row>
    <row r="25" ht="15.75" customHeight="1">
      <c r="A25" s="416">
        <v>1.0</v>
      </c>
      <c r="B25" s="417"/>
      <c r="C25" s="416" t="s">
        <v>31</v>
      </c>
      <c r="D25" s="416" t="s">
        <v>891</v>
      </c>
      <c r="E25" s="418">
        <v>3.0</v>
      </c>
      <c r="F25" s="418">
        <v>2.0</v>
      </c>
      <c r="G25" s="418">
        <v>3.0</v>
      </c>
      <c r="H25" s="418">
        <v>2.0</v>
      </c>
      <c r="I25" s="418">
        <f t="shared" ref="I25:I354" si="2">SUM(E25:H25)</f>
        <v>10</v>
      </c>
      <c r="J25" s="419">
        <v>9.0</v>
      </c>
      <c r="K25" s="419">
        <v>3.0</v>
      </c>
      <c r="L25" s="419">
        <v>3.0</v>
      </c>
      <c r="M25" s="419">
        <v>3.0</v>
      </c>
      <c r="N25" s="419">
        <v>4.0</v>
      </c>
      <c r="O25" s="419">
        <v>13.0</v>
      </c>
      <c r="P25" s="419">
        <v>22.0</v>
      </c>
    </row>
    <row r="26" ht="15.75" customHeight="1">
      <c r="A26" s="15"/>
      <c r="B26" s="15"/>
      <c r="C26" s="15"/>
      <c r="D26" s="15"/>
      <c r="E26" s="418">
        <v>3.0</v>
      </c>
      <c r="F26" s="418">
        <v>2.0</v>
      </c>
      <c r="G26" s="418">
        <v>3.0</v>
      </c>
      <c r="H26" s="418">
        <v>1.0</v>
      </c>
      <c r="I26" s="418">
        <f t="shared" si="2"/>
        <v>9</v>
      </c>
      <c r="J26" s="15"/>
      <c r="K26" s="15"/>
      <c r="L26" s="15"/>
      <c r="M26" s="15"/>
      <c r="N26" s="15"/>
      <c r="O26" s="15"/>
      <c r="P26" s="15"/>
    </row>
    <row r="27" ht="15.75" customHeight="1">
      <c r="A27" s="15"/>
      <c r="B27" s="15"/>
      <c r="C27" s="15"/>
      <c r="D27" s="15"/>
      <c r="E27" s="418">
        <v>3.0</v>
      </c>
      <c r="F27" s="418">
        <v>2.0</v>
      </c>
      <c r="G27" s="418">
        <v>3.0</v>
      </c>
      <c r="H27" s="418">
        <v>1.0</v>
      </c>
      <c r="I27" s="418">
        <f t="shared" si="2"/>
        <v>9</v>
      </c>
      <c r="J27" s="15"/>
      <c r="K27" s="15"/>
      <c r="L27" s="15"/>
      <c r="M27" s="15"/>
      <c r="N27" s="15"/>
      <c r="O27" s="15"/>
      <c r="P27" s="15"/>
    </row>
    <row r="28" ht="15.75" customHeight="1">
      <c r="A28" s="15"/>
      <c r="B28" s="15"/>
      <c r="C28" s="15"/>
      <c r="D28" s="15"/>
      <c r="E28" s="418">
        <v>3.0</v>
      </c>
      <c r="F28" s="418">
        <v>2.0</v>
      </c>
      <c r="G28" s="418">
        <v>3.0</v>
      </c>
      <c r="H28" s="418">
        <v>1.0</v>
      </c>
      <c r="I28" s="418">
        <f t="shared" si="2"/>
        <v>9</v>
      </c>
      <c r="J28" s="15"/>
      <c r="K28" s="15"/>
      <c r="L28" s="15"/>
      <c r="M28" s="15"/>
      <c r="N28" s="15"/>
      <c r="O28" s="15"/>
      <c r="P28" s="15"/>
    </row>
    <row r="29" ht="15.75" customHeight="1">
      <c r="A29" s="15"/>
      <c r="B29" s="15"/>
      <c r="C29" s="15"/>
      <c r="D29" s="15"/>
      <c r="E29" s="418">
        <v>3.0</v>
      </c>
      <c r="F29" s="418">
        <v>2.0</v>
      </c>
      <c r="G29" s="418">
        <v>3.0</v>
      </c>
      <c r="H29" s="418">
        <v>1.0</v>
      </c>
      <c r="I29" s="418">
        <f t="shared" si="2"/>
        <v>9</v>
      </c>
      <c r="J29" s="15"/>
      <c r="K29" s="15"/>
      <c r="L29" s="15"/>
      <c r="M29" s="15"/>
      <c r="N29" s="15"/>
      <c r="O29" s="15"/>
      <c r="P29" s="15"/>
    </row>
    <row r="30" ht="15.75" customHeight="1">
      <c r="A30" s="15"/>
      <c r="B30" s="15"/>
      <c r="C30" s="15"/>
      <c r="D30" s="15"/>
      <c r="E30" s="418">
        <v>3.0</v>
      </c>
      <c r="F30" s="418">
        <v>2.0</v>
      </c>
      <c r="G30" s="418">
        <v>3.0</v>
      </c>
      <c r="H30" s="418">
        <v>1.0</v>
      </c>
      <c r="I30" s="418">
        <f t="shared" si="2"/>
        <v>9</v>
      </c>
      <c r="J30" s="15"/>
      <c r="K30" s="15"/>
      <c r="L30" s="15"/>
      <c r="M30" s="15"/>
      <c r="N30" s="15"/>
      <c r="O30" s="15"/>
      <c r="P30" s="15"/>
    </row>
    <row r="31" ht="15.75" customHeight="1">
      <c r="A31" s="15"/>
      <c r="B31" s="15"/>
      <c r="C31" s="15"/>
      <c r="D31" s="15"/>
      <c r="E31" s="418">
        <v>3.0</v>
      </c>
      <c r="F31" s="418">
        <v>2.0</v>
      </c>
      <c r="G31" s="418">
        <v>3.0</v>
      </c>
      <c r="H31" s="418">
        <v>1.0</v>
      </c>
      <c r="I31" s="418">
        <f t="shared" si="2"/>
        <v>9</v>
      </c>
      <c r="J31" s="15"/>
      <c r="K31" s="15"/>
      <c r="L31" s="15"/>
      <c r="M31" s="15"/>
      <c r="N31" s="15"/>
      <c r="O31" s="15"/>
      <c r="P31" s="15"/>
    </row>
    <row r="32" ht="15.75" customHeight="1">
      <c r="A32" s="15"/>
      <c r="B32" s="15"/>
      <c r="C32" s="15"/>
      <c r="D32" s="15"/>
      <c r="E32" s="418">
        <v>3.0</v>
      </c>
      <c r="F32" s="418">
        <v>2.0</v>
      </c>
      <c r="G32" s="418">
        <v>3.0</v>
      </c>
      <c r="H32" s="418">
        <v>2.0</v>
      </c>
      <c r="I32" s="418">
        <f t="shared" si="2"/>
        <v>10</v>
      </c>
      <c r="J32" s="15"/>
      <c r="K32" s="15"/>
      <c r="L32" s="15"/>
      <c r="M32" s="15"/>
      <c r="N32" s="15"/>
      <c r="O32" s="15"/>
      <c r="P32" s="15"/>
    </row>
    <row r="33" ht="15.75" customHeight="1">
      <c r="A33" s="15"/>
      <c r="B33" s="15"/>
      <c r="C33" s="15"/>
      <c r="D33" s="15"/>
      <c r="E33" s="418">
        <v>3.0</v>
      </c>
      <c r="F33" s="418">
        <v>2.0</v>
      </c>
      <c r="G33" s="418">
        <v>3.0</v>
      </c>
      <c r="H33" s="418">
        <v>2.0</v>
      </c>
      <c r="I33" s="418">
        <f t="shared" si="2"/>
        <v>10</v>
      </c>
      <c r="J33" s="15"/>
      <c r="K33" s="15"/>
      <c r="L33" s="15"/>
      <c r="M33" s="15"/>
      <c r="N33" s="15"/>
      <c r="O33" s="15"/>
      <c r="P33" s="15"/>
    </row>
    <row r="34" ht="15.75" customHeight="1">
      <c r="A34" s="15"/>
      <c r="B34" s="15"/>
      <c r="C34" s="15"/>
      <c r="D34" s="15"/>
      <c r="E34" s="418">
        <v>3.0</v>
      </c>
      <c r="F34" s="418">
        <v>2.0</v>
      </c>
      <c r="G34" s="418">
        <v>3.0</v>
      </c>
      <c r="H34" s="418">
        <v>2.0</v>
      </c>
      <c r="I34" s="418">
        <f t="shared" si="2"/>
        <v>10</v>
      </c>
      <c r="J34" s="15"/>
      <c r="K34" s="15"/>
      <c r="L34" s="15"/>
      <c r="M34" s="15"/>
      <c r="N34" s="15"/>
      <c r="O34" s="15"/>
      <c r="P34" s="15"/>
    </row>
    <row r="35" ht="15.75" customHeight="1">
      <c r="A35" s="16"/>
      <c r="B35" s="16"/>
      <c r="C35" s="16"/>
      <c r="D35" s="16"/>
      <c r="E35" s="420">
        <v>3.0</v>
      </c>
      <c r="F35" s="420">
        <v>2.0</v>
      </c>
      <c r="G35" s="420">
        <v>3.0</v>
      </c>
      <c r="H35" s="420">
        <v>1.0</v>
      </c>
      <c r="I35" s="418">
        <f t="shared" si="2"/>
        <v>9</v>
      </c>
      <c r="J35" s="16"/>
      <c r="K35" s="16"/>
      <c r="L35" s="16"/>
      <c r="M35" s="16"/>
      <c r="N35" s="16"/>
      <c r="O35" s="16"/>
      <c r="P35" s="16"/>
    </row>
    <row r="36" ht="15.75" customHeight="1">
      <c r="A36" s="421">
        <v>2.0</v>
      </c>
      <c r="B36" s="422"/>
      <c r="C36" s="421" t="s">
        <v>160</v>
      </c>
      <c r="D36" s="421" t="s">
        <v>892</v>
      </c>
      <c r="E36" s="423">
        <v>2.0</v>
      </c>
      <c r="F36" s="423">
        <v>2.0</v>
      </c>
      <c r="G36" s="423">
        <v>2.0</v>
      </c>
      <c r="H36" s="423">
        <v>1.0</v>
      </c>
      <c r="I36" s="424">
        <f t="shared" si="2"/>
        <v>7</v>
      </c>
      <c r="J36" s="425">
        <v>7.0</v>
      </c>
      <c r="K36" s="425">
        <v>3.0</v>
      </c>
      <c r="L36" s="425">
        <v>2.0</v>
      </c>
      <c r="M36" s="425">
        <v>2.0</v>
      </c>
      <c r="N36" s="425">
        <v>2.0</v>
      </c>
      <c r="O36" s="425">
        <v>9.0</v>
      </c>
      <c r="P36" s="425">
        <v>16.0</v>
      </c>
    </row>
    <row r="37" ht="15.75" customHeight="1">
      <c r="A37" s="15"/>
      <c r="B37" s="15"/>
      <c r="C37" s="15"/>
      <c r="D37" s="15"/>
      <c r="E37" s="423">
        <v>2.0</v>
      </c>
      <c r="F37" s="423">
        <v>2.0</v>
      </c>
      <c r="G37" s="423">
        <v>2.0</v>
      </c>
      <c r="H37" s="423">
        <v>1.0</v>
      </c>
      <c r="I37" s="424">
        <f t="shared" si="2"/>
        <v>7</v>
      </c>
      <c r="J37" s="15"/>
      <c r="K37" s="15"/>
      <c r="L37" s="15"/>
      <c r="M37" s="15"/>
      <c r="N37" s="15"/>
      <c r="O37" s="15"/>
      <c r="P37" s="15"/>
    </row>
    <row r="38" ht="15.75" customHeight="1">
      <c r="A38" s="15"/>
      <c r="B38" s="15"/>
      <c r="C38" s="15"/>
      <c r="D38" s="15"/>
      <c r="E38" s="423">
        <v>2.0</v>
      </c>
      <c r="F38" s="423">
        <v>2.0</v>
      </c>
      <c r="G38" s="423">
        <v>2.0</v>
      </c>
      <c r="H38" s="423">
        <v>1.0</v>
      </c>
      <c r="I38" s="424">
        <f t="shared" si="2"/>
        <v>7</v>
      </c>
      <c r="J38" s="15"/>
      <c r="K38" s="15"/>
      <c r="L38" s="15"/>
      <c r="M38" s="15"/>
      <c r="N38" s="15"/>
      <c r="O38" s="15"/>
      <c r="P38" s="15"/>
    </row>
    <row r="39" ht="15.75" customHeight="1">
      <c r="A39" s="15"/>
      <c r="B39" s="15"/>
      <c r="C39" s="15"/>
      <c r="D39" s="15"/>
      <c r="E39" s="423">
        <v>2.0</v>
      </c>
      <c r="F39" s="423">
        <v>2.0</v>
      </c>
      <c r="G39" s="423">
        <v>2.0</v>
      </c>
      <c r="H39" s="423">
        <v>1.0</v>
      </c>
      <c r="I39" s="424">
        <f t="shared" si="2"/>
        <v>7</v>
      </c>
      <c r="J39" s="15"/>
      <c r="K39" s="15"/>
      <c r="L39" s="15"/>
      <c r="M39" s="15"/>
      <c r="N39" s="15"/>
      <c r="O39" s="15"/>
      <c r="P39" s="15"/>
    </row>
    <row r="40" ht="15.75" customHeight="1">
      <c r="A40" s="15"/>
      <c r="B40" s="15"/>
      <c r="C40" s="15"/>
      <c r="D40" s="15"/>
      <c r="E40" s="423">
        <v>2.0</v>
      </c>
      <c r="F40" s="423">
        <v>2.0</v>
      </c>
      <c r="G40" s="423">
        <v>2.0</v>
      </c>
      <c r="H40" s="423">
        <v>1.0</v>
      </c>
      <c r="I40" s="424">
        <f t="shared" si="2"/>
        <v>7</v>
      </c>
      <c r="J40" s="15"/>
      <c r="K40" s="15"/>
      <c r="L40" s="15"/>
      <c r="M40" s="15"/>
      <c r="N40" s="15"/>
      <c r="O40" s="15"/>
      <c r="P40" s="15"/>
    </row>
    <row r="41" ht="15.75" customHeight="1">
      <c r="A41" s="15"/>
      <c r="B41" s="15"/>
      <c r="C41" s="15"/>
      <c r="D41" s="15"/>
      <c r="E41" s="423">
        <v>2.0</v>
      </c>
      <c r="F41" s="423">
        <v>2.0</v>
      </c>
      <c r="G41" s="423">
        <v>2.0</v>
      </c>
      <c r="H41" s="423">
        <v>1.0</v>
      </c>
      <c r="I41" s="424">
        <f t="shared" si="2"/>
        <v>7</v>
      </c>
      <c r="J41" s="15"/>
      <c r="K41" s="15"/>
      <c r="L41" s="15"/>
      <c r="M41" s="15"/>
      <c r="N41" s="15"/>
      <c r="O41" s="15"/>
      <c r="P41" s="15"/>
    </row>
    <row r="42" ht="15.75" customHeight="1">
      <c r="A42" s="15"/>
      <c r="B42" s="15"/>
      <c r="C42" s="15"/>
      <c r="D42" s="15"/>
      <c r="E42" s="423">
        <v>2.0</v>
      </c>
      <c r="F42" s="423">
        <v>2.0</v>
      </c>
      <c r="G42" s="423">
        <v>2.0</v>
      </c>
      <c r="H42" s="423">
        <v>1.0</v>
      </c>
      <c r="I42" s="424">
        <f t="shared" si="2"/>
        <v>7</v>
      </c>
      <c r="J42" s="15"/>
      <c r="K42" s="15"/>
      <c r="L42" s="15"/>
      <c r="M42" s="15"/>
      <c r="N42" s="15"/>
      <c r="O42" s="15"/>
      <c r="P42" s="15"/>
    </row>
    <row r="43" ht="15.75" customHeight="1">
      <c r="A43" s="15"/>
      <c r="B43" s="15"/>
      <c r="C43" s="15"/>
      <c r="D43" s="15"/>
      <c r="E43" s="423">
        <v>2.0</v>
      </c>
      <c r="F43" s="423">
        <v>2.0</v>
      </c>
      <c r="G43" s="423">
        <v>2.0</v>
      </c>
      <c r="H43" s="423">
        <v>1.0</v>
      </c>
      <c r="I43" s="424">
        <f t="shared" si="2"/>
        <v>7</v>
      </c>
      <c r="J43" s="15"/>
      <c r="K43" s="15"/>
      <c r="L43" s="15"/>
      <c r="M43" s="15"/>
      <c r="N43" s="15"/>
      <c r="O43" s="15"/>
      <c r="P43" s="15"/>
    </row>
    <row r="44" ht="15.75" customHeight="1">
      <c r="A44" s="15"/>
      <c r="B44" s="15"/>
      <c r="C44" s="15"/>
      <c r="D44" s="15"/>
      <c r="E44" s="423">
        <v>2.0</v>
      </c>
      <c r="F44" s="423">
        <v>2.0</v>
      </c>
      <c r="G44" s="423">
        <v>2.0</v>
      </c>
      <c r="H44" s="423">
        <v>1.0</v>
      </c>
      <c r="I44" s="424">
        <f t="shared" si="2"/>
        <v>7</v>
      </c>
      <c r="J44" s="15"/>
      <c r="K44" s="15"/>
      <c r="L44" s="15"/>
      <c r="M44" s="15"/>
      <c r="N44" s="15"/>
      <c r="O44" s="15"/>
      <c r="P44" s="15"/>
    </row>
    <row r="45" ht="15.75" customHeight="1">
      <c r="A45" s="15"/>
      <c r="B45" s="15"/>
      <c r="C45" s="15"/>
      <c r="D45" s="15"/>
      <c r="E45" s="423">
        <v>2.0</v>
      </c>
      <c r="F45" s="423">
        <v>2.0</v>
      </c>
      <c r="G45" s="423">
        <v>2.0</v>
      </c>
      <c r="H45" s="423">
        <v>1.0</v>
      </c>
      <c r="I45" s="424">
        <f t="shared" si="2"/>
        <v>7</v>
      </c>
      <c r="J45" s="15"/>
      <c r="K45" s="15"/>
      <c r="L45" s="15"/>
      <c r="M45" s="15"/>
      <c r="N45" s="15"/>
      <c r="O45" s="15"/>
      <c r="P45" s="15"/>
    </row>
    <row r="46" ht="15.75" customHeight="1">
      <c r="A46" s="16"/>
      <c r="B46" s="16"/>
      <c r="C46" s="16"/>
      <c r="D46" s="16"/>
      <c r="E46" s="423">
        <v>2.0</v>
      </c>
      <c r="F46" s="423">
        <v>2.0</v>
      </c>
      <c r="G46" s="423">
        <v>2.0</v>
      </c>
      <c r="H46" s="423">
        <v>1.0</v>
      </c>
      <c r="I46" s="424">
        <f t="shared" si="2"/>
        <v>7</v>
      </c>
      <c r="J46" s="16"/>
      <c r="K46" s="16"/>
      <c r="L46" s="16"/>
      <c r="M46" s="16"/>
      <c r="N46" s="16"/>
      <c r="O46" s="16"/>
      <c r="P46" s="16"/>
    </row>
    <row r="47" ht="15.75" customHeight="1">
      <c r="A47" s="426">
        <v>3.0</v>
      </c>
      <c r="B47" s="427"/>
      <c r="C47" s="426" t="s">
        <v>223</v>
      </c>
      <c r="D47" s="426" t="s">
        <v>893</v>
      </c>
      <c r="E47" s="428">
        <v>2.0</v>
      </c>
      <c r="F47" s="428">
        <v>2.0</v>
      </c>
      <c r="G47" s="428">
        <v>2.0</v>
      </c>
      <c r="H47" s="428">
        <v>1.0</v>
      </c>
      <c r="I47" s="428">
        <f t="shared" si="2"/>
        <v>7</v>
      </c>
      <c r="J47" s="429"/>
      <c r="K47" s="429"/>
      <c r="L47" s="429"/>
      <c r="M47" s="429"/>
      <c r="N47" s="429"/>
      <c r="O47" s="430"/>
      <c r="P47" s="430"/>
    </row>
    <row r="48" ht="15.75" customHeight="1">
      <c r="A48" s="15"/>
      <c r="B48" s="15"/>
      <c r="C48" s="15"/>
      <c r="D48" s="15"/>
      <c r="E48" s="428">
        <v>2.0</v>
      </c>
      <c r="F48" s="428">
        <v>2.0</v>
      </c>
      <c r="G48" s="428">
        <v>2.0</v>
      </c>
      <c r="H48" s="428">
        <v>1.0</v>
      </c>
      <c r="I48" s="428">
        <f t="shared" si="2"/>
        <v>7</v>
      </c>
      <c r="J48" s="15"/>
      <c r="K48" s="15"/>
      <c r="L48" s="15"/>
      <c r="M48" s="15"/>
      <c r="N48" s="15"/>
      <c r="O48" s="15"/>
      <c r="P48" s="15"/>
    </row>
    <row r="49" ht="15.75" customHeight="1">
      <c r="A49" s="15"/>
      <c r="B49" s="15"/>
      <c r="C49" s="15"/>
      <c r="D49" s="15"/>
      <c r="E49" s="428">
        <v>2.0</v>
      </c>
      <c r="F49" s="428">
        <v>2.0</v>
      </c>
      <c r="G49" s="428">
        <v>2.0</v>
      </c>
      <c r="H49" s="428">
        <v>1.0</v>
      </c>
      <c r="I49" s="428">
        <f t="shared" si="2"/>
        <v>7</v>
      </c>
      <c r="J49" s="15"/>
      <c r="K49" s="15"/>
      <c r="L49" s="15"/>
      <c r="M49" s="15"/>
      <c r="N49" s="15"/>
      <c r="O49" s="15"/>
      <c r="P49" s="15"/>
    </row>
    <row r="50" ht="15.75" customHeight="1">
      <c r="A50" s="15"/>
      <c r="B50" s="15"/>
      <c r="C50" s="15"/>
      <c r="D50" s="15"/>
      <c r="E50" s="428">
        <v>2.0</v>
      </c>
      <c r="F50" s="428">
        <v>2.0</v>
      </c>
      <c r="G50" s="428">
        <v>2.0</v>
      </c>
      <c r="H50" s="428">
        <v>1.0</v>
      </c>
      <c r="I50" s="428">
        <f t="shared" si="2"/>
        <v>7</v>
      </c>
      <c r="J50" s="15"/>
      <c r="K50" s="15"/>
      <c r="L50" s="15"/>
      <c r="M50" s="15"/>
      <c r="N50" s="15"/>
      <c r="O50" s="15"/>
      <c r="P50" s="15"/>
    </row>
    <row r="51" ht="15.75" customHeight="1">
      <c r="A51" s="15"/>
      <c r="B51" s="15"/>
      <c r="C51" s="15"/>
      <c r="D51" s="15"/>
      <c r="E51" s="428">
        <v>2.0</v>
      </c>
      <c r="F51" s="428">
        <v>2.0</v>
      </c>
      <c r="G51" s="428">
        <v>2.0</v>
      </c>
      <c r="H51" s="428">
        <v>1.0</v>
      </c>
      <c r="I51" s="428">
        <f t="shared" si="2"/>
        <v>7</v>
      </c>
      <c r="J51" s="15"/>
      <c r="K51" s="15"/>
      <c r="L51" s="15"/>
      <c r="M51" s="15"/>
      <c r="N51" s="15"/>
      <c r="O51" s="15"/>
      <c r="P51" s="15"/>
    </row>
    <row r="52" ht="15.75" customHeight="1">
      <c r="A52" s="15"/>
      <c r="B52" s="15"/>
      <c r="C52" s="15"/>
      <c r="D52" s="15"/>
      <c r="E52" s="428">
        <v>2.0</v>
      </c>
      <c r="F52" s="428">
        <v>2.0</v>
      </c>
      <c r="G52" s="428">
        <v>2.0</v>
      </c>
      <c r="H52" s="428">
        <v>1.0</v>
      </c>
      <c r="I52" s="428">
        <f t="shared" si="2"/>
        <v>7</v>
      </c>
      <c r="J52" s="15"/>
      <c r="K52" s="15"/>
      <c r="L52" s="15"/>
      <c r="M52" s="15"/>
      <c r="N52" s="15"/>
      <c r="O52" s="15"/>
      <c r="P52" s="15"/>
    </row>
    <row r="53" ht="15.75" customHeight="1">
      <c r="A53" s="15"/>
      <c r="B53" s="15"/>
      <c r="C53" s="15"/>
      <c r="D53" s="15"/>
      <c r="E53" s="428">
        <v>2.0</v>
      </c>
      <c r="F53" s="428">
        <v>2.0</v>
      </c>
      <c r="G53" s="428">
        <v>1.0</v>
      </c>
      <c r="H53" s="428">
        <v>1.0</v>
      </c>
      <c r="I53" s="428">
        <f t="shared" si="2"/>
        <v>6</v>
      </c>
      <c r="J53" s="15"/>
      <c r="K53" s="15"/>
      <c r="L53" s="15"/>
      <c r="M53" s="15"/>
      <c r="N53" s="15"/>
      <c r="O53" s="15"/>
      <c r="P53" s="15"/>
    </row>
    <row r="54" ht="15.75" customHeight="1">
      <c r="A54" s="15"/>
      <c r="B54" s="15"/>
      <c r="C54" s="15"/>
      <c r="D54" s="15"/>
      <c r="E54" s="428">
        <v>2.0</v>
      </c>
      <c r="F54" s="428">
        <v>2.0</v>
      </c>
      <c r="G54" s="428">
        <v>2.0</v>
      </c>
      <c r="H54" s="428">
        <v>1.0</v>
      </c>
      <c r="I54" s="428">
        <f t="shared" si="2"/>
        <v>7</v>
      </c>
      <c r="J54" s="15"/>
      <c r="K54" s="15"/>
      <c r="L54" s="15"/>
      <c r="M54" s="15"/>
      <c r="N54" s="15"/>
      <c r="O54" s="15"/>
      <c r="P54" s="15"/>
    </row>
    <row r="55" ht="15.75" customHeight="1">
      <c r="A55" s="15"/>
      <c r="B55" s="15"/>
      <c r="C55" s="15"/>
      <c r="D55" s="15"/>
      <c r="E55" s="428">
        <v>2.0</v>
      </c>
      <c r="F55" s="428">
        <v>2.0</v>
      </c>
      <c r="G55" s="428">
        <v>1.0</v>
      </c>
      <c r="H55" s="428">
        <v>1.0</v>
      </c>
      <c r="I55" s="428">
        <f t="shared" si="2"/>
        <v>6</v>
      </c>
      <c r="J55" s="15"/>
      <c r="K55" s="15"/>
      <c r="L55" s="15"/>
      <c r="M55" s="15"/>
      <c r="N55" s="15"/>
      <c r="O55" s="15"/>
      <c r="P55" s="15"/>
    </row>
    <row r="56" ht="15.75" customHeight="1">
      <c r="A56" s="15"/>
      <c r="B56" s="15"/>
      <c r="C56" s="15"/>
      <c r="D56" s="15"/>
      <c r="E56" s="428">
        <v>2.0</v>
      </c>
      <c r="F56" s="428">
        <v>2.0</v>
      </c>
      <c r="G56" s="428">
        <v>1.0</v>
      </c>
      <c r="H56" s="428">
        <v>1.0</v>
      </c>
      <c r="I56" s="428">
        <f t="shared" si="2"/>
        <v>6</v>
      </c>
      <c r="J56" s="15"/>
      <c r="K56" s="15"/>
      <c r="L56" s="15"/>
      <c r="M56" s="15"/>
      <c r="N56" s="15"/>
      <c r="O56" s="15"/>
      <c r="P56" s="15"/>
    </row>
    <row r="57" ht="15.75" customHeight="1">
      <c r="A57" s="16"/>
      <c r="B57" s="16"/>
      <c r="C57" s="16"/>
      <c r="D57" s="16"/>
      <c r="E57" s="428">
        <v>2.0</v>
      </c>
      <c r="F57" s="428">
        <v>2.0</v>
      </c>
      <c r="G57" s="428">
        <v>2.0</v>
      </c>
      <c r="H57" s="428">
        <v>1.0</v>
      </c>
      <c r="I57" s="428">
        <f t="shared" si="2"/>
        <v>7</v>
      </c>
      <c r="J57" s="16"/>
      <c r="K57" s="16"/>
      <c r="L57" s="16"/>
      <c r="M57" s="16"/>
      <c r="N57" s="16"/>
      <c r="O57" s="16"/>
      <c r="P57" s="16"/>
    </row>
    <row r="58" ht="15.75" customHeight="1">
      <c r="A58" s="416">
        <v>4.0</v>
      </c>
      <c r="B58" s="417"/>
      <c r="C58" s="416" t="s">
        <v>82</v>
      </c>
      <c r="D58" s="416" t="s">
        <v>894</v>
      </c>
      <c r="E58" s="418">
        <v>2.0</v>
      </c>
      <c r="F58" s="418">
        <v>1.0</v>
      </c>
      <c r="G58" s="418">
        <v>1.0</v>
      </c>
      <c r="H58" s="418">
        <v>1.0</v>
      </c>
      <c r="I58" s="418">
        <f t="shared" si="2"/>
        <v>5</v>
      </c>
      <c r="J58" s="431">
        <v>5.0</v>
      </c>
      <c r="K58" s="431">
        <v>2.0</v>
      </c>
      <c r="L58" s="431">
        <v>3.0</v>
      </c>
      <c r="M58" s="431">
        <v>2.0</v>
      </c>
      <c r="N58" s="431">
        <v>3.0</v>
      </c>
      <c r="O58" s="431">
        <v>10.0</v>
      </c>
      <c r="P58" s="431">
        <v>15.0</v>
      </c>
    </row>
    <row r="59" ht="15.75" customHeight="1">
      <c r="A59" s="15"/>
      <c r="B59" s="15"/>
      <c r="C59" s="15"/>
      <c r="D59" s="15"/>
      <c r="E59" s="418">
        <v>2.0</v>
      </c>
      <c r="F59" s="418">
        <v>1.0</v>
      </c>
      <c r="G59" s="418">
        <v>1.0</v>
      </c>
      <c r="H59" s="418">
        <v>1.0</v>
      </c>
      <c r="I59" s="418">
        <f t="shared" si="2"/>
        <v>5</v>
      </c>
      <c r="J59" s="15"/>
      <c r="K59" s="15"/>
      <c r="L59" s="15"/>
      <c r="M59" s="15"/>
      <c r="N59" s="15"/>
      <c r="O59" s="15"/>
      <c r="P59" s="15"/>
    </row>
    <row r="60" ht="15.75" customHeight="1">
      <c r="A60" s="15"/>
      <c r="B60" s="15"/>
      <c r="C60" s="15"/>
      <c r="D60" s="15"/>
      <c r="E60" s="418">
        <v>2.0</v>
      </c>
      <c r="F60" s="418">
        <v>1.0</v>
      </c>
      <c r="G60" s="418">
        <v>1.0</v>
      </c>
      <c r="H60" s="418">
        <v>1.0</v>
      </c>
      <c r="I60" s="418">
        <f t="shared" si="2"/>
        <v>5</v>
      </c>
      <c r="J60" s="15"/>
      <c r="K60" s="15"/>
      <c r="L60" s="15"/>
      <c r="M60" s="15"/>
      <c r="N60" s="15"/>
      <c r="O60" s="15"/>
      <c r="P60" s="15"/>
    </row>
    <row r="61" ht="15.75" customHeight="1">
      <c r="A61" s="15"/>
      <c r="B61" s="15"/>
      <c r="C61" s="15"/>
      <c r="D61" s="15"/>
      <c r="E61" s="418">
        <v>2.0</v>
      </c>
      <c r="F61" s="418">
        <v>1.0</v>
      </c>
      <c r="G61" s="418">
        <v>1.0</v>
      </c>
      <c r="H61" s="418">
        <v>1.0</v>
      </c>
      <c r="I61" s="418">
        <f t="shared" si="2"/>
        <v>5</v>
      </c>
      <c r="J61" s="15"/>
      <c r="K61" s="15"/>
      <c r="L61" s="15"/>
      <c r="M61" s="15"/>
      <c r="N61" s="15"/>
      <c r="O61" s="15"/>
      <c r="P61" s="15"/>
    </row>
    <row r="62" ht="15.75" customHeight="1">
      <c r="A62" s="15"/>
      <c r="B62" s="15"/>
      <c r="C62" s="15"/>
      <c r="D62" s="15"/>
      <c r="E62" s="418">
        <v>2.0</v>
      </c>
      <c r="F62" s="418">
        <v>1.0</v>
      </c>
      <c r="G62" s="418">
        <v>1.0</v>
      </c>
      <c r="H62" s="418">
        <v>1.0</v>
      </c>
      <c r="I62" s="418">
        <f t="shared" si="2"/>
        <v>5</v>
      </c>
      <c r="J62" s="15"/>
      <c r="K62" s="15"/>
      <c r="L62" s="15"/>
      <c r="M62" s="15"/>
      <c r="N62" s="15"/>
      <c r="O62" s="15"/>
      <c r="P62" s="15"/>
    </row>
    <row r="63" ht="15.75" customHeight="1">
      <c r="A63" s="15"/>
      <c r="B63" s="15"/>
      <c r="C63" s="15"/>
      <c r="D63" s="15"/>
      <c r="E63" s="418">
        <v>2.0</v>
      </c>
      <c r="F63" s="418">
        <v>1.0</v>
      </c>
      <c r="G63" s="418">
        <v>1.0</v>
      </c>
      <c r="H63" s="418">
        <v>1.0</v>
      </c>
      <c r="I63" s="418">
        <f t="shared" si="2"/>
        <v>5</v>
      </c>
      <c r="J63" s="15"/>
      <c r="K63" s="15"/>
      <c r="L63" s="15"/>
      <c r="M63" s="15"/>
      <c r="N63" s="15"/>
      <c r="O63" s="15"/>
      <c r="P63" s="15"/>
    </row>
    <row r="64" ht="15.75" customHeight="1">
      <c r="A64" s="15"/>
      <c r="B64" s="15"/>
      <c r="C64" s="15"/>
      <c r="D64" s="15"/>
      <c r="E64" s="418">
        <v>2.0</v>
      </c>
      <c r="F64" s="418">
        <v>1.0</v>
      </c>
      <c r="G64" s="418">
        <v>1.0</v>
      </c>
      <c r="H64" s="418">
        <v>1.0</v>
      </c>
      <c r="I64" s="418">
        <f t="shared" si="2"/>
        <v>5</v>
      </c>
      <c r="J64" s="15"/>
      <c r="K64" s="15"/>
      <c r="L64" s="15"/>
      <c r="M64" s="15"/>
      <c r="N64" s="15"/>
      <c r="O64" s="15"/>
      <c r="P64" s="15"/>
    </row>
    <row r="65" ht="15.75" customHeight="1">
      <c r="A65" s="15"/>
      <c r="B65" s="15"/>
      <c r="C65" s="15"/>
      <c r="D65" s="15"/>
      <c r="E65" s="418">
        <v>2.0</v>
      </c>
      <c r="F65" s="418">
        <v>1.0</v>
      </c>
      <c r="G65" s="418">
        <v>1.0</v>
      </c>
      <c r="H65" s="418">
        <v>1.0</v>
      </c>
      <c r="I65" s="418">
        <f t="shared" si="2"/>
        <v>5</v>
      </c>
      <c r="J65" s="15"/>
      <c r="K65" s="15"/>
      <c r="L65" s="15"/>
      <c r="M65" s="15"/>
      <c r="N65" s="15"/>
      <c r="O65" s="15"/>
      <c r="P65" s="15"/>
    </row>
    <row r="66" ht="15.75" customHeight="1">
      <c r="A66" s="15"/>
      <c r="B66" s="15"/>
      <c r="C66" s="15"/>
      <c r="D66" s="15"/>
      <c r="E66" s="418">
        <v>2.0</v>
      </c>
      <c r="F66" s="418">
        <v>1.0</v>
      </c>
      <c r="G66" s="418">
        <v>1.0</v>
      </c>
      <c r="H66" s="418">
        <v>1.0</v>
      </c>
      <c r="I66" s="418">
        <f t="shared" si="2"/>
        <v>5</v>
      </c>
      <c r="J66" s="15"/>
      <c r="K66" s="15"/>
      <c r="L66" s="15"/>
      <c r="M66" s="15"/>
      <c r="N66" s="15"/>
      <c r="O66" s="15"/>
      <c r="P66" s="15"/>
    </row>
    <row r="67" ht="15.75" customHeight="1">
      <c r="A67" s="15"/>
      <c r="B67" s="15"/>
      <c r="C67" s="15"/>
      <c r="D67" s="15"/>
      <c r="E67" s="418">
        <v>2.0</v>
      </c>
      <c r="F67" s="418">
        <v>1.0</v>
      </c>
      <c r="G67" s="418">
        <v>1.0</v>
      </c>
      <c r="H67" s="418">
        <v>1.0</v>
      </c>
      <c r="I67" s="418">
        <f t="shared" si="2"/>
        <v>5</v>
      </c>
      <c r="J67" s="15"/>
      <c r="K67" s="15"/>
      <c r="L67" s="15"/>
      <c r="M67" s="15"/>
      <c r="N67" s="15"/>
      <c r="O67" s="15"/>
      <c r="P67" s="15"/>
    </row>
    <row r="68" ht="15.75" customHeight="1">
      <c r="A68" s="16"/>
      <c r="B68" s="16"/>
      <c r="C68" s="16"/>
      <c r="D68" s="16"/>
      <c r="E68" s="420">
        <v>2.0</v>
      </c>
      <c r="F68" s="420">
        <v>1.0</v>
      </c>
      <c r="G68" s="420">
        <v>1.0</v>
      </c>
      <c r="H68" s="420">
        <v>1.0</v>
      </c>
      <c r="I68" s="418">
        <f t="shared" si="2"/>
        <v>5</v>
      </c>
      <c r="J68" s="16"/>
      <c r="K68" s="16"/>
      <c r="L68" s="16"/>
      <c r="M68" s="16"/>
      <c r="N68" s="16"/>
      <c r="O68" s="16"/>
      <c r="P68" s="16"/>
    </row>
    <row r="69" ht="15.75" customHeight="1">
      <c r="A69" s="416">
        <v>5.0</v>
      </c>
      <c r="B69" s="417"/>
      <c r="C69" s="416" t="s">
        <v>187</v>
      </c>
      <c r="D69" s="416" t="s">
        <v>895</v>
      </c>
      <c r="E69" s="418">
        <v>3.0</v>
      </c>
      <c r="F69" s="418">
        <v>2.0</v>
      </c>
      <c r="G69" s="418">
        <v>2.0</v>
      </c>
      <c r="H69" s="418">
        <v>1.0</v>
      </c>
      <c r="I69" s="418">
        <f t="shared" si="2"/>
        <v>8</v>
      </c>
      <c r="J69" s="431">
        <v>7.0</v>
      </c>
      <c r="K69" s="431">
        <v>2.0</v>
      </c>
      <c r="L69" s="431">
        <v>3.0</v>
      </c>
      <c r="M69" s="431">
        <v>2.0</v>
      </c>
      <c r="N69" s="431">
        <v>2.0</v>
      </c>
      <c r="O69" s="431">
        <v>9.0</v>
      </c>
      <c r="P69" s="431">
        <v>16.0</v>
      </c>
    </row>
    <row r="70" ht="15.75" customHeight="1">
      <c r="A70" s="15"/>
      <c r="B70" s="15"/>
      <c r="C70" s="15"/>
      <c r="D70" s="15"/>
      <c r="E70" s="418">
        <v>3.0</v>
      </c>
      <c r="F70" s="418">
        <v>2.0</v>
      </c>
      <c r="G70" s="418">
        <v>2.0</v>
      </c>
      <c r="H70" s="418">
        <v>1.0</v>
      </c>
      <c r="I70" s="418">
        <f t="shared" si="2"/>
        <v>8</v>
      </c>
      <c r="J70" s="15"/>
      <c r="K70" s="15"/>
      <c r="L70" s="15"/>
      <c r="M70" s="15"/>
      <c r="N70" s="15"/>
      <c r="O70" s="15"/>
      <c r="P70" s="15"/>
    </row>
    <row r="71" ht="15.75" customHeight="1">
      <c r="A71" s="15"/>
      <c r="B71" s="15"/>
      <c r="C71" s="15"/>
      <c r="D71" s="15"/>
      <c r="E71" s="418">
        <v>3.0</v>
      </c>
      <c r="F71" s="418">
        <v>2.0</v>
      </c>
      <c r="G71" s="418">
        <v>1.0</v>
      </c>
      <c r="H71" s="418">
        <v>1.0</v>
      </c>
      <c r="I71" s="418">
        <f t="shared" si="2"/>
        <v>7</v>
      </c>
      <c r="J71" s="15"/>
      <c r="K71" s="15"/>
      <c r="L71" s="15"/>
      <c r="M71" s="15"/>
      <c r="N71" s="15"/>
      <c r="O71" s="15"/>
      <c r="P71" s="15"/>
    </row>
    <row r="72" ht="15.75" customHeight="1">
      <c r="A72" s="15"/>
      <c r="B72" s="15"/>
      <c r="C72" s="15"/>
      <c r="D72" s="15"/>
      <c r="E72" s="418">
        <v>2.0</v>
      </c>
      <c r="F72" s="418">
        <v>2.0</v>
      </c>
      <c r="G72" s="418">
        <v>1.0</v>
      </c>
      <c r="H72" s="418">
        <v>1.0</v>
      </c>
      <c r="I72" s="418">
        <f t="shared" si="2"/>
        <v>6</v>
      </c>
      <c r="J72" s="15"/>
      <c r="K72" s="15"/>
      <c r="L72" s="15"/>
      <c r="M72" s="15"/>
      <c r="N72" s="15"/>
      <c r="O72" s="15"/>
      <c r="P72" s="15"/>
    </row>
    <row r="73" ht="15.75" customHeight="1">
      <c r="A73" s="15"/>
      <c r="B73" s="15"/>
      <c r="C73" s="15"/>
      <c r="D73" s="15"/>
      <c r="E73" s="418">
        <v>3.0</v>
      </c>
      <c r="F73" s="418">
        <v>2.0</v>
      </c>
      <c r="G73" s="418">
        <v>1.0</v>
      </c>
      <c r="H73" s="418">
        <v>1.0</v>
      </c>
      <c r="I73" s="418">
        <f t="shared" si="2"/>
        <v>7</v>
      </c>
      <c r="J73" s="15"/>
      <c r="K73" s="15"/>
      <c r="L73" s="15"/>
      <c r="M73" s="15"/>
      <c r="N73" s="15"/>
      <c r="O73" s="15"/>
      <c r="P73" s="15"/>
    </row>
    <row r="74" ht="15.75" customHeight="1">
      <c r="A74" s="15"/>
      <c r="B74" s="15"/>
      <c r="C74" s="15"/>
      <c r="D74" s="15"/>
      <c r="E74" s="418">
        <v>3.0</v>
      </c>
      <c r="F74" s="418">
        <v>2.0</v>
      </c>
      <c r="G74" s="418">
        <v>1.0</v>
      </c>
      <c r="H74" s="418">
        <v>1.0</v>
      </c>
      <c r="I74" s="418">
        <f t="shared" si="2"/>
        <v>7</v>
      </c>
      <c r="J74" s="15"/>
      <c r="K74" s="15"/>
      <c r="L74" s="15"/>
      <c r="M74" s="15"/>
      <c r="N74" s="15"/>
      <c r="O74" s="15"/>
      <c r="P74" s="15"/>
    </row>
    <row r="75" ht="15.75" customHeight="1">
      <c r="A75" s="15"/>
      <c r="B75" s="15"/>
      <c r="C75" s="15"/>
      <c r="D75" s="15"/>
      <c r="E75" s="418">
        <v>3.0</v>
      </c>
      <c r="F75" s="418">
        <v>2.0</v>
      </c>
      <c r="G75" s="418">
        <v>1.0</v>
      </c>
      <c r="H75" s="418">
        <v>1.0</v>
      </c>
      <c r="I75" s="418">
        <f t="shared" si="2"/>
        <v>7</v>
      </c>
      <c r="J75" s="15"/>
      <c r="K75" s="15"/>
      <c r="L75" s="15"/>
      <c r="M75" s="15"/>
      <c r="N75" s="15"/>
      <c r="O75" s="15"/>
      <c r="P75" s="15"/>
    </row>
    <row r="76" ht="15.75" customHeight="1">
      <c r="A76" s="15"/>
      <c r="B76" s="15"/>
      <c r="C76" s="15"/>
      <c r="D76" s="15"/>
      <c r="E76" s="418">
        <v>3.0</v>
      </c>
      <c r="F76" s="418">
        <v>2.0</v>
      </c>
      <c r="G76" s="418">
        <v>1.0</v>
      </c>
      <c r="H76" s="418">
        <v>1.0</v>
      </c>
      <c r="I76" s="418">
        <f t="shared" si="2"/>
        <v>7</v>
      </c>
      <c r="J76" s="15"/>
      <c r="K76" s="15"/>
      <c r="L76" s="15"/>
      <c r="M76" s="15"/>
      <c r="N76" s="15"/>
      <c r="O76" s="15"/>
      <c r="P76" s="15"/>
    </row>
    <row r="77" ht="15.75" customHeight="1">
      <c r="A77" s="15"/>
      <c r="B77" s="15"/>
      <c r="C77" s="15"/>
      <c r="D77" s="15"/>
      <c r="E77" s="418">
        <v>3.0</v>
      </c>
      <c r="F77" s="418">
        <v>2.0</v>
      </c>
      <c r="G77" s="418">
        <v>1.0</v>
      </c>
      <c r="H77" s="418">
        <v>1.0</v>
      </c>
      <c r="I77" s="418">
        <f t="shared" si="2"/>
        <v>7</v>
      </c>
      <c r="J77" s="15"/>
      <c r="K77" s="15"/>
      <c r="L77" s="15"/>
      <c r="M77" s="15"/>
      <c r="N77" s="15"/>
      <c r="O77" s="15"/>
      <c r="P77" s="15"/>
    </row>
    <row r="78" ht="15.75" customHeight="1">
      <c r="A78" s="15"/>
      <c r="B78" s="15"/>
      <c r="C78" s="15"/>
      <c r="D78" s="15"/>
      <c r="E78" s="418">
        <v>3.0</v>
      </c>
      <c r="F78" s="418">
        <v>2.0</v>
      </c>
      <c r="G78" s="418">
        <v>2.0</v>
      </c>
      <c r="H78" s="418">
        <v>1.0</v>
      </c>
      <c r="I78" s="418">
        <f t="shared" si="2"/>
        <v>8</v>
      </c>
      <c r="J78" s="15"/>
      <c r="K78" s="15"/>
      <c r="L78" s="15"/>
      <c r="M78" s="15"/>
      <c r="N78" s="15"/>
      <c r="O78" s="15"/>
      <c r="P78" s="15"/>
    </row>
    <row r="79" ht="15.75" customHeight="1">
      <c r="A79" s="16"/>
      <c r="B79" s="16"/>
      <c r="C79" s="16"/>
      <c r="D79" s="16"/>
      <c r="E79" s="420">
        <v>3.0</v>
      </c>
      <c r="F79" s="420">
        <v>2.0</v>
      </c>
      <c r="G79" s="420">
        <v>1.0</v>
      </c>
      <c r="H79" s="420">
        <v>1.0</v>
      </c>
      <c r="I79" s="418">
        <f t="shared" si="2"/>
        <v>7</v>
      </c>
      <c r="J79" s="16"/>
      <c r="K79" s="16"/>
      <c r="L79" s="16"/>
      <c r="M79" s="16"/>
      <c r="N79" s="16"/>
      <c r="O79" s="16"/>
      <c r="P79" s="16"/>
    </row>
    <row r="80" ht="15.75" customHeight="1">
      <c r="A80" s="416">
        <v>6.0</v>
      </c>
      <c r="B80" s="417"/>
      <c r="C80" s="416" t="s">
        <v>238</v>
      </c>
      <c r="D80" s="416" t="s">
        <v>896</v>
      </c>
      <c r="E80" s="418">
        <v>3.0</v>
      </c>
      <c r="F80" s="418">
        <v>2.0</v>
      </c>
      <c r="G80" s="418">
        <v>1.0</v>
      </c>
      <c r="H80" s="418">
        <v>1.0</v>
      </c>
      <c r="I80" s="418">
        <f t="shared" si="2"/>
        <v>7</v>
      </c>
      <c r="J80" s="431">
        <v>6.0</v>
      </c>
      <c r="K80" s="431">
        <v>2.0</v>
      </c>
      <c r="L80" s="431">
        <v>3.0</v>
      </c>
      <c r="M80" s="431">
        <v>2.0</v>
      </c>
      <c r="N80" s="431">
        <v>3.0</v>
      </c>
      <c r="O80" s="431">
        <v>10.0</v>
      </c>
      <c r="P80" s="431">
        <v>16.0</v>
      </c>
    </row>
    <row r="81" ht="15.75" customHeight="1">
      <c r="A81" s="15"/>
      <c r="B81" s="15"/>
      <c r="C81" s="15"/>
      <c r="D81" s="15"/>
      <c r="E81" s="418">
        <v>3.0</v>
      </c>
      <c r="F81" s="418">
        <v>2.0</v>
      </c>
      <c r="G81" s="418">
        <v>1.0</v>
      </c>
      <c r="H81" s="418">
        <v>1.0</v>
      </c>
      <c r="I81" s="418">
        <f t="shared" si="2"/>
        <v>7</v>
      </c>
      <c r="J81" s="15"/>
      <c r="K81" s="15"/>
      <c r="L81" s="15"/>
      <c r="M81" s="15"/>
      <c r="N81" s="15"/>
      <c r="O81" s="15"/>
      <c r="P81" s="15"/>
    </row>
    <row r="82" ht="15.75" customHeight="1">
      <c r="A82" s="15"/>
      <c r="B82" s="15"/>
      <c r="C82" s="15"/>
      <c r="D82" s="15"/>
      <c r="E82" s="418">
        <v>3.0</v>
      </c>
      <c r="F82" s="418">
        <v>1.0</v>
      </c>
      <c r="G82" s="418">
        <v>1.0</v>
      </c>
      <c r="H82" s="418">
        <v>1.0</v>
      </c>
      <c r="I82" s="418">
        <f t="shared" si="2"/>
        <v>6</v>
      </c>
      <c r="J82" s="15"/>
      <c r="K82" s="15"/>
      <c r="L82" s="15"/>
      <c r="M82" s="15"/>
      <c r="N82" s="15"/>
      <c r="O82" s="15"/>
      <c r="P82" s="15"/>
    </row>
    <row r="83" ht="15.75" customHeight="1">
      <c r="A83" s="15"/>
      <c r="B83" s="15"/>
      <c r="C83" s="15"/>
      <c r="D83" s="15"/>
      <c r="E83" s="418">
        <v>3.0</v>
      </c>
      <c r="F83" s="418">
        <v>1.0</v>
      </c>
      <c r="G83" s="418">
        <v>1.0</v>
      </c>
      <c r="H83" s="418">
        <v>1.0</v>
      </c>
      <c r="I83" s="418">
        <f t="shared" si="2"/>
        <v>6</v>
      </c>
      <c r="J83" s="15"/>
      <c r="K83" s="15"/>
      <c r="L83" s="15"/>
      <c r="M83" s="15"/>
      <c r="N83" s="15"/>
      <c r="O83" s="15"/>
      <c r="P83" s="15"/>
    </row>
    <row r="84" ht="15.75" customHeight="1">
      <c r="A84" s="15"/>
      <c r="B84" s="15"/>
      <c r="C84" s="15"/>
      <c r="D84" s="15"/>
      <c r="E84" s="418">
        <v>3.0</v>
      </c>
      <c r="F84" s="418">
        <v>1.0</v>
      </c>
      <c r="G84" s="418">
        <v>1.0</v>
      </c>
      <c r="H84" s="418">
        <v>1.0</v>
      </c>
      <c r="I84" s="418">
        <f t="shared" si="2"/>
        <v>6</v>
      </c>
      <c r="J84" s="15"/>
      <c r="K84" s="15"/>
      <c r="L84" s="15"/>
      <c r="M84" s="15"/>
      <c r="N84" s="15"/>
      <c r="O84" s="15"/>
      <c r="P84" s="15"/>
    </row>
    <row r="85" ht="15.75" customHeight="1">
      <c r="A85" s="15"/>
      <c r="B85" s="15"/>
      <c r="C85" s="15"/>
      <c r="D85" s="15"/>
      <c r="E85" s="418">
        <v>3.0</v>
      </c>
      <c r="F85" s="418">
        <v>1.0</v>
      </c>
      <c r="G85" s="418">
        <v>1.0</v>
      </c>
      <c r="H85" s="418">
        <v>1.0</v>
      </c>
      <c r="I85" s="418">
        <f t="shared" si="2"/>
        <v>6</v>
      </c>
      <c r="J85" s="15"/>
      <c r="K85" s="15"/>
      <c r="L85" s="15"/>
      <c r="M85" s="15"/>
      <c r="N85" s="15"/>
      <c r="O85" s="15"/>
      <c r="P85" s="15"/>
    </row>
    <row r="86" ht="15.75" customHeight="1">
      <c r="A86" s="15"/>
      <c r="B86" s="15"/>
      <c r="C86" s="15"/>
      <c r="D86" s="15"/>
      <c r="E86" s="418">
        <v>3.0</v>
      </c>
      <c r="F86" s="418">
        <v>1.0</v>
      </c>
      <c r="G86" s="418">
        <v>1.0</v>
      </c>
      <c r="H86" s="418">
        <v>1.0</v>
      </c>
      <c r="I86" s="418">
        <f t="shared" si="2"/>
        <v>6</v>
      </c>
      <c r="J86" s="15"/>
      <c r="K86" s="15"/>
      <c r="L86" s="15"/>
      <c r="M86" s="15"/>
      <c r="N86" s="15"/>
      <c r="O86" s="15"/>
      <c r="P86" s="15"/>
    </row>
    <row r="87" ht="15.75" customHeight="1">
      <c r="A87" s="15"/>
      <c r="B87" s="15"/>
      <c r="C87" s="15"/>
      <c r="D87" s="15"/>
      <c r="E87" s="418">
        <v>3.0</v>
      </c>
      <c r="F87" s="418">
        <v>2.0</v>
      </c>
      <c r="G87" s="418">
        <v>1.0</v>
      </c>
      <c r="H87" s="418">
        <v>1.0</v>
      </c>
      <c r="I87" s="418">
        <f t="shared" si="2"/>
        <v>7</v>
      </c>
      <c r="J87" s="15"/>
      <c r="K87" s="15"/>
      <c r="L87" s="15"/>
      <c r="M87" s="15"/>
      <c r="N87" s="15"/>
      <c r="O87" s="15"/>
      <c r="P87" s="15"/>
    </row>
    <row r="88" ht="15.75" customHeight="1">
      <c r="A88" s="15"/>
      <c r="B88" s="15"/>
      <c r="C88" s="15"/>
      <c r="D88" s="15"/>
      <c r="E88" s="418">
        <v>3.0</v>
      </c>
      <c r="F88" s="418">
        <v>1.0</v>
      </c>
      <c r="G88" s="418">
        <v>1.0</v>
      </c>
      <c r="H88" s="418">
        <v>1.0</v>
      </c>
      <c r="I88" s="418">
        <f t="shared" si="2"/>
        <v>6</v>
      </c>
      <c r="J88" s="15"/>
      <c r="K88" s="15"/>
      <c r="L88" s="15"/>
      <c r="M88" s="15"/>
      <c r="N88" s="15"/>
      <c r="O88" s="15"/>
      <c r="P88" s="15"/>
    </row>
    <row r="89" ht="15.75" customHeight="1">
      <c r="A89" s="15"/>
      <c r="B89" s="15"/>
      <c r="C89" s="15"/>
      <c r="D89" s="15"/>
      <c r="E89" s="418">
        <v>3.0</v>
      </c>
      <c r="F89" s="418">
        <v>2.0</v>
      </c>
      <c r="G89" s="418">
        <v>2.0</v>
      </c>
      <c r="H89" s="418">
        <v>1.0</v>
      </c>
      <c r="I89" s="418">
        <f t="shared" si="2"/>
        <v>8</v>
      </c>
      <c r="J89" s="15"/>
      <c r="K89" s="15"/>
      <c r="L89" s="15"/>
      <c r="M89" s="15"/>
      <c r="N89" s="15"/>
      <c r="O89" s="15"/>
      <c r="P89" s="15"/>
    </row>
    <row r="90" ht="15.75" customHeight="1">
      <c r="A90" s="16"/>
      <c r="B90" s="16"/>
      <c r="C90" s="16"/>
      <c r="D90" s="16"/>
      <c r="E90" s="420">
        <v>3.0</v>
      </c>
      <c r="F90" s="420">
        <v>1.0</v>
      </c>
      <c r="G90" s="420">
        <v>1.0</v>
      </c>
      <c r="H90" s="420">
        <v>1.0</v>
      </c>
      <c r="I90" s="418">
        <f t="shared" si="2"/>
        <v>6</v>
      </c>
      <c r="J90" s="16"/>
      <c r="K90" s="16"/>
      <c r="L90" s="16"/>
      <c r="M90" s="16"/>
      <c r="N90" s="16"/>
      <c r="O90" s="16"/>
      <c r="P90" s="16"/>
    </row>
    <row r="91" ht="15.75" customHeight="1">
      <c r="A91" s="416">
        <v>7.0</v>
      </c>
      <c r="B91" s="417"/>
      <c r="C91" s="416" t="s">
        <v>127</v>
      </c>
      <c r="D91" s="416" t="s">
        <v>897</v>
      </c>
      <c r="E91" s="418">
        <v>3.0</v>
      </c>
      <c r="F91" s="418">
        <v>2.0</v>
      </c>
      <c r="G91" s="418">
        <v>2.0</v>
      </c>
      <c r="H91" s="418">
        <v>1.0</v>
      </c>
      <c r="I91" s="418">
        <f t="shared" si="2"/>
        <v>8</v>
      </c>
      <c r="J91" s="431">
        <v>7.0</v>
      </c>
      <c r="K91" s="431">
        <v>2.0</v>
      </c>
      <c r="L91" s="431">
        <v>3.0</v>
      </c>
      <c r="M91" s="431">
        <v>2.0</v>
      </c>
      <c r="N91" s="431">
        <v>2.0</v>
      </c>
      <c r="O91" s="431">
        <v>9.0</v>
      </c>
      <c r="P91" s="431">
        <v>16.0</v>
      </c>
    </row>
    <row r="92" ht="15.75" customHeight="1">
      <c r="A92" s="15"/>
      <c r="B92" s="15"/>
      <c r="C92" s="15"/>
      <c r="D92" s="15"/>
      <c r="E92" s="418">
        <v>2.0</v>
      </c>
      <c r="F92" s="418">
        <v>1.0</v>
      </c>
      <c r="G92" s="418">
        <v>1.0</v>
      </c>
      <c r="H92" s="418">
        <v>1.0</v>
      </c>
      <c r="I92" s="418">
        <f t="shared" si="2"/>
        <v>5</v>
      </c>
      <c r="J92" s="15"/>
      <c r="K92" s="15"/>
      <c r="L92" s="15"/>
      <c r="M92" s="15"/>
      <c r="N92" s="15"/>
      <c r="O92" s="15"/>
      <c r="P92" s="15"/>
    </row>
    <row r="93" ht="15.75" customHeight="1">
      <c r="A93" s="15"/>
      <c r="B93" s="15"/>
      <c r="C93" s="15"/>
      <c r="D93" s="15"/>
      <c r="E93" s="418">
        <v>3.0</v>
      </c>
      <c r="F93" s="418">
        <v>2.0</v>
      </c>
      <c r="G93" s="418">
        <v>1.0</v>
      </c>
      <c r="H93" s="418">
        <v>1.0</v>
      </c>
      <c r="I93" s="418">
        <f t="shared" si="2"/>
        <v>7</v>
      </c>
      <c r="J93" s="15"/>
      <c r="K93" s="15"/>
      <c r="L93" s="15"/>
      <c r="M93" s="15"/>
      <c r="N93" s="15"/>
      <c r="O93" s="15"/>
      <c r="P93" s="15"/>
    </row>
    <row r="94" ht="15.75" customHeight="1">
      <c r="A94" s="15"/>
      <c r="B94" s="15"/>
      <c r="C94" s="15"/>
      <c r="D94" s="15"/>
      <c r="E94" s="418">
        <v>3.0</v>
      </c>
      <c r="F94" s="418">
        <v>2.0</v>
      </c>
      <c r="G94" s="418">
        <v>1.0</v>
      </c>
      <c r="H94" s="418">
        <v>1.0</v>
      </c>
      <c r="I94" s="418">
        <f t="shared" si="2"/>
        <v>7</v>
      </c>
      <c r="J94" s="15"/>
      <c r="K94" s="15"/>
      <c r="L94" s="15"/>
      <c r="M94" s="15"/>
      <c r="N94" s="15"/>
      <c r="O94" s="15"/>
      <c r="P94" s="15"/>
    </row>
    <row r="95" ht="15.75" customHeight="1">
      <c r="A95" s="15"/>
      <c r="B95" s="15"/>
      <c r="C95" s="15"/>
      <c r="D95" s="15"/>
      <c r="E95" s="418">
        <v>3.0</v>
      </c>
      <c r="F95" s="418">
        <v>1.0</v>
      </c>
      <c r="G95" s="418">
        <v>1.0</v>
      </c>
      <c r="H95" s="418">
        <v>1.0</v>
      </c>
      <c r="I95" s="418">
        <f t="shared" si="2"/>
        <v>6</v>
      </c>
      <c r="J95" s="15"/>
      <c r="K95" s="15"/>
      <c r="L95" s="15"/>
      <c r="M95" s="15"/>
      <c r="N95" s="15"/>
      <c r="O95" s="15"/>
      <c r="P95" s="15"/>
    </row>
    <row r="96" ht="15.75" customHeight="1">
      <c r="A96" s="15"/>
      <c r="B96" s="15"/>
      <c r="C96" s="15"/>
      <c r="D96" s="15"/>
      <c r="E96" s="418">
        <v>3.0</v>
      </c>
      <c r="F96" s="418">
        <v>2.0</v>
      </c>
      <c r="G96" s="418">
        <v>1.0</v>
      </c>
      <c r="H96" s="418">
        <v>1.0</v>
      </c>
      <c r="I96" s="418">
        <f t="shared" si="2"/>
        <v>7</v>
      </c>
      <c r="J96" s="15"/>
      <c r="K96" s="15"/>
      <c r="L96" s="15"/>
      <c r="M96" s="15"/>
      <c r="N96" s="15"/>
      <c r="O96" s="15"/>
      <c r="P96" s="15"/>
    </row>
    <row r="97" ht="15.75" customHeight="1">
      <c r="A97" s="15"/>
      <c r="B97" s="15"/>
      <c r="C97" s="15"/>
      <c r="D97" s="15"/>
      <c r="E97" s="418">
        <v>3.0</v>
      </c>
      <c r="F97" s="418">
        <v>2.0</v>
      </c>
      <c r="G97" s="418">
        <v>1.0</v>
      </c>
      <c r="H97" s="418">
        <v>1.0</v>
      </c>
      <c r="I97" s="418">
        <f t="shared" si="2"/>
        <v>7</v>
      </c>
      <c r="J97" s="15"/>
      <c r="K97" s="15"/>
      <c r="L97" s="15"/>
      <c r="M97" s="15"/>
      <c r="N97" s="15"/>
      <c r="O97" s="15"/>
      <c r="P97" s="15"/>
    </row>
    <row r="98" ht="15.75" customHeight="1">
      <c r="A98" s="15"/>
      <c r="B98" s="15"/>
      <c r="C98" s="15"/>
      <c r="D98" s="15"/>
      <c r="E98" s="418">
        <v>3.0</v>
      </c>
      <c r="F98" s="418">
        <v>2.0</v>
      </c>
      <c r="G98" s="418">
        <v>1.0</v>
      </c>
      <c r="H98" s="418">
        <v>1.0</v>
      </c>
      <c r="I98" s="418">
        <f t="shared" si="2"/>
        <v>7</v>
      </c>
      <c r="J98" s="15"/>
      <c r="K98" s="15"/>
      <c r="L98" s="15"/>
      <c r="M98" s="15"/>
      <c r="N98" s="15"/>
      <c r="O98" s="15"/>
      <c r="P98" s="15"/>
    </row>
    <row r="99" ht="15.75" customHeight="1">
      <c r="A99" s="15"/>
      <c r="B99" s="15"/>
      <c r="C99" s="15"/>
      <c r="D99" s="15"/>
      <c r="E99" s="418">
        <v>3.0</v>
      </c>
      <c r="F99" s="418">
        <v>2.0</v>
      </c>
      <c r="G99" s="418">
        <v>1.0</v>
      </c>
      <c r="H99" s="418">
        <v>1.0</v>
      </c>
      <c r="I99" s="418">
        <f t="shared" si="2"/>
        <v>7</v>
      </c>
      <c r="J99" s="15"/>
      <c r="K99" s="15"/>
      <c r="L99" s="15"/>
      <c r="M99" s="15"/>
      <c r="N99" s="15"/>
      <c r="O99" s="15"/>
      <c r="P99" s="15"/>
    </row>
    <row r="100" ht="15.75" customHeight="1">
      <c r="A100" s="15"/>
      <c r="B100" s="15"/>
      <c r="C100" s="15"/>
      <c r="D100" s="15"/>
      <c r="E100" s="418">
        <v>3.0</v>
      </c>
      <c r="F100" s="418">
        <v>2.0</v>
      </c>
      <c r="G100" s="418">
        <v>2.0</v>
      </c>
      <c r="H100" s="418">
        <v>1.0</v>
      </c>
      <c r="I100" s="418">
        <f t="shared" si="2"/>
        <v>8</v>
      </c>
      <c r="J100" s="15"/>
      <c r="K100" s="15"/>
      <c r="L100" s="15"/>
      <c r="M100" s="15"/>
      <c r="N100" s="15"/>
      <c r="O100" s="15"/>
      <c r="P100" s="15"/>
    </row>
    <row r="101" ht="15.75" customHeight="1">
      <c r="A101" s="16"/>
      <c r="B101" s="16"/>
      <c r="C101" s="16"/>
      <c r="D101" s="16"/>
      <c r="E101" s="420">
        <v>3.0</v>
      </c>
      <c r="F101" s="420">
        <v>2.0</v>
      </c>
      <c r="G101" s="420">
        <v>1.0</v>
      </c>
      <c r="H101" s="420">
        <v>1.0</v>
      </c>
      <c r="I101" s="418">
        <f t="shared" si="2"/>
        <v>7</v>
      </c>
      <c r="J101" s="16"/>
      <c r="K101" s="16"/>
      <c r="L101" s="16"/>
      <c r="M101" s="16"/>
      <c r="N101" s="16"/>
      <c r="O101" s="16"/>
      <c r="P101" s="16"/>
    </row>
    <row r="102" ht="15.75" customHeight="1">
      <c r="A102" s="416">
        <v>8.0</v>
      </c>
      <c r="B102" s="417"/>
      <c r="C102" s="416" t="s">
        <v>208</v>
      </c>
      <c r="D102" s="416" t="s">
        <v>898</v>
      </c>
      <c r="E102" s="418">
        <v>3.0</v>
      </c>
      <c r="F102" s="418">
        <v>2.0</v>
      </c>
      <c r="G102" s="418">
        <v>2.0</v>
      </c>
      <c r="H102" s="418">
        <v>1.0</v>
      </c>
      <c r="I102" s="418">
        <f t="shared" si="2"/>
        <v>8</v>
      </c>
      <c r="J102" s="431">
        <v>5.0</v>
      </c>
      <c r="K102" s="431">
        <v>2.0</v>
      </c>
      <c r="L102" s="431">
        <v>3.0</v>
      </c>
      <c r="M102" s="431">
        <v>2.0</v>
      </c>
      <c r="N102" s="431">
        <v>3.0</v>
      </c>
      <c r="O102" s="431">
        <v>10.0</v>
      </c>
      <c r="P102" s="431">
        <v>15.0</v>
      </c>
    </row>
    <row r="103" ht="15.75" customHeight="1">
      <c r="A103" s="15"/>
      <c r="B103" s="15"/>
      <c r="C103" s="15"/>
      <c r="D103" s="15"/>
      <c r="E103" s="418">
        <v>3.0</v>
      </c>
      <c r="F103" s="418">
        <v>2.0</v>
      </c>
      <c r="G103" s="418">
        <v>2.0</v>
      </c>
      <c r="H103" s="418">
        <v>1.0</v>
      </c>
      <c r="I103" s="418">
        <f t="shared" si="2"/>
        <v>8</v>
      </c>
      <c r="J103" s="15"/>
      <c r="K103" s="15"/>
      <c r="L103" s="15"/>
      <c r="M103" s="15"/>
      <c r="N103" s="15"/>
      <c r="O103" s="15"/>
      <c r="P103" s="15"/>
    </row>
    <row r="104" ht="15.75" customHeight="1">
      <c r="A104" s="15"/>
      <c r="B104" s="15"/>
      <c r="C104" s="15"/>
      <c r="D104" s="15"/>
      <c r="E104" s="418">
        <v>3.0</v>
      </c>
      <c r="F104" s="418">
        <v>2.0</v>
      </c>
      <c r="G104" s="418">
        <v>2.0</v>
      </c>
      <c r="H104" s="418">
        <v>1.0</v>
      </c>
      <c r="I104" s="418">
        <f t="shared" si="2"/>
        <v>8</v>
      </c>
      <c r="J104" s="15"/>
      <c r="K104" s="15"/>
      <c r="L104" s="15"/>
      <c r="M104" s="15"/>
      <c r="N104" s="15"/>
      <c r="O104" s="15"/>
      <c r="P104" s="15"/>
    </row>
    <row r="105" ht="15.75" customHeight="1">
      <c r="A105" s="15"/>
      <c r="B105" s="15"/>
      <c r="C105" s="15"/>
      <c r="D105" s="15"/>
      <c r="E105" s="418">
        <v>2.0</v>
      </c>
      <c r="F105" s="418">
        <v>1.0</v>
      </c>
      <c r="G105" s="418">
        <v>1.0</v>
      </c>
      <c r="H105" s="418">
        <v>1.0</v>
      </c>
      <c r="I105" s="418">
        <f t="shared" si="2"/>
        <v>5</v>
      </c>
      <c r="J105" s="15"/>
      <c r="K105" s="15"/>
      <c r="L105" s="15"/>
      <c r="M105" s="15"/>
      <c r="N105" s="15"/>
      <c r="O105" s="15"/>
      <c r="P105" s="15"/>
    </row>
    <row r="106" ht="15.75" customHeight="1">
      <c r="A106" s="15"/>
      <c r="B106" s="15"/>
      <c r="C106" s="15"/>
      <c r="D106" s="15"/>
      <c r="E106" s="418">
        <v>2.0</v>
      </c>
      <c r="F106" s="418">
        <v>1.0</v>
      </c>
      <c r="G106" s="418">
        <v>1.0</v>
      </c>
      <c r="H106" s="418">
        <v>1.0</v>
      </c>
      <c r="I106" s="418">
        <f t="shared" si="2"/>
        <v>5</v>
      </c>
      <c r="J106" s="15"/>
      <c r="K106" s="15"/>
      <c r="L106" s="15"/>
      <c r="M106" s="15"/>
      <c r="N106" s="15"/>
      <c r="O106" s="15"/>
      <c r="P106" s="15"/>
    </row>
    <row r="107" ht="15.75" customHeight="1">
      <c r="A107" s="15"/>
      <c r="B107" s="15"/>
      <c r="C107" s="15"/>
      <c r="D107" s="15"/>
      <c r="E107" s="418">
        <v>2.0</v>
      </c>
      <c r="F107" s="418">
        <v>1.0</v>
      </c>
      <c r="G107" s="418">
        <v>1.0</v>
      </c>
      <c r="H107" s="418">
        <v>1.0</v>
      </c>
      <c r="I107" s="418">
        <f t="shared" si="2"/>
        <v>5</v>
      </c>
      <c r="J107" s="15"/>
      <c r="K107" s="15"/>
      <c r="L107" s="15"/>
      <c r="M107" s="15"/>
      <c r="N107" s="15"/>
      <c r="O107" s="15"/>
      <c r="P107" s="15"/>
    </row>
    <row r="108" ht="15.75" customHeight="1">
      <c r="A108" s="15"/>
      <c r="B108" s="15"/>
      <c r="C108" s="15"/>
      <c r="D108" s="15"/>
      <c r="E108" s="418">
        <v>2.0</v>
      </c>
      <c r="F108" s="418">
        <v>1.0</v>
      </c>
      <c r="G108" s="418">
        <v>1.0</v>
      </c>
      <c r="H108" s="418">
        <v>1.0</v>
      </c>
      <c r="I108" s="418">
        <f t="shared" si="2"/>
        <v>5</v>
      </c>
      <c r="J108" s="15"/>
      <c r="K108" s="15"/>
      <c r="L108" s="15"/>
      <c r="M108" s="15"/>
      <c r="N108" s="15"/>
      <c r="O108" s="15"/>
      <c r="P108" s="15"/>
    </row>
    <row r="109" ht="15.75" customHeight="1">
      <c r="A109" s="15"/>
      <c r="B109" s="15"/>
      <c r="C109" s="15"/>
      <c r="D109" s="15"/>
      <c r="E109" s="418">
        <v>2.0</v>
      </c>
      <c r="F109" s="418">
        <v>1.0</v>
      </c>
      <c r="G109" s="418">
        <v>1.0</v>
      </c>
      <c r="H109" s="418">
        <v>1.0</v>
      </c>
      <c r="I109" s="418">
        <f t="shared" si="2"/>
        <v>5</v>
      </c>
      <c r="J109" s="15"/>
      <c r="K109" s="15"/>
      <c r="L109" s="15"/>
      <c r="M109" s="15"/>
      <c r="N109" s="15"/>
      <c r="O109" s="15"/>
      <c r="P109" s="15"/>
    </row>
    <row r="110" ht="15.75" customHeight="1">
      <c r="A110" s="15"/>
      <c r="B110" s="15"/>
      <c r="C110" s="15"/>
      <c r="D110" s="15"/>
      <c r="E110" s="418">
        <v>2.0</v>
      </c>
      <c r="F110" s="418">
        <v>1.0</v>
      </c>
      <c r="G110" s="418">
        <v>1.0</v>
      </c>
      <c r="H110" s="418">
        <v>1.0</v>
      </c>
      <c r="I110" s="418">
        <f t="shared" si="2"/>
        <v>5</v>
      </c>
      <c r="J110" s="15"/>
      <c r="K110" s="15"/>
      <c r="L110" s="15"/>
      <c r="M110" s="15"/>
      <c r="N110" s="15"/>
      <c r="O110" s="15"/>
      <c r="P110" s="15"/>
    </row>
    <row r="111" ht="15.75" customHeight="1">
      <c r="A111" s="15"/>
      <c r="B111" s="15"/>
      <c r="C111" s="15"/>
      <c r="D111" s="15"/>
      <c r="E111" s="418">
        <v>2.0</v>
      </c>
      <c r="F111" s="418">
        <v>1.0</v>
      </c>
      <c r="G111" s="418">
        <v>1.0</v>
      </c>
      <c r="H111" s="418">
        <v>1.0</v>
      </c>
      <c r="I111" s="418">
        <f t="shared" si="2"/>
        <v>5</v>
      </c>
      <c r="J111" s="15"/>
      <c r="K111" s="15"/>
      <c r="L111" s="15"/>
      <c r="M111" s="15"/>
      <c r="N111" s="15"/>
      <c r="O111" s="15"/>
      <c r="P111" s="15"/>
    </row>
    <row r="112" ht="15.75" customHeight="1">
      <c r="A112" s="16"/>
      <c r="B112" s="16"/>
      <c r="C112" s="16"/>
      <c r="D112" s="16"/>
      <c r="E112" s="420">
        <v>2.0</v>
      </c>
      <c r="F112" s="420">
        <v>1.0</v>
      </c>
      <c r="G112" s="420">
        <v>1.0</v>
      </c>
      <c r="H112" s="420">
        <v>1.0</v>
      </c>
      <c r="I112" s="418">
        <f t="shared" si="2"/>
        <v>5</v>
      </c>
      <c r="J112" s="16"/>
      <c r="K112" s="16"/>
      <c r="L112" s="16"/>
      <c r="M112" s="16"/>
      <c r="N112" s="16"/>
      <c r="O112" s="16"/>
      <c r="P112" s="16"/>
    </row>
    <row r="113" ht="15.75" customHeight="1">
      <c r="A113" s="416">
        <v>9.0</v>
      </c>
      <c r="B113" s="417"/>
      <c r="C113" s="416" t="s">
        <v>58</v>
      </c>
      <c r="D113" s="416" t="s">
        <v>899</v>
      </c>
      <c r="E113" s="418">
        <v>3.0</v>
      </c>
      <c r="F113" s="418">
        <v>2.0</v>
      </c>
      <c r="G113" s="418">
        <v>3.0</v>
      </c>
      <c r="H113" s="418">
        <v>2.0</v>
      </c>
      <c r="I113" s="418">
        <f t="shared" si="2"/>
        <v>10</v>
      </c>
      <c r="J113" s="431">
        <v>9.0</v>
      </c>
      <c r="K113" s="431">
        <v>3.0</v>
      </c>
      <c r="L113" s="431">
        <v>3.0</v>
      </c>
      <c r="M113" s="431">
        <v>3.0</v>
      </c>
      <c r="N113" s="431">
        <v>4.0</v>
      </c>
      <c r="O113" s="431">
        <v>13.0</v>
      </c>
      <c r="P113" s="431">
        <v>22.0</v>
      </c>
    </row>
    <row r="114" ht="15.75" customHeight="1">
      <c r="A114" s="15"/>
      <c r="B114" s="15"/>
      <c r="C114" s="15"/>
      <c r="D114" s="15"/>
      <c r="E114" s="418">
        <v>3.0</v>
      </c>
      <c r="F114" s="418">
        <v>2.0</v>
      </c>
      <c r="G114" s="418">
        <v>3.0</v>
      </c>
      <c r="H114" s="418">
        <v>1.0</v>
      </c>
      <c r="I114" s="418">
        <f t="shared" si="2"/>
        <v>9</v>
      </c>
      <c r="J114" s="15"/>
      <c r="K114" s="15"/>
      <c r="L114" s="15"/>
      <c r="M114" s="15"/>
      <c r="N114" s="15"/>
      <c r="O114" s="15"/>
      <c r="P114" s="15"/>
    </row>
    <row r="115" ht="15.75" customHeight="1">
      <c r="A115" s="15"/>
      <c r="B115" s="15"/>
      <c r="C115" s="15"/>
      <c r="D115" s="15"/>
      <c r="E115" s="418">
        <v>3.0</v>
      </c>
      <c r="F115" s="418">
        <v>2.0</v>
      </c>
      <c r="G115" s="418">
        <v>3.0</v>
      </c>
      <c r="H115" s="418">
        <v>1.0</v>
      </c>
      <c r="I115" s="418">
        <f t="shared" si="2"/>
        <v>9</v>
      </c>
      <c r="J115" s="15"/>
      <c r="K115" s="15"/>
      <c r="L115" s="15"/>
      <c r="M115" s="15"/>
      <c r="N115" s="15"/>
      <c r="O115" s="15"/>
      <c r="P115" s="15"/>
    </row>
    <row r="116" ht="15.75" customHeight="1">
      <c r="A116" s="15"/>
      <c r="B116" s="15"/>
      <c r="C116" s="15"/>
      <c r="D116" s="15"/>
      <c r="E116" s="418">
        <v>3.0</v>
      </c>
      <c r="F116" s="418">
        <v>2.0</v>
      </c>
      <c r="G116" s="418">
        <v>3.0</v>
      </c>
      <c r="H116" s="418">
        <v>1.0</v>
      </c>
      <c r="I116" s="418">
        <f t="shared" si="2"/>
        <v>9</v>
      </c>
      <c r="J116" s="15"/>
      <c r="K116" s="15"/>
      <c r="L116" s="15"/>
      <c r="M116" s="15"/>
      <c r="N116" s="15"/>
      <c r="O116" s="15"/>
      <c r="P116" s="15"/>
    </row>
    <row r="117" ht="15.75" customHeight="1">
      <c r="A117" s="15"/>
      <c r="B117" s="15"/>
      <c r="C117" s="15"/>
      <c r="D117" s="15"/>
      <c r="E117" s="418">
        <v>3.0</v>
      </c>
      <c r="F117" s="418">
        <v>2.0</v>
      </c>
      <c r="G117" s="418">
        <v>3.0</v>
      </c>
      <c r="H117" s="418">
        <v>2.0</v>
      </c>
      <c r="I117" s="418">
        <f t="shared" si="2"/>
        <v>10</v>
      </c>
      <c r="J117" s="15"/>
      <c r="K117" s="15"/>
      <c r="L117" s="15"/>
      <c r="M117" s="15"/>
      <c r="N117" s="15"/>
      <c r="O117" s="15"/>
      <c r="P117" s="15"/>
    </row>
    <row r="118" ht="15.75" customHeight="1">
      <c r="A118" s="15"/>
      <c r="B118" s="15"/>
      <c r="C118" s="15"/>
      <c r="D118" s="15"/>
      <c r="E118" s="418">
        <v>3.0</v>
      </c>
      <c r="F118" s="418">
        <v>2.0</v>
      </c>
      <c r="G118" s="418">
        <v>3.0</v>
      </c>
      <c r="H118" s="418">
        <v>1.0</v>
      </c>
      <c r="I118" s="418">
        <f t="shared" si="2"/>
        <v>9</v>
      </c>
      <c r="J118" s="15"/>
      <c r="K118" s="15"/>
      <c r="L118" s="15"/>
      <c r="M118" s="15"/>
      <c r="N118" s="15"/>
      <c r="O118" s="15"/>
      <c r="P118" s="15"/>
    </row>
    <row r="119" ht="15.75" customHeight="1">
      <c r="A119" s="15"/>
      <c r="B119" s="15"/>
      <c r="C119" s="15"/>
      <c r="D119" s="15"/>
      <c r="E119" s="418">
        <v>3.0</v>
      </c>
      <c r="F119" s="418">
        <v>2.0</v>
      </c>
      <c r="G119" s="418">
        <v>3.0</v>
      </c>
      <c r="H119" s="418">
        <v>1.0</v>
      </c>
      <c r="I119" s="418">
        <f t="shared" si="2"/>
        <v>9</v>
      </c>
      <c r="J119" s="15"/>
      <c r="K119" s="15"/>
      <c r="L119" s="15"/>
      <c r="M119" s="15"/>
      <c r="N119" s="15"/>
      <c r="O119" s="15"/>
      <c r="P119" s="15"/>
    </row>
    <row r="120" ht="15.75" customHeight="1">
      <c r="A120" s="15"/>
      <c r="B120" s="15"/>
      <c r="C120" s="15"/>
      <c r="D120" s="15"/>
      <c r="E120" s="418">
        <v>3.0</v>
      </c>
      <c r="F120" s="418">
        <v>2.0</v>
      </c>
      <c r="G120" s="418">
        <v>3.0</v>
      </c>
      <c r="H120" s="418">
        <v>1.0</v>
      </c>
      <c r="I120" s="418">
        <f t="shared" si="2"/>
        <v>9</v>
      </c>
      <c r="J120" s="15"/>
      <c r="K120" s="15"/>
      <c r="L120" s="15"/>
      <c r="M120" s="15"/>
      <c r="N120" s="15"/>
      <c r="O120" s="15"/>
      <c r="P120" s="15"/>
    </row>
    <row r="121" ht="15.75" customHeight="1">
      <c r="A121" s="15"/>
      <c r="B121" s="15"/>
      <c r="C121" s="15"/>
      <c r="D121" s="15"/>
      <c r="E121" s="418">
        <v>3.0</v>
      </c>
      <c r="F121" s="418">
        <v>2.0</v>
      </c>
      <c r="G121" s="418">
        <v>3.0</v>
      </c>
      <c r="H121" s="418">
        <v>1.0</v>
      </c>
      <c r="I121" s="418">
        <f t="shared" si="2"/>
        <v>9</v>
      </c>
      <c r="J121" s="15"/>
      <c r="K121" s="15"/>
      <c r="L121" s="15"/>
      <c r="M121" s="15"/>
      <c r="N121" s="15"/>
      <c r="O121" s="15"/>
      <c r="P121" s="15"/>
    </row>
    <row r="122" ht="15.75" customHeight="1">
      <c r="A122" s="15"/>
      <c r="B122" s="15"/>
      <c r="C122" s="15"/>
      <c r="D122" s="15"/>
      <c r="E122" s="418">
        <v>3.0</v>
      </c>
      <c r="F122" s="418">
        <v>2.0</v>
      </c>
      <c r="G122" s="418">
        <v>3.0</v>
      </c>
      <c r="H122" s="418">
        <v>1.0</v>
      </c>
      <c r="I122" s="418">
        <f t="shared" si="2"/>
        <v>9</v>
      </c>
      <c r="J122" s="15"/>
      <c r="K122" s="15"/>
      <c r="L122" s="15"/>
      <c r="M122" s="15"/>
      <c r="N122" s="15"/>
      <c r="O122" s="15"/>
      <c r="P122" s="15"/>
    </row>
    <row r="123" ht="15.75" customHeight="1">
      <c r="A123" s="16"/>
      <c r="B123" s="16"/>
      <c r="C123" s="16"/>
      <c r="D123" s="16"/>
      <c r="E123" s="420">
        <v>3.0</v>
      </c>
      <c r="F123" s="420">
        <v>2.0</v>
      </c>
      <c r="G123" s="420">
        <v>3.0</v>
      </c>
      <c r="H123" s="420">
        <v>1.0</v>
      </c>
      <c r="I123" s="418">
        <f t="shared" si="2"/>
        <v>9</v>
      </c>
      <c r="J123" s="16"/>
      <c r="K123" s="16"/>
      <c r="L123" s="16"/>
      <c r="M123" s="16"/>
      <c r="N123" s="16"/>
      <c r="O123" s="16"/>
      <c r="P123" s="16"/>
    </row>
    <row r="124" ht="15.75" customHeight="1">
      <c r="A124" s="416">
        <v>10.0</v>
      </c>
      <c r="B124" s="417"/>
      <c r="C124" s="416" t="s">
        <v>175</v>
      </c>
      <c r="D124" s="416" t="s">
        <v>900</v>
      </c>
      <c r="E124" s="418">
        <v>2.0</v>
      </c>
      <c r="F124" s="418">
        <v>1.0</v>
      </c>
      <c r="G124" s="418">
        <v>1.0</v>
      </c>
      <c r="H124" s="418">
        <v>1.0</v>
      </c>
      <c r="I124" s="418">
        <f t="shared" si="2"/>
        <v>5</v>
      </c>
      <c r="J124" s="431">
        <v>5.0</v>
      </c>
      <c r="K124" s="431">
        <v>2.0</v>
      </c>
      <c r="L124" s="431">
        <v>2.0</v>
      </c>
      <c r="M124" s="431">
        <v>2.0</v>
      </c>
      <c r="N124" s="431">
        <v>2.0</v>
      </c>
      <c r="O124" s="431">
        <v>8.0</v>
      </c>
      <c r="P124" s="431">
        <v>13.0</v>
      </c>
    </row>
    <row r="125" ht="15.75" customHeight="1">
      <c r="A125" s="15"/>
      <c r="B125" s="15"/>
      <c r="C125" s="15"/>
      <c r="D125" s="15"/>
      <c r="E125" s="418">
        <v>2.0</v>
      </c>
      <c r="F125" s="418">
        <v>1.0</v>
      </c>
      <c r="G125" s="418">
        <v>1.0</v>
      </c>
      <c r="H125" s="418">
        <v>1.0</v>
      </c>
      <c r="I125" s="418">
        <f t="shared" si="2"/>
        <v>5</v>
      </c>
      <c r="J125" s="15"/>
      <c r="K125" s="15"/>
      <c r="L125" s="15"/>
      <c r="M125" s="15"/>
      <c r="N125" s="15"/>
      <c r="O125" s="15"/>
      <c r="P125" s="15"/>
    </row>
    <row r="126" ht="15.75" customHeight="1">
      <c r="A126" s="15"/>
      <c r="B126" s="15"/>
      <c r="C126" s="15"/>
      <c r="D126" s="15"/>
      <c r="E126" s="418">
        <v>2.0</v>
      </c>
      <c r="F126" s="418">
        <v>1.0</v>
      </c>
      <c r="G126" s="418">
        <v>1.0</v>
      </c>
      <c r="H126" s="418">
        <v>1.0</v>
      </c>
      <c r="I126" s="418">
        <f t="shared" si="2"/>
        <v>5</v>
      </c>
      <c r="J126" s="15"/>
      <c r="K126" s="15"/>
      <c r="L126" s="15"/>
      <c r="M126" s="15"/>
      <c r="N126" s="15"/>
      <c r="O126" s="15"/>
      <c r="P126" s="15"/>
    </row>
    <row r="127" ht="15.75" customHeight="1">
      <c r="A127" s="15"/>
      <c r="B127" s="15"/>
      <c r="C127" s="15"/>
      <c r="D127" s="15"/>
      <c r="E127" s="418">
        <v>2.0</v>
      </c>
      <c r="F127" s="418">
        <v>1.0</v>
      </c>
      <c r="G127" s="418">
        <v>1.0</v>
      </c>
      <c r="H127" s="418">
        <v>1.0</v>
      </c>
      <c r="I127" s="418">
        <f t="shared" si="2"/>
        <v>5</v>
      </c>
      <c r="J127" s="15"/>
      <c r="K127" s="15"/>
      <c r="L127" s="15"/>
      <c r="M127" s="15"/>
      <c r="N127" s="15"/>
      <c r="O127" s="15"/>
      <c r="P127" s="15"/>
    </row>
    <row r="128" ht="15.75" customHeight="1">
      <c r="A128" s="15"/>
      <c r="B128" s="15"/>
      <c r="C128" s="15"/>
      <c r="D128" s="15"/>
      <c r="E128" s="418">
        <v>2.0</v>
      </c>
      <c r="F128" s="418">
        <v>1.0</v>
      </c>
      <c r="G128" s="418">
        <v>1.0</v>
      </c>
      <c r="H128" s="418">
        <v>1.0</v>
      </c>
      <c r="I128" s="418">
        <f t="shared" si="2"/>
        <v>5</v>
      </c>
      <c r="J128" s="15"/>
      <c r="K128" s="15"/>
      <c r="L128" s="15"/>
      <c r="M128" s="15"/>
      <c r="N128" s="15"/>
      <c r="O128" s="15"/>
      <c r="P128" s="15"/>
    </row>
    <row r="129" ht="15.75" customHeight="1">
      <c r="A129" s="15"/>
      <c r="B129" s="15"/>
      <c r="C129" s="15"/>
      <c r="D129" s="15"/>
      <c r="E129" s="418">
        <v>2.0</v>
      </c>
      <c r="F129" s="418">
        <v>1.0</v>
      </c>
      <c r="G129" s="418">
        <v>1.0</v>
      </c>
      <c r="H129" s="418">
        <v>1.0</v>
      </c>
      <c r="I129" s="418">
        <f t="shared" si="2"/>
        <v>5</v>
      </c>
      <c r="J129" s="15"/>
      <c r="K129" s="15"/>
      <c r="L129" s="15"/>
      <c r="M129" s="15"/>
      <c r="N129" s="15"/>
      <c r="O129" s="15"/>
      <c r="P129" s="15"/>
    </row>
    <row r="130" ht="15.75" customHeight="1">
      <c r="A130" s="15"/>
      <c r="B130" s="15"/>
      <c r="C130" s="15"/>
      <c r="D130" s="15"/>
      <c r="E130" s="418">
        <v>2.0</v>
      </c>
      <c r="F130" s="418">
        <v>1.0</v>
      </c>
      <c r="G130" s="418">
        <v>1.0</v>
      </c>
      <c r="H130" s="418">
        <v>1.0</v>
      </c>
      <c r="I130" s="418">
        <f t="shared" si="2"/>
        <v>5</v>
      </c>
      <c r="J130" s="15"/>
      <c r="K130" s="15"/>
      <c r="L130" s="15"/>
      <c r="M130" s="15"/>
      <c r="N130" s="15"/>
      <c r="O130" s="15"/>
      <c r="P130" s="15"/>
    </row>
    <row r="131" ht="15.75" customHeight="1">
      <c r="A131" s="15"/>
      <c r="B131" s="15"/>
      <c r="C131" s="15"/>
      <c r="D131" s="15"/>
      <c r="E131" s="418">
        <v>2.0</v>
      </c>
      <c r="F131" s="418">
        <v>1.0</v>
      </c>
      <c r="G131" s="418">
        <v>1.0</v>
      </c>
      <c r="H131" s="418">
        <v>1.0</v>
      </c>
      <c r="I131" s="418">
        <f t="shared" si="2"/>
        <v>5</v>
      </c>
      <c r="J131" s="15"/>
      <c r="K131" s="15"/>
      <c r="L131" s="15"/>
      <c r="M131" s="15"/>
      <c r="N131" s="15"/>
      <c r="O131" s="15"/>
      <c r="P131" s="15"/>
    </row>
    <row r="132" ht="15.75" customHeight="1">
      <c r="A132" s="15"/>
      <c r="B132" s="15"/>
      <c r="C132" s="15"/>
      <c r="D132" s="15"/>
      <c r="E132" s="418">
        <v>2.0</v>
      </c>
      <c r="F132" s="418">
        <v>1.0</v>
      </c>
      <c r="G132" s="418">
        <v>1.0</v>
      </c>
      <c r="H132" s="418">
        <v>1.0</v>
      </c>
      <c r="I132" s="418">
        <f t="shared" si="2"/>
        <v>5</v>
      </c>
      <c r="J132" s="15"/>
      <c r="K132" s="15"/>
      <c r="L132" s="15"/>
      <c r="M132" s="15"/>
      <c r="N132" s="15"/>
      <c r="O132" s="15"/>
      <c r="P132" s="15"/>
    </row>
    <row r="133" ht="15.75" customHeight="1">
      <c r="A133" s="15"/>
      <c r="B133" s="15"/>
      <c r="C133" s="15"/>
      <c r="D133" s="15"/>
      <c r="E133" s="418">
        <v>2.0</v>
      </c>
      <c r="F133" s="418">
        <v>1.0</v>
      </c>
      <c r="G133" s="418">
        <v>1.0</v>
      </c>
      <c r="H133" s="418">
        <v>1.0</v>
      </c>
      <c r="I133" s="418">
        <f t="shared" si="2"/>
        <v>5</v>
      </c>
      <c r="J133" s="15"/>
      <c r="K133" s="15"/>
      <c r="L133" s="15"/>
      <c r="M133" s="15"/>
      <c r="N133" s="15"/>
      <c r="O133" s="15"/>
      <c r="P133" s="15"/>
    </row>
    <row r="134" ht="15.75" customHeight="1">
      <c r="A134" s="16"/>
      <c r="B134" s="16"/>
      <c r="C134" s="16"/>
      <c r="D134" s="16"/>
      <c r="E134" s="420">
        <v>2.0</v>
      </c>
      <c r="F134" s="420">
        <v>1.0</v>
      </c>
      <c r="G134" s="420">
        <v>1.0</v>
      </c>
      <c r="H134" s="420">
        <v>1.0</v>
      </c>
      <c r="I134" s="418">
        <f t="shared" si="2"/>
        <v>5</v>
      </c>
      <c r="J134" s="16"/>
      <c r="K134" s="16"/>
      <c r="L134" s="16"/>
      <c r="M134" s="16"/>
      <c r="N134" s="16"/>
      <c r="O134" s="16"/>
      <c r="P134" s="16"/>
    </row>
    <row r="135" ht="15.75" customHeight="1">
      <c r="A135" s="416">
        <v>11.0</v>
      </c>
      <c r="B135" s="417"/>
      <c r="C135" s="416" t="s">
        <v>226</v>
      </c>
      <c r="D135" s="416" t="s">
        <v>901</v>
      </c>
      <c r="E135" s="418">
        <v>3.0</v>
      </c>
      <c r="F135" s="418">
        <v>2.0</v>
      </c>
      <c r="G135" s="418">
        <v>2.0</v>
      </c>
      <c r="H135" s="418">
        <v>1.0</v>
      </c>
      <c r="I135" s="418">
        <f t="shared" si="2"/>
        <v>8</v>
      </c>
      <c r="J135" s="431">
        <v>8.0</v>
      </c>
      <c r="K135" s="431">
        <v>2.0</v>
      </c>
      <c r="L135" s="431">
        <v>3.0</v>
      </c>
      <c r="M135" s="431">
        <v>2.0</v>
      </c>
      <c r="N135" s="431">
        <v>2.0</v>
      </c>
      <c r="O135" s="431">
        <v>9.0</v>
      </c>
      <c r="P135" s="431">
        <v>17.0</v>
      </c>
    </row>
    <row r="136" ht="15.75" customHeight="1">
      <c r="A136" s="15"/>
      <c r="B136" s="15"/>
      <c r="C136" s="15"/>
      <c r="D136" s="15"/>
      <c r="E136" s="418">
        <v>3.0</v>
      </c>
      <c r="F136" s="418">
        <v>2.0</v>
      </c>
      <c r="G136" s="418">
        <v>3.0</v>
      </c>
      <c r="H136" s="418">
        <v>1.0</v>
      </c>
      <c r="I136" s="418">
        <f t="shared" si="2"/>
        <v>9</v>
      </c>
      <c r="J136" s="15"/>
      <c r="K136" s="15"/>
      <c r="L136" s="15"/>
      <c r="M136" s="15"/>
      <c r="N136" s="15"/>
      <c r="O136" s="15"/>
      <c r="P136" s="15"/>
    </row>
    <row r="137" ht="15.75" customHeight="1">
      <c r="A137" s="15"/>
      <c r="B137" s="15"/>
      <c r="C137" s="15"/>
      <c r="D137" s="15"/>
      <c r="E137" s="418">
        <v>3.0</v>
      </c>
      <c r="F137" s="418">
        <v>2.0</v>
      </c>
      <c r="G137" s="418">
        <v>2.0</v>
      </c>
      <c r="H137" s="418">
        <v>1.0</v>
      </c>
      <c r="I137" s="418">
        <f t="shared" si="2"/>
        <v>8</v>
      </c>
      <c r="J137" s="15"/>
      <c r="K137" s="15"/>
      <c r="L137" s="15"/>
      <c r="M137" s="15"/>
      <c r="N137" s="15"/>
      <c r="O137" s="15"/>
      <c r="P137" s="15"/>
    </row>
    <row r="138" ht="15.75" customHeight="1">
      <c r="A138" s="15"/>
      <c r="B138" s="15"/>
      <c r="C138" s="15"/>
      <c r="D138" s="15"/>
      <c r="E138" s="418">
        <v>3.0</v>
      </c>
      <c r="F138" s="418">
        <v>2.0</v>
      </c>
      <c r="G138" s="418">
        <v>2.0</v>
      </c>
      <c r="H138" s="418">
        <v>1.0</v>
      </c>
      <c r="I138" s="418">
        <f t="shared" si="2"/>
        <v>8</v>
      </c>
      <c r="J138" s="15"/>
      <c r="K138" s="15"/>
      <c r="L138" s="15"/>
      <c r="M138" s="15"/>
      <c r="N138" s="15"/>
      <c r="O138" s="15"/>
      <c r="P138" s="15"/>
    </row>
    <row r="139" ht="15.75" customHeight="1">
      <c r="A139" s="15"/>
      <c r="B139" s="15"/>
      <c r="C139" s="15"/>
      <c r="D139" s="15"/>
      <c r="E139" s="418">
        <v>3.0</v>
      </c>
      <c r="F139" s="418">
        <v>2.0</v>
      </c>
      <c r="G139" s="418">
        <v>1.0</v>
      </c>
      <c r="H139" s="418">
        <v>1.0</v>
      </c>
      <c r="I139" s="418">
        <f t="shared" si="2"/>
        <v>7</v>
      </c>
      <c r="J139" s="15"/>
      <c r="K139" s="15"/>
      <c r="L139" s="15"/>
      <c r="M139" s="15"/>
      <c r="N139" s="15"/>
      <c r="O139" s="15"/>
      <c r="P139" s="15"/>
    </row>
    <row r="140" ht="15.75" customHeight="1">
      <c r="A140" s="15"/>
      <c r="B140" s="15"/>
      <c r="C140" s="15"/>
      <c r="D140" s="15"/>
      <c r="E140" s="418">
        <v>3.0</v>
      </c>
      <c r="F140" s="418">
        <v>2.0</v>
      </c>
      <c r="G140" s="418">
        <v>2.0</v>
      </c>
      <c r="H140" s="418">
        <v>1.0</v>
      </c>
      <c r="I140" s="418">
        <f t="shared" si="2"/>
        <v>8</v>
      </c>
      <c r="J140" s="15"/>
      <c r="K140" s="15"/>
      <c r="L140" s="15"/>
      <c r="M140" s="15"/>
      <c r="N140" s="15"/>
      <c r="O140" s="15"/>
      <c r="P140" s="15"/>
    </row>
    <row r="141" ht="15.75" customHeight="1">
      <c r="A141" s="15"/>
      <c r="B141" s="15"/>
      <c r="C141" s="15"/>
      <c r="D141" s="15"/>
      <c r="E141" s="418">
        <v>3.0</v>
      </c>
      <c r="F141" s="418">
        <v>2.0</v>
      </c>
      <c r="G141" s="418">
        <v>2.0</v>
      </c>
      <c r="H141" s="418">
        <v>1.0</v>
      </c>
      <c r="I141" s="418">
        <f t="shared" si="2"/>
        <v>8</v>
      </c>
      <c r="J141" s="15"/>
      <c r="K141" s="15"/>
      <c r="L141" s="15"/>
      <c r="M141" s="15"/>
      <c r="N141" s="15"/>
      <c r="O141" s="15"/>
      <c r="P141" s="15"/>
    </row>
    <row r="142" ht="15.75" customHeight="1">
      <c r="A142" s="15"/>
      <c r="B142" s="15"/>
      <c r="C142" s="15"/>
      <c r="D142" s="15"/>
      <c r="E142" s="418">
        <v>3.0</v>
      </c>
      <c r="F142" s="418">
        <v>2.0</v>
      </c>
      <c r="G142" s="418">
        <v>1.0</v>
      </c>
      <c r="H142" s="418">
        <v>1.0</v>
      </c>
      <c r="I142" s="418">
        <f t="shared" si="2"/>
        <v>7</v>
      </c>
      <c r="J142" s="15"/>
      <c r="K142" s="15"/>
      <c r="L142" s="15"/>
      <c r="M142" s="15"/>
      <c r="N142" s="15"/>
      <c r="O142" s="15"/>
      <c r="P142" s="15"/>
    </row>
    <row r="143" ht="15.75" customHeight="1">
      <c r="A143" s="15"/>
      <c r="B143" s="15"/>
      <c r="C143" s="15"/>
      <c r="D143" s="15"/>
      <c r="E143" s="418">
        <v>3.0</v>
      </c>
      <c r="F143" s="418">
        <v>2.0</v>
      </c>
      <c r="G143" s="418">
        <v>1.0</v>
      </c>
      <c r="H143" s="418">
        <v>1.0</v>
      </c>
      <c r="I143" s="418">
        <f t="shared" si="2"/>
        <v>7</v>
      </c>
      <c r="J143" s="15"/>
      <c r="K143" s="15"/>
      <c r="L143" s="15"/>
      <c r="M143" s="15"/>
      <c r="N143" s="15"/>
      <c r="O143" s="15"/>
      <c r="P143" s="15"/>
    </row>
    <row r="144" ht="15.75" customHeight="1">
      <c r="A144" s="15"/>
      <c r="B144" s="15"/>
      <c r="C144" s="15"/>
      <c r="D144" s="15"/>
      <c r="E144" s="418">
        <v>3.0</v>
      </c>
      <c r="F144" s="418">
        <v>2.0</v>
      </c>
      <c r="G144" s="418">
        <v>2.0</v>
      </c>
      <c r="H144" s="418">
        <v>1.0</v>
      </c>
      <c r="I144" s="418">
        <f t="shared" si="2"/>
        <v>8</v>
      </c>
      <c r="J144" s="15"/>
      <c r="K144" s="15"/>
      <c r="L144" s="15"/>
      <c r="M144" s="15"/>
      <c r="N144" s="15"/>
      <c r="O144" s="15"/>
      <c r="P144" s="15"/>
    </row>
    <row r="145" ht="15.75" customHeight="1">
      <c r="A145" s="16"/>
      <c r="B145" s="16"/>
      <c r="C145" s="16"/>
      <c r="D145" s="16"/>
      <c r="E145" s="420">
        <v>3.0</v>
      </c>
      <c r="F145" s="420">
        <v>2.0</v>
      </c>
      <c r="G145" s="420">
        <v>2.0</v>
      </c>
      <c r="H145" s="420">
        <v>1.0</v>
      </c>
      <c r="I145" s="418">
        <f t="shared" si="2"/>
        <v>8</v>
      </c>
      <c r="J145" s="16"/>
      <c r="K145" s="16"/>
      <c r="L145" s="16"/>
      <c r="M145" s="16"/>
      <c r="N145" s="16"/>
      <c r="O145" s="16"/>
      <c r="P145" s="16"/>
    </row>
    <row r="146" ht="15.75" customHeight="1">
      <c r="A146" s="426">
        <v>12.0</v>
      </c>
      <c r="B146" s="427"/>
      <c r="C146" s="426" t="s">
        <v>902</v>
      </c>
      <c r="D146" s="426" t="s">
        <v>903</v>
      </c>
      <c r="E146" s="432"/>
      <c r="F146" s="432"/>
      <c r="G146" s="432"/>
      <c r="H146" s="432"/>
      <c r="I146" s="428">
        <f t="shared" si="2"/>
        <v>0</v>
      </c>
      <c r="J146" s="429"/>
      <c r="K146" s="429"/>
      <c r="L146" s="429"/>
      <c r="M146" s="429"/>
      <c r="N146" s="429"/>
      <c r="O146" s="429"/>
      <c r="P146" s="429"/>
    </row>
    <row r="147" ht="15.75" customHeight="1">
      <c r="A147" s="15"/>
      <c r="B147" s="15"/>
      <c r="C147" s="15"/>
      <c r="D147" s="15"/>
      <c r="E147" s="432"/>
      <c r="F147" s="432"/>
      <c r="G147" s="432"/>
      <c r="H147" s="432"/>
      <c r="I147" s="428">
        <f t="shared" si="2"/>
        <v>0</v>
      </c>
      <c r="J147" s="15"/>
      <c r="K147" s="15"/>
      <c r="L147" s="15"/>
      <c r="M147" s="15"/>
      <c r="N147" s="15"/>
      <c r="O147" s="15"/>
      <c r="P147" s="15"/>
    </row>
    <row r="148" ht="15.75" customHeight="1">
      <c r="A148" s="15"/>
      <c r="B148" s="15"/>
      <c r="C148" s="15"/>
      <c r="D148" s="15"/>
      <c r="E148" s="432"/>
      <c r="F148" s="432"/>
      <c r="G148" s="432"/>
      <c r="H148" s="432"/>
      <c r="I148" s="428">
        <f t="shared" si="2"/>
        <v>0</v>
      </c>
      <c r="J148" s="15"/>
      <c r="K148" s="15"/>
      <c r="L148" s="15"/>
      <c r="M148" s="15"/>
      <c r="N148" s="15"/>
      <c r="O148" s="15"/>
      <c r="P148" s="15"/>
    </row>
    <row r="149" ht="15.75" customHeight="1">
      <c r="A149" s="15"/>
      <c r="B149" s="15"/>
      <c r="C149" s="15"/>
      <c r="D149" s="15"/>
      <c r="E149" s="432"/>
      <c r="F149" s="432"/>
      <c r="G149" s="432"/>
      <c r="H149" s="432"/>
      <c r="I149" s="428">
        <f t="shared" si="2"/>
        <v>0</v>
      </c>
      <c r="J149" s="15"/>
      <c r="K149" s="15"/>
      <c r="L149" s="15"/>
      <c r="M149" s="15"/>
      <c r="N149" s="15"/>
      <c r="O149" s="15"/>
      <c r="P149" s="15"/>
    </row>
    <row r="150" ht="15.75" customHeight="1">
      <c r="A150" s="15"/>
      <c r="B150" s="15"/>
      <c r="C150" s="15"/>
      <c r="D150" s="15"/>
      <c r="E150" s="432"/>
      <c r="F150" s="432"/>
      <c r="G150" s="432"/>
      <c r="H150" s="432"/>
      <c r="I150" s="428">
        <f t="shared" si="2"/>
        <v>0</v>
      </c>
      <c r="J150" s="15"/>
      <c r="K150" s="15"/>
      <c r="L150" s="15"/>
      <c r="M150" s="15"/>
      <c r="N150" s="15"/>
      <c r="O150" s="15"/>
      <c r="P150" s="15"/>
    </row>
    <row r="151" ht="15.75" customHeight="1">
      <c r="A151" s="15"/>
      <c r="B151" s="15"/>
      <c r="C151" s="15"/>
      <c r="D151" s="15"/>
      <c r="E151" s="432"/>
      <c r="F151" s="432"/>
      <c r="G151" s="432"/>
      <c r="H151" s="432"/>
      <c r="I151" s="428">
        <f t="shared" si="2"/>
        <v>0</v>
      </c>
      <c r="J151" s="15"/>
      <c r="K151" s="15"/>
      <c r="L151" s="15"/>
      <c r="M151" s="15"/>
      <c r="N151" s="15"/>
      <c r="O151" s="15"/>
      <c r="P151" s="15"/>
    </row>
    <row r="152" ht="15.75" customHeight="1">
      <c r="A152" s="15"/>
      <c r="B152" s="15"/>
      <c r="C152" s="15"/>
      <c r="D152" s="15"/>
      <c r="E152" s="432"/>
      <c r="F152" s="432"/>
      <c r="G152" s="432"/>
      <c r="H152" s="432"/>
      <c r="I152" s="428">
        <f t="shared" si="2"/>
        <v>0</v>
      </c>
      <c r="J152" s="15"/>
      <c r="K152" s="15"/>
      <c r="L152" s="15"/>
      <c r="M152" s="15"/>
      <c r="N152" s="15"/>
      <c r="O152" s="15"/>
      <c r="P152" s="15"/>
    </row>
    <row r="153" ht="15.75" customHeight="1">
      <c r="A153" s="15"/>
      <c r="B153" s="15"/>
      <c r="C153" s="15"/>
      <c r="D153" s="15"/>
      <c r="E153" s="432"/>
      <c r="F153" s="432"/>
      <c r="G153" s="432"/>
      <c r="H153" s="432"/>
      <c r="I153" s="428">
        <f t="shared" si="2"/>
        <v>0</v>
      </c>
      <c r="J153" s="15"/>
      <c r="K153" s="15"/>
      <c r="L153" s="15"/>
      <c r="M153" s="15"/>
      <c r="N153" s="15"/>
      <c r="O153" s="15"/>
      <c r="P153" s="15"/>
    </row>
    <row r="154" ht="15.75" customHeight="1">
      <c r="A154" s="15"/>
      <c r="B154" s="15"/>
      <c r="C154" s="15"/>
      <c r="D154" s="15"/>
      <c r="E154" s="432"/>
      <c r="F154" s="432"/>
      <c r="G154" s="432"/>
      <c r="H154" s="432"/>
      <c r="I154" s="428">
        <f t="shared" si="2"/>
        <v>0</v>
      </c>
      <c r="J154" s="15"/>
      <c r="K154" s="15"/>
      <c r="L154" s="15"/>
      <c r="M154" s="15"/>
      <c r="N154" s="15"/>
      <c r="O154" s="15"/>
      <c r="P154" s="15"/>
    </row>
    <row r="155" ht="15.75" customHeight="1">
      <c r="A155" s="15"/>
      <c r="B155" s="15"/>
      <c r="C155" s="15"/>
      <c r="D155" s="15"/>
      <c r="E155" s="432"/>
      <c r="F155" s="432"/>
      <c r="G155" s="432"/>
      <c r="H155" s="432"/>
      <c r="I155" s="428">
        <f t="shared" si="2"/>
        <v>0</v>
      </c>
      <c r="J155" s="15"/>
      <c r="K155" s="15"/>
      <c r="L155" s="15"/>
      <c r="M155" s="15"/>
      <c r="N155" s="15"/>
      <c r="O155" s="15"/>
      <c r="P155" s="15"/>
    </row>
    <row r="156" ht="15.75" customHeight="1">
      <c r="A156" s="16"/>
      <c r="B156" s="16"/>
      <c r="C156" s="16"/>
      <c r="D156" s="16"/>
      <c r="E156" s="432"/>
      <c r="F156" s="432"/>
      <c r="G156" s="432"/>
      <c r="H156" s="432"/>
      <c r="I156" s="428">
        <f t="shared" si="2"/>
        <v>0</v>
      </c>
      <c r="J156" s="16"/>
      <c r="K156" s="16"/>
      <c r="L156" s="16"/>
      <c r="M156" s="16"/>
      <c r="N156" s="16"/>
      <c r="O156" s="16"/>
      <c r="P156" s="16"/>
    </row>
    <row r="157" ht="15.75" customHeight="1">
      <c r="A157" s="416">
        <v>13.0</v>
      </c>
      <c r="B157" s="417"/>
      <c r="C157" s="416" t="s">
        <v>190</v>
      </c>
      <c r="D157" s="416" t="s">
        <v>904</v>
      </c>
      <c r="E157" s="418">
        <v>3.0</v>
      </c>
      <c r="F157" s="418">
        <v>2.0</v>
      </c>
      <c r="G157" s="418">
        <v>2.0</v>
      </c>
      <c r="H157" s="418">
        <v>1.0</v>
      </c>
      <c r="I157" s="418">
        <f t="shared" si="2"/>
        <v>8</v>
      </c>
      <c r="J157" s="431">
        <v>8.0</v>
      </c>
      <c r="K157" s="431">
        <v>2.0</v>
      </c>
      <c r="L157" s="431">
        <v>3.0</v>
      </c>
      <c r="M157" s="431">
        <v>2.0</v>
      </c>
      <c r="N157" s="431">
        <v>3.0</v>
      </c>
      <c r="O157" s="431">
        <v>10.0</v>
      </c>
      <c r="P157" s="431">
        <v>18.0</v>
      </c>
    </row>
    <row r="158" ht="15.75" customHeight="1">
      <c r="A158" s="15"/>
      <c r="B158" s="15"/>
      <c r="C158" s="15"/>
      <c r="D158" s="15"/>
      <c r="E158" s="418">
        <v>3.0</v>
      </c>
      <c r="F158" s="418">
        <v>2.0</v>
      </c>
      <c r="G158" s="418">
        <v>2.0</v>
      </c>
      <c r="H158" s="418">
        <v>1.0</v>
      </c>
      <c r="I158" s="418">
        <f t="shared" si="2"/>
        <v>8</v>
      </c>
      <c r="J158" s="15"/>
      <c r="K158" s="15"/>
      <c r="L158" s="15"/>
      <c r="M158" s="15"/>
      <c r="N158" s="15"/>
      <c r="O158" s="15"/>
      <c r="P158" s="15"/>
    </row>
    <row r="159" ht="15.75" customHeight="1">
      <c r="A159" s="15"/>
      <c r="B159" s="15"/>
      <c r="C159" s="15"/>
      <c r="D159" s="15"/>
      <c r="E159" s="418">
        <v>3.0</v>
      </c>
      <c r="F159" s="418">
        <v>2.0</v>
      </c>
      <c r="G159" s="418">
        <v>2.0</v>
      </c>
      <c r="H159" s="418">
        <v>1.0</v>
      </c>
      <c r="I159" s="418">
        <f t="shared" si="2"/>
        <v>8</v>
      </c>
      <c r="J159" s="15"/>
      <c r="K159" s="15"/>
      <c r="L159" s="15"/>
      <c r="M159" s="15"/>
      <c r="N159" s="15"/>
      <c r="O159" s="15"/>
      <c r="P159" s="15"/>
    </row>
    <row r="160" ht="15.75" customHeight="1">
      <c r="A160" s="15"/>
      <c r="B160" s="15"/>
      <c r="C160" s="15"/>
      <c r="D160" s="15"/>
      <c r="E160" s="418">
        <v>2.0</v>
      </c>
      <c r="F160" s="418">
        <v>2.0</v>
      </c>
      <c r="G160" s="418">
        <v>2.0</v>
      </c>
      <c r="H160" s="418">
        <v>1.0</v>
      </c>
      <c r="I160" s="418">
        <f t="shared" si="2"/>
        <v>7</v>
      </c>
      <c r="J160" s="15"/>
      <c r="K160" s="15"/>
      <c r="L160" s="15"/>
      <c r="M160" s="15"/>
      <c r="N160" s="15"/>
      <c r="O160" s="15"/>
      <c r="P160" s="15"/>
    </row>
    <row r="161" ht="15.75" customHeight="1">
      <c r="A161" s="15"/>
      <c r="B161" s="15"/>
      <c r="C161" s="15"/>
      <c r="D161" s="15"/>
      <c r="E161" s="418">
        <v>3.0</v>
      </c>
      <c r="F161" s="418">
        <v>2.0</v>
      </c>
      <c r="G161" s="418">
        <v>2.0</v>
      </c>
      <c r="H161" s="418">
        <v>1.0</v>
      </c>
      <c r="I161" s="418">
        <f t="shared" si="2"/>
        <v>8</v>
      </c>
      <c r="J161" s="15"/>
      <c r="K161" s="15"/>
      <c r="L161" s="15"/>
      <c r="M161" s="15"/>
      <c r="N161" s="15"/>
      <c r="O161" s="15"/>
      <c r="P161" s="15"/>
    </row>
    <row r="162" ht="15.75" customHeight="1">
      <c r="A162" s="15"/>
      <c r="B162" s="15"/>
      <c r="C162" s="15"/>
      <c r="D162" s="15"/>
      <c r="E162" s="418">
        <v>2.0</v>
      </c>
      <c r="F162" s="418">
        <v>2.0</v>
      </c>
      <c r="G162" s="418">
        <v>2.0</v>
      </c>
      <c r="H162" s="418">
        <v>1.0</v>
      </c>
      <c r="I162" s="418">
        <f t="shared" si="2"/>
        <v>7</v>
      </c>
      <c r="J162" s="15"/>
      <c r="K162" s="15"/>
      <c r="L162" s="15"/>
      <c r="M162" s="15"/>
      <c r="N162" s="15"/>
      <c r="O162" s="15"/>
      <c r="P162" s="15"/>
    </row>
    <row r="163" ht="15.75" customHeight="1">
      <c r="A163" s="15"/>
      <c r="B163" s="15"/>
      <c r="C163" s="15"/>
      <c r="D163" s="15"/>
      <c r="E163" s="418">
        <v>3.0</v>
      </c>
      <c r="F163" s="418">
        <v>2.0</v>
      </c>
      <c r="G163" s="418">
        <v>2.0</v>
      </c>
      <c r="H163" s="418">
        <v>1.0</v>
      </c>
      <c r="I163" s="418">
        <f t="shared" si="2"/>
        <v>8</v>
      </c>
      <c r="J163" s="15"/>
      <c r="K163" s="15"/>
      <c r="L163" s="15"/>
      <c r="M163" s="15"/>
      <c r="N163" s="15"/>
      <c r="O163" s="15"/>
      <c r="P163" s="15"/>
    </row>
    <row r="164" ht="15.75" customHeight="1">
      <c r="A164" s="15"/>
      <c r="B164" s="15"/>
      <c r="C164" s="15"/>
      <c r="D164" s="15"/>
      <c r="E164" s="418">
        <v>2.0</v>
      </c>
      <c r="F164" s="418">
        <v>2.0</v>
      </c>
      <c r="G164" s="418">
        <v>2.0</v>
      </c>
      <c r="H164" s="418">
        <v>1.0</v>
      </c>
      <c r="I164" s="418">
        <f t="shared" si="2"/>
        <v>7</v>
      </c>
      <c r="J164" s="15"/>
      <c r="K164" s="15"/>
      <c r="L164" s="15"/>
      <c r="M164" s="15"/>
      <c r="N164" s="15"/>
      <c r="O164" s="15"/>
      <c r="P164" s="15"/>
    </row>
    <row r="165" ht="15.75" customHeight="1">
      <c r="A165" s="15"/>
      <c r="B165" s="15"/>
      <c r="C165" s="15"/>
      <c r="D165" s="15"/>
      <c r="E165" s="418">
        <v>3.0</v>
      </c>
      <c r="F165" s="418">
        <v>2.0</v>
      </c>
      <c r="G165" s="418">
        <v>2.0</v>
      </c>
      <c r="H165" s="418">
        <v>1.0</v>
      </c>
      <c r="I165" s="418">
        <f t="shared" si="2"/>
        <v>8</v>
      </c>
      <c r="J165" s="15"/>
      <c r="K165" s="15"/>
      <c r="L165" s="15"/>
      <c r="M165" s="15"/>
      <c r="N165" s="15"/>
      <c r="O165" s="15"/>
      <c r="P165" s="15"/>
    </row>
    <row r="166" ht="15.75" customHeight="1">
      <c r="A166" s="15"/>
      <c r="B166" s="15"/>
      <c r="C166" s="15"/>
      <c r="D166" s="15"/>
      <c r="E166" s="418">
        <v>3.0</v>
      </c>
      <c r="F166" s="418">
        <v>2.0</v>
      </c>
      <c r="G166" s="418">
        <v>2.0</v>
      </c>
      <c r="H166" s="418">
        <v>1.0</v>
      </c>
      <c r="I166" s="418">
        <f t="shared" si="2"/>
        <v>8</v>
      </c>
      <c r="J166" s="15"/>
      <c r="K166" s="15"/>
      <c r="L166" s="15"/>
      <c r="M166" s="15"/>
      <c r="N166" s="15"/>
      <c r="O166" s="15"/>
      <c r="P166" s="15"/>
    </row>
    <row r="167" ht="15.75" customHeight="1">
      <c r="A167" s="16"/>
      <c r="B167" s="16"/>
      <c r="C167" s="16"/>
      <c r="D167" s="16"/>
      <c r="E167" s="420">
        <v>3.0</v>
      </c>
      <c r="F167" s="420">
        <v>2.0</v>
      </c>
      <c r="G167" s="420">
        <v>2.0</v>
      </c>
      <c r="H167" s="420">
        <v>1.0</v>
      </c>
      <c r="I167" s="418">
        <f t="shared" si="2"/>
        <v>8</v>
      </c>
      <c r="J167" s="16"/>
      <c r="K167" s="16"/>
      <c r="L167" s="16"/>
      <c r="M167" s="16"/>
      <c r="N167" s="16"/>
      <c r="O167" s="16"/>
      <c r="P167" s="16"/>
    </row>
    <row r="168" ht="15.75" customHeight="1">
      <c r="A168" s="416">
        <v>14.0</v>
      </c>
      <c r="B168" s="417"/>
      <c r="C168" s="416" t="s">
        <v>241</v>
      </c>
      <c r="D168" s="416" t="s">
        <v>905</v>
      </c>
      <c r="E168" s="418">
        <v>2.0</v>
      </c>
      <c r="F168" s="418">
        <v>2.0</v>
      </c>
      <c r="G168" s="418">
        <v>2.0</v>
      </c>
      <c r="H168" s="418">
        <v>1.0</v>
      </c>
      <c r="I168" s="418">
        <f t="shared" si="2"/>
        <v>7</v>
      </c>
      <c r="J168" s="431">
        <v>7.0</v>
      </c>
      <c r="K168" s="431">
        <v>2.0</v>
      </c>
      <c r="L168" s="431">
        <v>3.0</v>
      </c>
      <c r="M168" s="431">
        <v>2.0</v>
      </c>
      <c r="N168" s="431">
        <v>3.0</v>
      </c>
      <c r="O168" s="431">
        <v>10.0</v>
      </c>
      <c r="P168" s="431">
        <v>17.0</v>
      </c>
    </row>
    <row r="169" ht="15.75" customHeight="1">
      <c r="A169" s="15"/>
      <c r="B169" s="15"/>
      <c r="C169" s="15"/>
      <c r="D169" s="15"/>
      <c r="E169" s="418">
        <v>2.0</v>
      </c>
      <c r="F169" s="418">
        <v>2.0</v>
      </c>
      <c r="G169" s="418">
        <v>1.0</v>
      </c>
      <c r="H169" s="418">
        <v>1.0</v>
      </c>
      <c r="I169" s="418">
        <f t="shared" si="2"/>
        <v>6</v>
      </c>
      <c r="J169" s="15"/>
      <c r="K169" s="15"/>
      <c r="L169" s="15"/>
      <c r="M169" s="15"/>
      <c r="N169" s="15"/>
      <c r="O169" s="15"/>
      <c r="P169" s="15"/>
    </row>
    <row r="170" ht="15.75" customHeight="1">
      <c r="A170" s="15"/>
      <c r="B170" s="15"/>
      <c r="C170" s="15"/>
      <c r="D170" s="15"/>
      <c r="E170" s="418">
        <v>2.0</v>
      </c>
      <c r="F170" s="418">
        <v>2.0</v>
      </c>
      <c r="G170" s="418">
        <v>1.0</v>
      </c>
      <c r="H170" s="418">
        <v>1.0</v>
      </c>
      <c r="I170" s="418">
        <f t="shared" si="2"/>
        <v>6</v>
      </c>
      <c r="J170" s="15"/>
      <c r="K170" s="15"/>
      <c r="L170" s="15"/>
      <c r="M170" s="15"/>
      <c r="N170" s="15"/>
      <c r="O170" s="15"/>
      <c r="P170" s="15"/>
    </row>
    <row r="171" ht="15.75" customHeight="1">
      <c r="A171" s="15"/>
      <c r="B171" s="15"/>
      <c r="C171" s="15"/>
      <c r="D171" s="15"/>
      <c r="E171" s="418">
        <v>2.0</v>
      </c>
      <c r="F171" s="418">
        <v>2.0</v>
      </c>
      <c r="G171" s="418">
        <v>2.0</v>
      </c>
      <c r="H171" s="418">
        <v>1.0</v>
      </c>
      <c r="I171" s="418">
        <f t="shared" si="2"/>
        <v>7</v>
      </c>
      <c r="J171" s="15"/>
      <c r="K171" s="15"/>
      <c r="L171" s="15"/>
      <c r="M171" s="15"/>
      <c r="N171" s="15"/>
      <c r="O171" s="15"/>
      <c r="P171" s="15"/>
    </row>
    <row r="172" ht="15.75" customHeight="1">
      <c r="A172" s="15"/>
      <c r="B172" s="15"/>
      <c r="C172" s="15"/>
      <c r="D172" s="15"/>
      <c r="E172" s="418">
        <v>2.0</v>
      </c>
      <c r="F172" s="418">
        <v>2.0</v>
      </c>
      <c r="G172" s="418">
        <v>1.0</v>
      </c>
      <c r="H172" s="418">
        <v>1.0</v>
      </c>
      <c r="I172" s="418">
        <f t="shared" si="2"/>
        <v>6</v>
      </c>
      <c r="J172" s="15"/>
      <c r="K172" s="15"/>
      <c r="L172" s="15"/>
      <c r="M172" s="15"/>
      <c r="N172" s="15"/>
      <c r="O172" s="15"/>
      <c r="P172" s="15"/>
    </row>
    <row r="173" ht="15.75" customHeight="1">
      <c r="A173" s="15"/>
      <c r="B173" s="15"/>
      <c r="C173" s="15"/>
      <c r="D173" s="15"/>
      <c r="E173" s="418">
        <v>2.0</v>
      </c>
      <c r="F173" s="418">
        <v>2.0</v>
      </c>
      <c r="G173" s="418">
        <v>2.0</v>
      </c>
      <c r="H173" s="418">
        <v>1.0</v>
      </c>
      <c r="I173" s="418">
        <f t="shared" si="2"/>
        <v>7</v>
      </c>
      <c r="J173" s="15"/>
      <c r="K173" s="15"/>
      <c r="L173" s="15"/>
      <c r="M173" s="15"/>
      <c r="N173" s="15"/>
      <c r="O173" s="15"/>
      <c r="P173" s="15"/>
    </row>
    <row r="174" ht="15.75" customHeight="1">
      <c r="A174" s="15"/>
      <c r="B174" s="15"/>
      <c r="C174" s="15"/>
      <c r="D174" s="15"/>
      <c r="E174" s="418">
        <v>2.0</v>
      </c>
      <c r="F174" s="418">
        <v>2.0</v>
      </c>
      <c r="G174" s="418">
        <v>2.0</v>
      </c>
      <c r="H174" s="418">
        <v>1.0</v>
      </c>
      <c r="I174" s="418">
        <f t="shared" si="2"/>
        <v>7</v>
      </c>
      <c r="J174" s="15"/>
      <c r="K174" s="15"/>
      <c r="L174" s="15"/>
      <c r="M174" s="15"/>
      <c r="N174" s="15"/>
      <c r="O174" s="15"/>
      <c r="P174" s="15"/>
    </row>
    <row r="175" ht="15.75" customHeight="1">
      <c r="A175" s="15"/>
      <c r="B175" s="15"/>
      <c r="C175" s="15"/>
      <c r="D175" s="15"/>
      <c r="E175" s="418">
        <v>2.0</v>
      </c>
      <c r="F175" s="418">
        <v>2.0</v>
      </c>
      <c r="G175" s="418">
        <v>2.0</v>
      </c>
      <c r="H175" s="418">
        <v>1.0</v>
      </c>
      <c r="I175" s="418">
        <f t="shared" si="2"/>
        <v>7</v>
      </c>
      <c r="J175" s="15"/>
      <c r="K175" s="15"/>
      <c r="L175" s="15"/>
      <c r="M175" s="15"/>
      <c r="N175" s="15"/>
      <c r="O175" s="15"/>
      <c r="P175" s="15"/>
    </row>
    <row r="176" ht="15.75" customHeight="1">
      <c r="A176" s="15"/>
      <c r="B176" s="15"/>
      <c r="C176" s="15"/>
      <c r="D176" s="15"/>
      <c r="E176" s="418">
        <v>2.0</v>
      </c>
      <c r="F176" s="418">
        <v>2.0</v>
      </c>
      <c r="G176" s="418">
        <v>1.0</v>
      </c>
      <c r="H176" s="418">
        <v>1.0</v>
      </c>
      <c r="I176" s="418">
        <f t="shared" si="2"/>
        <v>6</v>
      </c>
      <c r="J176" s="15"/>
      <c r="K176" s="15"/>
      <c r="L176" s="15"/>
      <c r="M176" s="15"/>
      <c r="N176" s="15"/>
      <c r="O176" s="15"/>
      <c r="P176" s="15"/>
    </row>
    <row r="177" ht="15.75" customHeight="1">
      <c r="A177" s="15"/>
      <c r="B177" s="15"/>
      <c r="C177" s="15"/>
      <c r="D177" s="15"/>
      <c r="E177" s="418">
        <v>2.0</v>
      </c>
      <c r="F177" s="418">
        <v>2.0</v>
      </c>
      <c r="G177" s="418">
        <v>1.0</v>
      </c>
      <c r="H177" s="418">
        <v>1.0</v>
      </c>
      <c r="I177" s="418">
        <f t="shared" si="2"/>
        <v>6</v>
      </c>
      <c r="J177" s="15"/>
      <c r="K177" s="15"/>
      <c r="L177" s="15"/>
      <c r="M177" s="15"/>
      <c r="N177" s="15"/>
      <c r="O177" s="15"/>
      <c r="P177" s="15"/>
    </row>
    <row r="178" ht="15.75" customHeight="1">
      <c r="A178" s="16"/>
      <c r="B178" s="16"/>
      <c r="C178" s="16"/>
      <c r="D178" s="16"/>
      <c r="E178" s="420">
        <v>2.0</v>
      </c>
      <c r="F178" s="420">
        <v>2.0</v>
      </c>
      <c r="G178" s="420">
        <v>2.0</v>
      </c>
      <c r="H178" s="420">
        <v>1.0</v>
      </c>
      <c r="I178" s="418">
        <f t="shared" si="2"/>
        <v>7</v>
      </c>
      <c r="J178" s="16"/>
      <c r="K178" s="16"/>
      <c r="L178" s="16"/>
      <c r="M178" s="16"/>
      <c r="N178" s="16"/>
      <c r="O178" s="16"/>
      <c r="P178" s="16"/>
    </row>
    <row r="179" ht="15.75" customHeight="1">
      <c r="A179" s="426">
        <v>15.0</v>
      </c>
      <c r="B179" s="427"/>
      <c r="C179" s="426" t="s">
        <v>906</v>
      </c>
      <c r="D179" s="426" t="s">
        <v>907</v>
      </c>
      <c r="E179" s="432"/>
      <c r="F179" s="432"/>
      <c r="G179" s="432"/>
      <c r="H179" s="432"/>
      <c r="I179" s="428">
        <f t="shared" si="2"/>
        <v>0</v>
      </c>
      <c r="J179" s="429"/>
      <c r="K179" s="429"/>
      <c r="L179" s="429"/>
      <c r="M179" s="429"/>
      <c r="N179" s="429"/>
      <c r="O179" s="429"/>
      <c r="P179" s="429"/>
    </row>
    <row r="180" ht="15.75" customHeight="1">
      <c r="A180" s="15"/>
      <c r="B180" s="15"/>
      <c r="C180" s="15"/>
      <c r="D180" s="15"/>
      <c r="E180" s="432"/>
      <c r="F180" s="432"/>
      <c r="G180" s="432"/>
      <c r="H180" s="432"/>
      <c r="I180" s="428">
        <f t="shared" si="2"/>
        <v>0</v>
      </c>
      <c r="J180" s="15"/>
      <c r="K180" s="15"/>
      <c r="L180" s="15"/>
      <c r="M180" s="15"/>
      <c r="N180" s="15"/>
      <c r="O180" s="15"/>
      <c r="P180" s="15"/>
    </row>
    <row r="181" ht="15.75" customHeight="1">
      <c r="A181" s="15"/>
      <c r="B181" s="15"/>
      <c r="C181" s="15"/>
      <c r="D181" s="15"/>
      <c r="E181" s="432"/>
      <c r="F181" s="432"/>
      <c r="G181" s="432"/>
      <c r="H181" s="432"/>
      <c r="I181" s="428">
        <f t="shared" si="2"/>
        <v>0</v>
      </c>
      <c r="J181" s="15"/>
      <c r="K181" s="15"/>
      <c r="L181" s="15"/>
      <c r="M181" s="15"/>
      <c r="N181" s="15"/>
      <c r="O181" s="15"/>
      <c r="P181" s="15"/>
    </row>
    <row r="182" ht="15.75" customHeight="1">
      <c r="A182" s="15"/>
      <c r="B182" s="15"/>
      <c r="C182" s="15"/>
      <c r="D182" s="15"/>
      <c r="E182" s="432"/>
      <c r="F182" s="432"/>
      <c r="G182" s="432"/>
      <c r="H182" s="432"/>
      <c r="I182" s="428">
        <f t="shared" si="2"/>
        <v>0</v>
      </c>
      <c r="J182" s="15"/>
      <c r="K182" s="15"/>
      <c r="L182" s="15"/>
      <c r="M182" s="15"/>
      <c r="N182" s="15"/>
      <c r="O182" s="15"/>
      <c r="P182" s="15"/>
    </row>
    <row r="183" ht="15.75" customHeight="1">
      <c r="A183" s="15"/>
      <c r="B183" s="15"/>
      <c r="C183" s="15"/>
      <c r="D183" s="15"/>
      <c r="E183" s="432"/>
      <c r="F183" s="432"/>
      <c r="G183" s="432"/>
      <c r="H183" s="432"/>
      <c r="I183" s="428">
        <f t="shared" si="2"/>
        <v>0</v>
      </c>
      <c r="J183" s="15"/>
      <c r="K183" s="15"/>
      <c r="L183" s="15"/>
      <c r="M183" s="15"/>
      <c r="N183" s="15"/>
      <c r="O183" s="15"/>
      <c r="P183" s="15"/>
    </row>
    <row r="184" ht="15.75" customHeight="1">
      <c r="A184" s="15"/>
      <c r="B184" s="15"/>
      <c r="C184" s="15"/>
      <c r="D184" s="15"/>
      <c r="E184" s="432"/>
      <c r="F184" s="432"/>
      <c r="G184" s="432"/>
      <c r="H184" s="432"/>
      <c r="I184" s="428">
        <f t="shared" si="2"/>
        <v>0</v>
      </c>
      <c r="J184" s="15"/>
      <c r="K184" s="15"/>
      <c r="L184" s="15"/>
      <c r="M184" s="15"/>
      <c r="N184" s="15"/>
      <c r="O184" s="15"/>
      <c r="P184" s="15"/>
    </row>
    <row r="185" ht="15.75" customHeight="1">
      <c r="A185" s="15"/>
      <c r="B185" s="15"/>
      <c r="C185" s="15"/>
      <c r="D185" s="15"/>
      <c r="E185" s="432"/>
      <c r="F185" s="432"/>
      <c r="G185" s="432"/>
      <c r="H185" s="432"/>
      <c r="I185" s="428">
        <f t="shared" si="2"/>
        <v>0</v>
      </c>
      <c r="J185" s="15"/>
      <c r="K185" s="15"/>
      <c r="L185" s="15"/>
      <c r="M185" s="15"/>
      <c r="N185" s="15"/>
      <c r="O185" s="15"/>
      <c r="P185" s="15"/>
    </row>
    <row r="186" ht="15.75" customHeight="1">
      <c r="A186" s="15"/>
      <c r="B186" s="15"/>
      <c r="C186" s="15"/>
      <c r="D186" s="15"/>
      <c r="E186" s="432"/>
      <c r="F186" s="432"/>
      <c r="G186" s="432"/>
      <c r="H186" s="432"/>
      <c r="I186" s="428">
        <f t="shared" si="2"/>
        <v>0</v>
      </c>
      <c r="J186" s="15"/>
      <c r="K186" s="15"/>
      <c r="L186" s="15"/>
      <c r="M186" s="15"/>
      <c r="N186" s="15"/>
      <c r="O186" s="15"/>
      <c r="P186" s="15"/>
    </row>
    <row r="187" ht="15.75" customHeight="1">
      <c r="A187" s="15"/>
      <c r="B187" s="15"/>
      <c r="C187" s="15"/>
      <c r="D187" s="15"/>
      <c r="E187" s="432"/>
      <c r="F187" s="432"/>
      <c r="G187" s="432"/>
      <c r="H187" s="432"/>
      <c r="I187" s="428">
        <f t="shared" si="2"/>
        <v>0</v>
      </c>
      <c r="J187" s="15"/>
      <c r="K187" s="15"/>
      <c r="L187" s="15"/>
      <c r="M187" s="15"/>
      <c r="N187" s="15"/>
      <c r="O187" s="15"/>
      <c r="P187" s="15"/>
    </row>
    <row r="188" ht="15.75" customHeight="1">
      <c r="A188" s="15"/>
      <c r="B188" s="15"/>
      <c r="C188" s="15"/>
      <c r="D188" s="15"/>
      <c r="E188" s="432"/>
      <c r="F188" s="432"/>
      <c r="G188" s="432"/>
      <c r="H188" s="432"/>
      <c r="I188" s="428">
        <f t="shared" si="2"/>
        <v>0</v>
      </c>
      <c r="J188" s="15"/>
      <c r="K188" s="15"/>
      <c r="L188" s="15"/>
      <c r="M188" s="15"/>
      <c r="N188" s="15"/>
      <c r="O188" s="15"/>
      <c r="P188" s="15"/>
    </row>
    <row r="189" ht="15.75" customHeight="1">
      <c r="A189" s="16"/>
      <c r="B189" s="16"/>
      <c r="C189" s="16"/>
      <c r="D189" s="16"/>
      <c r="E189" s="432"/>
      <c r="F189" s="432"/>
      <c r="G189" s="432"/>
      <c r="H189" s="432"/>
      <c r="I189" s="428">
        <f t="shared" si="2"/>
        <v>0</v>
      </c>
      <c r="J189" s="16"/>
      <c r="K189" s="16"/>
      <c r="L189" s="16"/>
      <c r="M189" s="16"/>
      <c r="N189" s="16"/>
      <c r="O189" s="16"/>
      <c r="P189" s="16"/>
    </row>
    <row r="190" ht="15.75" customHeight="1">
      <c r="A190" s="416">
        <v>16.0</v>
      </c>
      <c r="B190" s="417"/>
      <c r="C190" s="416" t="s">
        <v>217</v>
      </c>
      <c r="D190" s="416" t="s">
        <v>908</v>
      </c>
      <c r="E190" s="418">
        <v>2.0</v>
      </c>
      <c r="F190" s="418">
        <v>1.0</v>
      </c>
      <c r="G190" s="418">
        <v>1.0</v>
      </c>
      <c r="H190" s="418">
        <v>1.0</v>
      </c>
      <c r="I190" s="418">
        <f t="shared" si="2"/>
        <v>5</v>
      </c>
      <c r="J190" s="431">
        <v>5.0</v>
      </c>
      <c r="K190" s="431">
        <v>2.0</v>
      </c>
      <c r="L190" s="431">
        <v>2.0</v>
      </c>
      <c r="M190" s="431">
        <v>2.0</v>
      </c>
      <c r="N190" s="431">
        <v>2.0</v>
      </c>
      <c r="O190" s="431">
        <v>8.0</v>
      </c>
      <c r="P190" s="431">
        <v>13.0</v>
      </c>
    </row>
    <row r="191" ht="15.75" customHeight="1">
      <c r="A191" s="15"/>
      <c r="B191" s="15"/>
      <c r="C191" s="15"/>
      <c r="D191" s="15"/>
      <c r="E191" s="418">
        <v>2.0</v>
      </c>
      <c r="F191" s="418">
        <v>1.0</v>
      </c>
      <c r="G191" s="418">
        <v>1.0</v>
      </c>
      <c r="H191" s="418">
        <v>1.0</v>
      </c>
      <c r="I191" s="418">
        <f t="shared" si="2"/>
        <v>5</v>
      </c>
      <c r="J191" s="15"/>
      <c r="K191" s="15"/>
      <c r="L191" s="15"/>
      <c r="M191" s="15"/>
      <c r="N191" s="15"/>
      <c r="O191" s="15"/>
      <c r="P191" s="15"/>
    </row>
    <row r="192" ht="15.75" customHeight="1">
      <c r="A192" s="15"/>
      <c r="B192" s="15"/>
      <c r="C192" s="15"/>
      <c r="D192" s="15"/>
      <c r="E192" s="418">
        <v>2.0</v>
      </c>
      <c r="F192" s="418">
        <v>1.0</v>
      </c>
      <c r="G192" s="418">
        <v>1.0</v>
      </c>
      <c r="H192" s="418">
        <v>1.0</v>
      </c>
      <c r="I192" s="418">
        <f t="shared" si="2"/>
        <v>5</v>
      </c>
      <c r="J192" s="15"/>
      <c r="K192" s="15"/>
      <c r="L192" s="15"/>
      <c r="M192" s="15"/>
      <c r="N192" s="15"/>
      <c r="O192" s="15"/>
      <c r="P192" s="15"/>
    </row>
    <row r="193" ht="15.75" customHeight="1">
      <c r="A193" s="15"/>
      <c r="B193" s="15"/>
      <c r="C193" s="15"/>
      <c r="D193" s="15"/>
      <c r="E193" s="418">
        <v>2.0</v>
      </c>
      <c r="F193" s="418">
        <v>1.0</v>
      </c>
      <c r="G193" s="418">
        <v>1.0</v>
      </c>
      <c r="H193" s="418">
        <v>1.0</v>
      </c>
      <c r="I193" s="418">
        <f t="shared" si="2"/>
        <v>5</v>
      </c>
      <c r="J193" s="15"/>
      <c r="K193" s="15"/>
      <c r="L193" s="15"/>
      <c r="M193" s="15"/>
      <c r="N193" s="15"/>
      <c r="O193" s="15"/>
      <c r="P193" s="15"/>
    </row>
    <row r="194" ht="15.75" customHeight="1">
      <c r="A194" s="15"/>
      <c r="B194" s="15"/>
      <c r="C194" s="15"/>
      <c r="D194" s="15"/>
      <c r="E194" s="418">
        <v>2.0</v>
      </c>
      <c r="F194" s="418">
        <v>1.0</v>
      </c>
      <c r="G194" s="418">
        <v>1.0</v>
      </c>
      <c r="H194" s="418">
        <v>1.0</v>
      </c>
      <c r="I194" s="418">
        <f t="shared" si="2"/>
        <v>5</v>
      </c>
      <c r="J194" s="15"/>
      <c r="K194" s="15"/>
      <c r="L194" s="15"/>
      <c r="M194" s="15"/>
      <c r="N194" s="15"/>
      <c r="O194" s="15"/>
      <c r="P194" s="15"/>
    </row>
    <row r="195" ht="15.75" customHeight="1">
      <c r="A195" s="15"/>
      <c r="B195" s="15"/>
      <c r="C195" s="15"/>
      <c r="D195" s="15"/>
      <c r="E195" s="418">
        <v>2.0</v>
      </c>
      <c r="F195" s="418">
        <v>1.0</v>
      </c>
      <c r="G195" s="418">
        <v>1.0</v>
      </c>
      <c r="H195" s="418">
        <v>1.0</v>
      </c>
      <c r="I195" s="418">
        <f t="shared" si="2"/>
        <v>5</v>
      </c>
      <c r="J195" s="15"/>
      <c r="K195" s="15"/>
      <c r="L195" s="15"/>
      <c r="M195" s="15"/>
      <c r="N195" s="15"/>
      <c r="O195" s="15"/>
      <c r="P195" s="15"/>
    </row>
    <row r="196" ht="15.75" customHeight="1">
      <c r="A196" s="15"/>
      <c r="B196" s="15"/>
      <c r="C196" s="15"/>
      <c r="D196" s="15"/>
      <c r="E196" s="418">
        <v>2.0</v>
      </c>
      <c r="F196" s="418">
        <v>1.0</v>
      </c>
      <c r="G196" s="418">
        <v>1.0</v>
      </c>
      <c r="H196" s="418">
        <v>1.0</v>
      </c>
      <c r="I196" s="418">
        <f t="shared" si="2"/>
        <v>5</v>
      </c>
      <c r="J196" s="15"/>
      <c r="K196" s="15"/>
      <c r="L196" s="15"/>
      <c r="M196" s="15"/>
      <c r="N196" s="15"/>
      <c r="O196" s="15"/>
      <c r="P196" s="15"/>
    </row>
    <row r="197" ht="15.75" customHeight="1">
      <c r="A197" s="15"/>
      <c r="B197" s="15"/>
      <c r="C197" s="15"/>
      <c r="D197" s="15"/>
      <c r="E197" s="418">
        <v>2.0</v>
      </c>
      <c r="F197" s="418">
        <v>1.0</v>
      </c>
      <c r="G197" s="418">
        <v>1.0</v>
      </c>
      <c r="H197" s="418">
        <v>1.0</v>
      </c>
      <c r="I197" s="418">
        <f t="shared" si="2"/>
        <v>5</v>
      </c>
      <c r="J197" s="15"/>
      <c r="K197" s="15"/>
      <c r="L197" s="15"/>
      <c r="M197" s="15"/>
      <c r="N197" s="15"/>
      <c r="O197" s="15"/>
      <c r="P197" s="15"/>
    </row>
    <row r="198" ht="15.75" customHeight="1">
      <c r="A198" s="15"/>
      <c r="B198" s="15"/>
      <c r="C198" s="15"/>
      <c r="D198" s="15"/>
      <c r="E198" s="418">
        <v>2.0</v>
      </c>
      <c r="F198" s="418">
        <v>1.0</v>
      </c>
      <c r="G198" s="418">
        <v>1.0</v>
      </c>
      <c r="H198" s="418">
        <v>1.0</v>
      </c>
      <c r="I198" s="418">
        <f t="shared" si="2"/>
        <v>5</v>
      </c>
      <c r="J198" s="15"/>
      <c r="K198" s="15"/>
      <c r="L198" s="15"/>
      <c r="M198" s="15"/>
      <c r="N198" s="15"/>
      <c r="O198" s="15"/>
      <c r="P198" s="15"/>
    </row>
    <row r="199" ht="15.75" customHeight="1">
      <c r="A199" s="15"/>
      <c r="B199" s="15"/>
      <c r="C199" s="15"/>
      <c r="D199" s="15"/>
      <c r="E199" s="418">
        <v>2.0</v>
      </c>
      <c r="F199" s="418">
        <v>1.0</v>
      </c>
      <c r="G199" s="418">
        <v>1.0</v>
      </c>
      <c r="H199" s="418">
        <v>1.0</v>
      </c>
      <c r="I199" s="418">
        <f t="shared" si="2"/>
        <v>5</v>
      </c>
      <c r="J199" s="15"/>
      <c r="K199" s="15"/>
      <c r="L199" s="15"/>
      <c r="M199" s="15"/>
      <c r="N199" s="15"/>
      <c r="O199" s="15"/>
      <c r="P199" s="15"/>
    </row>
    <row r="200" ht="15.75" customHeight="1">
      <c r="A200" s="16"/>
      <c r="B200" s="16"/>
      <c r="C200" s="16"/>
      <c r="D200" s="16"/>
      <c r="E200" s="420">
        <v>2.0</v>
      </c>
      <c r="F200" s="420">
        <v>1.0</v>
      </c>
      <c r="G200" s="420">
        <v>1.0</v>
      </c>
      <c r="H200" s="420">
        <v>1.0</v>
      </c>
      <c r="I200" s="418">
        <f t="shared" si="2"/>
        <v>5</v>
      </c>
      <c r="J200" s="16"/>
      <c r="K200" s="16"/>
      <c r="L200" s="16"/>
      <c r="M200" s="16"/>
      <c r="N200" s="16"/>
      <c r="O200" s="16"/>
      <c r="P200" s="16"/>
    </row>
    <row r="201" ht="15.75" customHeight="1">
      <c r="A201" s="416">
        <v>17.0</v>
      </c>
      <c r="B201" s="417"/>
      <c r="C201" s="416" t="s">
        <v>67</v>
      </c>
      <c r="D201" s="416" t="s">
        <v>909</v>
      </c>
      <c r="E201" s="418">
        <v>3.0</v>
      </c>
      <c r="F201" s="418">
        <v>2.0</v>
      </c>
      <c r="G201" s="418">
        <v>3.0</v>
      </c>
      <c r="H201" s="418">
        <v>2.0</v>
      </c>
      <c r="I201" s="418">
        <f t="shared" si="2"/>
        <v>10</v>
      </c>
      <c r="J201" s="431">
        <v>9.0</v>
      </c>
      <c r="K201" s="431">
        <v>3.0</v>
      </c>
      <c r="L201" s="431">
        <v>3.0</v>
      </c>
      <c r="M201" s="431">
        <v>3.0</v>
      </c>
      <c r="N201" s="431">
        <v>4.0</v>
      </c>
      <c r="O201" s="431">
        <v>13.0</v>
      </c>
      <c r="P201" s="431">
        <v>22.0</v>
      </c>
    </row>
    <row r="202" ht="15.75" customHeight="1">
      <c r="A202" s="15"/>
      <c r="B202" s="15"/>
      <c r="C202" s="15"/>
      <c r="D202" s="15"/>
      <c r="E202" s="418">
        <v>3.0</v>
      </c>
      <c r="F202" s="418">
        <v>2.0</v>
      </c>
      <c r="G202" s="418">
        <v>3.0</v>
      </c>
      <c r="H202" s="418">
        <v>2.0</v>
      </c>
      <c r="I202" s="418">
        <f t="shared" si="2"/>
        <v>10</v>
      </c>
      <c r="J202" s="15"/>
      <c r="K202" s="15"/>
      <c r="L202" s="15"/>
      <c r="M202" s="15"/>
      <c r="N202" s="15"/>
      <c r="O202" s="15"/>
      <c r="P202" s="15"/>
    </row>
    <row r="203" ht="15.75" customHeight="1">
      <c r="A203" s="15"/>
      <c r="B203" s="15"/>
      <c r="C203" s="15"/>
      <c r="D203" s="15"/>
      <c r="E203" s="418">
        <v>3.0</v>
      </c>
      <c r="F203" s="418">
        <v>2.0</v>
      </c>
      <c r="G203" s="418">
        <v>3.0</v>
      </c>
      <c r="H203" s="418">
        <v>1.0</v>
      </c>
      <c r="I203" s="418">
        <f t="shared" si="2"/>
        <v>9</v>
      </c>
      <c r="J203" s="15"/>
      <c r="K203" s="15"/>
      <c r="L203" s="15"/>
      <c r="M203" s="15"/>
      <c r="N203" s="15"/>
      <c r="O203" s="15"/>
      <c r="P203" s="15"/>
    </row>
    <row r="204" ht="15.75" customHeight="1">
      <c r="A204" s="15"/>
      <c r="B204" s="15"/>
      <c r="C204" s="15"/>
      <c r="D204" s="15"/>
      <c r="E204" s="418">
        <v>3.0</v>
      </c>
      <c r="F204" s="418">
        <v>2.0</v>
      </c>
      <c r="G204" s="418">
        <v>3.0</v>
      </c>
      <c r="H204" s="418">
        <v>1.0</v>
      </c>
      <c r="I204" s="418">
        <f t="shared" si="2"/>
        <v>9</v>
      </c>
      <c r="J204" s="15"/>
      <c r="K204" s="15"/>
      <c r="L204" s="15"/>
      <c r="M204" s="15"/>
      <c r="N204" s="15"/>
      <c r="O204" s="15"/>
      <c r="P204" s="15"/>
    </row>
    <row r="205" ht="15.75" customHeight="1">
      <c r="A205" s="15"/>
      <c r="B205" s="15"/>
      <c r="C205" s="15"/>
      <c r="D205" s="15"/>
      <c r="E205" s="418">
        <v>3.0</v>
      </c>
      <c r="F205" s="418">
        <v>2.0</v>
      </c>
      <c r="G205" s="418">
        <v>3.0</v>
      </c>
      <c r="H205" s="418">
        <v>2.0</v>
      </c>
      <c r="I205" s="418">
        <f t="shared" si="2"/>
        <v>10</v>
      </c>
      <c r="J205" s="15"/>
      <c r="K205" s="15"/>
      <c r="L205" s="15"/>
      <c r="M205" s="15"/>
      <c r="N205" s="15"/>
      <c r="O205" s="15"/>
      <c r="P205" s="15"/>
    </row>
    <row r="206" ht="15.75" customHeight="1">
      <c r="A206" s="15"/>
      <c r="B206" s="15"/>
      <c r="C206" s="15"/>
      <c r="D206" s="15"/>
      <c r="E206" s="418">
        <v>3.0</v>
      </c>
      <c r="F206" s="418">
        <v>2.0</v>
      </c>
      <c r="G206" s="418">
        <v>3.0</v>
      </c>
      <c r="H206" s="418">
        <v>1.0</v>
      </c>
      <c r="I206" s="418">
        <f t="shared" si="2"/>
        <v>9</v>
      </c>
      <c r="J206" s="15"/>
      <c r="K206" s="15"/>
      <c r="L206" s="15"/>
      <c r="M206" s="15"/>
      <c r="N206" s="15"/>
      <c r="O206" s="15"/>
      <c r="P206" s="15"/>
    </row>
    <row r="207" ht="15.75" customHeight="1">
      <c r="A207" s="15"/>
      <c r="B207" s="15"/>
      <c r="C207" s="15"/>
      <c r="D207" s="15"/>
      <c r="E207" s="418">
        <v>3.0</v>
      </c>
      <c r="F207" s="418">
        <v>2.0</v>
      </c>
      <c r="G207" s="418">
        <v>3.0</v>
      </c>
      <c r="H207" s="418">
        <v>1.0</v>
      </c>
      <c r="I207" s="418">
        <f t="shared" si="2"/>
        <v>9</v>
      </c>
      <c r="J207" s="15"/>
      <c r="K207" s="15"/>
      <c r="L207" s="15"/>
      <c r="M207" s="15"/>
      <c r="N207" s="15"/>
      <c r="O207" s="15"/>
      <c r="P207" s="15"/>
    </row>
    <row r="208" ht="15.75" customHeight="1">
      <c r="A208" s="15"/>
      <c r="B208" s="15"/>
      <c r="C208" s="15"/>
      <c r="D208" s="15"/>
      <c r="E208" s="418">
        <v>3.0</v>
      </c>
      <c r="F208" s="418">
        <v>2.0</v>
      </c>
      <c r="G208" s="418">
        <v>3.0</v>
      </c>
      <c r="H208" s="418">
        <v>1.0</v>
      </c>
      <c r="I208" s="418">
        <f t="shared" si="2"/>
        <v>9</v>
      </c>
      <c r="J208" s="15"/>
      <c r="K208" s="15"/>
      <c r="L208" s="15"/>
      <c r="M208" s="15"/>
      <c r="N208" s="15"/>
      <c r="O208" s="15"/>
      <c r="P208" s="15"/>
    </row>
    <row r="209" ht="15.75" customHeight="1">
      <c r="A209" s="15"/>
      <c r="B209" s="15"/>
      <c r="C209" s="15"/>
      <c r="D209" s="15"/>
      <c r="E209" s="418">
        <v>3.0</v>
      </c>
      <c r="F209" s="418">
        <v>2.0</v>
      </c>
      <c r="G209" s="418">
        <v>3.0</v>
      </c>
      <c r="H209" s="418">
        <v>1.0</v>
      </c>
      <c r="I209" s="418">
        <f t="shared" si="2"/>
        <v>9</v>
      </c>
      <c r="J209" s="15"/>
      <c r="K209" s="15"/>
      <c r="L209" s="15"/>
      <c r="M209" s="15"/>
      <c r="N209" s="15"/>
      <c r="O209" s="15"/>
      <c r="P209" s="15"/>
    </row>
    <row r="210" ht="15.75" customHeight="1">
      <c r="A210" s="15"/>
      <c r="B210" s="15"/>
      <c r="C210" s="15"/>
      <c r="D210" s="15"/>
      <c r="E210" s="418">
        <v>3.0</v>
      </c>
      <c r="F210" s="418">
        <v>2.0</v>
      </c>
      <c r="G210" s="418">
        <v>2.0</v>
      </c>
      <c r="H210" s="418">
        <v>1.0</v>
      </c>
      <c r="I210" s="418">
        <f t="shared" si="2"/>
        <v>8</v>
      </c>
      <c r="J210" s="15"/>
      <c r="K210" s="15"/>
      <c r="L210" s="15"/>
      <c r="M210" s="15"/>
      <c r="N210" s="15"/>
      <c r="O210" s="15"/>
      <c r="P210" s="15"/>
    </row>
    <row r="211" ht="15.75" customHeight="1">
      <c r="A211" s="16"/>
      <c r="B211" s="16"/>
      <c r="C211" s="16"/>
      <c r="D211" s="16"/>
      <c r="E211" s="420">
        <v>3.0</v>
      </c>
      <c r="F211" s="420">
        <v>2.0</v>
      </c>
      <c r="G211" s="420">
        <v>3.0</v>
      </c>
      <c r="H211" s="420">
        <v>1.0</v>
      </c>
      <c r="I211" s="418">
        <f t="shared" si="2"/>
        <v>9</v>
      </c>
      <c r="J211" s="16"/>
      <c r="K211" s="16"/>
      <c r="L211" s="16"/>
      <c r="M211" s="16"/>
      <c r="N211" s="16"/>
      <c r="O211" s="16"/>
      <c r="P211" s="16"/>
    </row>
    <row r="212" ht="15.75" customHeight="1">
      <c r="A212" s="426">
        <v>18.0</v>
      </c>
      <c r="B212" s="427"/>
      <c r="C212" s="426" t="s">
        <v>178</v>
      </c>
      <c r="D212" s="426" t="s">
        <v>910</v>
      </c>
      <c r="E212" s="418">
        <v>2.0</v>
      </c>
      <c r="F212" s="418">
        <v>2.0</v>
      </c>
      <c r="G212" s="418">
        <v>2.0</v>
      </c>
      <c r="H212" s="418">
        <v>1.0</v>
      </c>
      <c r="I212" s="418">
        <f t="shared" si="2"/>
        <v>7</v>
      </c>
      <c r="J212" s="431">
        <v>7.0</v>
      </c>
      <c r="K212" s="431">
        <v>2.0</v>
      </c>
      <c r="L212" s="431">
        <v>2.0</v>
      </c>
      <c r="M212" s="431">
        <v>3.0</v>
      </c>
      <c r="N212" s="431">
        <v>2.0</v>
      </c>
      <c r="O212" s="431">
        <v>9.0</v>
      </c>
      <c r="P212" s="431">
        <v>16.0</v>
      </c>
    </row>
    <row r="213" ht="15.75" customHeight="1">
      <c r="A213" s="15"/>
      <c r="B213" s="15"/>
      <c r="C213" s="15"/>
      <c r="D213" s="15"/>
      <c r="E213" s="418">
        <v>2.0</v>
      </c>
      <c r="F213" s="418">
        <v>2.0</v>
      </c>
      <c r="G213" s="418">
        <v>2.0</v>
      </c>
      <c r="H213" s="418">
        <v>1.0</v>
      </c>
      <c r="I213" s="418">
        <f t="shared" si="2"/>
        <v>7</v>
      </c>
      <c r="J213" s="15"/>
      <c r="K213" s="15"/>
      <c r="L213" s="15"/>
      <c r="M213" s="15"/>
      <c r="N213" s="15"/>
      <c r="O213" s="15"/>
      <c r="P213" s="15"/>
    </row>
    <row r="214" ht="15.75" customHeight="1">
      <c r="A214" s="15"/>
      <c r="B214" s="15"/>
      <c r="C214" s="15"/>
      <c r="D214" s="15"/>
      <c r="E214" s="418">
        <v>2.0</v>
      </c>
      <c r="F214" s="418">
        <v>2.0</v>
      </c>
      <c r="G214" s="418">
        <v>2.0</v>
      </c>
      <c r="H214" s="418">
        <v>1.0</v>
      </c>
      <c r="I214" s="418">
        <f t="shared" si="2"/>
        <v>7</v>
      </c>
      <c r="J214" s="15"/>
      <c r="K214" s="15"/>
      <c r="L214" s="15"/>
      <c r="M214" s="15"/>
      <c r="N214" s="15"/>
      <c r="O214" s="15"/>
      <c r="P214" s="15"/>
    </row>
    <row r="215" ht="15.75" customHeight="1">
      <c r="A215" s="15"/>
      <c r="B215" s="15"/>
      <c r="C215" s="15"/>
      <c r="D215" s="15"/>
      <c r="E215" s="418">
        <v>2.0</v>
      </c>
      <c r="F215" s="418">
        <v>2.0</v>
      </c>
      <c r="G215" s="418">
        <v>2.0</v>
      </c>
      <c r="H215" s="418">
        <v>1.0</v>
      </c>
      <c r="I215" s="418">
        <f t="shared" si="2"/>
        <v>7</v>
      </c>
      <c r="J215" s="15"/>
      <c r="K215" s="15"/>
      <c r="L215" s="15"/>
      <c r="M215" s="15"/>
      <c r="N215" s="15"/>
      <c r="O215" s="15"/>
      <c r="P215" s="15"/>
    </row>
    <row r="216" ht="15.75" customHeight="1">
      <c r="A216" s="15"/>
      <c r="B216" s="15"/>
      <c r="C216" s="15"/>
      <c r="D216" s="15"/>
      <c r="E216" s="418">
        <v>2.0</v>
      </c>
      <c r="F216" s="418">
        <v>2.0</v>
      </c>
      <c r="G216" s="418">
        <v>2.0</v>
      </c>
      <c r="H216" s="418">
        <v>1.0</v>
      </c>
      <c r="I216" s="418">
        <f t="shared" si="2"/>
        <v>7</v>
      </c>
      <c r="J216" s="15"/>
      <c r="K216" s="15"/>
      <c r="L216" s="15"/>
      <c r="M216" s="15"/>
      <c r="N216" s="15"/>
      <c r="O216" s="15"/>
      <c r="P216" s="15"/>
    </row>
    <row r="217" ht="15.75" customHeight="1">
      <c r="A217" s="15"/>
      <c r="B217" s="15"/>
      <c r="C217" s="15"/>
      <c r="D217" s="15"/>
      <c r="E217" s="418">
        <v>2.0</v>
      </c>
      <c r="F217" s="418">
        <v>2.0</v>
      </c>
      <c r="G217" s="418">
        <v>2.0</v>
      </c>
      <c r="H217" s="418">
        <v>1.0</v>
      </c>
      <c r="I217" s="418">
        <f t="shared" si="2"/>
        <v>7</v>
      </c>
      <c r="J217" s="15"/>
      <c r="K217" s="15"/>
      <c r="L217" s="15"/>
      <c r="M217" s="15"/>
      <c r="N217" s="15"/>
      <c r="O217" s="15"/>
      <c r="P217" s="15"/>
    </row>
    <row r="218" ht="15.75" customHeight="1">
      <c r="A218" s="15"/>
      <c r="B218" s="15"/>
      <c r="C218" s="15"/>
      <c r="D218" s="15"/>
      <c r="E218" s="418">
        <v>2.0</v>
      </c>
      <c r="F218" s="418">
        <v>1.0</v>
      </c>
      <c r="G218" s="418">
        <v>1.0</v>
      </c>
      <c r="H218" s="418">
        <v>1.0</v>
      </c>
      <c r="I218" s="418">
        <f t="shared" si="2"/>
        <v>5</v>
      </c>
      <c r="J218" s="15"/>
      <c r="K218" s="15"/>
      <c r="L218" s="15"/>
      <c r="M218" s="15"/>
      <c r="N218" s="15"/>
      <c r="O218" s="15"/>
      <c r="P218" s="15"/>
    </row>
    <row r="219" ht="15.75" customHeight="1">
      <c r="A219" s="15"/>
      <c r="B219" s="15"/>
      <c r="C219" s="15"/>
      <c r="D219" s="15"/>
      <c r="E219" s="418">
        <v>2.0</v>
      </c>
      <c r="F219" s="418">
        <v>2.0</v>
      </c>
      <c r="G219" s="418">
        <v>2.0</v>
      </c>
      <c r="H219" s="418">
        <v>1.0</v>
      </c>
      <c r="I219" s="418">
        <f t="shared" si="2"/>
        <v>7</v>
      </c>
      <c r="J219" s="15"/>
      <c r="K219" s="15"/>
      <c r="L219" s="15"/>
      <c r="M219" s="15"/>
      <c r="N219" s="15"/>
      <c r="O219" s="15"/>
      <c r="P219" s="15"/>
    </row>
    <row r="220" ht="15.75" customHeight="1">
      <c r="A220" s="15"/>
      <c r="B220" s="15"/>
      <c r="C220" s="15"/>
      <c r="D220" s="15"/>
      <c r="E220" s="418">
        <v>2.0</v>
      </c>
      <c r="F220" s="418">
        <v>1.0</v>
      </c>
      <c r="G220" s="418">
        <v>1.0</v>
      </c>
      <c r="H220" s="418">
        <v>1.0</v>
      </c>
      <c r="I220" s="418">
        <f t="shared" si="2"/>
        <v>5</v>
      </c>
      <c r="J220" s="15"/>
      <c r="K220" s="15"/>
      <c r="L220" s="15"/>
      <c r="M220" s="15"/>
      <c r="N220" s="15"/>
      <c r="O220" s="15"/>
      <c r="P220" s="15"/>
    </row>
    <row r="221" ht="15.75" customHeight="1">
      <c r="A221" s="15"/>
      <c r="B221" s="15"/>
      <c r="C221" s="15"/>
      <c r="D221" s="15"/>
      <c r="E221" s="418">
        <v>2.0</v>
      </c>
      <c r="F221" s="418">
        <v>2.0</v>
      </c>
      <c r="G221" s="418">
        <v>2.0</v>
      </c>
      <c r="H221" s="418">
        <v>1.0</v>
      </c>
      <c r="I221" s="418">
        <f t="shared" si="2"/>
        <v>7</v>
      </c>
      <c r="J221" s="15"/>
      <c r="K221" s="15"/>
      <c r="L221" s="15"/>
      <c r="M221" s="15"/>
      <c r="N221" s="15"/>
      <c r="O221" s="15"/>
      <c r="P221" s="15"/>
    </row>
    <row r="222" ht="15.75" customHeight="1">
      <c r="A222" s="16"/>
      <c r="B222" s="16"/>
      <c r="C222" s="16"/>
      <c r="D222" s="16"/>
      <c r="E222" s="420">
        <v>2.0</v>
      </c>
      <c r="F222" s="420">
        <v>2.0</v>
      </c>
      <c r="G222" s="420">
        <v>2.0</v>
      </c>
      <c r="H222" s="420">
        <v>1.0</v>
      </c>
      <c r="I222" s="418">
        <f t="shared" si="2"/>
        <v>7</v>
      </c>
      <c r="J222" s="16"/>
      <c r="K222" s="16"/>
      <c r="L222" s="16"/>
      <c r="M222" s="16"/>
      <c r="N222" s="16"/>
      <c r="O222" s="16"/>
      <c r="P222" s="16"/>
    </row>
    <row r="223" ht="15.75" customHeight="1">
      <c r="A223" s="416">
        <v>19.0</v>
      </c>
      <c r="B223" s="417"/>
      <c r="C223" s="416" t="s">
        <v>232</v>
      </c>
      <c r="D223" s="416" t="s">
        <v>911</v>
      </c>
      <c r="E223" s="418">
        <v>3.0</v>
      </c>
      <c r="F223" s="418">
        <v>2.0</v>
      </c>
      <c r="G223" s="418">
        <v>3.0</v>
      </c>
      <c r="H223" s="418">
        <v>2.0</v>
      </c>
      <c r="I223" s="418">
        <f t="shared" si="2"/>
        <v>10</v>
      </c>
      <c r="J223" s="431">
        <v>10.0</v>
      </c>
      <c r="K223" s="431">
        <v>2.0</v>
      </c>
      <c r="L223" s="431">
        <v>3.0</v>
      </c>
      <c r="M223" s="431">
        <v>2.0</v>
      </c>
      <c r="N223" s="431">
        <v>3.0</v>
      </c>
      <c r="O223" s="431">
        <v>10.0</v>
      </c>
      <c r="P223" s="431">
        <v>20.0</v>
      </c>
    </row>
    <row r="224" ht="15.75" customHeight="1">
      <c r="A224" s="15"/>
      <c r="B224" s="15"/>
      <c r="C224" s="15"/>
      <c r="D224" s="15"/>
      <c r="E224" s="418">
        <v>3.0</v>
      </c>
      <c r="F224" s="418">
        <v>2.0</v>
      </c>
      <c r="G224" s="418">
        <v>3.0</v>
      </c>
      <c r="H224" s="418">
        <v>2.0</v>
      </c>
      <c r="I224" s="418">
        <f t="shared" si="2"/>
        <v>10</v>
      </c>
      <c r="J224" s="15"/>
      <c r="K224" s="15"/>
      <c r="L224" s="15"/>
      <c r="M224" s="15"/>
      <c r="N224" s="15"/>
      <c r="O224" s="15"/>
      <c r="P224" s="15"/>
    </row>
    <row r="225" ht="15.75" customHeight="1">
      <c r="A225" s="15"/>
      <c r="B225" s="15"/>
      <c r="C225" s="15"/>
      <c r="D225" s="15"/>
      <c r="E225" s="418">
        <v>3.0</v>
      </c>
      <c r="F225" s="418">
        <v>2.0</v>
      </c>
      <c r="G225" s="418">
        <v>3.0</v>
      </c>
      <c r="H225" s="418">
        <v>2.0</v>
      </c>
      <c r="I225" s="418">
        <f t="shared" si="2"/>
        <v>10</v>
      </c>
      <c r="J225" s="15"/>
      <c r="K225" s="15"/>
      <c r="L225" s="15"/>
      <c r="M225" s="15"/>
      <c r="N225" s="15"/>
      <c r="O225" s="15"/>
      <c r="P225" s="15"/>
    </row>
    <row r="226" ht="15.75" customHeight="1">
      <c r="A226" s="15"/>
      <c r="B226" s="15"/>
      <c r="C226" s="15"/>
      <c r="D226" s="15"/>
      <c r="E226" s="418">
        <v>3.0</v>
      </c>
      <c r="F226" s="418">
        <v>2.0</v>
      </c>
      <c r="G226" s="418">
        <v>3.0</v>
      </c>
      <c r="H226" s="418">
        <v>2.0</v>
      </c>
      <c r="I226" s="418">
        <f t="shared" si="2"/>
        <v>10</v>
      </c>
      <c r="J226" s="15"/>
      <c r="K226" s="15"/>
      <c r="L226" s="15"/>
      <c r="M226" s="15"/>
      <c r="N226" s="15"/>
      <c r="O226" s="15"/>
      <c r="P226" s="15"/>
    </row>
    <row r="227" ht="15.75" customHeight="1">
      <c r="A227" s="15"/>
      <c r="B227" s="15"/>
      <c r="C227" s="15"/>
      <c r="D227" s="15"/>
      <c r="E227" s="418">
        <v>3.0</v>
      </c>
      <c r="F227" s="418">
        <v>2.0</v>
      </c>
      <c r="G227" s="418">
        <v>3.0</v>
      </c>
      <c r="H227" s="418">
        <v>1.0</v>
      </c>
      <c r="I227" s="418">
        <f t="shared" si="2"/>
        <v>9</v>
      </c>
      <c r="J227" s="15"/>
      <c r="K227" s="15"/>
      <c r="L227" s="15"/>
      <c r="M227" s="15"/>
      <c r="N227" s="15"/>
      <c r="O227" s="15"/>
      <c r="P227" s="15"/>
    </row>
    <row r="228" ht="15.75" customHeight="1">
      <c r="A228" s="15"/>
      <c r="B228" s="15"/>
      <c r="C228" s="15"/>
      <c r="D228" s="15"/>
      <c r="E228" s="418">
        <v>3.0</v>
      </c>
      <c r="F228" s="418">
        <v>2.0</v>
      </c>
      <c r="G228" s="418">
        <v>2.0</v>
      </c>
      <c r="H228" s="418">
        <v>1.0</v>
      </c>
      <c r="I228" s="418">
        <f t="shared" si="2"/>
        <v>8</v>
      </c>
      <c r="J228" s="15"/>
      <c r="K228" s="15"/>
      <c r="L228" s="15"/>
      <c r="M228" s="15"/>
      <c r="N228" s="15"/>
      <c r="O228" s="15"/>
      <c r="P228" s="15"/>
    </row>
    <row r="229" ht="15.75" customHeight="1">
      <c r="A229" s="15"/>
      <c r="B229" s="15"/>
      <c r="C229" s="15"/>
      <c r="D229" s="15"/>
      <c r="E229" s="418">
        <v>3.0</v>
      </c>
      <c r="F229" s="418">
        <v>2.0</v>
      </c>
      <c r="G229" s="418">
        <v>3.0</v>
      </c>
      <c r="H229" s="418">
        <v>1.0</v>
      </c>
      <c r="I229" s="418">
        <f t="shared" si="2"/>
        <v>9</v>
      </c>
      <c r="J229" s="15"/>
      <c r="K229" s="15"/>
      <c r="L229" s="15"/>
      <c r="M229" s="15"/>
      <c r="N229" s="15"/>
      <c r="O229" s="15"/>
      <c r="P229" s="15"/>
    </row>
    <row r="230" ht="15.75" customHeight="1">
      <c r="A230" s="15"/>
      <c r="B230" s="15"/>
      <c r="C230" s="15"/>
      <c r="D230" s="15"/>
      <c r="E230" s="418">
        <v>3.0</v>
      </c>
      <c r="F230" s="418">
        <v>2.0</v>
      </c>
      <c r="G230" s="418">
        <v>3.0</v>
      </c>
      <c r="H230" s="418">
        <v>1.0</v>
      </c>
      <c r="I230" s="418">
        <f t="shared" si="2"/>
        <v>9</v>
      </c>
      <c r="J230" s="15"/>
      <c r="K230" s="15"/>
      <c r="L230" s="15"/>
      <c r="M230" s="15"/>
      <c r="N230" s="15"/>
      <c r="O230" s="15"/>
      <c r="P230" s="15"/>
    </row>
    <row r="231" ht="15.75" customHeight="1">
      <c r="A231" s="15"/>
      <c r="B231" s="15"/>
      <c r="C231" s="15"/>
      <c r="D231" s="15"/>
      <c r="E231" s="418">
        <v>3.0</v>
      </c>
      <c r="F231" s="418">
        <v>2.0</v>
      </c>
      <c r="G231" s="418">
        <v>3.0</v>
      </c>
      <c r="H231" s="418">
        <v>1.0</v>
      </c>
      <c r="I231" s="418">
        <f t="shared" si="2"/>
        <v>9</v>
      </c>
      <c r="J231" s="15"/>
      <c r="K231" s="15"/>
      <c r="L231" s="15"/>
      <c r="M231" s="15"/>
      <c r="N231" s="15"/>
      <c r="O231" s="15"/>
      <c r="P231" s="15"/>
    </row>
    <row r="232" ht="15.75" customHeight="1">
      <c r="A232" s="15"/>
      <c r="B232" s="15"/>
      <c r="C232" s="15"/>
      <c r="D232" s="15"/>
      <c r="E232" s="418">
        <v>3.0</v>
      </c>
      <c r="F232" s="418">
        <v>2.0</v>
      </c>
      <c r="G232" s="418">
        <v>3.0</v>
      </c>
      <c r="H232" s="418">
        <v>2.0</v>
      </c>
      <c r="I232" s="418">
        <f t="shared" si="2"/>
        <v>10</v>
      </c>
      <c r="J232" s="15"/>
      <c r="K232" s="15"/>
      <c r="L232" s="15"/>
      <c r="M232" s="15"/>
      <c r="N232" s="15"/>
      <c r="O232" s="15"/>
      <c r="P232" s="15"/>
    </row>
    <row r="233" ht="15.75" customHeight="1">
      <c r="A233" s="16"/>
      <c r="B233" s="16"/>
      <c r="C233" s="16"/>
      <c r="D233" s="16"/>
      <c r="E233" s="420">
        <v>3.0</v>
      </c>
      <c r="F233" s="420">
        <v>2.0</v>
      </c>
      <c r="G233" s="420">
        <v>3.0</v>
      </c>
      <c r="H233" s="420">
        <v>2.0</v>
      </c>
      <c r="I233" s="418">
        <f t="shared" si="2"/>
        <v>10</v>
      </c>
      <c r="J233" s="16"/>
      <c r="K233" s="16"/>
      <c r="L233" s="16"/>
      <c r="M233" s="16"/>
      <c r="N233" s="16"/>
      <c r="O233" s="16"/>
      <c r="P233" s="16"/>
    </row>
    <row r="234" ht="15.75" customHeight="1">
      <c r="A234" s="416">
        <v>20.0</v>
      </c>
      <c r="B234" s="417"/>
      <c r="C234" s="416" t="s">
        <v>88</v>
      </c>
      <c r="D234" s="416" t="s">
        <v>912</v>
      </c>
      <c r="E234" s="418">
        <v>3.0</v>
      </c>
      <c r="F234" s="418">
        <v>2.0</v>
      </c>
      <c r="G234" s="418">
        <v>3.0</v>
      </c>
      <c r="H234" s="418">
        <v>1.0</v>
      </c>
      <c r="I234" s="418">
        <f t="shared" si="2"/>
        <v>9</v>
      </c>
      <c r="J234" s="431">
        <v>8.0</v>
      </c>
      <c r="K234" s="431">
        <v>2.0</v>
      </c>
      <c r="L234" s="431">
        <v>3.0</v>
      </c>
      <c r="M234" s="431">
        <v>3.0</v>
      </c>
      <c r="N234" s="431">
        <v>3.0</v>
      </c>
      <c r="O234" s="431">
        <v>11.0</v>
      </c>
      <c r="P234" s="431">
        <v>19.0</v>
      </c>
    </row>
    <row r="235" ht="15.75" customHeight="1">
      <c r="A235" s="15"/>
      <c r="B235" s="15"/>
      <c r="C235" s="15"/>
      <c r="D235" s="15"/>
      <c r="E235" s="418">
        <v>3.0</v>
      </c>
      <c r="F235" s="418">
        <v>2.0</v>
      </c>
      <c r="G235" s="418">
        <v>3.0</v>
      </c>
      <c r="H235" s="418">
        <v>1.0</v>
      </c>
      <c r="I235" s="418">
        <f t="shared" si="2"/>
        <v>9</v>
      </c>
      <c r="J235" s="15"/>
      <c r="K235" s="15"/>
      <c r="L235" s="15"/>
      <c r="M235" s="15"/>
      <c r="N235" s="15"/>
      <c r="O235" s="15"/>
      <c r="P235" s="15"/>
    </row>
    <row r="236" ht="15.75" customHeight="1">
      <c r="A236" s="15"/>
      <c r="B236" s="15"/>
      <c r="C236" s="15"/>
      <c r="D236" s="15"/>
      <c r="E236" s="418">
        <v>3.0</v>
      </c>
      <c r="F236" s="418">
        <v>2.0</v>
      </c>
      <c r="G236" s="418">
        <v>2.0</v>
      </c>
      <c r="H236" s="418">
        <v>1.0</v>
      </c>
      <c r="I236" s="418">
        <f t="shared" si="2"/>
        <v>8</v>
      </c>
      <c r="J236" s="15"/>
      <c r="K236" s="15"/>
      <c r="L236" s="15"/>
      <c r="M236" s="15"/>
      <c r="N236" s="15"/>
      <c r="O236" s="15"/>
      <c r="P236" s="15"/>
    </row>
    <row r="237" ht="15.75" customHeight="1">
      <c r="A237" s="15"/>
      <c r="B237" s="15"/>
      <c r="C237" s="15"/>
      <c r="D237" s="15"/>
      <c r="E237" s="418">
        <v>3.0</v>
      </c>
      <c r="F237" s="418">
        <v>2.0</v>
      </c>
      <c r="G237" s="418">
        <v>2.0</v>
      </c>
      <c r="H237" s="418">
        <v>1.0</v>
      </c>
      <c r="I237" s="418">
        <f t="shared" si="2"/>
        <v>8</v>
      </c>
      <c r="J237" s="15"/>
      <c r="K237" s="15"/>
      <c r="L237" s="15"/>
      <c r="M237" s="15"/>
      <c r="N237" s="15"/>
      <c r="O237" s="15"/>
      <c r="P237" s="15"/>
    </row>
    <row r="238" ht="15.75" customHeight="1">
      <c r="A238" s="15"/>
      <c r="B238" s="15"/>
      <c r="C238" s="15"/>
      <c r="D238" s="15"/>
      <c r="E238" s="418">
        <v>3.0</v>
      </c>
      <c r="F238" s="418">
        <v>2.0</v>
      </c>
      <c r="G238" s="418">
        <v>2.0</v>
      </c>
      <c r="H238" s="418">
        <v>1.0</v>
      </c>
      <c r="I238" s="418">
        <f t="shared" si="2"/>
        <v>8</v>
      </c>
      <c r="J238" s="15"/>
      <c r="K238" s="15"/>
      <c r="L238" s="15"/>
      <c r="M238" s="15"/>
      <c r="N238" s="15"/>
      <c r="O238" s="15"/>
      <c r="P238" s="15"/>
    </row>
    <row r="239" ht="15.75" customHeight="1">
      <c r="A239" s="15"/>
      <c r="B239" s="15"/>
      <c r="C239" s="15"/>
      <c r="D239" s="15"/>
      <c r="E239" s="418">
        <v>2.0</v>
      </c>
      <c r="F239" s="418">
        <v>2.0</v>
      </c>
      <c r="G239" s="418">
        <v>1.0</v>
      </c>
      <c r="H239" s="418">
        <v>1.0</v>
      </c>
      <c r="I239" s="418">
        <f t="shared" si="2"/>
        <v>6</v>
      </c>
      <c r="J239" s="15"/>
      <c r="K239" s="15"/>
      <c r="L239" s="15"/>
      <c r="M239" s="15"/>
      <c r="N239" s="15"/>
      <c r="O239" s="15"/>
      <c r="P239" s="15"/>
    </row>
    <row r="240" ht="15.75" customHeight="1">
      <c r="A240" s="15"/>
      <c r="B240" s="15"/>
      <c r="C240" s="15"/>
      <c r="D240" s="15"/>
      <c r="E240" s="418">
        <v>2.0</v>
      </c>
      <c r="F240" s="418">
        <v>2.0</v>
      </c>
      <c r="G240" s="418">
        <v>2.0</v>
      </c>
      <c r="H240" s="418">
        <v>1.0</v>
      </c>
      <c r="I240" s="418">
        <f t="shared" si="2"/>
        <v>7</v>
      </c>
      <c r="J240" s="15"/>
      <c r="K240" s="15"/>
      <c r="L240" s="15"/>
      <c r="M240" s="15"/>
      <c r="N240" s="15"/>
      <c r="O240" s="15"/>
      <c r="P240" s="15"/>
    </row>
    <row r="241" ht="15.75" customHeight="1">
      <c r="A241" s="15"/>
      <c r="B241" s="15"/>
      <c r="C241" s="15"/>
      <c r="D241" s="15"/>
      <c r="E241" s="418">
        <v>2.0</v>
      </c>
      <c r="F241" s="418">
        <v>2.0</v>
      </c>
      <c r="G241" s="418">
        <v>2.0</v>
      </c>
      <c r="H241" s="418">
        <v>1.0</v>
      </c>
      <c r="I241" s="418">
        <f t="shared" si="2"/>
        <v>7</v>
      </c>
      <c r="J241" s="15"/>
      <c r="K241" s="15"/>
      <c r="L241" s="15"/>
      <c r="M241" s="15"/>
      <c r="N241" s="15"/>
      <c r="O241" s="15"/>
      <c r="P241" s="15"/>
    </row>
    <row r="242" ht="15.75" customHeight="1">
      <c r="A242" s="15"/>
      <c r="B242" s="15"/>
      <c r="C242" s="15"/>
      <c r="D242" s="15"/>
      <c r="E242" s="418">
        <v>2.0</v>
      </c>
      <c r="F242" s="418">
        <v>2.0</v>
      </c>
      <c r="G242" s="418">
        <v>1.0</v>
      </c>
      <c r="H242" s="418">
        <v>1.0</v>
      </c>
      <c r="I242" s="418">
        <f t="shared" si="2"/>
        <v>6</v>
      </c>
      <c r="J242" s="15"/>
      <c r="K242" s="15"/>
      <c r="L242" s="15"/>
      <c r="M242" s="15"/>
      <c r="N242" s="15"/>
      <c r="O242" s="15"/>
      <c r="P242" s="15"/>
    </row>
    <row r="243" ht="15.75" customHeight="1">
      <c r="A243" s="15"/>
      <c r="B243" s="15"/>
      <c r="C243" s="15"/>
      <c r="D243" s="15"/>
      <c r="E243" s="418">
        <v>2.0</v>
      </c>
      <c r="F243" s="418">
        <v>2.0</v>
      </c>
      <c r="G243" s="418">
        <v>1.0</v>
      </c>
      <c r="H243" s="418">
        <v>1.0</v>
      </c>
      <c r="I243" s="418">
        <f t="shared" si="2"/>
        <v>6</v>
      </c>
      <c r="J243" s="15"/>
      <c r="K243" s="15"/>
      <c r="L243" s="15"/>
      <c r="M243" s="15"/>
      <c r="N243" s="15"/>
      <c r="O243" s="15"/>
      <c r="P243" s="15"/>
    </row>
    <row r="244" ht="15.75" customHeight="1">
      <c r="A244" s="16"/>
      <c r="B244" s="16"/>
      <c r="C244" s="16"/>
      <c r="D244" s="16"/>
      <c r="E244" s="420">
        <v>3.0</v>
      </c>
      <c r="F244" s="420">
        <v>2.0</v>
      </c>
      <c r="G244" s="420">
        <v>2.0</v>
      </c>
      <c r="H244" s="420">
        <v>1.0</v>
      </c>
      <c r="I244" s="418">
        <f t="shared" si="2"/>
        <v>8</v>
      </c>
      <c r="J244" s="16"/>
      <c r="K244" s="16"/>
      <c r="L244" s="16"/>
      <c r="M244" s="16"/>
      <c r="N244" s="16"/>
      <c r="O244" s="16"/>
      <c r="P244" s="16"/>
    </row>
    <row r="245" ht="15.75" customHeight="1">
      <c r="A245" s="416">
        <v>21.0</v>
      </c>
      <c r="B245" s="417"/>
      <c r="C245" s="416" t="s">
        <v>199</v>
      </c>
      <c r="D245" s="416" t="s">
        <v>913</v>
      </c>
      <c r="E245" s="418">
        <v>3.0</v>
      </c>
      <c r="F245" s="418">
        <v>2.0</v>
      </c>
      <c r="G245" s="418">
        <v>2.0</v>
      </c>
      <c r="H245" s="418">
        <v>1.0</v>
      </c>
      <c r="I245" s="418">
        <f t="shared" si="2"/>
        <v>8</v>
      </c>
      <c r="J245" s="431">
        <v>8.0</v>
      </c>
      <c r="K245" s="431">
        <v>2.0</v>
      </c>
      <c r="L245" s="431">
        <v>3.0</v>
      </c>
      <c r="M245" s="431">
        <v>2.0</v>
      </c>
      <c r="N245" s="431">
        <v>3.0</v>
      </c>
      <c r="O245" s="431">
        <v>10.0</v>
      </c>
      <c r="P245" s="431">
        <v>18.0</v>
      </c>
    </row>
    <row r="246" ht="15.75" customHeight="1">
      <c r="A246" s="15"/>
      <c r="B246" s="15"/>
      <c r="C246" s="15"/>
      <c r="D246" s="15"/>
      <c r="E246" s="418">
        <v>3.0</v>
      </c>
      <c r="F246" s="418">
        <v>2.0</v>
      </c>
      <c r="G246" s="418">
        <v>2.0</v>
      </c>
      <c r="H246" s="418">
        <v>1.0</v>
      </c>
      <c r="I246" s="418">
        <f t="shared" si="2"/>
        <v>8</v>
      </c>
      <c r="J246" s="15"/>
      <c r="K246" s="15"/>
      <c r="L246" s="15"/>
      <c r="M246" s="15"/>
      <c r="N246" s="15"/>
      <c r="O246" s="15"/>
      <c r="P246" s="15"/>
    </row>
    <row r="247" ht="15.75" customHeight="1">
      <c r="A247" s="15"/>
      <c r="B247" s="15"/>
      <c r="C247" s="15"/>
      <c r="D247" s="15"/>
      <c r="E247" s="418">
        <v>3.0</v>
      </c>
      <c r="F247" s="418">
        <v>2.0</v>
      </c>
      <c r="G247" s="418">
        <v>2.0</v>
      </c>
      <c r="H247" s="418">
        <v>1.0</v>
      </c>
      <c r="I247" s="418">
        <f t="shared" si="2"/>
        <v>8</v>
      </c>
      <c r="J247" s="15"/>
      <c r="K247" s="15"/>
      <c r="L247" s="15"/>
      <c r="M247" s="15"/>
      <c r="N247" s="15"/>
      <c r="O247" s="15"/>
      <c r="P247" s="15"/>
    </row>
    <row r="248" ht="15.75" customHeight="1">
      <c r="A248" s="15"/>
      <c r="B248" s="15"/>
      <c r="C248" s="15"/>
      <c r="D248" s="15"/>
      <c r="E248" s="418">
        <v>3.0</v>
      </c>
      <c r="F248" s="418">
        <v>2.0</v>
      </c>
      <c r="G248" s="418">
        <v>1.0</v>
      </c>
      <c r="H248" s="418">
        <v>1.0</v>
      </c>
      <c r="I248" s="418">
        <f t="shared" si="2"/>
        <v>7</v>
      </c>
      <c r="J248" s="15"/>
      <c r="K248" s="15"/>
      <c r="L248" s="15"/>
      <c r="M248" s="15"/>
      <c r="N248" s="15"/>
      <c r="O248" s="15"/>
      <c r="P248" s="15"/>
    </row>
    <row r="249" ht="15.75" customHeight="1">
      <c r="A249" s="15"/>
      <c r="B249" s="15"/>
      <c r="C249" s="15"/>
      <c r="D249" s="15"/>
      <c r="E249" s="418">
        <v>2.0</v>
      </c>
      <c r="F249" s="418">
        <v>2.0</v>
      </c>
      <c r="G249" s="418">
        <v>2.0</v>
      </c>
      <c r="H249" s="418">
        <v>1.0</v>
      </c>
      <c r="I249" s="418">
        <f t="shared" si="2"/>
        <v>7</v>
      </c>
      <c r="J249" s="15"/>
      <c r="K249" s="15"/>
      <c r="L249" s="15"/>
      <c r="M249" s="15"/>
      <c r="N249" s="15"/>
      <c r="O249" s="15"/>
      <c r="P249" s="15"/>
    </row>
    <row r="250" ht="15.75" customHeight="1">
      <c r="A250" s="15"/>
      <c r="B250" s="15"/>
      <c r="C250" s="15"/>
      <c r="D250" s="15"/>
      <c r="E250" s="418">
        <v>2.0</v>
      </c>
      <c r="F250" s="418">
        <v>2.0</v>
      </c>
      <c r="G250" s="418">
        <v>3.0</v>
      </c>
      <c r="H250" s="418">
        <v>1.0</v>
      </c>
      <c r="I250" s="418">
        <f t="shared" si="2"/>
        <v>8</v>
      </c>
      <c r="J250" s="15"/>
      <c r="K250" s="15"/>
      <c r="L250" s="15"/>
      <c r="M250" s="15"/>
      <c r="N250" s="15"/>
      <c r="O250" s="15"/>
      <c r="P250" s="15"/>
    </row>
    <row r="251" ht="15.75" customHeight="1">
      <c r="A251" s="15"/>
      <c r="B251" s="15"/>
      <c r="C251" s="15"/>
      <c r="D251" s="15"/>
      <c r="E251" s="418">
        <v>3.0</v>
      </c>
      <c r="F251" s="418">
        <v>2.0</v>
      </c>
      <c r="G251" s="418">
        <v>2.0</v>
      </c>
      <c r="H251" s="418">
        <v>1.0</v>
      </c>
      <c r="I251" s="418">
        <f t="shared" si="2"/>
        <v>8</v>
      </c>
      <c r="J251" s="15"/>
      <c r="K251" s="15"/>
      <c r="L251" s="15"/>
      <c r="M251" s="15"/>
      <c r="N251" s="15"/>
      <c r="O251" s="15"/>
      <c r="P251" s="15"/>
    </row>
    <row r="252" ht="15.75" customHeight="1">
      <c r="A252" s="15"/>
      <c r="B252" s="15"/>
      <c r="C252" s="15"/>
      <c r="D252" s="15"/>
      <c r="E252" s="418">
        <v>3.0</v>
      </c>
      <c r="F252" s="418">
        <v>2.0</v>
      </c>
      <c r="G252" s="418">
        <v>2.0</v>
      </c>
      <c r="H252" s="418">
        <v>1.0</v>
      </c>
      <c r="I252" s="418">
        <f t="shared" si="2"/>
        <v>8</v>
      </c>
      <c r="J252" s="15"/>
      <c r="K252" s="15"/>
      <c r="L252" s="15"/>
      <c r="M252" s="15"/>
      <c r="N252" s="15"/>
      <c r="O252" s="15"/>
      <c r="P252" s="15"/>
    </row>
    <row r="253" ht="15.75" customHeight="1">
      <c r="A253" s="15"/>
      <c r="B253" s="15"/>
      <c r="C253" s="15"/>
      <c r="D253" s="15"/>
      <c r="E253" s="418">
        <v>3.0</v>
      </c>
      <c r="F253" s="418">
        <v>2.0</v>
      </c>
      <c r="G253" s="418">
        <v>2.0</v>
      </c>
      <c r="H253" s="418">
        <v>1.0</v>
      </c>
      <c r="I253" s="418">
        <f t="shared" si="2"/>
        <v>8</v>
      </c>
      <c r="J253" s="15"/>
      <c r="K253" s="15"/>
      <c r="L253" s="15"/>
      <c r="M253" s="15"/>
      <c r="N253" s="15"/>
      <c r="O253" s="15"/>
      <c r="P253" s="15"/>
    </row>
    <row r="254" ht="15.75" customHeight="1">
      <c r="A254" s="15"/>
      <c r="B254" s="15"/>
      <c r="C254" s="15"/>
      <c r="D254" s="15"/>
      <c r="E254" s="418">
        <v>3.0</v>
      </c>
      <c r="F254" s="418">
        <v>2.0</v>
      </c>
      <c r="G254" s="418">
        <v>3.0</v>
      </c>
      <c r="H254" s="418">
        <v>1.0</v>
      </c>
      <c r="I254" s="418">
        <f t="shared" si="2"/>
        <v>9</v>
      </c>
      <c r="J254" s="15"/>
      <c r="K254" s="15"/>
      <c r="L254" s="15"/>
      <c r="M254" s="15"/>
      <c r="N254" s="15"/>
      <c r="O254" s="15"/>
      <c r="P254" s="15"/>
    </row>
    <row r="255" ht="15.75" customHeight="1">
      <c r="A255" s="16"/>
      <c r="B255" s="16"/>
      <c r="C255" s="16"/>
      <c r="D255" s="16"/>
      <c r="E255" s="433">
        <v>3.0</v>
      </c>
      <c r="F255" s="433">
        <v>2.0</v>
      </c>
      <c r="G255" s="433">
        <v>2.0</v>
      </c>
      <c r="H255" s="433">
        <v>1.0</v>
      </c>
      <c r="I255" s="433">
        <f t="shared" si="2"/>
        <v>8</v>
      </c>
      <c r="J255" s="16"/>
      <c r="K255" s="16"/>
      <c r="L255" s="16"/>
      <c r="M255" s="16"/>
      <c r="N255" s="16"/>
      <c r="O255" s="16"/>
      <c r="P255" s="16"/>
    </row>
    <row r="256" ht="15.75" customHeight="1">
      <c r="A256" s="416">
        <v>22.0</v>
      </c>
      <c r="B256" s="417"/>
      <c r="C256" s="416" t="s">
        <v>914</v>
      </c>
      <c r="D256" s="416" t="s">
        <v>915</v>
      </c>
      <c r="E256" s="418">
        <v>3.0</v>
      </c>
      <c r="F256" s="418">
        <v>2.0</v>
      </c>
      <c r="G256" s="418">
        <v>2.0</v>
      </c>
      <c r="H256" s="418">
        <v>1.0</v>
      </c>
      <c r="I256" s="418">
        <f t="shared" si="2"/>
        <v>8</v>
      </c>
      <c r="J256" s="431">
        <v>7.0</v>
      </c>
      <c r="K256" s="431">
        <v>2.0</v>
      </c>
      <c r="L256" s="431">
        <v>3.0</v>
      </c>
      <c r="M256" s="431">
        <v>2.0</v>
      </c>
      <c r="N256" s="431">
        <v>3.0</v>
      </c>
      <c r="O256" s="431">
        <v>10.0</v>
      </c>
      <c r="P256" s="431">
        <v>17.0</v>
      </c>
    </row>
    <row r="257" ht="15.75" customHeight="1">
      <c r="A257" s="15"/>
      <c r="B257" s="15"/>
      <c r="C257" s="15"/>
      <c r="D257" s="15"/>
      <c r="E257" s="418">
        <v>3.0</v>
      </c>
      <c r="F257" s="418">
        <v>2.0</v>
      </c>
      <c r="G257" s="418">
        <v>2.0</v>
      </c>
      <c r="H257" s="418">
        <v>1.0</v>
      </c>
      <c r="I257" s="418">
        <f t="shared" si="2"/>
        <v>8</v>
      </c>
      <c r="J257" s="15"/>
      <c r="K257" s="15"/>
      <c r="L257" s="15"/>
      <c r="M257" s="15"/>
      <c r="N257" s="15"/>
      <c r="O257" s="15"/>
      <c r="P257" s="15"/>
    </row>
    <row r="258" ht="15.75" customHeight="1">
      <c r="A258" s="15"/>
      <c r="B258" s="15"/>
      <c r="C258" s="15"/>
      <c r="D258" s="15"/>
      <c r="E258" s="418">
        <v>3.0</v>
      </c>
      <c r="F258" s="418">
        <v>2.0</v>
      </c>
      <c r="G258" s="418">
        <v>1.0</v>
      </c>
      <c r="H258" s="418">
        <v>1.0</v>
      </c>
      <c r="I258" s="418">
        <f t="shared" si="2"/>
        <v>7</v>
      </c>
      <c r="J258" s="15"/>
      <c r="K258" s="15"/>
      <c r="L258" s="15"/>
      <c r="M258" s="15"/>
      <c r="N258" s="15"/>
      <c r="O258" s="15"/>
      <c r="P258" s="15"/>
    </row>
    <row r="259" ht="15.75" customHeight="1">
      <c r="A259" s="15"/>
      <c r="B259" s="15"/>
      <c r="C259" s="15"/>
      <c r="D259" s="15"/>
      <c r="E259" s="418">
        <v>3.0</v>
      </c>
      <c r="F259" s="418">
        <v>2.0</v>
      </c>
      <c r="G259" s="418">
        <v>1.0</v>
      </c>
      <c r="H259" s="418">
        <v>1.0</v>
      </c>
      <c r="I259" s="418">
        <f t="shared" si="2"/>
        <v>7</v>
      </c>
      <c r="J259" s="15"/>
      <c r="K259" s="15"/>
      <c r="L259" s="15"/>
      <c r="M259" s="15"/>
      <c r="N259" s="15"/>
      <c r="O259" s="15"/>
      <c r="P259" s="15"/>
    </row>
    <row r="260" ht="15.75" customHeight="1">
      <c r="A260" s="15"/>
      <c r="B260" s="15"/>
      <c r="C260" s="15"/>
      <c r="D260" s="15"/>
      <c r="E260" s="418">
        <v>3.0</v>
      </c>
      <c r="F260" s="418">
        <v>2.0</v>
      </c>
      <c r="G260" s="418">
        <v>1.0</v>
      </c>
      <c r="H260" s="418">
        <v>1.0</v>
      </c>
      <c r="I260" s="418">
        <f t="shared" si="2"/>
        <v>7</v>
      </c>
      <c r="J260" s="15"/>
      <c r="K260" s="15"/>
      <c r="L260" s="15"/>
      <c r="M260" s="15"/>
      <c r="N260" s="15"/>
      <c r="O260" s="15"/>
      <c r="P260" s="15"/>
    </row>
    <row r="261" ht="15.75" customHeight="1">
      <c r="A261" s="15"/>
      <c r="B261" s="15"/>
      <c r="C261" s="15"/>
      <c r="D261" s="15"/>
      <c r="E261" s="418">
        <v>3.0</v>
      </c>
      <c r="F261" s="418">
        <v>2.0</v>
      </c>
      <c r="G261" s="418">
        <v>1.0</v>
      </c>
      <c r="H261" s="418">
        <v>1.0</v>
      </c>
      <c r="I261" s="418">
        <f t="shared" si="2"/>
        <v>7</v>
      </c>
      <c r="J261" s="15"/>
      <c r="K261" s="15"/>
      <c r="L261" s="15"/>
      <c r="M261" s="15"/>
      <c r="N261" s="15"/>
      <c r="O261" s="15"/>
      <c r="P261" s="15"/>
    </row>
    <row r="262" ht="15.75" customHeight="1">
      <c r="A262" s="15"/>
      <c r="B262" s="15"/>
      <c r="C262" s="15"/>
      <c r="D262" s="15"/>
      <c r="E262" s="418">
        <v>3.0</v>
      </c>
      <c r="F262" s="418">
        <v>2.0</v>
      </c>
      <c r="G262" s="418">
        <v>1.0</v>
      </c>
      <c r="H262" s="418">
        <v>1.0</v>
      </c>
      <c r="I262" s="418">
        <f t="shared" si="2"/>
        <v>7</v>
      </c>
      <c r="J262" s="15"/>
      <c r="K262" s="15"/>
      <c r="L262" s="15"/>
      <c r="M262" s="15"/>
      <c r="N262" s="15"/>
      <c r="O262" s="15"/>
      <c r="P262" s="15"/>
    </row>
    <row r="263" ht="15.75" customHeight="1">
      <c r="A263" s="15"/>
      <c r="B263" s="15"/>
      <c r="C263" s="15"/>
      <c r="D263" s="15"/>
      <c r="E263" s="418">
        <v>3.0</v>
      </c>
      <c r="F263" s="418">
        <v>1.0</v>
      </c>
      <c r="G263" s="418">
        <v>1.0</v>
      </c>
      <c r="H263" s="418">
        <v>1.0</v>
      </c>
      <c r="I263" s="418">
        <f t="shared" si="2"/>
        <v>6</v>
      </c>
      <c r="J263" s="15"/>
      <c r="K263" s="15"/>
      <c r="L263" s="15"/>
      <c r="M263" s="15"/>
      <c r="N263" s="15"/>
      <c r="O263" s="15"/>
      <c r="P263" s="15"/>
    </row>
    <row r="264" ht="15.75" customHeight="1">
      <c r="A264" s="15"/>
      <c r="B264" s="15"/>
      <c r="C264" s="15"/>
      <c r="D264" s="15"/>
      <c r="E264" s="418">
        <v>2.0</v>
      </c>
      <c r="F264" s="418">
        <v>1.0</v>
      </c>
      <c r="G264" s="418">
        <v>1.0</v>
      </c>
      <c r="H264" s="418">
        <v>1.0</v>
      </c>
      <c r="I264" s="418">
        <f t="shared" si="2"/>
        <v>5</v>
      </c>
      <c r="J264" s="15"/>
      <c r="K264" s="15"/>
      <c r="L264" s="15"/>
      <c r="M264" s="15"/>
      <c r="N264" s="15"/>
      <c r="O264" s="15"/>
      <c r="P264" s="15"/>
    </row>
    <row r="265" ht="15.75" customHeight="1">
      <c r="A265" s="15"/>
      <c r="B265" s="15"/>
      <c r="C265" s="15"/>
      <c r="D265" s="15"/>
      <c r="E265" s="418">
        <v>2.0</v>
      </c>
      <c r="F265" s="418">
        <v>1.0</v>
      </c>
      <c r="G265" s="418">
        <v>1.0</v>
      </c>
      <c r="H265" s="418">
        <v>1.0</v>
      </c>
      <c r="I265" s="418">
        <f t="shared" si="2"/>
        <v>5</v>
      </c>
      <c r="J265" s="15"/>
      <c r="K265" s="15"/>
      <c r="L265" s="15"/>
      <c r="M265" s="15"/>
      <c r="N265" s="15"/>
      <c r="O265" s="15"/>
      <c r="P265" s="15"/>
    </row>
    <row r="266" ht="15.75" customHeight="1">
      <c r="A266" s="16"/>
      <c r="B266" s="16"/>
      <c r="C266" s="16"/>
      <c r="D266" s="16"/>
      <c r="E266" s="420">
        <v>3.0</v>
      </c>
      <c r="F266" s="420">
        <v>2.0</v>
      </c>
      <c r="G266" s="420">
        <v>1.0</v>
      </c>
      <c r="H266" s="420">
        <v>1.0</v>
      </c>
      <c r="I266" s="418">
        <f t="shared" si="2"/>
        <v>7</v>
      </c>
      <c r="J266" s="16"/>
      <c r="K266" s="16"/>
      <c r="L266" s="16"/>
      <c r="M266" s="16"/>
      <c r="N266" s="16"/>
      <c r="O266" s="16"/>
      <c r="P266" s="16"/>
    </row>
    <row r="267" ht="15.75" customHeight="1">
      <c r="A267" s="416">
        <v>23.0</v>
      </c>
      <c r="B267" s="417"/>
      <c r="C267" s="416" t="s">
        <v>148</v>
      </c>
      <c r="D267" s="416" t="s">
        <v>916</v>
      </c>
      <c r="E267" s="418">
        <v>3.0</v>
      </c>
      <c r="F267" s="418">
        <v>2.0</v>
      </c>
      <c r="G267" s="418">
        <v>2.0</v>
      </c>
      <c r="H267" s="418">
        <v>1.0</v>
      </c>
      <c r="I267" s="418">
        <f t="shared" si="2"/>
        <v>8</v>
      </c>
      <c r="J267" s="431">
        <v>7.0</v>
      </c>
      <c r="K267" s="431">
        <v>2.0</v>
      </c>
      <c r="L267" s="431">
        <v>3.0</v>
      </c>
      <c r="M267" s="431">
        <v>2.0</v>
      </c>
      <c r="N267" s="431">
        <v>3.0</v>
      </c>
      <c r="O267" s="431">
        <v>10.0</v>
      </c>
      <c r="P267" s="431">
        <v>17.0</v>
      </c>
    </row>
    <row r="268" ht="15.75" customHeight="1">
      <c r="A268" s="15"/>
      <c r="B268" s="15"/>
      <c r="C268" s="15"/>
      <c r="D268" s="15"/>
      <c r="E268" s="418">
        <v>3.0</v>
      </c>
      <c r="F268" s="418">
        <v>2.0</v>
      </c>
      <c r="G268" s="418">
        <v>1.0</v>
      </c>
      <c r="H268" s="418">
        <v>1.0</v>
      </c>
      <c r="I268" s="418">
        <f t="shared" si="2"/>
        <v>7</v>
      </c>
      <c r="J268" s="15"/>
      <c r="K268" s="15"/>
      <c r="L268" s="15"/>
      <c r="M268" s="15"/>
      <c r="N268" s="15"/>
      <c r="O268" s="15"/>
      <c r="P268" s="15"/>
    </row>
    <row r="269" ht="15.75" customHeight="1">
      <c r="A269" s="15"/>
      <c r="B269" s="15"/>
      <c r="C269" s="15"/>
      <c r="D269" s="15"/>
      <c r="E269" s="418">
        <v>3.0</v>
      </c>
      <c r="F269" s="418">
        <v>2.0</v>
      </c>
      <c r="G269" s="418">
        <v>1.0</v>
      </c>
      <c r="H269" s="418">
        <v>1.0</v>
      </c>
      <c r="I269" s="418">
        <f t="shared" si="2"/>
        <v>7</v>
      </c>
      <c r="J269" s="15"/>
      <c r="K269" s="15"/>
      <c r="L269" s="15"/>
      <c r="M269" s="15"/>
      <c r="N269" s="15"/>
      <c r="O269" s="15"/>
      <c r="P269" s="15"/>
    </row>
    <row r="270" ht="15.75" customHeight="1">
      <c r="A270" s="15"/>
      <c r="B270" s="15"/>
      <c r="C270" s="15"/>
      <c r="D270" s="15"/>
      <c r="E270" s="418">
        <v>3.0</v>
      </c>
      <c r="F270" s="418">
        <v>2.0</v>
      </c>
      <c r="G270" s="418">
        <v>1.0</v>
      </c>
      <c r="H270" s="418">
        <v>1.0</v>
      </c>
      <c r="I270" s="418">
        <f t="shared" si="2"/>
        <v>7</v>
      </c>
      <c r="J270" s="15"/>
      <c r="K270" s="15"/>
      <c r="L270" s="15"/>
      <c r="M270" s="15"/>
      <c r="N270" s="15"/>
      <c r="O270" s="15"/>
      <c r="P270" s="15"/>
    </row>
    <row r="271" ht="15.75" customHeight="1">
      <c r="A271" s="15"/>
      <c r="B271" s="15"/>
      <c r="C271" s="15"/>
      <c r="D271" s="15"/>
      <c r="E271" s="418">
        <v>3.0</v>
      </c>
      <c r="F271" s="418">
        <v>2.0</v>
      </c>
      <c r="G271" s="418">
        <v>1.0</v>
      </c>
      <c r="H271" s="418">
        <v>1.0</v>
      </c>
      <c r="I271" s="418">
        <f t="shared" si="2"/>
        <v>7</v>
      </c>
      <c r="J271" s="15"/>
      <c r="K271" s="15"/>
      <c r="L271" s="15"/>
      <c r="M271" s="15"/>
      <c r="N271" s="15"/>
      <c r="O271" s="15"/>
      <c r="P271" s="15"/>
    </row>
    <row r="272" ht="15.75" customHeight="1">
      <c r="A272" s="15"/>
      <c r="B272" s="15"/>
      <c r="C272" s="15"/>
      <c r="D272" s="15"/>
      <c r="E272" s="418">
        <v>3.0</v>
      </c>
      <c r="F272" s="418">
        <v>2.0</v>
      </c>
      <c r="G272" s="418">
        <v>1.0</v>
      </c>
      <c r="H272" s="418">
        <v>1.0</v>
      </c>
      <c r="I272" s="418">
        <f t="shared" si="2"/>
        <v>7</v>
      </c>
      <c r="J272" s="15"/>
      <c r="K272" s="15"/>
      <c r="L272" s="15"/>
      <c r="M272" s="15"/>
      <c r="N272" s="15"/>
      <c r="O272" s="15"/>
      <c r="P272" s="15"/>
    </row>
    <row r="273" ht="15.75" customHeight="1">
      <c r="A273" s="15"/>
      <c r="B273" s="15"/>
      <c r="C273" s="15"/>
      <c r="D273" s="15"/>
      <c r="E273" s="418">
        <v>3.0</v>
      </c>
      <c r="F273" s="418">
        <v>2.0</v>
      </c>
      <c r="G273" s="418">
        <v>1.0</v>
      </c>
      <c r="H273" s="418">
        <v>1.0</v>
      </c>
      <c r="I273" s="418">
        <f t="shared" si="2"/>
        <v>7</v>
      </c>
      <c r="J273" s="15"/>
      <c r="K273" s="15"/>
      <c r="L273" s="15"/>
      <c r="M273" s="15"/>
      <c r="N273" s="15"/>
      <c r="O273" s="15"/>
      <c r="P273" s="15"/>
    </row>
    <row r="274" ht="15.75" customHeight="1">
      <c r="A274" s="15"/>
      <c r="B274" s="15"/>
      <c r="C274" s="15"/>
      <c r="D274" s="15"/>
      <c r="E274" s="418">
        <v>3.0</v>
      </c>
      <c r="F274" s="418">
        <v>2.0</v>
      </c>
      <c r="G274" s="418">
        <v>1.0</v>
      </c>
      <c r="H274" s="418">
        <v>1.0</v>
      </c>
      <c r="I274" s="418">
        <f t="shared" si="2"/>
        <v>7</v>
      </c>
      <c r="J274" s="15"/>
      <c r="K274" s="15"/>
      <c r="L274" s="15"/>
      <c r="M274" s="15"/>
      <c r="N274" s="15"/>
      <c r="O274" s="15"/>
      <c r="P274" s="15"/>
    </row>
    <row r="275" ht="15.75" customHeight="1">
      <c r="A275" s="15"/>
      <c r="B275" s="15"/>
      <c r="C275" s="15"/>
      <c r="D275" s="15"/>
      <c r="E275" s="418">
        <v>3.0</v>
      </c>
      <c r="F275" s="418">
        <v>2.0</v>
      </c>
      <c r="G275" s="418">
        <v>1.0</v>
      </c>
      <c r="H275" s="418">
        <v>1.0</v>
      </c>
      <c r="I275" s="418">
        <f t="shared" si="2"/>
        <v>7</v>
      </c>
      <c r="J275" s="15"/>
      <c r="K275" s="15"/>
      <c r="L275" s="15"/>
      <c r="M275" s="15"/>
      <c r="N275" s="15"/>
      <c r="O275" s="15"/>
      <c r="P275" s="15"/>
    </row>
    <row r="276" ht="15.75" customHeight="1">
      <c r="A276" s="15"/>
      <c r="B276" s="15"/>
      <c r="C276" s="15"/>
      <c r="D276" s="15"/>
      <c r="E276" s="418">
        <v>3.0</v>
      </c>
      <c r="F276" s="418">
        <v>2.0</v>
      </c>
      <c r="G276" s="418">
        <v>3.0</v>
      </c>
      <c r="H276" s="418">
        <v>1.0</v>
      </c>
      <c r="I276" s="418">
        <f t="shared" si="2"/>
        <v>9</v>
      </c>
      <c r="J276" s="15"/>
      <c r="K276" s="15"/>
      <c r="L276" s="15"/>
      <c r="M276" s="15"/>
      <c r="N276" s="15"/>
      <c r="O276" s="15"/>
      <c r="P276" s="15"/>
    </row>
    <row r="277" ht="15.75" customHeight="1">
      <c r="A277" s="16"/>
      <c r="B277" s="16"/>
      <c r="C277" s="16"/>
      <c r="D277" s="16"/>
      <c r="E277" s="420">
        <v>3.0</v>
      </c>
      <c r="F277" s="420">
        <v>2.0</v>
      </c>
      <c r="G277" s="420">
        <v>1.0</v>
      </c>
      <c r="H277" s="420">
        <v>1.0</v>
      </c>
      <c r="I277" s="418">
        <f t="shared" si="2"/>
        <v>7</v>
      </c>
      <c r="J277" s="16"/>
      <c r="K277" s="16"/>
      <c r="L277" s="16"/>
      <c r="M277" s="16"/>
      <c r="N277" s="16"/>
      <c r="O277" s="16"/>
      <c r="P277" s="16"/>
    </row>
    <row r="278" ht="15.75" customHeight="1">
      <c r="A278" s="416">
        <v>24.0</v>
      </c>
      <c r="B278" s="417"/>
      <c r="C278" s="416" t="s">
        <v>220</v>
      </c>
      <c r="D278" s="416" t="s">
        <v>917</v>
      </c>
      <c r="E278" s="418">
        <v>2.0</v>
      </c>
      <c r="F278" s="418">
        <v>2.0</v>
      </c>
      <c r="G278" s="418">
        <v>2.0</v>
      </c>
      <c r="H278" s="418">
        <v>1.0</v>
      </c>
      <c r="I278" s="418">
        <f t="shared" si="2"/>
        <v>7</v>
      </c>
      <c r="J278" s="431">
        <v>5.0</v>
      </c>
      <c r="K278" s="431">
        <v>2.0</v>
      </c>
      <c r="L278" s="431">
        <v>2.0</v>
      </c>
      <c r="M278" s="431">
        <v>2.0</v>
      </c>
      <c r="N278" s="431">
        <v>2.0</v>
      </c>
      <c r="O278" s="431">
        <v>8.0</v>
      </c>
      <c r="P278" s="431">
        <v>13.0</v>
      </c>
    </row>
    <row r="279" ht="15.75" customHeight="1">
      <c r="A279" s="15"/>
      <c r="B279" s="15"/>
      <c r="C279" s="15"/>
      <c r="D279" s="15"/>
      <c r="E279" s="418">
        <v>2.0</v>
      </c>
      <c r="F279" s="418">
        <v>2.0</v>
      </c>
      <c r="G279" s="418">
        <v>1.0</v>
      </c>
      <c r="H279" s="418">
        <v>1.0</v>
      </c>
      <c r="I279" s="418">
        <f t="shared" si="2"/>
        <v>6</v>
      </c>
      <c r="J279" s="15"/>
      <c r="K279" s="15"/>
      <c r="L279" s="15"/>
      <c r="M279" s="15"/>
      <c r="N279" s="15"/>
      <c r="O279" s="15"/>
      <c r="P279" s="15"/>
    </row>
    <row r="280" ht="15.75" customHeight="1">
      <c r="A280" s="15"/>
      <c r="B280" s="15"/>
      <c r="C280" s="15"/>
      <c r="D280" s="15"/>
      <c r="E280" s="418">
        <v>2.0</v>
      </c>
      <c r="F280" s="418">
        <v>2.0</v>
      </c>
      <c r="G280" s="418">
        <v>1.0</v>
      </c>
      <c r="H280" s="418">
        <v>1.0</v>
      </c>
      <c r="I280" s="418">
        <f t="shared" si="2"/>
        <v>6</v>
      </c>
      <c r="J280" s="15"/>
      <c r="K280" s="15"/>
      <c r="L280" s="15"/>
      <c r="M280" s="15"/>
      <c r="N280" s="15"/>
      <c r="O280" s="15"/>
      <c r="P280" s="15"/>
    </row>
    <row r="281" ht="15.75" customHeight="1">
      <c r="A281" s="15"/>
      <c r="B281" s="15"/>
      <c r="C281" s="15"/>
      <c r="D281" s="15"/>
      <c r="E281" s="418">
        <v>2.0</v>
      </c>
      <c r="F281" s="418">
        <v>1.0</v>
      </c>
      <c r="G281" s="418">
        <v>1.0</v>
      </c>
      <c r="H281" s="418">
        <v>1.0</v>
      </c>
      <c r="I281" s="418">
        <f t="shared" si="2"/>
        <v>5</v>
      </c>
      <c r="J281" s="15"/>
      <c r="K281" s="15"/>
      <c r="L281" s="15"/>
      <c r="M281" s="15"/>
      <c r="N281" s="15"/>
      <c r="O281" s="15"/>
      <c r="P281" s="15"/>
    </row>
    <row r="282" ht="15.75" customHeight="1">
      <c r="A282" s="15"/>
      <c r="B282" s="15"/>
      <c r="C282" s="15"/>
      <c r="D282" s="15"/>
      <c r="E282" s="418">
        <v>2.0</v>
      </c>
      <c r="F282" s="418">
        <v>1.0</v>
      </c>
      <c r="G282" s="418">
        <v>1.0</v>
      </c>
      <c r="H282" s="418">
        <v>1.0</v>
      </c>
      <c r="I282" s="418">
        <f t="shared" si="2"/>
        <v>5</v>
      </c>
      <c r="J282" s="15"/>
      <c r="K282" s="15"/>
      <c r="L282" s="15"/>
      <c r="M282" s="15"/>
      <c r="N282" s="15"/>
      <c r="O282" s="15"/>
      <c r="P282" s="15"/>
    </row>
    <row r="283" ht="15.75" customHeight="1">
      <c r="A283" s="15"/>
      <c r="B283" s="15"/>
      <c r="C283" s="15"/>
      <c r="D283" s="15"/>
      <c r="E283" s="418">
        <v>2.0</v>
      </c>
      <c r="F283" s="418">
        <v>1.0</v>
      </c>
      <c r="G283" s="418">
        <v>1.0</v>
      </c>
      <c r="H283" s="418">
        <v>1.0</v>
      </c>
      <c r="I283" s="418">
        <f t="shared" si="2"/>
        <v>5</v>
      </c>
      <c r="J283" s="15"/>
      <c r="K283" s="15"/>
      <c r="L283" s="15"/>
      <c r="M283" s="15"/>
      <c r="N283" s="15"/>
      <c r="O283" s="15"/>
      <c r="P283" s="15"/>
    </row>
    <row r="284" ht="15.75" customHeight="1">
      <c r="A284" s="15"/>
      <c r="B284" s="15"/>
      <c r="C284" s="15"/>
      <c r="D284" s="15"/>
      <c r="E284" s="418">
        <v>2.0</v>
      </c>
      <c r="F284" s="418">
        <v>1.0</v>
      </c>
      <c r="G284" s="418">
        <v>1.0</v>
      </c>
      <c r="H284" s="418">
        <v>1.0</v>
      </c>
      <c r="I284" s="418">
        <f t="shared" si="2"/>
        <v>5</v>
      </c>
      <c r="J284" s="15"/>
      <c r="K284" s="15"/>
      <c r="L284" s="15"/>
      <c r="M284" s="15"/>
      <c r="N284" s="15"/>
      <c r="O284" s="15"/>
      <c r="P284" s="15"/>
    </row>
    <row r="285" ht="15.75" customHeight="1">
      <c r="A285" s="15"/>
      <c r="B285" s="15"/>
      <c r="C285" s="15"/>
      <c r="D285" s="15"/>
      <c r="E285" s="418">
        <v>2.0</v>
      </c>
      <c r="F285" s="418">
        <v>1.0</v>
      </c>
      <c r="G285" s="418">
        <v>1.0</v>
      </c>
      <c r="H285" s="418">
        <v>1.0</v>
      </c>
      <c r="I285" s="418">
        <f t="shared" si="2"/>
        <v>5</v>
      </c>
      <c r="J285" s="15"/>
      <c r="K285" s="15"/>
      <c r="L285" s="15"/>
      <c r="M285" s="15"/>
      <c r="N285" s="15"/>
      <c r="O285" s="15"/>
      <c r="P285" s="15"/>
    </row>
    <row r="286" ht="15.75" customHeight="1">
      <c r="A286" s="15"/>
      <c r="B286" s="15"/>
      <c r="C286" s="15"/>
      <c r="D286" s="15"/>
      <c r="E286" s="418">
        <v>2.0</v>
      </c>
      <c r="F286" s="418">
        <v>1.0</v>
      </c>
      <c r="G286" s="418">
        <v>1.0</v>
      </c>
      <c r="H286" s="418">
        <v>1.0</v>
      </c>
      <c r="I286" s="418">
        <f t="shared" si="2"/>
        <v>5</v>
      </c>
      <c r="J286" s="15"/>
      <c r="K286" s="15"/>
      <c r="L286" s="15"/>
      <c r="M286" s="15"/>
      <c r="N286" s="15"/>
      <c r="O286" s="15"/>
      <c r="P286" s="15"/>
    </row>
    <row r="287" ht="15.75" customHeight="1">
      <c r="A287" s="15"/>
      <c r="B287" s="15"/>
      <c r="C287" s="15"/>
      <c r="D287" s="15"/>
      <c r="E287" s="418">
        <v>2.0</v>
      </c>
      <c r="F287" s="418">
        <v>1.0</v>
      </c>
      <c r="G287" s="418">
        <v>1.0</v>
      </c>
      <c r="H287" s="418">
        <v>1.0</v>
      </c>
      <c r="I287" s="418">
        <f t="shared" si="2"/>
        <v>5</v>
      </c>
      <c r="J287" s="15"/>
      <c r="K287" s="15"/>
      <c r="L287" s="15"/>
      <c r="M287" s="15"/>
      <c r="N287" s="15"/>
      <c r="O287" s="15"/>
      <c r="P287" s="15"/>
    </row>
    <row r="288" ht="15.75" customHeight="1">
      <c r="A288" s="16"/>
      <c r="B288" s="16"/>
      <c r="C288" s="16"/>
      <c r="D288" s="16"/>
      <c r="E288" s="420">
        <v>2.0</v>
      </c>
      <c r="F288" s="420">
        <v>1.0</v>
      </c>
      <c r="G288" s="420">
        <v>1.0</v>
      </c>
      <c r="H288" s="420">
        <v>1.0</v>
      </c>
      <c r="I288" s="418">
        <f t="shared" si="2"/>
        <v>5</v>
      </c>
      <c r="J288" s="16"/>
      <c r="K288" s="16"/>
      <c r="L288" s="16"/>
      <c r="M288" s="16"/>
      <c r="N288" s="16"/>
      <c r="O288" s="16"/>
      <c r="P288" s="16"/>
    </row>
    <row r="289" ht="15.75" customHeight="1">
      <c r="A289" s="416">
        <v>25.0</v>
      </c>
      <c r="B289" s="417"/>
      <c r="C289" s="416" t="s">
        <v>70</v>
      </c>
      <c r="D289" s="416" t="s">
        <v>918</v>
      </c>
      <c r="E289" s="418">
        <v>2.0</v>
      </c>
      <c r="F289" s="418">
        <v>2.0</v>
      </c>
      <c r="G289" s="418">
        <v>2.0</v>
      </c>
      <c r="H289" s="418">
        <v>1.0</v>
      </c>
      <c r="I289" s="418">
        <f t="shared" si="2"/>
        <v>7</v>
      </c>
      <c r="J289" s="431">
        <v>7.0</v>
      </c>
      <c r="K289" s="431">
        <v>2.0</v>
      </c>
      <c r="L289" s="431">
        <v>2.0</v>
      </c>
      <c r="M289" s="431">
        <v>3.0</v>
      </c>
      <c r="N289" s="431">
        <v>2.0</v>
      </c>
      <c r="O289" s="431">
        <v>9.0</v>
      </c>
      <c r="P289" s="431">
        <v>16.0</v>
      </c>
    </row>
    <row r="290" ht="15.75" customHeight="1">
      <c r="A290" s="15"/>
      <c r="B290" s="15"/>
      <c r="C290" s="15"/>
      <c r="D290" s="15"/>
      <c r="E290" s="418">
        <v>2.0</v>
      </c>
      <c r="F290" s="418">
        <v>2.0</v>
      </c>
      <c r="G290" s="418">
        <v>2.0</v>
      </c>
      <c r="H290" s="418">
        <v>1.0</v>
      </c>
      <c r="I290" s="418">
        <f t="shared" si="2"/>
        <v>7</v>
      </c>
      <c r="J290" s="15"/>
      <c r="K290" s="15"/>
      <c r="L290" s="15"/>
      <c r="M290" s="15"/>
      <c r="N290" s="15"/>
      <c r="O290" s="15"/>
      <c r="P290" s="15"/>
    </row>
    <row r="291" ht="15.75" customHeight="1">
      <c r="A291" s="15"/>
      <c r="B291" s="15"/>
      <c r="C291" s="15"/>
      <c r="D291" s="15"/>
      <c r="E291" s="418">
        <v>2.0</v>
      </c>
      <c r="F291" s="418">
        <v>2.0</v>
      </c>
      <c r="G291" s="418">
        <v>1.0</v>
      </c>
      <c r="H291" s="418">
        <v>1.0</v>
      </c>
      <c r="I291" s="418">
        <f t="shared" si="2"/>
        <v>6</v>
      </c>
      <c r="J291" s="15"/>
      <c r="K291" s="15"/>
      <c r="L291" s="15"/>
      <c r="M291" s="15"/>
      <c r="N291" s="15"/>
      <c r="O291" s="15"/>
      <c r="P291" s="15"/>
    </row>
    <row r="292" ht="15.75" customHeight="1">
      <c r="A292" s="15"/>
      <c r="B292" s="15"/>
      <c r="C292" s="15"/>
      <c r="D292" s="15"/>
      <c r="E292" s="418">
        <v>2.0</v>
      </c>
      <c r="F292" s="418">
        <v>2.0</v>
      </c>
      <c r="G292" s="418">
        <v>2.0</v>
      </c>
      <c r="H292" s="418">
        <v>1.0</v>
      </c>
      <c r="I292" s="418">
        <f t="shared" si="2"/>
        <v>7</v>
      </c>
      <c r="J292" s="15"/>
      <c r="K292" s="15"/>
      <c r="L292" s="15"/>
      <c r="M292" s="15"/>
      <c r="N292" s="15"/>
      <c r="O292" s="15"/>
      <c r="P292" s="15"/>
    </row>
    <row r="293" ht="15.75" customHeight="1">
      <c r="A293" s="15"/>
      <c r="B293" s="15"/>
      <c r="C293" s="15"/>
      <c r="D293" s="15"/>
      <c r="E293" s="418">
        <v>2.0</v>
      </c>
      <c r="F293" s="418">
        <v>2.0</v>
      </c>
      <c r="G293" s="418">
        <v>2.0</v>
      </c>
      <c r="H293" s="418">
        <v>1.0</v>
      </c>
      <c r="I293" s="418">
        <f t="shared" si="2"/>
        <v>7</v>
      </c>
      <c r="J293" s="15"/>
      <c r="K293" s="15"/>
      <c r="L293" s="15"/>
      <c r="M293" s="15"/>
      <c r="N293" s="15"/>
      <c r="O293" s="15"/>
      <c r="P293" s="15"/>
    </row>
    <row r="294" ht="15.75" customHeight="1">
      <c r="A294" s="15"/>
      <c r="B294" s="15"/>
      <c r="C294" s="15"/>
      <c r="D294" s="15"/>
      <c r="E294" s="418">
        <v>2.0</v>
      </c>
      <c r="F294" s="418">
        <v>2.0</v>
      </c>
      <c r="G294" s="418">
        <v>2.0</v>
      </c>
      <c r="H294" s="418">
        <v>1.0</v>
      </c>
      <c r="I294" s="418">
        <f t="shared" si="2"/>
        <v>7</v>
      </c>
      <c r="J294" s="15"/>
      <c r="K294" s="15"/>
      <c r="L294" s="15"/>
      <c r="M294" s="15"/>
      <c r="N294" s="15"/>
      <c r="O294" s="15"/>
      <c r="P294" s="15"/>
    </row>
    <row r="295" ht="15.75" customHeight="1">
      <c r="A295" s="15"/>
      <c r="B295" s="15"/>
      <c r="C295" s="15"/>
      <c r="D295" s="15"/>
      <c r="E295" s="418">
        <v>2.0</v>
      </c>
      <c r="F295" s="418">
        <v>2.0</v>
      </c>
      <c r="G295" s="418">
        <v>2.0</v>
      </c>
      <c r="H295" s="418">
        <v>1.0</v>
      </c>
      <c r="I295" s="418">
        <f t="shared" si="2"/>
        <v>7</v>
      </c>
      <c r="J295" s="15"/>
      <c r="K295" s="15"/>
      <c r="L295" s="15"/>
      <c r="M295" s="15"/>
      <c r="N295" s="15"/>
      <c r="O295" s="15"/>
      <c r="P295" s="15"/>
    </row>
    <row r="296" ht="15.75" customHeight="1">
      <c r="A296" s="15"/>
      <c r="B296" s="15"/>
      <c r="C296" s="15"/>
      <c r="D296" s="15"/>
      <c r="E296" s="418">
        <v>2.0</v>
      </c>
      <c r="F296" s="418">
        <v>2.0</v>
      </c>
      <c r="G296" s="418">
        <v>2.0</v>
      </c>
      <c r="H296" s="418">
        <v>1.0</v>
      </c>
      <c r="I296" s="418">
        <f t="shared" si="2"/>
        <v>7</v>
      </c>
      <c r="J296" s="15"/>
      <c r="K296" s="15"/>
      <c r="L296" s="15"/>
      <c r="M296" s="15"/>
      <c r="N296" s="15"/>
      <c r="O296" s="15"/>
      <c r="P296" s="15"/>
    </row>
    <row r="297" ht="15.75" customHeight="1">
      <c r="A297" s="15"/>
      <c r="B297" s="15"/>
      <c r="C297" s="15"/>
      <c r="D297" s="15"/>
      <c r="E297" s="418">
        <v>2.0</v>
      </c>
      <c r="F297" s="418">
        <v>2.0</v>
      </c>
      <c r="G297" s="418">
        <v>2.0</v>
      </c>
      <c r="H297" s="418">
        <v>1.0</v>
      </c>
      <c r="I297" s="418">
        <f t="shared" si="2"/>
        <v>7</v>
      </c>
      <c r="J297" s="15"/>
      <c r="K297" s="15"/>
      <c r="L297" s="15"/>
      <c r="M297" s="15"/>
      <c r="N297" s="15"/>
      <c r="O297" s="15"/>
      <c r="P297" s="15"/>
    </row>
    <row r="298" ht="15.75" customHeight="1">
      <c r="A298" s="15"/>
      <c r="B298" s="15"/>
      <c r="C298" s="15"/>
      <c r="D298" s="15"/>
      <c r="E298" s="418">
        <v>2.0</v>
      </c>
      <c r="F298" s="418">
        <v>2.0</v>
      </c>
      <c r="G298" s="418">
        <v>2.0</v>
      </c>
      <c r="H298" s="418">
        <v>1.0</v>
      </c>
      <c r="I298" s="418">
        <f t="shared" si="2"/>
        <v>7</v>
      </c>
      <c r="J298" s="15"/>
      <c r="K298" s="15"/>
      <c r="L298" s="15"/>
      <c r="M298" s="15"/>
      <c r="N298" s="15"/>
      <c r="O298" s="15"/>
      <c r="P298" s="15"/>
    </row>
    <row r="299" ht="15.75" customHeight="1">
      <c r="A299" s="16"/>
      <c r="B299" s="16"/>
      <c r="C299" s="16"/>
      <c r="D299" s="16"/>
      <c r="E299" s="420">
        <v>2.0</v>
      </c>
      <c r="F299" s="420">
        <v>2.0</v>
      </c>
      <c r="G299" s="420">
        <v>2.0</v>
      </c>
      <c r="H299" s="420">
        <v>1.0</v>
      </c>
      <c r="I299" s="418">
        <f t="shared" si="2"/>
        <v>7</v>
      </c>
      <c r="J299" s="16"/>
      <c r="K299" s="16"/>
      <c r="L299" s="16"/>
      <c r="M299" s="16"/>
      <c r="N299" s="16"/>
      <c r="O299" s="16"/>
      <c r="P299" s="16"/>
    </row>
    <row r="300" ht="15.75" customHeight="1">
      <c r="A300" s="416">
        <v>26.0</v>
      </c>
      <c r="B300" s="417"/>
      <c r="C300" s="416" t="s">
        <v>184</v>
      </c>
      <c r="D300" s="416" t="s">
        <v>919</v>
      </c>
      <c r="E300" s="418">
        <v>2.0</v>
      </c>
      <c r="F300" s="418">
        <v>1.0</v>
      </c>
      <c r="G300" s="418">
        <v>1.0</v>
      </c>
      <c r="H300" s="418">
        <v>1.0</v>
      </c>
      <c r="I300" s="418">
        <f t="shared" si="2"/>
        <v>5</v>
      </c>
      <c r="J300" s="431">
        <v>5.0</v>
      </c>
      <c r="K300" s="431">
        <v>2.0</v>
      </c>
      <c r="L300" s="431">
        <v>2.0</v>
      </c>
      <c r="M300" s="431">
        <v>2.0</v>
      </c>
      <c r="N300" s="431">
        <v>2.0</v>
      </c>
      <c r="O300" s="431">
        <v>8.0</v>
      </c>
      <c r="P300" s="431">
        <v>13.0</v>
      </c>
    </row>
    <row r="301" ht="15.75" customHeight="1">
      <c r="A301" s="15"/>
      <c r="B301" s="15"/>
      <c r="C301" s="15"/>
      <c r="D301" s="15"/>
      <c r="E301" s="418">
        <v>2.0</v>
      </c>
      <c r="F301" s="418">
        <v>1.0</v>
      </c>
      <c r="G301" s="418">
        <v>1.0</v>
      </c>
      <c r="H301" s="418">
        <v>1.0</v>
      </c>
      <c r="I301" s="418">
        <f t="shared" si="2"/>
        <v>5</v>
      </c>
      <c r="J301" s="15"/>
      <c r="K301" s="15"/>
      <c r="L301" s="15"/>
      <c r="M301" s="15"/>
      <c r="N301" s="15"/>
      <c r="O301" s="15"/>
      <c r="P301" s="15"/>
    </row>
    <row r="302" ht="15.75" customHeight="1">
      <c r="A302" s="15"/>
      <c r="B302" s="15"/>
      <c r="C302" s="15"/>
      <c r="D302" s="15"/>
      <c r="E302" s="418">
        <v>2.0</v>
      </c>
      <c r="F302" s="418">
        <v>1.0</v>
      </c>
      <c r="G302" s="418">
        <v>1.0</v>
      </c>
      <c r="H302" s="418">
        <v>1.0</v>
      </c>
      <c r="I302" s="418">
        <f t="shared" si="2"/>
        <v>5</v>
      </c>
      <c r="J302" s="15"/>
      <c r="K302" s="15"/>
      <c r="L302" s="15"/>
      <c r="M302" s="15"/>
      <c r="N302" s="15"/>
      <c r="O302" s="15"/>
      <c r="P302" s="15"/>
    </row>
    <row r="303" ht="15.75" customHeight="1">
      <c r="A303" s="15"/>
      <c r="B303" s="15"/>
      <c r="C303" s="15"/>
      <c r="D303" s="15"/>
      <c r="E303" s="418">
        <v>2.0</v>
      </c>
      <c r="F303" s="418">
        <v>1.0</v>
      </c>
      <c r="G303" s="418">
        <v>1.0</v>
      </c>
      <c r="H303" s="418">
        <v>1.0</v>
      </c>
      <c r="I303" s="418">
        <f t="shared" si="2"/>
        <v>5</v>
      </c>
      <c r="J303" s="15"/>
      <c r="K303" s="15"/>
      <c r="L303" s="15"/>
      <c r="M303" s="15"/>
      <c r="N303" s="15"/>
      <c r="O303" s="15"/>
      <c r="P303" s="15"/>
    </row>
    <row r="304" ht="15.75" customHeight="1">
      <c r="A304" s="15"/>
      <c r="B304" s="15"/>
      <c r="C304" s="15"/>
      <c r="D304" s="15"/>
      <c r="E304" s="418">
        <v>2.0</v>
      </c>
      <c r="F304" s="418">
        <v>1.0</v>
      </c>
      <c r="G304" s="418">
        <v>1.0</v>
      </c>
      <c r="H304" s="418">
        <v>1.0</v>
      </c>
      <c r="I304" s="418">
        <f t="shared" si="2"/>
        <v>5</v>
      </c>
      <c r="J304" s="15"/>
      <c r="K304" s="15"/>
      <c r="L304" s="15"/>
      <c r="M304" s="15"/>
      <c r="N304" s="15"/>
      <c r="O304" s="15"/>
      <c r="P304" s="15"/>
    </row>
    <row r="305" ht="15.75" customHeight="1">
      <c r="A305" s="15"/>
      <c r="B305" s="15"/>
      <c r="C305" s="15"/>
      <c r="D305" s="15"/>
      <c r="E305" s="418">
        <v>2.0</v>
      </c>
      <c r="F305" s="418">
        <v>1.0</v>
      </c>
      <c r="G305" s="418">
        <v>1.0</v>
      </c>
      <c r="H305" s="418">
        <v>1.0</v>
      </c>
      <c r="I305" s="418">
        <f t="shared" si="2"/>
        <v>5</v>
      </c>
      <c r="J305" s="15"/>
      <c r="K305" s="15"/>
      <c r="L305" s="15"/>
      <c r="M305" s="15"/>
      <c r="N305" s="15"/>
      <c r="O305" s="15"/>
      <c r="P305" s="15"/>
    </row>
    <row r="306" ht="15.75" customHeight="1">
      <c r="A306" s="15"/>
      <c r="B306" s="15"/>
      <c r="C306" s="15"/>
      <c r="D306" s="15"/>
      <c r="E306" s="418">
        <v>2.0</v>
      </c>
      <c r="F306" s="418">
        <v>1.0</v>
      </c>
      <c r="G306" s="418">
        <v>1.0</v>
      </c>
      <c r="H306" s="418">
        <v>1.0</v>
      </c>
      <c r="I306" s="418">
        <f t="shared" si="2"/>
        <v>5</v>
      </c>
      <c r="J306" s="15"/>
      <c r="K306" s="15"/>
      <c r="L306" s="15"/>
      <c r="M306" s="15"/>
      <c r="N306" s="15"/>
      <c r="O306" s="15"/>
      <c r="P306" s="15"/>
    </row>
    <row r="307" ht="15.75" customHeight="1">
      <c r="A307" s="15"/>
      <c r="B307" s="15"/>
      <c r="C307" s="15"/>
      <c r="D307" s="15"/>
      <c r="E307" s="418">
        <v>2.0</v>
      </c>
      <c r="F307" s="418">
        <v>1.0</v>
      </c>
      <c r="G307" s="418">
        <v>1.0</v>
      </c>
      <c r="H307" s="418">
        <v>1.0</v>
      </c>
      <c r="I307" s="418">
        <f t="shared" si="2"/>
        <v>5</v>
      </c>
      <c r="J307" s="15"/>
      <c r="K307" s="15"/>
      <c r="L307" s="15"/>
      <c r="M307" s="15"/>
      <c r="N307" s="15"/>
      <c r="O307" s="15"/>
      <c r="P307" s="15"/>
    </row>
    <row r="308" ht="15.75" customHeight="1">
      <c r="A308" s="15"/>
      <c r="B308" s="15"/>
      <c r="C308" s="15"/>
      <c r="D308" s="15"/>
      <c r="E308" s="418">
        <v>2.0</v>
      </c>
      <c r="F308" s="418">
        <v>1.0</v>
      </c>
      <c r="G308" s="418">
        <v>1.0</v>
      </c>
      <c r="H308" s="418">
        <v>1.0</v>
      </c>
      <c r="I308" s="418">
        <f t="shared" si="2"/>
        <v>5</v>
      </c>
      <c r="J308" s="15"/>
      <c r="K308" s="15"/>
      <c r="L308" s="15"/>
      <c r="M308" s="15"/>
      <c r="N308" s="15"/>
      <c r="O308" s="15"/>
      <c r="P308" s="15"/>
    </row>
    <row r="309" ht="15.75" customHeight="1">
      <c r="A309" s="15"/>
      <c r="B309" s="15"/>
      <c r="C309" s="15"/>
      <c r="D309" s="15"/>
      <c r="E309" s="418">
        <v>2.0</v>
      </c>
      <c r="F309" s="418">
        <v>1.0</v>
      </c>
      <c r="G309" s="418">
        <v>1.0</v>
      </c>
      <c r="H309" s="418">
        <v>1.0</v>
      </c>
      <c r="I309" s="418">
        <f t="shared" si="2"/>
        <v>5</v>
      </c>
      <c r="J309" s="15"/>
      <c r="K309" s="15"/>
      <c r="L309" s="15"/>
      <c r="M309" s="15"/>
      <c r="N309" s="15"/>
      <c r="O309" s="15"/>
      <c r="P309" s="15"/>
    </row>
    <row r="310" ht="15.75" customHeight="1">
      <c r="A310" s="16"/>
      <c r="B310" s="16"/>
      <c r="C310" s="16"/>
      <c r="D310" s="16"/>
      <c r="E310" s="420">
        <v>2.0</v>
      </c>
      <c r="F310" s="420">
        <v>1.0</v>
      </c>
      <c r="G310" s="420">
        <v>1.0</v>
      </c>
      <c r="H310" s="420">
        <v>1.0</v>
      </c>
      <c r="I310" s="418">
        <f t="shared" si="2"/>
        <v>5</v>
      </c>
      <c r="J310" s="16"/>
      <c r="K310" s="16"/>
      <c r="L310" s="16"/>
      <c r="M310" s="16"/>
      <c r="N310" s="16"/>
      <c r="O310" s="16"/>
      <c r="P310" s="16"/>
    </row>
    <row r="311" ht="15.75" customHeight="1">
      <c r="A311" s="416">
        <v>27.0</v>
      </c>
      <c r="B311" s="417"/>
      <c r="C311" s="416" t="s">
        <v>235</v>
      </c>
      <c r="D311" s="416" t="s">
        <v>920</v>
      </c>
      <c r="E311" s="418">
        <v>2.0</v>
      </c>
      <c r="F311" s="418">
        <v>2.0</v>
      </c>
      <c r="G311" s="418">
        <v>2.0</v>
      </c>
      <c r="H311" s="418">
        <v>1.0</v>
      </c>
      <c r="I311" s="418">
        <f t="shared" si="2"/>
        <v>7</v>
      </c>
      <c r="J311" s="431">
        <v>7.0</v>
      </c>
      <c r="K311" s="431">
        <v>2.0</v>
      </c>
      <c r="L311" s="431">
        <v>2.0</v>
      </c>
      <c r="M311" s="431">
        <v>3.0</v>
      </c>
      <c r="N311" s="431">
        <v>2.0</v>
      </c>
      <c r="O311" s="431">
        <v>9.0</v>
      </c>
      <c r="P311" s="431">
        <v>16.0</v>
      </c>
    </row>
    <row r="312" ht="15.75" customHeight="1">
      <c r="A312" s="15"/>
      <c r="B312" s="15"/>
      <c r="C312" s="15"/>
      <c r="D312" s="15"/>
      <c r="E312" s="418">
        <v>2.0</v>
      </c>
      <c r="F312" s="418">
        <v>2.0</v>
      </c>
      <c r="G312" s="418">
        <v>2.0</v>
      </c>
      <c r="H312" s="418">
        <v>1.0</v>
      </c>
      <c r="I312" s="418">
        <f t="shared" si="2"/>
        <v>7</v>
      </c>
      <c r="J312" s="15"/>
      <c r="K312" s="15"/>
      <c r="L312" s="15"/>
      <c r="M312" s="15"/>
      <c r="N312" s="15"/>
      <c r="O312" s="15"/>
      <c r="P312" s="15"/>
    </row>
    <row r="313" ht="15.75" customHeight="1">
      <c r="A313" s="15"/>
      <c r="B313" s="15"/>
      <c r="C313" s="15"/>
      <c r="D313" s="15"/>
      <c r="E313" s="418">
        <v>2.0</v>
      </c>
      <c r="F313" s="418">
        <v>2.0</v>
      </c>
      <c r="G313" s="418">
        <v>2.0</v>
      </c>
      <c r="H313" s="418">
        <v>1.0</v>
      </c>
      <c r="I313" s="418">
        <f t="shared" si="2"/>
        <v>7</v>
      </c>
      <c r="J313" s="15"/>
      <c r="K313" s="15"/>
      <c r="L313" s="15"/>
      <c r="M313" s="15"/>
      <c r="N313" s="15"/>
      <c r="O313" s="15"/>
      <c r="P313" s="15"/>
    </row>
    <row r="314" ht="15.75" customHeight="1">
      <c r="A314" s="15"/>
      <c r="B314" s="15"/>
      <c r="C314" s="15"/>
      <c r="D314" s="15"/>
      <c r="E314" s="418">
        <v>2.0</v>
      </c>
      <c r="F314" s="418">
        <v>2.0</v>
      </c>
      <c r="G314" s="418">
        <v>2.0</v>
      </c>
      <c r="H314" s="418">
        <v>1.0</v>
      </c>
      <c r="I314" s="418">
        <f t="shared" si="2"/>
        <v>7</v>
      </c>
      <c r="J314" s="15"/>
      <c r="K314" s="15"/>
      <c r="L314" s="15"/>
      <c r="M314" s="15"/>
      <c r="N314" s="15"/>
      <c r="O314" s="15"/>
      <c r="P314" s="15"/>
    </row>
    <row r="315" ht="15.75" customHeight="1">
      <c r="A315" s="15"/>
      <c r="B315" s="15"/>
      <c r="C315" s="15"/>
      <c r="D315" s="15"/>
      <c r="E315" s="418">
        <v>2.0</v>
      </c>
      <c r="F315" s="418">
        <v>2.0</v>
      </c>
      <c r="G315" s="418">
        <v>2.0</v>
      </c>
      <c r="H315" s="418">
        <v>1.0</v>
      </c>
      <c r="I315" s="418">
        <f t="shared" si="2"/>
        <v>7</v>
      </c>
      <c r="J315" s="15"/>
      <c r="K315" s="15"/>
      <c r="L315" s="15"/>
      <c r="M315" s="15"/>
      <c r="N315" s="15"/>
      <c r="O315" s="15"/>
      <c r="P315" s="15"/>
    </row>
    <row r="316" ht="15.75" customHeight="1">
      <c r="A316" s="15"/>
      <c r="B316" s="15"/>
      <c r="C316" s="15"/>
      <c r="D316" s="15"/>
      <c r="E316" s="418">
        <v>2.0</v>
      </c>
      <c r="F316" s="418">
        <v>2.0</v>
      </c>
      <c r="G316" s="418">
        <v>2.0</v>
      </c>
      <c r="H316" s="418">
        <v>1.0</v>
      </c>
      <c r="I316" s="418">
        <f t="shared" si="2"/>
        <v>7</v>
      </c>
      <c r="J316" s="15"/>
      <c r="K316" s="15"/>
      <c r="L316" s="15"/>
      <c r="M316" s="15"/>
      <c r="N316" s="15"/>
      <c r="O316" s="15"/>
      <c r="P316" s="15"/>
    </row>
    <row r="317" ht="15.75" customHeight="1">
      <c r="A317" s="15"/>
      <c r="B317" s="15"/>
      <c r="C317" s="15"/>
      <c r="D317" s="15"/>
      <c r="E317" s="418">
        <v>2.0</v>
      </c>
      <c r="F317" s="418">
        <v>1.0</v>
      </c>
      <c r="G317" s="418">
        <v>1.0</v>
      </c>
      <c r="H317" s="418">
        <v>1.0</v>
      </c>
      <c r="I317" s="418">
        <f t="shared" si="2"/>
        <v>5</v>
      </c>
      <c r="J317" s="15"/>
      <c r="K317" s="15"/>
      <c r="L317" s="15"/>
      <c r="M317" s="15"/>
      <c r="N317" s="15"/>
      <c r="O317" s="15"/>
      <c r="P317" s="15"/>
    </row>
    <row r="318" ht="15.75" customHeight="1">
      <c r="A318" s="15"/>
      <c r="B318" s="15"/>
      <c r="C318" s="15"/>
      <c r="D318" s="15"/>
      <c r="E318" s="418">
        <v>2.0</v>
      </c>
      <c r="F318" s="418">
        <v>2.0</v>
      </c>
      <c r="G318" s="418">
        <v>2.0</v>
      </c>
      <c r="H318" s="418">
        <v>1.0</v>
      </c>
      <c r="I318" s="418">
        <f t="shared" si="2"/>
        <v>7</v>
      </c>
      <c r="J318" s="15"/>
      <c r="K318" s="15"/>
      <c r="L318" s="15"/>
      <c r="M318" s="15"/>
      <c r="N318" s="15"/>
      <c r="O318" s="15"/>
      <c r="P318" s="15"/>
    </row>
    <row r="319" ht="15.75" customHeight="1">
      <c r="A319" s="15"/>
      <c r="B319" s="15"/>
      <c r="C319" s="15"/>
      <c r="D319" s="15"/>
      <c r="E319" s="418">
        <v>2.0</v>
      </c>
      <c r="F319" s="418">
        <v>1.0</v>
      </c>
      <c r="G319" s="418">
        <v>1.0</v>
      </c>
      <c r="H319" s="418">
        <v>1.0</v>
      </c>
      <c r="I319" s="418">
        <f t="shared" si="2"/>
        <v>5</v>
      </c>
      <c r="J319" s="15"/>
      <c r="K319" s="15"/>
      <c r="L319" s="15"/>
      <c r="M319" s="15"/>
      <c r="N319" s="15"/>
      <c r="O319" s="15"/>
      <c r="P319" s="15"/>
    </row>
    <row r="320" ht="15.75" customHeight="1">
      <c r="A320" s="15"/>
      <c r="B320" s="15"/>
      <c r="C320" s="15"/>
      <c r="D320" s="15"/>
      <c r="E320" s="418">
        <v>2.0</v>
      </c>
      <c r="F320" s="418">
        <v>2.0</v>
      </c>
      <c r="G320" s="418">
        <v>2.0</v>
      </c>
      <c r="H320" s="418">
        <v>1.0</v>
      </c>
      <c r="I320" s="418">
        <f t="shared" si="2"/>
        <v>7</v>
      </c>
      <c r="J320" s="15"/>
      <c r="K320" s="15"/>
      <c r="L320" s="15"/>
      <c r="M320" s="15"/>
      <c r="N320" s="15"/>
      <c r="O320" s="15"/>
      <c r="P320" s="15"/>
    </row>
    <row r="321" ht="15.75" customHeight="1">
      <c r="A321" s="16"/>
      <c r="B321" s="16"/>
      <c r="C321" s="16"/>
      <c r="D321" s="16"/>
      <c r="E321" s="420">
        <v>2.0</v>
      </c>
      <c r="F321" s="420">
        <v>2.0</v>
      </c>
      <c r="G321" s="420">
        <v>2.0</v>
      </c>
      <c r="H321" s="420">
        <v>1.0</v>
      </c>
      <c r="I321" s="418">
        <f t="shared" si="2"/>
        <v>7</v>
      </c>
      <c r="J321" s="16"/>
      <c r="K321" s="16"/>
      <c r="L321" s="16"/>
      <c r="M321" s="16"/>
      <c r="N321" s="16"/>
      <c r="O321" s="16"/>
      <c r="P321" s="16"/>
    </row>
    <row r="322" ht="15.75" customHeight="1">
      <c r="A322" s="416">
        <v>28.0</v>
      </c>
      <c r="B322" s="417"/>
      <c r="C322" s="416" t="s">
        <v>921</v>
      </c>
      <c r="D322" s="416" t="s">
        <v>922</v>
      </c>
      <c r="E322" s="434"/>
      <c r="F322" s="434"/>
      <c r="G322" s="434"/>
      <c r="H322" s="434"/>
      <c r="I322" s="418">
        <f t="shared" si="2"/>
        <v>0</v>
      </c>
      <c r="J322" s="430"/>
      <c r="K322" s="430"/>
      <c r="L322" s="430"/>
      <c r="M322" s="430"/>
      <c r="N322" s="430"/>
      <c r="O322" s="430"/>
      <c r="P322" s="430"/>
    </row>
    <row r="323" ht="15.75" customHeight="1">
      <c r="A323" s="15"/>
      <c r="B323" s="15"/>
      <c r="C323" s="15"/>
      <c r="D323" s="15"/>
      <c r="E323" s="434"/>
      <c r="F323" s="434"/>
      <c r="G323" s="434"/>
      <c r="H323" s="434"/>
      <c r="I323" s="418">
        <f t="shared" si="2"/>
        <v>0</v>
      </c>
      <c r="J323" s="15"/>
      <c r="K323" s="15"/>
      <c r="L323" s="15"/>
      <c r="M323" s="15"/>
      <c r="N323" s="15"/>
      <c r="O323" s="15"/>
      <c r="P323" s="15"/>
    </row>
    <row r="324" ht="15.75" customHeight="1">
      <c r="A324" s="15"/>
      <c r="B324" s="15"/>
      <c r="C324" s="15"/>
      <c r="D324" s="15"/>
      <c r="E324" s="434"/>
      <c r="F324" s="434"/>
      <c r="G324" s="434"/>
      <c r="H324" s="434"/>
      <c r="I324" s="418">
        <f t="shared" si="2"/>
        <v>0</v>
      </c>
      <c r="J324" s="15"/>
      <c r="K324" s="15"/>
      <c r="L324" s="15"/>
      <c r="M324" s="15"/>
      <c r="N324" s="15"/>
      <c r="O324" s="15"/>
      <c r="P324" s="15"/>
    </row>
    <row r="325" ht="15.75" customHeight="1">
      <c r="A325" s="15"/>
      <c r="B325" s="15"/>
      <c r="C325" s="15"/>
      <c r="D325" s="15"/>
      <c r="E325" s="434"/>
      <c r="F325" s="434"/>
      <c r="G325" s="434"/>
      <c r="H325" s="434"/>
      <c r="I325" s="418">
        <f t="shared" si="2"/>
        <v>0</v>
      </c>
      <c r="J325" s="15"/>
      <c r="K325" s="15"/>
      <c r="L325" s="15"/>
      <c r="M325" s="15"/>
      <c r="N325" s="15"/>
      <c r="O325" s="15"/>
      <c r="P325" s="15"/>
    </row>
    <row r="326" ht="15.75" customHeight="1">
      <c r="A326" s="15"/>
      <c r="B326" s="15"/>
      <c r="C326" s="15"/>
      <c r="D326" s="15"/>
      <c r="E326" s="434"/>
      <c r="F326" s="434"/>
      <c r="G326" s="434"/>
      <c r="H326" s="434"/>
      <c r="I326" s="418">
        <f t="shared" si="2"/>
        <v>0</v>
      </c>
      <c r="J326" s="15"/>
      <c r="K326" s="15"/>
      <c r="L326" s="15"/>
      <c r="M326" s="15"/>
      <c r="N326" s="15"/>
      <c r="O326" s="15"/>
      <c r="P326" s="15"/>
    </row>
    <row r="327" ht="15.75" customHeight="1">
      <c r="A327" s="15"/>
      <c r="B327" s="15"/>
      <c r="C327" s="15"/>
      <c r="D327" s="15"/>
      <c r="E327" s="434"/>
      <c r="F327" s="434"/>
      <c r="G327" s="434"/>
      <c r="H327" s="434"/>
      <c r="I327" s="418">
        <f t="shared" si="2"/>
        <v>0</v>
      </c>
      <c r="J327" s="15"/>
      <c r="K327" s="15"/>
      <c r="L327" s="15"/>
      <c r="M327" s="15"/>
      <c r="N327" s="15"/>
      <c r="O327" s="15"/>
      <c r="P327" s="15"/>
    </row>
    <row r="328" ht="15.75" customHeight="1">
      <c r="A328" s="15"/>
      <c r="B328" s="15"/>
      <c r="C328" s="15"/>
      <c r="D328" s="15"/>
      <c r="E328" s="434"/>
      <c r="F328" s="434"/>
      <c r="G328" s="434"/>
      <c r="H328" s="434"/>
      <c r="I328" s="418">
        <f t="shared" si="2"/>
        <v>0</v>
      </c>
      <c r="J328" s="15"/>
      <c r="K328" s="15"/>
      <c r="L328" s="15"/>
      <c r="M328" s="15"/>
      <c r="N328" s="15"/>
      <c r="O328" s="15"/>
      <c r="P328" s="15"/>
    </row>
    <row r="329" ht="15.75" customHeight="1">
      <c r="A329" s="15"/>
      <c r="B329" s="15"/>
      <c r="C329" s="15"/>
      <c r="D329" s="15"/>
      <c r="E329" s="434"/>
      <c r="F329" s="434"/>
      <c r="G329" s="434"/>
      <c r="H329" s="434"/>
      <c r="I329" s="418">
        <f t="shared" si="2"/>
        <v>0</v>
      </c>
      <c r="J329" s="15"/>
      <c r="K329" s="15"/>
      <c r="L329" s="15"/>
      <c r="M329" s="15"/>
      <c r="N329" s="15"/>
      <c r="O329" s="15"/>
      <c r="P329" s="15"/>
    </row>
    <row r="330" ht="15.75" customHeight="1">
      <c r="A330" s="15"/>
      <c r="B330" s="15"/>
      <c r="C330" s="15"/>
      <c r="D330" s="15"/>
      <c r="E330" s="434"/>
      <c r="F330" s="434"/>
      <c r="G330" s="434"/>
      <c r="H330" s="434"/>
      <c r="I330" s="418">
        <f t="shared" si="2"/>
        <v>0</v>
      </c>
      <c r="J330" s="15"/>
      <c r="K330" s="15"/>
      <c r="L330" s="15"/>
      <c r="M330" s="15"/>
      <c r="N330" s="15"/>
      <c r="O330" s="15"/>
      <c r="P330" s="15"/>
    </row>
    <row r="331" ht="15.75" customHeight="1">
      <c r="A331" s="15"/>
      <c r="B331" s="15"/>
      <c r="C331" s="15"/>
      <c r="D331" s="15"/>
      <c r="E331" s="434"/>
      <c r="F331" s="434"/>
      <c r="G331" s="434"/>
      <c r="H331" s="434"/>
      <c r="I331" s="418">
        <f t="shared" si="2"/>
        <v>0</v>
      </c>
      <c r="J331" s="15"/>
      <c r="K331" s="15"/>
      <c r="L331" s="15"/>
      <c r="M331" s="15"/>
      <c r="N331" s="15"/>
      <c r="O331" s="15"/>
      <c r="P331" s="15"/>
    </row>
    <row r="332" ht="15.75" customHeight="1">
      <c r="A332" s="16"/>
      <c r="B332" s="16"/>
      <c r="C332" s="16"/>
      <c r="D332" s="16"/>
      <c r="E332" s="435"/>
      <c r="F332" s="435"/>
      <c r="G332" s="435"/>
      <c r="H332" s="435"/>
      <c r="I332" s="418">
        <f t="shared" si="2"/>
        <v>0</v>
      </c>
      <c r="J332" s="16"/>
      <c r="K332" s="16"/>
      <c r="L332" s="16"/>
      <c r="M332" s="16"/>
      <c r="N332" s="16"/>
      <c r="O332" s="16"/>
      <c r="P332" s="16"/>
    </row>
    <row r="333" ht="15.75" customHeight="1">
      <c r="A333" s="416">
        <v>29.0</v>
      </c>
      <c r="B333" s="417"/>
      <c r="C333" s="416" t="s">
        <v>202</v>
      </c>
      <c r="D333" s="416" t="s">
        <v>923</v>
      </c>
      <c r="E333" s="418">
        <v>2.0</v>
      </c>
      <c r="F333" s="418">
        <v>2.0</v>
      </c>
      <c r="G333" s="418">
        <v>2.0</v>
      </c>
      <c r="H333" s="418">
        <v>1.0</v>
      </c>
      <c r="I333" s="418">
        <f t="shared" si="2"/>
        <v>7</v>
      </c>
      <c r="J333" s="431">
        <v>7.0</v>
      </c>
      <c r="K333" s="431">
        <v>2.0</v>
      </c>
      <c r="L333" s="431">
        <v>2.0</v>
      </c>
      <c r="M333" s="431">
        <v>3.0</v>
      </c>
      <c r="N333" s="431">
        <v>2.0</v>
      </c>
      <c r="O333" s="431">
        <v>9.0</v>
      </c>
      <c r="P333" s="431">
        <v>16.0</v>
      </c>
    </row>
    <row r="334" ht="15.75" customHeight="1">
      <c r="A334" s="15"/>
      <c r="B334" s="15"/>
      <c r="C334" s="15"/>
      <c r="D334" s="15"/>
      <c r="E334" s="418">
        <v>2.0</v>
      </c>
      <c r="F334" s="418">
        <v>2.0</v>
      </c>
      <c r="G334" s="418">
        <v>2.0</v>
      </c>
      <c r="H334" s="418">
        <v>1.0</v>
      </c>
      <c r="I334" s="418">
        <f t="shared" si="2"/>
        <v>7</v>
      </c>
      <c r="J334" s="15"/>
      <c r="K334" s="15"/>
      <c r="L334" s="15"/>
      <c r="M334" s="15"/>
      <c r="N334" s="15"/>
      <c r="O334" s="15"/>
      <c r="P334" s="15"/>
    </row>
    <row r="335" ht="15.75" customHeight="1">
      <c r="A335" s="15"/>
      <c r="B335" s="15"/>
      <c r="C335" s="15"/>
      <c r="D335" s="15"/>
      <c r="E335" s="418">
        <v>2.0</v>
      </c>
      <c r="F335" s="418">
        <v>2.0</v>
      </c>
      <c r="G335" s="418">
        <v>2.0</v>
      </c>
      <c r="H335" s="418">
        <v>1.0</v>
      </c>
      <c r="I335" s="418">
        <f t="shared" si="2"/>
        <v>7</v>
      </c>
      <c r="J335" s="15"/>
      <c r="K335" s="15"/>
      <c r="L335" s="15"/>
      <c r="M335" s="15"/>
      <c r="N335" s="15"/>
      <c r="O335" s="15"/>
      <c r="P335" s="15"/>
    </row>
    <row r="336" ht="15.75" customHeight="1">
      <c r="A336" s="15"/>
      <c r="B336" s="15"/>
      <c r="C336" s="15"/>
      <c r="D336" s="15"/>
      <c r="E336" s="418">
        <v>2.0</v>
      </c>
      <c r="F336" s="418">
        <v>2.0</v>
      </c>
      <c r="G336" s="418">
        <v>2.0</v>
      </c>
      <c r="H336" s="418">
        <v>1.0</v>
      </c>
      <c r="I336" s="418">
        <f t="shared" si="2"/>
        <v>7</v>
      </c>
      <c r="J336" s="15"/>
      <c r="K336" s="15"/>
      <c r="L336" s="15"/>
      <c r="M336" s="15"/>
      <c r="N336" s="15"/>
      <c r="O336" s="15"/>
      <c r="P336" s="15"/>
    </row>
    <row r="337" ht="15.75" customHeight="1">
      <c r="A337" s="15"/>
      <c r="B337" s="15"/>
      <c r="C337" s="15"/>
      <c r="D337" s="15"/>
      <c r="E337" s="418">
        <v>2.0</v>
      </c>
      <c r="F337" s="418">
        <v>2.0</v>
      </c>
      <c r="G337" s="418">
        <v>2.0</v>
      </c>
      <c r="H337" s="418">
        <v>1.0</v>
      </c>
      <c r="I337" s="418">
        <f t="shared" si="2"/>
        <v>7</v>
      </c>
      <c r="J337" s="15"/>
      <c r="K337" s="15"/>
      <c r="L337" s="15"/>
      <c r="M337" s="15"/>
      <c r="N337" s="15"/>
      <c r="O337" s="15"/>
      <c r="P337" s="15"/>
    </row>
    <row r="338" ht="15.75" customHeight="1">
      <c r="A338" s="15"/>
      <c r="B338" s="15"/>
      <c r="C338" s="15"/>
      <c r="D338" s="15"/>
      <c r="E338" s="418">
        <v>2.0</v>
      </c>
      <c r="F338" s="418">
        <v>2.0</v>
      </c>
      <c r="G338" s="418">
        <v>2.0</v>
      </c>
      <c r="H338" s="418">
        <v>1.0</v>
      </c>
      <c r="I338" s="418">
        <f t="shared" si="2"/>
        <v>7</v>
      </c>
      <c r="J338" s="15"/>
      <c r="K338" s="15"/>
      <c r="L338" s="15"/>
      <c r="M338" s="15"/>
      <c r="N338" s="15"/>
      <c r="O338" s="15"/>
      <c r="P338" s="15"/>
    </row>
    <row r="339" ht="15.75" customHeight="1">
      <c r="A339" s="15"/>
      <c r="B339" s="15"/>
      <c r="C339" s="15"/>
      <c r="D339" s="15"/>
      <c r="E339" s="418">
        <v>2.0</v>
      </c>
      <c r="F339" s="418">
        <v>1.0</v>
      </c>
      <c r="G339" s="418">
        <v>1.0</v>
      </c>
      <c r="H339" s="418">
        <v>1.0</v>
      </c>
      <c r="I339" s="418">
        <f t="shared" si="2"/>
        <v>5</v>
      </c>
      <c r="J339" s="15"/>
      <c r="K339" s="15"/>
      <c r="L339" s="15"/>
      <c r="M339" s="15"/>
      <c r="N339" s="15"/>
      <c r="O339" s="15"/>
      <c r="P339" s="15"/>
    </row>
    <row r="340" ht="15.75" customHeight="1">
      <c r="A340" s="15"/>
      <c r="B340" s="15"/>
      <c r="C340" s="15"/>
      <c r="D340" s="15"/>
      <c r="E340" s="418">
        <v>2.0</v>
      </c>
      <c r="F340" s="418">
        <v>2.0</v>
      </c>
      <c r="G340" s="418">
        <v>2.0</v>
      </c>
      <c r="H340" s="418">
        <v>1.0</v>
      </c>
      <c r="I340" s="418">
        <f t="shared" si="2"/>
        <v>7</v>
      </c>
      <c r="J340" s="15"/>
      <c r="K340" s="15"/>
      <c r="L340" s="15"/>
      <c r="M340" s="15"/>
      <c r="N340" s="15"/>
      <c r="O340" s="15"/>
      <c r="P340" s="15"/>
    </row>
    <row r="341" ht="15.75" customHeight="1">
      <c r="A341" s="15"/>
      <c r="B341" s="15"/>
      <c r="C341" s="15"/>
      <c r="D341" s="15"/>
      <c r="E341" s="418">
        <v>2.0</v>
      </c>
      <c r="F341" s="418">
        <v>1.0</v>
      </c>
      <c r="G341" s="418">
        <v>1.0</v>
      </c>
      <c r="H341" s="418">
        <v>1.0</v>
      </c>
      <c r="I341" s="418">
        <f t="shared" si="2"/>
        <v>5</v>
      </c>
      <c r="J341" s="15"/>
      <c r="K341" s="15"/>
      <c r="L341" s="15"/>
      <c r="M341" s="15"/>
      <c r="N341" s="15"/>
      <c r="O341" s="15"/>
      <c r="P341" s="15"/>
    </row>
    <row r="342" ht="15.75" customHeight="1">
      <c r="A342" s="15"/>
      <c r="B342" s="15"/>
      <c r="C342" s="15"/>
      <c r="D342" s="15"/>
      <c r="E342" s="418">
        <v>2.0</v>
      </c>
      <c r="F342" s="418">
        <v>2.0</v>
      </c>
      <c r="G342" s="418">
        <v>2.0</v>
      </c>
      <c r="H342" s="418">
        <v>1.0</v>
      </c>
      <c r="I342" s="418">
        <f t="shared" si="2"/>
        <v>7</v>
      </c>
      <c r="J342" s="15"/>
      <c r="K342" s="15"/>
      <c r="L342" s="15"/>
      <c r="M342" s="15"/>
      <c r="N342" s="15"/>
      <c r="O342" s="15"/>
      <c r="P342" s="15"/>
    </row>
    <row r="343" ht="15.75" customHeight="1">
      <c r="A343" s="16"/>
      <c r="B343" s="16"/>
      <c r="C343" s="16"/>
      <c r="D343" s="16"/>
      <c r="E343" s="420">
        <v>2.0</v>
      </c>
      <c r="F343" s="420">
        <v>2.0</v>
      </c>
      <c r="G343" s="420">
        <v>2.0</v>
      </c>
      <c r="H343" s="420">
        <v>1.0</v>
      </c>
      <c r="I343" s="418">
        <f t="shared" si="2"/>
        <v>7</v>
      </c>
      <c r="J343" s="16"/>
      <c r="K343" s="16"/>
      <c r="L343" s="16"/>
      <c r="M343" s="16"/>
      <c r="N343" s="16"/>
      <c r="O343" s="16"/>
      <c r="P343" s="16"/>
    </row>
    <row r="344" ht="15.75" customHeight="1">
      <c r="A344" s="389"/>
      <c r="B344" s="405"/>
      <c r="C344" s="401" t="s">
        <v>292</v>
      </c>
      <c r="D344" s="401" t="s">
        <v>293</v>
      </c>
      <c r="E344" s="418">
        <v>2.0</v>
      </c>
      <c r="F344" s="418">
        <v>2.0</v>
      </c>
      <c r="G344" s="418">
        <v>2.0</v>
      </c>
      <c r="H344" s="418">
        <v>1.0</v>
      </c>
      <c r="I344" s="418">
        <f t="shared" si="2"/>
        <v>7</v>
      </c>
      <c r="J344" s="431">
        <v>7.0</v>
      </c>
      <c r="K344" s="431">
        <v>2.0</v>
      </c>
      <c r="L344" s="431">
        <v>2.0</v>
      </c>
      <c r="M344" s="431">
        <v>3.0</v>
      </c>
      <c r="N344" s="431">
        <v>2.0</v>
      </c>
      <c r="O344" s="431">
        <v>9.0</v>
      </c>
      <c r="P344" s="431">
        <v>16.0</v>
      </c>
    </row>
    <row r="345" ht="15.75" customHeight="1">
      <c r="A345" s="394"/>
      <c r="B345" s="15"/>
      <c r="C345" s="206"/>
      <c r="D345" s="206"/>
      <c r="E345" s="418">
        <v>2.0</v>
      </c>
      <c r="F345" s="418">
        <v>2.0</v>
      </c>
      <c r="G345" s="418">
        <v>2.0</v>
      </c>
      <c r="H345" s="418">
        <v>1.0</v>
      </c>
      <c r="I345" s="418">
        <f t="shared" si="2"/>
        <v>7</v>
      </c>
      <c r="J345" s="15"/>
      <c r="K345" s="15"/>
      <c r="L345" s="15"/>
      <c r="M345" s="15"/>
      <c r="N345" s="15"/>
      <c r="O345" s="15"/>
      <c r="P345" s="15"/>
    </row>
    <row r="346" ht="15.75" customHeight="1">
      <c r="A346" s="394"/>
      <c r="B346" s="15"/>
      <c r="C346" s="206"/>
      <c r="D346" s="206"/>
      <c r="E346" s="418">
        <v>2.0</v>
      </c>
      <c r="F346" s="418">
        <v>2.0</v>
      </c>
      <c r="G346" s="418">
        <v>2.0</v>
      </c>
      <c r="H346" s="418">
        <v>1.0</v>
      </c>
      <c r="I346" s="418">
        <f t="shared" si="2"/>
        <v>7</v>
      </c>
      <c r="J346" s="15"/>
      <c r="K346" s="15"/>
      <c r="L346" s="15"/>
      <c r="M346" s="15"/>
      <c r="N346" s="15"/>
      <c r="O346" s="15"/>
      <c r="P346" s="15"/>
    </row>
    <row r="347" ht="15.75" customHeight="1">
      <c r="A347" s="394"/>
      <c r="B347" s="15"/>
      <c r="C347" s="206"/>
      <c r="D347" s="206"/>
      <c r="E347" s="418">
        <v>2.0</v>
      </c>
      <c r="F347" s="418">
        <v>2.0</v>
      </c>
      <c r="G347" s="418">
        <v>2.0</v>
      </c>
      <c r="H347" s="418">
        <v>1.0</v>
      </c>
      <c r="I347" s="418">
        <f t="shared" si="2"/>
        <v>7</v>
      </c>
      <c r="J347" s="15"/>
      <c r="K347" s="15"/>
      <c r="L347" s="15"/>
      <c r="M347" s="15"/>
      <c r="N347" s="15"/>
      <c r="O347" s="15"/>
      <c r="P347" s="15"/>
    </row>
    <row r="348" ht="15.75" customHeight="1">
      <c r="A348" s="394"/>
      <c r="B348" s="15"/>
      <c r="C348" s="206"/>
      <c r="D348" s="206"/>
      <c r="E348" s="418">
        <v>2.0</v>
      </c>
      <c r="F348" s="418">
        <v>2.0</v>
      </c>
      <c r="G348" s="418">
        <v>2.0</v>
      </c>
      <c r="H348" s="418">
        <v>1.0</v>
      </c>
      <c r="I348" s="418">
        <f t="shared" si="2"/>
        <v>7</v>
      </c>
      <c r="J348" s="15"/>
      <c r="K348" s="15"/>
      <c r="L348" s="15"/>
      <c r="M348" s="15"/>
      <c r="N348" s="15"/>
      <c r="O348" s="15"/>
      <c r="P348" s="15"/>
    </row>
    <row r="349" ht="15.75" customHeight="1">
      <c r="A349" s="394"/>
      <c r="B349" s="15"/>
      <c r="C349" s="206"/>
      <c r="D349" s="206"/>
      <c r="E349" s="418">
        <v>2.0</v>
      </c>
      <c r="F349" s="418">
        <v>2.0</v>
      </c>
      <c r="G349" s="418">
        <v>2.0</v>
      </c>
      <c r="H349" s="418">
        <v>1.0</v>
      </c>
      <c r="I349" s="418">
        <f t="shared" si="2"/>
        <v>7</v>
      </c>
      <c r="J349" s="15"/>
      <c r="K349" s="15"/>
      <c r="L349" s="15"/>
      <c r="M349" s="15"/>
      <c r="N349" s="15"/>
      <c r="O349" s="15"/>
      <c r="P349" s="15"/>
    </row>
    <row r="350" ht="15.75" customHeight="1">
      <c r="A350" s="394"/>
      <c r="B350" s="15"/>
      <c r="C350" s="206"/>
      <c r="D350" s="206"/>
      <c r="E350" s="418">
        <v>2.0</v>
      </c>
      <c r="F350" s="418">
        <v>1.0</v>
      </c>
      <c r="G350" s="418">
        <v>1.0</v>
      </c>
      <c r="H350" s="418">
        <v>1.0</v>
      </c>
      <c r="I350" s="418">
        <f t="shared" si="2"/>
        <v>5</v>
      </c>
      <c r="J350" s="15"/>
      <c r="K350" s="15"/>
      <c r="L350" s="15"/>
      <c r="M350" s="15"/>
      <c r="N350" s="15"/>
      <c r="O350" s="15"/>
      <c r="P350" s="15"/>
    </row>
    <row r="351" ht="15.75" customHeight="1">
      <c r="A351" s="394"/>
      <c r="B351" s="15"/>
      <c r="C351" s="206"/>
      <c r="D351" s="206"/>
      <c r="E351" s="418">
        <v>2.0</v>
      </c>
      <c r="F351" s="418">
        <v>2.0</v>
      </c>
      <c r="G351" s="418">
        <v>2.0</v>
      </c>
      <c r="H351" s="418">
        <v>1.0</v>
      </c>
      <c r="I351" s="418">
        <f t="shared" si="2"/>
        <v>7</v>
      </c>
      <c r="J351" s="15"/>
      <c r="K351" s="15"/>
      <c r="L351" s="15"/>
      <c r="M351" s="15"/>
      <c r="N351" s="15"/>
      <c r="O351" s="15"/>
      <c r="P351" s="15"/>
    </row>
    <row r="352" ht="15.75" customHeight="1">
      <c r="A352" s="394"/>
      <c r="B352" s="15"/>
      <c r="C352" s="206"/>
      <c r="D352" s="206"/>
      <c r="E352" s="418">
        <v>2.0</v>
      </c>
      <c r="F352" s="418">
        <v>1.0</v>
      </c>
      <c r="G352" s="418">
        <v>1.0</v>
      </c>
      <c r="H352" s="418">
        <v>1.0</v>
      </c>
      <c r="I352" s="418">
        <f t="shared" si="2"/>
        <v>5</v>
      </c>
      <c r="J352" s="15"/>
      <c r="K352" s="15"/>
      <c r="L352" s="15"/>
      <c r="M352" s="15"/>
      <c r="N352" s="15"/>
      <c r="O352" s="15"/>
      <c r="P352" s="15"/>
    </row>
    <row r="353" ht="15.75" customHeight="1">
      <c r="A353" s="394"/>
      <c r="B353" s="15"/>
      <c r="C353" s="206"/>
      <c r="D353" s="206"/>
      <c r="E353" s="418">
        <v>2.0</v>
      </c>
      <c r="F353" s="418">
        <v>2.0</v>
      </c>
      <c r="G353" s="418">
        <v>2.0</v>
      </c>
      <c r="H353" s="418">
        <v>1.0</v>
      </c>
      <c r="I353" s="418">
        <f t="shared" si="2"/>
        <v>7</v>
      </c>
      <c r="J353" s="15"/>
      <c r="K353" s="15"/>
      <c r="L353" s="15"/>
      <c r="M353" s="15"/>
      <c r="N353" s="15"/>
      <c r="O353" s="15"/>
      <c r="P353" s="15"/>
    </row>
    <row r="354" ht="15.75" customHeight="1">
      <c r="A354" s="80"/>
      <c r="B354" s="16"/>
      <c r="C354" s="211"/>
      <c r="D354" s="211"/>
      <c r="E354" s="420">
        <v>2.0</v>
      </c>
      <c r="F354" s="420">
        <v>2.0</v>
      </c>
      <c r="G354" s="420">
        <v>2.0</v>
      </c>
      <c r="H354" s="420">
        <v>1.0</v>
      </c>
      <c r="I354" s="418">
        <f t="shared" si="2"/>
        <v>7</v>
      </c>
      <c r="J354" s="16"/>
      <c r="K354" s="16"/>
      <c r="L354" s="16"/>
      <c r="M354" s="16"/>
      <c r="N354" s="16"/>
      <c r="O354" s="16"/>
      <c r="P354" s="16"/>
    </row>
    <row r="355" ht="15.75" customHeight="1">
      <c r="A355" s="389"/>
      <c r="B355" s="405"/>
      <c r="C355" s="400"/>
      <c r="D355" s="400"/>
      <c r="E355" s="391"/>
      <c r="F355" s="392"/>
      <c r="G355" s="393"/>
      <c r="H355" s="393"/>
      <c r="I355" s="393"/>
      <c r="J355" s="436"/>
      <c r="K355" s="437"/>
      <c r="L355" s="437"/>
      <c r="M355" s="437"/>
      <c r="N355" s="437"/>
      <c r="O355" s="437"/>
      <c r="P355" s="436"/>
    </row>
    <row r="356" ht="15.75" customHeight="1">
      <c r="A356" s="394"/>
      <c r="B356" s="15"/>
      <c r="C356" s="206"/>
      <c r="D356" s="206"/>
      <c r="E356" s="393"/>
      <c r="F356" s="392"/>
      <c r="G356" s="393"/>
      <c r="H356" s="393"/>
      <c r="I356" s="393"/>
      <c r="J356" s="15"/>
      <c r="K356" s="206"/>
      <c r="L356" s="206"/>
      <c r="M356" s="206"/>
      <c r="N356" s="206"/>
      <c r="O356" s="206"/>
      <c r="P356" s="15"/>
    </row>
    <row r="357" ht="15.75" customHeight="1">
      <c r="A357" s="394"/>
      <c r="B357" s="15"/>
      <c r="C357" s="206"/>
      <c r="D357" s="206"/>
      <c r="E357" s="393"/>
      <c r="F357" s="392"/>
      <c r="G357" s="393"/>
      <c r="H357" s="393"/>
      <c r="I357" s="393"/>
      <c r="J357" s="15"/>
      <c r="K357" s="206"/>
      <c r="L357" s="206"/>
      <c r="M357" s="206"/>
      <c r="N357" s="206"/>
      <c r="O357" s="206"/>
      <c r="P357" s="15"/>
    </row>
    <row r="358" ht="15.75" customHeight="1">
      <c r="A358" s="394"/>
      <c r="B358" s="15"/>
      <c r="C358" s="206"/>
      <c r="D358" s="206"/>
      <c r="E358" s="393"/>
      <c r="F358" s="392"/>
      <c r="G358" s="393"/>
      <c r="H358" s="393"/>
      <c r="I358" s="393"/>
      <c r="J358" s="15"/>
      <c r="K358" s="206"/>
      <c r="L358" s="206"/>
      <c r="M358" s="206"/>
      <c r="N358" s="206"/>
      <c r="O358" s="206"/>
      <c r="P358" s="15"/>
    </row>
    <row r="359" ht="15.75" customHeight="1">
      <c r="A359" s="394"/>
      <c r="B359" s="15"/>
      <c r="C359" s="206"/>
      <c r="D359" s="206"/>
      <c r="E359" s="393"/>
      <c r="F359" s="392"/>
      <c r="G359" s="393"/>
      <c r="H359" s="393"/>
      <c r="I359" s="393"/>
      <c r="J359" s="15"/>
      <c r="K359" s="206"/>
      <c r="L359" s="206"/>
      <c r="M359" s="206"/>
      <c r="N359" s="206"/>
      <c r="O359" s="206"/>
      <c r="P359" s="15"/>
    </row>
    <row r="360" ht="15.75" customHeight="1">
      <c r="A360" s="394"/>
      <c r="B360" s="15"/>
      <c r="C360" s="206"/>
      <c r="D360" s="206"/>
      <c r="E360" s="393"/>
      <c r="F360" s="392"/>
      <c r="G360" s="393"/>
      <c r="H360" s="393"/>
      <c r="I360" s="393"/>
      <c r="J360" s="15"/>
      <c r="K360" s="206"/>
      <c r="L360" s="206"/>
      <c r="M360" s="206"/>
      <c r="N360" s="206"/>
      <c r="O360" s="206"/>
      <c r="P360" s="15"/>
    </row>
    <row r="361" ht="15.75" customHeight="1">
      <c r="A361" s="394"/>
      <c r="B361" s="15"/>
      <c r="C361" s="206"/>
      <c r="D361" s="206"/>
      <c r="E361" s="402"/>
      <c r="F361" s="402"/>
      <c r="G361" s="402"/>
      <c r="H361" s="402"/>
      <c r="I361" s="402"/>
      <c r="J361" s="15"/>
      <c r="K361" s="206"/>
      <c r="L361" s="206"/>
      <c r="M361" s="206"/>
      <c r="N361" s="206"/>
      <c r="O361" s="206"/>
      <c r="P361" s="15"/>
    </row>
    <row r="362" ht="15.75" customHeight="1">
      <c r="A362" s="394"/>
      <c r="B362" s="15"/>
      <c r="C362" s="206"/>
      <c r="D362" s="206"/>
      <c r="E362" s="402"/>
      <c r="F362" s="402"/>
      <c r="G362" s="402"/>
      <c r="H362" s="402"/>
      <c r="I362" s="402"/>
      <c r="J362" s="15"/>
      <c r="K362" s="206"/>
      <c r="L362" s="206"/>
      <c r="M362" s="206"/>
      <c r="N362" s="206"/>
      <c r="O362" s="206"/>
      <c r="P362" s="15"/>
    </row>
    <row r="363" ht="15.75" customHeight="1">
      <c r="A363" s="394"/>
      <c r="B363" s="15"/>
      <c r="C363" s="206"/>
      <c r="D363" s="206"/>
      <c r="E363" s="402"/>
      <c r="F363" s="402"/>
      <c r="G363" s="402"/>
      <c r="H363" s="402"/>
      <c r="I363" s="402"/>
      <c r="J363" s="15"/>
      <c r="K363" s="206"/>
      <c r="L363" s="206"/>
      <c r="M363" s="206"/>
      <c r="N363" s="206"/>
      <c r="O363" s="206"/>
      <c r="P363" s="15"/>
    </row>
    <row r="364" ht="15.75" customHeight="1">
      <c r="A364" s="394"/>
      <c r="B364" s="15"/>
      <c r="C364" s="206"/>
      <c r="D364" s="206"/>
      <c r="E364" s="402"/>
      <c r="F364" s="402"/>
      <c r="G364" s="402"/>
      <c r="H364" s="402"/>
      <c r="I364" s="402"/>
      <c r="J364" s="15"/>
      <c r="K364" s="206"/>
      <c r="L364" s="206"/>
      <c r="M364" s="206"/>
      <c r="N364" s="206"/>
      <c r="O364" s="206"/>
      <c r="P364" s="15"/>
    </row>
    <row r="365" ht="15.75" customHeight="1">
      <c r="A365" s="80"/>
      <c r="B365" s="16"/>
      <c r="C365" s="211"/>
      <c r="D365" s="211"/>
      <c r="E365" s="402"/>
      <c r="F365" s="402"/>
      <c r="G365" s="402"/>
      <c r="H365" s="402"/>
      <c r="I365" s="402"/>
      <c r="J365" s="16"/>
      <c r="K365" s="211"/>
      <c r="L365" s="211"/>
      <c r="M365" s="211"/>
      <c r="N365" s="211"/>
      <c r="O365" s="211"/>
      <c r="P365" s="16"/>
    </row>
    <row r="366" ht="15.75" customHeight="1">
      <c r="A366" s="389"/>
      <c r="B366" s="405"/>
      <c r="C366" s="400"/>
      <c r="D366" s="400"/>
      <c r="E366" s="391"/>
      <c r="F366" s="392"/>
      <c r="G366" s="393"/>
      <c r="H366" s="393"/>
      <c r="I366" s="393"/>
      <c r="J366" s="436"/>
      <c r="K366" s="437"/>
      <c r="L366" s="437"/>
      <c r="M366" s="437"/>
      <c r="N366" s="437"/>
      <c r="O366" s="437"/>
      <c r="P366" s="436"/>
    </row>
    <row r="367" ht="15.75" customHeight="1">
      <c r="A367" s="394"/>
      <c r="B367" s="15"/>
      <c r="C367" s="206"/>
      <c r="D367" s="206"/>
      <c r="E367" s="393"/>
      <c r="F367" s="392"/>
      <c r="G367" s="393"/>
      <c r="H367" s="393"/>
      <c r="I367" s="393"/>
      <c r="J367" s="15"/>
      <c r="K367" s="206"/>
      <c r="L367" s="206"/>
      <c r="M367" s="206"/>
      <c r="N367" s="206"/>
      <c r="O367" s="206"/>
      <c r="P367" s="15"/>
    </row>
    <row r="368" ht="15.75" customHeight="1">
      <c r="A368" s="394"/>
      <c r="B368" s="15"/>
      <c r="C368" s="206"/>
      <c r="D368" s="206"/>
      <c r="E368" s="393"/>
      <c r="F368" s="392"/>
      <c r="G368" s="393"/>
      <c r="H368" s="393"/>
      <c r="I368" s="393"/>
      <c r="J368" s="15"/>
      <c r="K368" s="206"/>
      <c r="L368" s="206"/>
      <c r="M368" s="206"/>
      <c r="N368" s="206"/>
      <c r="O368" s="206"/>
      <c r="P368" s="15"/>
    </row>
    <row r="369" ht="15.75" customHeight="1">
      <c r="A369" s="394"/>
      <c r="B369" s="15"/>
      <c r="C369" s="206"/>
      <c r="D369" s="206"/>
      <c r="E369" s="393"/>
      <c r="F369" s="392"/>
      <c r="G369" s="393"/>
      <c r="H369" s="393"/>
      <c r="I369" s="393"/>
      <c r="J369" s="15"/>
      <c r="K369" s="206"/>
      <c r="L369" s="206"/>
      <c r="M369" s="206"/>
      <c r="N369" s="206"/>
      <c r="O369" s="206"/>
      <c r="P369" s="15"/>
    </row>
    <row r="370" ht="15.75" customHeight="1">
      <c r="A370" s="394"/>
      <c r="B370" s="15"/>
      <c r="C370" s="206"/>
      <c r="D370" s="206"/>
      <c r="E370" s="393"/>
      <c r="F370" s="392"/>
      <c r="G370" s="393"/>
      <c r="H370" s="393"/>
      <c r="I370" s="393"/>
      <c r="J370" s="15"/>
      <c r="K370" s="206"/>
      <c r="L370" s="206"/>
      <c r="M370" s="206"/>
      <c r="N370" s="206"/>
      <c r="O370" s="206"/>
      <c r="P370" s="15"/>
    </row>
    <row r="371" ht="15.75" customHeight="1">
      <c r="A371" s="394"/>
      <c r="B371" s="15"/>
      <c r="C371" s="206"/>
      <c r="D371" s="206"/>
      <c r="E371" s="393"/>
      <c r="F371" s="392"/>
      <c r="G371" s="393"/>
      <c r="H371" s="393"/>
      <c r="I371" s="393"/>
      <c r="J371" s="15"/>
      <c r="K371" s="206"/>
      <c r="L371" s="206"/>
      <c r="M371" s="206"/>
      <c r="N371" s="206"/>
      <c r="O371" s="206"/>
      <c r="P371" s="15"/>
    </row>
    <row r="372" ht="15.75" customHeight="1">
      <c r="A372" s="394"/>
      <c r="B372" s="15"/>
      <c r="C372" s="206"/>
      <c r="D372" s="206"/>
      <c r="E372" s="402"/>
      <c r="F372" s="402"/>
      <c r="G372" s="402"/>
      <c r="H372" s="402"/>
      <c r="I372" s="402"/>
      <c r="J372" s="15"/>
      <c r="K372" s="206"/>
      <c r="L372" s="206"/>
      <c r="M372" s="206"/>
      <c r="N372" s="206"/>
      <c r="O372" s="206"/>
      <c r="P372" s="15"/>
    </row>
    <row r="373" ht="15.75" customHeight="1">
      <c r="A373" s="394"/>
      <c r="B373" s="15"/>
      <c r="C373" s="206"/>
      <c r="D373" s="206"/>
      <c r="E373" s="402"/>
      <c r="F373" s="402"/>
      <c r="G373" s="402"/>
      <c r="H373" s="402"/>
      <c r="I373" s="402"/>
      <c r="J373" s="15"/>
      <c r="K373" s="206"/>
      <c r="L373" s="206"/>
      <c r="M373" s="206"/>
      <c r="N373" s="206"/>
      <c r="O373" s="206"/>
      <c r="P373" s="15"/>
    </row>
    <row r="374" ht="15.75" customHeight="1">
      <c r="A374" s="394"/>
      <c r="B374" s="15"/>
      <c r="C374" s="206"/>
      <c r="D374" s="206"/>
      <c r="E374" s="402"/>
      <c r="F374" s="402"/>
      <c r="G374" s="402"/>
      <c r="H374" s="402"/>
      <c r="I374" s="402"/>
      <c r="J374" s="15"/>
      <c r="K374" s="206"/>
      <c r="L374" s="206"/>
      <c r="M374" s="206"/>
      <c r="N374" s="206"/>
      <c r="O374" s="206"/>
      <c r="P374" s="15"/>
    </row>
    <row r="375" ht="15.75" customHeight="1">
      <c r="A375" s="394"/>
      <c r="B375" s="15"/>
      <c r="C375" s="206"/>
      <c r="D375" s="206"/>
      <c r="E375" s="402"/>
      <c r="F375" s="402"/>
      <c r="G375" s="402"/>
      <c r="H375" s="402"/>
      <c r="I375" s="402"/>
      <c r="J375" s="15"/>
      <c r="K375" s="206"/>
      <c r="L375" s="206"/>
      <c r="M375" s="206"/>
      <c r="N375" s="206"/>
      <c r="O375" s="206"/>
      <c r="P375" s="15"/>
    </row>
    <row r="376" ht="15.75" customHeight="1">
      <c r="A376" s="80"/>
      <c r="B376" s="16"/>
      <c r="C376" s="211"/>
      <c r="D376" s="211"/>
      <c r="E376" s="402"/>
      <c r="F376" s="402"/>
      <c r="G376" s="402"/>
      <c r="H376" s="402"/>
      <c r="I376" s="402"/>
      <c r="J376" s="16"/>
      <c r="K376" s="211"/>
      <c r="L376" s="211"/>
      <c r="M376" s="211"/>
      <c r="N376" s="211"/>
      <c r="O376" s="211"/>
      <c r="P376" s="16"/>
    </row>
    <row r="377" ht="15.75" customHeight="1">
      <c r="A377" s="389"/>
      <c r="B377" s="405"/>
      <c r="C377" s="400"/>
      <c r="D377" s="400"/>
      <c r="E377" s="391"/>
      <c r="F377" s="392"/>
      <c r="G377" s="393"/>
      <c r="H377" s="393"/>
      <c r="I377" s="393"/>
      <c r="J377" s="436"/>
      <c r="K377" s="437"/>
      <c r="L377" s="437"/>
      <c r="M377" s="437"/>
      <c r="N377" s="437"/>
      <c r="O377" s="437"/>
      <c r="P377" s="436"/>
    </row>
    <row r="378" ht="15.75" customHeight="1">
      <c r="A378" s="394"/>
      <c r="B378" s="15"/>
      <c r="C378" s="206"/>
      <c r="D378" s="206"/>
      <c r="E378" s="393"/>
      <c r="F378" s="392"/>
      <c r="G378" s="393"/>
      <c r="H378" s="393"/>
      <c r="I378" s="393"/>
      <c r="J378" s="15"/>
      <c r="K378" s="206"/>
      <c r="L378" s="206"/>
      <c r="M378" s="206"/>
      <c r="N378" s="206"/>
      <c r="O378" s="206"/>
      <c r="P378" s="15"/>
    </row>
    <row r="379" ht="15.75" customHeight="1">
      <c r="A379" s="394"/>
      <c r="B379" s="15"/>
      <c r="C379" s="206"/>
      <c r="D379" s="206"/>
      <c r="E379" s="393"/>
      <c r="F379" s="392"/>
      <c r="G379" s="393"/>
      <c r="H379" s="393"/>
      <c r="I379" s="393"/>
      <c r="J379" s="15"/>
      <c r="K379" s="206"/>
      <c r="L379" s="206"/>
      <c r="M379" s="206"/>
      <c r="N379" s="206"/>
      <c r="O379" s="206"/>
      <c r="P379" s="15"/>
    </row>
    <row r="380" ht="15.75" customHeight="1">
      <c r="A380" s="394"/>
      <c r="B380" s="15"/>
      <c r="C380" s="206"/>
      <c r="D380" s="206"/>
      <c r="E380" s="393"/>
      <c r="F380" s="392"/>
      <c r="G380" s="393"/>
      <c r="H380" s="393"/>
      <c r="I380" s="393"/>
      <c r="J380" s="15"/>
      <c r="K380" s="206"/>
      <c r="L380" s="206"/>
      <c r="M380" s="206"/>
      <c r="N380" s="206"/>
      <c r="O380" s="206"/>
      <c r="P380" s="15"/>
    </row>
    <row r="381" ht="15.75" customHeight="1">
      <c r="A381" s="394"/>
      <c r="B381" s="15"/>
      <c r="C381" s="206"/>
      <c r="D381" s="206"/>
      <c r="E381" s="393"/>
      <c r="F381" s="392"/>
      <c r="G381" s="393"/>
      <c r="H381" s="393"/>
      <c r="I381" s="393"/>
      <c r="J381" s="15"/>
      <c r="K381" s="206"/>
      <c r="L381" s="206"/>
      <c r="M381" s="206"/>
      <c r="N381" s="206"/>
      <c r="O381" s="206"/>
      <c r="P381" s="15"/>
    </row>
    <row r="382" ht="15.75" customHeight="1">
      <c r="A382" s="394"/>
      <c r="B382" s="15"/>
      <c r="C382" s="206"/>
      <c r="D382" s="206"/>
      <c r="E382" s="393"/>
      <c r="F382" s="392"/>
      <c r="G382" s="393"/>
      <c r="H382" s="393"/>
      <c r="I382" s="393"/>
      <c r="J382" s="15"/>
      <c r="K382" s="206"/>
      <c r="L382" s="206"/>
      <c r="M382" s="206"/>
      <c r="N382" s="206"/>
      <c r="O382" s="206"/>
      <c r="P382" s="15"/>
    </row>
    <row r="383" ht="15.75" customHeight="1">
      <c r="A383" s="394"/>
      <c r="B383" s="15"/>
      <c r="C383" s="206"/>
      <c r="D383" s="206"/>
      <c r="E383" s="402"/>
      <c r="F383" s="402"/>
      <c r="G383" s="402"/>
      <c r="H383" s="402"/>
      <c r="I383" s="402"/>
      <c r="J383" s="15"/>
      <c r="K383" s="206"/>
      <c r="L383" s="206"/>
      <c r="M383" s="206"/>
      <c r="N383" s="206"/>
      <c r="O383" s="206"/>
      <c r="P383" s="15"/>
    </row>
    <row r="384" ht="15.75" customHeight="1">
      <c r="A384" s="394"/>
      <c r="B384" s="15"/>
      <c r="C384" s="206"/>
      <c r="D384" s="206"/>
      <c r="E384" s="402"/>
      <c r="F384" s="402"/>
      <c r="G384" s="402"/>
      <c r="H384" s="402"/>
      <c r="I384" s="402"/>
      <c r="J384" s="15"/>
      <c r="K384" s="206"/>
      <c r="L384" s="206"/>
      <c r="M384" s="206"/>
      <c r="N384" s="206"/>
      <c r="O384" s="206"/>
      <c r="P384" s="15"/>
    </row>
    <row r="385" ht="15.75" customHeight="1">
      <c r="A385" s="394"/>
      <c r="B385" s="15"/>
      <c r="C385" s="206"/>
      <c r="D385" s="206"/>
      <c r="E385" s="402"/>
      <c r="F385" s="402"/>
      <c r="G385" s="402"/>
      <c r="H385" s="402"/>
      <c r="I385" s="402"/>
      <c r="J385" s="15"/>
      <c r="K385" s="206"/>
      <c r="L385" s="206"/>
      <c r="M385" s="206"/>
      <c r="N385" s="206"/>
      <c r="O385" s="206"/>
      <c r="P385" s="15"/>
    </row>
    <row r="386" ht="15.75" customHeight="1">
      <c r="A386" s="394"/>
      <c r="B386" s="15"/>
      <c r="C386" s="206"/>
      <c r="D386" s="206"/>
      <c r="E386" s="402"/>
      <c r="F386" s="402"/>
      <c r="G386" s="402"/>
      <c r="H386" s="402"/>
      <c r="I386" s="402"/>
      <c r="J386" s="15"/>
      <c r="K386" s="206"/>
      <c r="L386" s="206"/>
      <c r="M386" s="206"/>
      <c r="N386" s="206"/>
      <c r="O386" s="206"/>
      <c r="P386" s="15"/>
    </row>
    <row r="387" ht="15.75" customHeight="1">
      <c r="A387" s="80"/>
      <c r="B387" s="16"/>
      <c r="C387" s="211"/>
      <c r="D387" s="211"/>
      <c r="E387" s="402"/>
      <c r="F387" s="402"/>
      <c r="G387" s="402"/>
      <c r="H387" s="402"/>
      <c r="I387" s="402"/>
      <c r="J387" s="16"/>
      <c r="K387" s="211"/>
      <c r="L387" s="211"/>
      <c r="M387" s="211"/>
      <c r="N387" s="211"/>
      <c r="O387" s="211"/>
      <c r="P387" s="16"/>
    </row>
    <row r="388" ht="15.75" customHeight="1">
      <c r="A388" s="389"/>
      <c r="B388" s="405"/>
      <c r="C388" s="400"/>
      <c r="D388" s="400"/>
      <c r="E388" s="391"/>
      <c r="F388" s="392"/>
      <c r="G388" s="393"/>
      <c r="H388" s="393"/>
      <c r="I388" s="393"/>
      <c r="J388" s="436"/>
      <c r="K388" s="437"/>
      <c r="L388" s="437"/>
      <c r="M388" s="437"/>
      <c r="N388" s="437"/>
      <c r="O388" s="437"/>
      <c r="P388" s="436"/>
    </row>
    <row r="389" ht="15.75" customHeight="1">
      <c r="A389" s="394"/>
      <c r="B389" s="15"/>
      <c r="C389" s="206"/>
      <c r="D389" s="206"/>
      <c r="E389" s="393"/>
      <c r="F389" s="392"/>
      <c r="G389" s="393"/>
      <c r="H389" s="393"/>
      <c r="I389" s="393"/>
      <c r="J389" s="15"/>
      <c r="K389" s="206"/>
      <c r="L389" s="206"/>
      <c r="M389" s="206"/>
      <c r="N389" s="206"/>
      <c r="O389" s="206"/>
      <c r="P389" s="15"/>
    </row>
    <row r="390" ht="15.75" customHeight="1">
      <c r="A390" s="394"/>
      <c r="B390" s="15"/>
      <c r="C390" s="206"/>
      <c r="D390" s="206"/>
      <c r="E390" s="393"/>
      <c r="F390" s="392"/>
      <c r="G390" s="393"/>
      <c r="H390" s="393"/>
      <c r="I390" s="393"/>
      <c r="J390" s="15"/>
      <c r="K390" s="206"/>
      <c r="L390" s="206"/>
      <c r="M390" s="206"/>
      <c r="N390" s="206"/>
      <c r="O390" s="206"/>
      <c r="P390" s="15"/>
    </row>
    <row r="391" ht="15.75" customHeight="1">
      <c r="A391" s="394"/>
      <c r="B391" s="15"/>
      <c r="C391" s="206"/>
      <c r="D391" s="206"/>
      <c r="E391" s="393"/>
      <c r="F391" s="392"/>
      <c r="G391" s="393"/>
      <c r="H391" s="393"/>
      <c r="I391" s="393"/>
      <c r="J391" s="15"/>
      <c r="K391" s="206"/>
      <c r="L391" s="206"/>
      <c r="M391" s="206"/>
      <c r="N391" s="206"/>
      <c r="O391" s="206"/>
      <c r="P391" s="15"/>
    </row>
    <row r="392" ht="15.75" customHeight="1">
      <c r="A392" s="394"/>
      <c r="B392" s="15"/>
      <c r="C392" s="206"/>
      <c r="D392" s="206"/>
      <c r="E392" s="402"/>
      <c r="F392" s="402"/>
      <c r="G392" s="402"/>
      <c r="H392" s="402"/>
      <c r="I392" s="402"/>
      <c r="J392" s="15"/>
      <c r="K392" s="206"/>
      <c r="L392" s="206"/>
      <c r="M392" s="206"/>
      <c r="N392" s="206"/>
      <c r="O392" s="206"/>
      <c r="P392" s="15"/>
    </row>
    <row r="393" ht="15.75" customHeight="1">
      <c r="A393" s="394"/>
      <c r="B393" s="15"/>
      <c r="C393" s="206"/>
      <c r="D393" s="206"/>
      <c r="E393" s="402"/>
      <c r="F393" s="402"/>
      <c r="G393" s="402"/>
      <c r="H393" s="402"/>
      <c r="I393" s="402"/>
      <c r="J393" s="15"/>
      <c r="K393" s="206"/>
      <c r="L393" s="206"/>
      <c r="M393" s="206"/>
      <c r="N393" s="206"/>
      <c r="O393" s="206"/>
      <c r="P393" s="15"/>
    </row>
    <row r="394" ht="15.75" customHeight="1">
      <c r="A394" s="394"/>
      <c r="B394" s="15"/>
      <c r="C394" s="206"/>
      <c r="D394" s="206"/>
      <c r="E394" s="402"/>
      <c r="F394" s="402"/>
      <c r="G394" s="402"/>
      <c r="H394" s="402"/>
      <c r="I394" s="402"/>
      <c r="J394" s="15"/>
      <c r="K394" s="206"/>
      <c r="L394" s="206"/>
      <c r="M394" s="206"/>
      <c r="N394" s="206"/>
      <c r="O394" s="206"/>
      <c r="P394" s="15"/>
    </row>
    <row r="395" ht="15.75" customHeight="1">
      <c r="A395" s="394"/>
      <c r="B395" s="15"/>
      <c r="C395" s="206"/>
      <c r="D395" s="206"/>
      <c r="E395" s="402"/>
      <c r="F395" s="402"/>
      <c r="G395" s="402"/>
      <c r="H395" s="402"/>
      <c r="I395" s="402"/>
      <c r="J395" s="15"/>
      <c r="K395" s="206"/>
      <c r="L395" s="206"/>
      <c r="M395" s="206"/>
      <c r="N395" s="206"/>
      <c r="O395" s="206"/>
      <c r="P395" s="15"/>
    </row>
    <row r="396" ht="15.75" customHeight="1">
      <c r="A396" s="394"/>
      <c r="B396" s="15"/>
      <c r="C396" s="206"/>
      <c r="D396" s="206"/>
      <c r="E396" s="402"/>
      <c r="F396" s="402"/>
      <c r="G396" s="402"/>
      <c r="H396" s="402"/>
      <c r="I396" s="402"/>
      <c r="J396" s="15"/>
      <c r="K396" s="206"/>
      <c r="L396" s="206"/>
      <c r="M396" s="206"/>
      <c r="N396" s="206"/>
      <c r="O396" s="206"/>
      <c r="P396" s="15"/>
    </row>
    <row r="397" ht="15.75" customHeight="1">
      <c r="A397" s="394"/>
      <c r="B397" s="15"/>
      <c r="C397" s="206"/>
      <c r="D397" s="206"/>
      <c r="E397" s="402"/>
      <c r="F397" s="402"/>
      <c r="G397" s="402"/>
      <c r="H397" s="402"/>
      <c r="I397" s="402"/>
      <c r="J397" s="15"/>
      <c r="K397" s="206"/>
      <c r="L397" s="206"/>
      <c r="M397" s="206"/>
      <c r="N397" s="206"/>
      <c r="O397" s="206"/>
      <c r="P397" s="15"/>
    </row>
    <row r="398" ht="15.75" customHeight="1">
      <c r="A398" s="80"/>
      <c r="B398" s="16"/>
      <c r="C398" s="211"/>
      <c r="D398" s="211"/>
      <c r="E398" s="402"/>
      <c r="F398" s="402"/>
      <c r="G398" s="402"/>
      <c r="H398" s="402"/>
      <c r="I398" s="402"/>
      <c r="J398" s="16"/>
      <c r="K398" s="211"/>
      <c r="L398" s="211"/>
      <c r="M398" s="211"/>
      <c r="N398" s="211"/>
      <c r="O398" s="211"/>
      <c r="P398" s="16"/>
    </row>
    <row r="399" ht="15.75" customHeight="1">
      <c r="A399" s="389"/>
      <c r="B399" s="405"/>
      <c r="C399" s="400"/>
      <c r="D399" s="400"/>
      <c r="E399" s="391"/>
      <c r="F399" s="392"/>
      <c r="G399" s="393"/>
      <c r="H399" s="393"/>
      <c r="I399" s="393"/>
      <c r="J399" s="436"/>
      <c r="K399" s="437"/>
      <c r="L399" s="437"/>
      <c r="M399" s="437"/>
      <c r="N399" s="437"/>
      <c r="O399" s="437"/>
      <c r="P399" s="436"/>
    </row>
    <row r="400" ht="15.75" customHeight="1">
      <c r="A400" s="394"/>
      <c r="B400" s="15"/>
      <c r="C400" s="206"/>
      <c r="D400" s="206"/>
      <c r="E400" s="393"/>
      <c r="F400" s="392"/>
      <c r="G400" s="393"/>
      <c r="H400" s="393"/>
      <c r="I400" s="393"/>
      <c r="J400" s="15"/>
      <c r="K400" s="206"/>
      <c r="L400" s="206"/>
      <c r="M400" s="206"/>
      <c r="N400" s="206"/>
      <c r="O400" s="206"/>
      <c r="P400" s="15"/>
    </row>
    <row r="401" ht="15.75" customHeight="1">
      <c r="A401" s="394"/>
      <c r="B401" s="15"/>
      <c r="C401" s="206"/>
      <c r="D401" s="206"/>
      <c r="E401" s="393"/>
      <c r="F401" s="392"/>
      <c r="G401" s="393"/>
      <c r="H401" s="393"/>
      <c r="I401" s="393"/>
      <c r="J401" s="15"/>
      <c r="K401" s="206"/>
      <c r="L401" s="206"/>
      <c r="M401" s="206"/>
      <c r="N401" s="206"/>
      <c r="O401" s="206"/>
      <c r="P401" s="15"/>
    </row>
    <row r="402" ht="15.75" customHeight="1">
      <c r="A402" s="394"/>
      <c r="B402" s="15"/>
      <c r="C402" s="206"/>
      <c r="D402" s="206"/>
      <c r="E402" s="393"/>
      <c r="F402" s="392"/>
      <c r="G402" s="393"/>
      <c r="H402" s="393"/>
      <c r="I402" s="393"/>
      <c r="J402" s="15"/>
      <c r="K402" s="206"/>
      <c r="L402" s="206"/>
      <c r="M402" s="206"/>
      <c r="N402" s="206"/>
      <c r="O402" s="206"/>
      <c r="P402" s="15"/>
    </row>
    <row r="403" ht="15.75" customHeight="1">
      <c r="A403" s="394"/>
      <c r="B403" s="15"/>
      <c r="C403" s="206"/>
      <c r="D403" s="206"/>
      <c r="E403" s="393"/>
      <c r="F403" s="392"/>
      <c r="G403" s="393"/>
      <c r="H403" s="393"/>
      <c r="I403" s="393"/>
      <c r="J403" s="15"/>
      <c r="K403" s="206"/>
      <c r="L403" s="206"/>
      <c r="M403" s="206"/>
      <c r="N403" s="206"/>
      <c r="O403" s="206"/>
      <c r="P403" s="15"/>
    </row>
    <row r="404" ht="15.75" customHeight="1">
      <c r="A404" s="394"/>
      <c r="B404" s="15"/>
      <c r="C404" s="206"/>
      <c r="D404" s="206"/>
      <c r="E404" s="393"/>
      <c r="F404" s="392"/>
      <c r="G404" s="393"/>
      <c r="H404" s="393"/>
      <c r="I404" s="393"/>
      <c r="J404" s="15"/>
      <c r="K404" s="206"/>
      <c r="L404" s="206"/>
      <c r="M404" s="206"/>
      <c r="N404" s="206"/>
      <c r="O404" s="206"/>
      <c r="P404" s="15"/>
    </row>
    <row r="405" ht="15.75" customHeight="1">
      <c r="A405" s="394"/>
      <c r="B405" s="15"/>
      <c r="C405" s="206"/>
      <c r="D405" s="206"/>
      <c r="E405" s="402"/>
      <c r="F405" s="402"/>
      <c r="G405" s="402"/>
      <c r="H405" s="402"/>
      <c r="I405" s="402"/>
      <c r="J405" s="15"/>
      <c r="K405" s="206"/>
      <c r="L405" s="206"/>
      <c r="M405" s="206"/>
      <c r="N405" s="206"/>
      <c r="O405" s="206"/>
      <c r="P405" s="15"/>
    </row>
    <row r="406" ht="15.75" customHeight="1">
      <c r="A406" s="394"/>
      <c r="B406" s="15"/>
      <c r="C406" s="206"/>
      <c r="D406" s="206"/>
      <c r="E406" s="402"/>
      <c r="F406" s="402"/>
      <c r="G406" s="402"/>
      <c r="H406" s="402"/>
      <c r="I406" s="402"/>
      <c r="J406" s="15"/>
      <c r="K406" s="206"/>
      <c r="L406" s="206"/>
      <c r="M406" s="206"/>
      <c r="N406" s="206"/>
      <c r="O406" s="206"/>
      <c r="P406" s="15"/>
    </row>
    <row r="407" ht="15.75" customHeight="1">
      <c r="A407" s="394"/>
      <c r="B407" s="15"/>
      <c r="C407" s="206"/>
      <c r="D407" s="206"/>
      <c r="E407" s="402"/>
      <c r="F407" s="402"/>
      <c r="G407" s="402"/>
      <c r="H407" s="402"/>
      <c r="I407" s="402"/>
      <c r="J407" s="15"/>
      <c r="K407" s="206"/>
      <c r="L407" s="206"/>
      <c r="M407" s="206"/>
      <c r="N407" s="206"/>
      <c r="O407" s="206"/>
      <c r="P407" s="15"/>
    </row>
    <row r="408" ht="15.75" customHeight="1">
      <c r="A408" s="394"/>
      <c r="B408" s="15"/>
      <c r="C408" s="206"/>
      <c r="D408" s="206"/>
      <c r="E408" s="402"/>
      <c r="F408" s="402"/>
      <c r="G408" s="402"/>
      <c r="H408" s="402"/>
      <c r="I408" s="402"/>
      <c r="J408" s="15"/>
      <c r="K408" s="206"/>
      <c r="L408" s="206"/>
      <c r="M408" s="206"/>
      <c r="N408" s="206"/>
      <c r="O408" s="206"/>
      <c r="P408" s="15"/>
    </row>
    <row r="409" ht="15.75" customHeight="1">
      <c r="A409" s="80"/>
      <c r="B409" s="16"/>
      <c r="C409" s="211"/>
      <c r="D409" s="211"/>
      <c r="E409" s="402"/>
      <c r="F409" s="402"/>
      <c r="G409" s="402"/>
      <c r="H409" s="402"/>
      <c r="I409" s="402"/>
      <c r="J409" s="16"/>
      <c r="K409" s="211"/>
      <c r="L409" s="211"/>
      <c r="M409" s="211"/>
      <c r="N409" s="211"/>
      <c r="O409" s="211"/>
      <c r="P409" s="16"/>
    </row>
    <row r="410" ht="15.75" customHeight="1">
      <c r="A410" s="389"/>
      <c r="B410" s="405"/>
      <c r="C410" s="400"/>
      <c r="D410" s="400"/>
      <c r="E410" s="391"/>
      <c r="F410" s="392"/>
      <c r="G410" s="393"/>
      <c r="H410" s="393"/>
      <c r="I410" s="393"/>
      <c r="J410" s="436"/>
      <c r="K410" s="437"/>
      <c r="L410" s="437"/>
      <c r="M410" s="437"/>
      <c r="N410" s="437"/>
      <c r="O410" s="437"/>
      <c r="P410" s="436"/>
    </row>
    <row r="411" ht="15.75" customHeight="1">
      <c r="A411" s="394"/>
      <c r="B411" s="15"/>
      <c r="C411" s="206"/>
      <c r="D411" s="206"/>
      <c r="E411" s="393"/>
      <c r="F411" s="392"/>
      <c r="G411" s="393"/>
      <c r="H411" s="393"/>
      <c r="I411" s="393"/>
      <c r="J411" s="15"/>
      <c r="K411" s="206"/>
      <c r="L411" s="206"/>
      <c r="M411" s="206"/>
      <c r="N411" s="206"/>
      <c r="O411" s="206"/>
      <c r="P411" s="15"/>
    </row>
    <row r="412" ht="15.75" customHeight="1">
      <c r="A412" s="394"/>
      <c r="B412" s="15"/>
      <c r="C412" s="206"/>
      <c r="D412" s="206"/>
      <c r="E412" s="393"/>
      <c r="F412" s="392"/>
      <c r="G412" s="393"/>
      <c r="H412" s="393"/>
      <c r="I412" s="393"/>
      <c r="J412" s="15"/>
      <c r="K412" s="206"/>
      <c r="L412" s="206"/>
      <c r="M412" s="206"/>
      <c r="N412" s="206"/>
      <c r="O412" s="206"/>
      <c r="P412" s="15"/>
    </row>
    <row r="413" ht="15.75" customHeight="1">
      <c r="A413" s="394"/>
      <c r="B413" s="15"/>
      <c r="C413" s="206"/>
      <c r="D413" s="206"/>
      <c r="E413" s="393"/>
      <c r="F413" s="392"/>
      <c r="G413" s="393"/>
      <c r="H413" s="393"/>
      <c r="I413" s="393"/>
      <c r="J413" s="15"/>
      <c r="K413" s="206"/>
      <c r="L413" s="206"/>
      <c r="M413" s="206"/>
      <c r="N413" s="206"/>
      <c r="O413" s="206"/>
      <c r="P413" s="15"/>
    </row>
    <row r="414" ht="15.75" customHeight="1">
      <c r="A414" s="394"/>
      <c r="B414" s="15"/>
      <c r="C414" s="206"/>
      <c r="D414" s="206"/>
      <c r="E414" s="393"/>
      <c r="F414" s="392"/>
      <c r="G414" s="393"/>
      <c r="H414" s="393"/>
      <c r="I414" s="393"/>
      <c r="J414" s="15"/>
      <c r="K414" s="206"/>
      <c r="L414" s="206"/>
      <c r="M414" s="206"/>
      <c r="N414" s="206"/>
      <c r="O414" s="206"/>
      <c r="P414" s="15"/>
    </row>
    <row r="415" ht="15.75" customHeight="1">
      <c r="A415" s="394"/>
      <c r="B415" s="15"/>
      <c r="C415" s="206"/>
      <c r="D415" s="206"/>
      <c r="E415" s="393"/>
      <c r="F415" s="392"/>
      <c r="G415" s="393"/>
      <c r="H415" s="393"/>
      <c r="I415" s="393"/>
      <c r="J415" s="15"/>
      <c r="K415" s="206"/>
      <c r="L415" s="206"/>
      <c r="M415" s="206"/>
      <c r="N415" s="206"/>
      <c r="O415" s="206"/>
      <c r="P415" s="15"/>
    </row>
    <row r="416" ht="15.75" customHeight="1">
      <c r="A416" s="394"/>
      <c r="B416" s="15"/>
      <c r="C416" s="206"/>
      <c r="D416" s="206"/>
      <c r="E416" s="402"/>
      <c r="F416" s="402"/>
      <c r="G416" s="402"/>
      <c r="H416" s="402"/>
      <c r="I416" s="402"/>
      <c r="J416" s="15"/>
      <c r="K416" s="206"/>
      <c r="L416" s="206"/>
      <c r="M416" s="206"/>
      <c r="N416" s="206"/>
      <c r="O416" s="206"/>
      <c r="P416" s="15"/>
    </row>
    <row r="417" ht="15.75" customHeight="1">
      <c r="A417" s="394"/>
      <c r="B417" s="15"/>
      <c r="C417" s="206"/>
      <c r="D417" s="206"/>
      <c r="E417" s="402"/>
      <c r="F417" s="402"/>
      <c r="G417" s="402"/>
      <c r="H417" s="402"/>
      <c r="I417" s="402"/>
      <c r="J417" s="15"/>
      <c r="K417" s="206"/>
      <c r="L417" s="206"/>
      <c r="M417" s="206"/>
      <c r="N417" s="206"/>
      <c r="O417" s="206"/>
      <c r="P417" s="15"/>
    </row>
    <row r="418" ht="15.75" customHeight="1">
      <c r="A418" s="394"/>
      <c r="B418" s="15"/>
      <c r="C418" s="206"/>
      <c r="D418" s="206"/>
      <c r="E418" s="402"/>
      <c r="F418" s="402"/>
      <c r="G418" s="402"/>
      <c r="H418" s="402"/>
      <c r="I418" s="402"/>
      <c r="J418" s="15"/>
      <c r="K418" s="206"/>
      <c r="L418" s="206"/>
      <c r="M418" s="206"/>
      <c r="N418" s="206"/>
      <c r="O418" s="206"/>
      <c r="P418" s="15"/>
    </row>
    <row r="419" ht="15.75" customHeight="1">
      <c r="A419" s="394"/>
      <c r="B419" s="15"/>
      <c r="C419" s="206"/>
      <c r="D419" s="206"/>
      <c r="E419" s="402"/>
      <c r="F419" s="402"/>
      <c r="G419" s="402"/>
      <c r="H419" s="402"/>
      <c r="I419" s="402"/>
      <c r="J419" s="15"/>
      <c r="K419" s="206"/>
      <c r="L419" s="206"/>
      <c r="M419" s="206"/>
      <c r="N419" s="206"/>
      <c r="O419" s="206"/>
      <c r="P419" s="15"/>
    </row>
    <row r="420" ht="15.75" customHeight="1">
      <c r="A420" s="80"/>
      <c r="B420" s="16"/>
      <c r="C420" s="211"/>
      <c r="D420" s="211"/>
      <c r="E420" s="402"/>
      <c r="F420" s="402"/>
      <c r="G420" s="402"/>
      <c r="H420" s="402"/>
      <c r="I420" s="402"/>
      <c r="J420" s="16"/>
      <c r="K420" s="211"/>
      <c r="L420" s="211"/>
      <c r="M420" s="211"/>
      <c r="N420" s="211"/>
      <c r="O420" s="211"/>
      <c r="P420" s="16"/>
    </row>
    <row r="421" ht="15.75" customHeight="1">
      <c r="A421" s="389"/>
      <c r="B421" s="405"/>
      <c r="C421" s="400"/>
      <c r="D421" s="400"/>
      <c r="E421" s="391"/>
      <c r="F421" s="392"/>
      <c r="G421" s="393"/>
      <c r="H421" s="393"/>
      <c r="I421" s="393"/>
      <c r="J421" s="436"/>
      <c r="K421" s="437"/>
      <c r="L421" s="437"/>
      <c r="M421" s="437"/>
      <c r="N421" s="437"/>
      <c r="O421" s="437"/>
      <c r="P421" s="436"/>
    </row>
    <row r="422" ht="15.75" customHeight="1">
      <c r="A422" s="394"/>
      <c r="B422" s="15"/>
      <c r="C422" s="206"/>
      <c r="D422" s="206"/>
      <c r="E422" s="393"/>
      <c r="F422" s="392"/>
      <c r="G422" s="393"/>
      <c r="H422" s="393"/>
      <c r="I422" s="393"/>
      <c r="J422" s="15"/>
      <c r="K422" s="206"/>
      <c r="L422" s="206"/>
      <c r="M422" s="206"/>
      <c r="N422" s="206"/>
      <c r="O422" s="206"/>
      <c r="P422" s="15"/>
    </row>
    <row r="423" ht="15.75" customHeight="1">
      <c r="A423" s="394"/>
      <c r="B423" s="15"/>
      <c r="C423" s="206"/>
      <c r="D423" s="206"/>
      <c r="E423" s="393"/>
      <c r="F423" s="392"/>
      <c r="G423" s="393"/>
      <c r="H423" s="393"/>
      <c r="I423" s="393"/>
      <c r="J423" s="15"/>
      <c r="K423" s="206"/>
      <c r="L423" s="206"/>
      <c r="M423" s="206"/>
      <c r="N423" s="206"/>
      <c r="O423" s="206"/>
      <c r="P423" s="15"/>
    </row>
    <row r="424" ht="15.75" customHeight="1">
      <c r="A424" s="394"/>
      <c r="B424" s="15"/>
      <c r="C424" s="206"/>
      <c r="D424" s="206"/>
      <c r="E424" s="393"/>
      <c r="F424" s="392"/>
      <c r="G424" s="393"/>
      <c r="H424" s="393"/>
      <c r="I424" s="393"/>
      <c r="J424" s="15"/>
      <c r="K424" s="206"/>
      <c r="L424" s="206"/>
      <c r="M424" s="206"/>
      <c r="N424" s="206"/>
      <c r="O424" s="206"/>
      <c r="P424" s="15"/>
    </row>
    <row r="425" ht="15.75" customHeight="1">
      <c r="A425" s="394"/>
      <c r="B425" s="15"/>
      <c r="C425" s="206"/>
      <c r="D425" s="206"/>
      <c r="E425" s="393"/>
      <c r="F425" s="392"/>
      <c r="G425" s="393"/>
      <c r="H425" s="393"/>
      <c r="I425" s="393"/>
      <c r="J425" s="15"/>
      <c r="K425" s="206"/>
      <c r="L425" s="206"/>
      <c r="M425" s="206"/>
      <c r="N425" s="206"/>
      <c r="O425" s="206"/>
      <c r="P425" s="15"/>
    </row>
    <row r="426" ht="15.75" customHeight="1">
      <c r="A426" s="394"/>
      <c r="B426" s="15"/>
      <c r="C426" s="206"/>
      <c r="D426" s="206"/>
      <c r="E426" s="393"/>
      <c r="F426" s="392"/>
      <c r="G426" s="393"/>
      <c r="H426" s="393"/>
      <c r="I426" s="393"/>
      <c r="J426" s="15"/>
      <c r="K426" s="206"/>
      <c r="L426" s="206"/>
      <c r="M426" s="206"/>
      <c r="N426" s="206"/>
      <c r="O426" s="206"/>
      <c r="P426" s="15"/>
    </row>
    <row r="427" ht="15.75" customHeight="1">
      <c r="A427" s="394"/>
      <c r="B427" s="15"/>
      <c r="C427" s="206"/>
      <c r="D427" s="206"/>
      <c r="E427" s="402"/>
      <c r="F427" s="402"/>
      <c r="G427" s="402"/>
      <c r="H427" s="402"/>
      <c r="I427" s="402"/>
      <c r="J427" s="15"/>
      <c r="K427" s="206"/>
      <c r="L427" s="206"/>
      <c r="M427" s="206"/>
      <c r="N427" s="206"/>
      <c r="O427" s="206"/>
      <c r="P427" s="15"/>
    </row>
    <row r="428" ht="15.75" customHeight="1">
      <c r="A428" s="394"/>
      <c r="B428" s="15"/>
      <c r="C428" s="206"/>
      <c r="D428" s="206"/>
      <c r="E428" s="402"/>
      <c r="F428" s="402"/>
      <c r="G428" s="402"/>
      <c r="H428" s="402"/>
      <c r="I428" s="402"/>
      <c r="J428" s="15"/>
      <c r="K428" s="206"/>
      <c r="L428" s="206"/>
      <c r="M428" s="206"/>
      <c r="N428" s="206"/>
      <c r="O428" s="206"/>
      <c r="P428" s="15"/>
    </row>
    <row r="429" ht="15.75" customHeight="1">
      <c r="A429" s="394"/>
      <c r="B429" s="15"/>
      <c r="C429" s="206"/>
      <c r="D429" s="206"/>
      <c r="E429" s="402"/>
      <c r="F429" s="402"/>
      <c r="G429" s="402"/>
      <c r="H429" s="402"/>
      <c r="I429" s="402"/>
      <c r="J429" s="15"/>
      <c r="K429" s="206"/>
      <c r="L429" s="206"/>
      <c r="M429" s="206"/>
      <c r="N429" s="206"/>
      <c r="O429" s="206"/>
      <c r="P429" s="15"/>
    </row>
    <row r="430" ht="15.75" customHeight="1">
      <c r="A430" s="394"/>
      <c r="B430" s="15"/>
      <c r="C430" s="206"/>
      <c r="D430" s="206"/>
      <c r="E430" s="402"/>
      <c r="F430" s="402"/>
      <c r="G430" s="402"/>
      <c r="H430" s="402"/>
      <c r="I430" s="402"/>
      <c r="J430" s="15"/>
      <c r="K430" s="206"/>
      <c r="L430" s="206"/>
      <c r="M430" s="206"/>
      <c r="N430" s="206"/>
      <c r="O430" s="206"/>
      <c r="P430" s="15"/>
    </row>
    <row r="431" ht="15.75" customHeight="1">
      <c r="A431" s="80"/>
      <c r="B431" s="16"/>
      <c r="C431" s="211"/>
      <c r="D431" s="211"/>
      <c r="E431" s="402"/>
      <c r="F431" s="402"/>
      <c r="G431" s="402"/>
      <c r="H431" s="402"/>
      <c r="I431" s="402"/>
      <c r="J431" s="16"/>
      <c r="K431" s="211"/>
      <c r="L431" s="211"/>
      <c r="M431" s="211"/>
      <c r="N431" s="211"/>
      <c r="O431" s="211"/>
      <c r="P431" s="16"/>
    </row>
    <row r="432" ht="15.75" customHeight="1">
      <c r="A432" s="389"/>
      <c r="B432" s="405"/>
      <c r="C432" s="400"/>
      <c r="D432" s="400"/>
      <c r="E432" s="391"/>
      <c r="F432" s="392"/>
      <c r="G432" s="393"/>
      <c r="H432" s="393"/>
      <c r="I432" s="393"/>
      <c r="J432" s="436"/>
      <c r="K432" s="437"/>
      <c r="L432" s="437"/>
      <c r="M432" s="437"/>
      <c r="N432" s="437"/>
      <c r="O432" s="437"/>
      <c r="P432" s="436"/>
    </row>
    <row r="433" ht="15.75" customHeight="1">
      <c r="A433" s="394"/>
      <c r="B433" s="15"/>
      <c r="C433" s="206"/>
      <c r="D433" s="206"/>
      <c r="E433" s="393"/>
      <c r="F433" s="392"/>
      <c r="G433" s="393"/>
      <c r="H433" s="393"/>
      <c r="I433" s="393"/>
      <c r="J433" s="15"/>
      <c r="K433" s="206"/>
      <c r="L433" s="206"/>
      <c r="M433" s="206"/>
      <c r="N433" s="206"/>
      <c r="O433" s="206"/>
      <c r="P433" s="15"/>
    </row>
    <row r="434" ht="15.75" customHeight="1">
      <c r="A434" s="394"/>
      <c r="B434" s="15"/>
      <c r="C434" s="206"/>
      <c r="D434" s="206"/>
      <c r="E434" s="393"/>
      <c r="F434" s="392"/>
      <c r="G434" s="393"/>
      <c r="H434" s="393"/>
      <c r="I434" s="393"/>
      <c r="J434" s="15"/>
      <c r="K434" s="206"/>
      <c r="L434" s="206"/>
      <c r="M434" s="206"/>
      <c r="N434" s="206"/>
      <c r="O434" s="206"/>
      <c r="P434" s="15"/>
    </row>
    <row r="435" ht="15.75" customHeight="1">
      <c r="A435" s="394"/>
      <c r="B435" s="15"/>
      <c r="C435" s="206"/>
      <c r="D435" s="206"/>
      <c r="E435" s="393"/>
      <c r="F435" s="392"/>
      <c r="G435" s="393"/>
      <c r="H435" s="393"/>
      <c r="I435" s="393"/>
      <c r="J435" s="15"/>
      <c r="K435" s="206"/>
      <c r="L435" s="206"/>
      <c r="M435" s="206"/>
      <c r="N435" s="206"/>
      <c r="O435" s="206"/>
      <c r="P435" s="15"/>
    </row>
    <row r="436" ht="15.75" customHeight="1">
      <c r="A436" s="394"/>
      <c r="B436" s="15"/>
      <c r="C436" s="206"/>
      <c r="D436" s="206"/>
      <c r="E436" s="393"/>
      <c r="F436" s="392"/>
      <c r="G436" s="393"/>
      <c r="H436" s="393"/>
      <c r="I436" s="393"/>
      <c r="J436" s="15"/>
      <c r="K436" s="206"/>
      <c r="L436" s="206"/>
      <c r="M436" s="206"/>
      <c r="N436" s="206"/>
      <c r="O436" s="206"/>
      <c r="P436" s="15"/>
    </row>
    <row r="437" ht="15.75" customHeight="1">
      <c r="A437" s="394"/>
      <c r="B437" s="15"/>
      <c r="C437" s="206"/>
      <c r="D437" s="206"/>
      <c r="E437" s="393"/>
      <c r="F437" s="392"/>
      <c r="G437" s="393"/>
      <c r="H437" s="393"/>
      <c r="I437" s="393"/>
      <c r="J437" s="15"/>
      <c r="K437" s="206"/>
      <c r="L437" s="206"/>
      <c r="M437" s="206"/>
      <c r="N437" s="206"/>
      <c r="O437" s="206"/>
      <c r="P437" s="15"/>
    </row>
    <row r="438" ht="15.75" customHeight="1">
      <c r="A438" s="394"/>
      <c r="B438" s="15"/>
      <c r="C438" s="206"/>
      <c r="D438" s="206"/>
      <c r="E438" s="402"/>
      <c r="F438" s="402"/>
      <c r="G438" s="402"/>
      <c r="H438" s="402"/>
      <c r="I438" s="402"/>
      <c r="J438" s="15"/>
      <c r="K438" s="206"/>
      <c r="L438" s="206"/>
      <c r="M438" s="206"/>
      <c r="N438" s="206"/>
      <c r="O438" s="206"/>
      <c r="P438" s="15"/>
    </row>
    <row r="439" ht="15.75" customHeight="1">
      <c r="A439" s="394"/>
      <c r="B439" s="15"/>
      <c r="C439" s="206"/>
      <c r="D439" s="206"/>
      <c r="E439" s="402"/>
      <c r="F439" s="402"/>
      <c r="G439" s="402"/>
      <c r="H439" s="402"/>
      <c r="I439" s="402"/>
      <c r="J439" s="15"/>
      <c r="K439" s="206"/>
      <c r="L439" s="206"/>
      <c r="M439" s="206"/>
      <c r="N439" s="206"/>
      <c r="O439" s="206"/>
      <c r="P439" s="15"/>
    </row>
    <row r="440" ht="15.75" customHeight="1">
      <c r="A440" s="394"/>
      <c r="B440" s="15"/>
      <c r="C440" s="206"/>
      <c r="D440" s="206"/>
      <c r="E440" s="402"/>
      <c r="F440" s="402"/>
      <c r="G440" s="402"/>
      <c r="H440" s="402"/>
      <c r="I440" s="402"/>
      <c r="J440" s="15"/>
      <c r="K440" s="206"/>
      <c r="L440" s="206"/>
      <c r="M440" s="206"/>
      <c r="N440" s="206"/>
      <c r="O440" s="206"/>
      <c r="P440" s="15"/>
    </row>
    <row r="441" ht="15.75" customHeight="1">
      <c r="A441" s="394"/>
      <c r="B441" s="15"/>
      <c r="C441" s="206"/>
      <c r="D441" s="206"/>
      <c r="E441" s="402"/>
      <c r="F441" s="402"/>
      <c r="G441" s="402"/>
      <c r="H441" s="402"/>
      <c r="I441" s="402"/>
      <c r="J441" s="15"/>
      <c r="K441" s="206"/>
      <c r="L441" s="206"/>
      <c r="M441" s="206"/>
      <c r="N441" s="206"/>
      <c r="O441" s="206"/>
      <c r="P441" s="15"/>
    </row>
    <row r="442" ht="15.75" customHeight="1">
      <c r="A442" s="80"/>
      <c r="B442" s="16"/>
      <c r="C442" s="211"/>
      <c r="D442" s="211"/>
      <c r="E442" s="402"/>
      <c r="F442" s="402"/>
      <c r="G442" s="402"/>
      <c r="H442" s="402"/>
      <c r="I442" s="402"/>
      <c r="J442" s="16"/>
      <c r="K442" s="211"/>
      <c r="L442" s="211"/>
      <c r="M442" s="211"/>
      <c r="N442" s="211"/>
      <c r="O442" s="211"/>
      <c r="P442" s="16"/>
    </row>
    <row r="443" ht="15.75" customHeight="1">
      <c r="A443" s="389"/>
      <c r="B443" s="405"/>
      <c r="C443" s="400"/>
      <c r="D443" s="400"/>
      <c r="E443" s="391"/>
      <c r="F443" s="392"/>
      <c r="G443" s="393"/>
      <c r="H443" s="393"/>
      <c r="I443" s="393"/>
      <c r="J443" s="436"/>
      <c r="K443" s="437"/>
      <c r="L443" s="437"/>
      <c r="M443" s="437"/>
      <c r="N443" s="437"/>
      <c r="O443" s="437"/>
      <c r="P443" s="436"/>
    </row>
    <row r="444" ht="15.75" customHeight="1">
      <c r="A444" s="394"/>
      <c r="B444" s="15"/>
      <c r="C444" s="206"/>
      <c r="D444" s="206"/>
      <c r="E444" s="393"/>
      <c r="F444" s="392"/>
      <c r="G444" s="393"/>
      <c r="H444" s="393"/>
      <c r="I444" s="393"/>
      <c r="J444" s="15"/>
      <c r="K444" s="206"/>
      <c r="L444" s="206"/>
      <c r="M444" s="206"/>
      <c r="N444" s="206"/>
      <c r="O444" s="206"/>
      <c r="P444" s="15"/>
    </row>
    <row r="445" ht="15.75" customHeight="1">
      <c r="A445" s="394"/>
      <c r="B445" s="15"/>
      <c r="C445" s="206"/>
      <c r="D445" s="206"/>
      <c r="E445" s="393"/>
      <c r="F445" s="392"/>
      <c r="G445" s="393"/>
      <c r="H445" s="393"/>
      <c r="I445" s="393"/>
      <c r="J445" s="15"/>
      <c r="K445" s="206"/>
      <c r="L445" s="206"/>
      <c r="M445" s="206"/>
      <c r="N445" s="206"/>
      <c r="O445" s="206"/>
      <c r="P445" s="15"/>
    </row>
    <row r="446" ht="15.75" customHeight="1">
      <c r="A446" s="394"/>
      <c r="B446" s="15"/>
      <c r="C446" s="206"/>
      <c r="D446" s="206"/>
      <c r="E446" s="393"/>
      <c r="F446" s="392"/>
      <c r="G446" s="393"/>
      <c r="H446" s="393"/>
      <c r="I446" s="393"/>
      <c r="J446" s="15"/>
      <c r="K446" s="206"/>
      <c r="L446" s="206"/>
      <c r="M446" s="206"/>
      <c r="N446" s="206"/>
      <c r="O446" s="206"/>
      <c r="P446" s="15"/>
    </row>
    <row r="447" ht="15.75" customHeight="1">
      <c r="A447" s="394"/>
      <c r="B447" s="15"/>
      <c r="C447" s="206"/>
      <c r="D447" s="206"/>
      <c r="E447" s="393"/>
      <c r="F447" s="392"/>
      <c r="G447" s="393"/>
      <c r="H447" s="393"/>
      <c r="I447" s="393"/>
      <c r="J447" s="15"/>
      <c r="K447" s="206"/>
      <c r="L447" s="206"/>
      <c r="M447" s="206"/>
      <c r="N447" s="206"/>
      <c r="O447" s="206"/>
      <c r="P447" s="15"/>
    </row>
    <row r="448" ht="15.75" customHeight="1">
      <c r="A448" s="394"/>
      <c r="B448" s="15"/>
      <c r="C448" s="206"/>
      <c r="D448" s="206"/>
      <c r="E448" s="393"/>
      <c r="F448" s="392"/>
      <c r="G448" s="393"/>
      <c r="H448" s="393"/>
      <c r="I448" s="393"/>
      <c r="J448" s="15"/>
      <c r="K448" s="206"/>
      <c r="L448" s="206"/>
      <c r="M448" s="206"/>
      <c r="N448" s="206"/>
      <c r="O448" s="206"/>
      <c r="P448" s="15"/>
    </row>
    <row r="449" ht="15.75" customHeight="1">
      <c r="A449" s="394"/>
      <c r="B449" s="15"/>
      <c r="C449" s="206"/>
      <c r="D449" s="206"/>
      <c r="E449" s="402"/>
      <c r="F449" s="402"/>
      <c r="G449" s="402"/>
      <c r="H449" s="402"/>
      <c r="I449" s="402"/>
      <c r="J449" s="15"/>
      <c r="K449" s="206"/>
      <c r="L449" s="206"/>
      <c r="M449" s="206"/>
      <c r="N449" s="206"/>
      <c r="O449" s="206"/>
      <c r="P449" s="15"/>
    </row>
    <row r="450" ht="15.75" customHeight="1">
      <c r="A450" s="394"/>
      <c r="B450" s="15"/>
      <c r="C450" s="206"/>
      <c r="D450" s="206"/>
      <c r="E450" s="402"/>
      <c r="F450" s="402"/>
      <c r="G450" s="402"/>
      <c r="H450" s="402"/>
      <c r="I450" s="402"/>
      <c r="J450" s="15"/>
      <c r="K450" s="206"/>
      <c r="L450" s="206"/>
      <c r="M450" s="206"/>
      <c r="N450" s="206"/>
      <c r="O450" s="206"/>
      <c r="P450" s="15"/>
    </row>
    <row r="451" ht="15.75" customHeight="1">
      <c r="A451" s="394"/>
      <c r="B451" s="15"/>
      <c r="C451" s="206"/>
      <c r="D451" s="206"/>
      <c r="E451" s="402"/>
      <c r="F451" s="402"/>
      <c r="G451" s="402"/>
      <c r="H451" s="402"/>
      <c r="I451" s="402"/>
      <c r="J451" s="15"/>
      <c r="K451" s="206"/>
      <c r="L451" s="206"/>
      <c r="M451" s="206"/>
      <c r="N451" s="206"/>
      <c r="O451" s="206"/>
      <c r="P451" s="15"/>
    </row>
    <row r="452" ht="15.75" customHeight="1">
      <c r="A452" s="394"/>
      <c r="B452" s="15"/>
      <c r="C452" s="206"/>
      <c r="D452" s="206"/>
      <c r="E452" s="402"/>
      <c r="F452" s="402"/>
      <c r="G452" s="402"/>
      <c r="H452" s="402"/>
      <c r="I452" s="402"/>
      <c r="J452" s="15"/>
      <c r="K452" s="206"/>
      <c r="L452" s="206"/>
      <c r="M452" s="206"/>
      <c r="N452" s="206"/>
      <c r="O452" s="206"/>
      <c r="P452" s="15"/>
    </row>
    <row r="453" ht="15.75" customHeight="1">
      <c r="A453" s="80"/>
      <c r="B453" s="16"/>
      <c r="C453" s="211"/>
      <c r="D453" s="211"/>
      <c r="E453" s="402"/>
      <c r="F453" s="402"/>
      <c r="G453" s="402"/>
      <c r="H453" s="402"/>
      <c r="I453" s="402"/>
      <c r="J453" s="16"/>
      <c r="K453" s="211"/>
      <c r="L453" s="211"/>
      <c r="M453" s="211"/>
      <c r="N453" s="211"/>
      <c r="O453" s="211"/>
      <c r="P453" s="16"/>
    </row>
    <row r="454" ht="15.75" customHeight="1">
      <c r="A454" s="389"/>
      <c r="B454" s="405"/>
      <c r="C454" s="400"/>
      <c r="D454" s="400"/>
      <c r="E454" s="391"/>
      <c r="F454" s="392"/>
      <c r="G454" s="393"/>
      <c r="H454" s="393"/>
      <c r="I454" s="393"/>
      <c r="J454" s="436"/>
      <c r="K454" s="437"/>
      <c r="L454" s="437"/>
      <c r="M454" s="437"/>
      <c r="N454" s="437"/>
      <c r="O454" s="437"/>
      <c r="P454" s="436"/>
    </row>
    <row r="455" ht="15.75" customHeight="1">
      <c r="A455" s="394"/>
      <c r="B455" s="15"/>
      <c r="C455" s="206"/>
      <c r="D455" s="206"/>
      <c r="E455" s="393"/>
      <c r="F455" s="392"/>
      <c r="G455" s="393"/>
      <c r="H455" s="393"/>
      <c r="I455" s="393"/>
      <c r="J455" s="15"/>
      <c r="K455" s="206"/>
      <c r="L455" s="206"/>
      <c r="M455" s="206"/>
      <c r="N455" s="206"/>
      <c r="O455" s="206"/>
      <c r="P455" s="15"/>
    </row>
    <row r="456" ht="15.75" customHeight="1">
      <c r="A456" s="394"/>
      <c r="B456" s="15"/>
      <c r="C456" s="206"/>
      <c r="D456" s="206"/>
      <c r="E456" s="393"/>
      <c r="F456" s="392"/>
      <c r="G456" s="393"/>
      <c r="H456" s="393"/>
      <c r="I456" s="393"/>
      <c r="J456" s="15"/>
      <c r="K456" s="206"/>
      <c r="L456" s="206"/>
      <c r="M456" s="206"/>
      <c r="N456" s="206"/>
      <c r="O456" s="206"/>
      <c r="P456" s="15"/>
    </row>
    <row r="457" ht="15.75" customHeight="1">
      <c r="A457" s="394"/>
      <c r="B457" s="15"/>
      <c r="C457" s="206"/>
      <c r="D457" s="206"/>
      <c r="E457" s="393"/>
      <c r="F457" s="392"/>
      <c r="G457" s="393"/>
      <c r="H457" s="393"/>
      <c r="I457" s="393"/>
      <c r="J457" s="15"/>
      <c r="K457" s="206"/>
      <c r="L457" s="206"/>
      <c r="M457" s="206"/>
      <c r="N457" s="206"/>
      <c r="O457" s="206"/>
      <c r="P457" s="15"/>
    </row>
    <row r="458" ht="15.75" customHeight="1">
      <c r="A458" s="394"/>
      <c r="B458" s="15"/>
      <c r="C458" s="206"/>
      <c r="D458" s="206"/>
      <c r="E458" s="393"/>
      <c r="F458" s="392"/>
      <c r="G458" s="393"/>
      <c r="H458" s="393"/>
      <c r="I458" s="393"/>
      <c r="J458" s="15"/>
      <c r="K458" s="206"/>
      <c r="L458" s="206"/>
      <c r="M458" s="206"/>
      <c r="N458" s="206"/>
      <c r="O458" s="206"/>
      <c r="P458" s="15"/>
    </row>
    <row r="459" ht="15.75" customHeight="1">
      <c r="A459" s="394"/>
      <c r="B459" s="15"/>
      <c r="C459" s="206"/>
      <c r="D459" s="206"/>
      <c r="E459" s="393"/>
      <c r="F459" s="392"/>
      <c r="G459" s="393"/>
      <c r="H459" s="393"/>
      <c r="I459" s="393"/>
      <c r="J459" s="15"/>
      <c r="K459" s="206"/>
      <c r="L459" s="206"/>
      <c r="M459" s="206"/>
      <c r="N459" s="206"/>
      <c r="O459" s="206"/>
      <c r="P459" s="15"/>
    </row>
    <row r="460" ht="15.75" customHeight="1">
      <c r="A460" s="394"/>
      <c r="B460" s="15"/>
      <c r="C460" s="206"/>
      <c r="D460" s="206"/>
      <c r="E460" s="402"/>
      <c r="F460" s="402"/>
      <c r="G460" s="402"/>
      <c r="H460" s="402"/>
      <c r="I460" s="402"/>
      <c r="J460" s="15"/>
      <c r="K460" s="206"/>
      <c r="L460" s="206"/>
      <c r="M460" s="206"/>
      <c r="N460" s="206"/>
      <c r="O460" s="206"/>
      <c r="P460" s="15"/>
    </row>
    <row r="461" ht="15.75" customHeight="1">
      <c r="A461" s="394"/>
      <c r="B461" s="15"/>
      <c r="C461" s="206"/>
      <c r="D461" s="206"/>
      <c r="E461" s="402"/>
      <c r="F461" s="402"/>
      <c r="G461" s="402"/>
      <c r="H461" s="402"/>
      <c r="I461" s="402"/>
      <c r="J461" s="15"/>
      <c r="K461" s="206"/>
      <c r="L461" s="206"/>
      <c r="M461" s="206"/>
      <c r="N461" s="206"/>
      <c r="O461" s="206"/>
      <c r="P461" s="15"/>
    </row>
    <row r="462" ht="15.75" customHeight="1">
      <c r="A462" s="394"/>
      <c r="B462" s="15"/>
      <c r="C462" s="206"/>
      <c r="D462" s="206"/>
      <c r="E462" s="402"/>
      <c r="F462" s="402"/>
      <c r="G462" s="402"/>
      <c r="H462" s="402"/>
      <c r="I462" s="402"/>
      <c r="J462" s="15"/>
      <c r="K462" s="206"/>
      <c r="L462" s="206"/>
      <c r="M462" s="206"/>
      <c r="N462" s="206"/>
      <c r="O462" s="206"/>
      <c r="P462" s="15"/>
    </row>
    <row r="463" ht="15.75" customHeight="1">
      <c r="A463" s="394"/>
      <c r="B463" s="15"/>
      <c r="C463" s="206"/>
      <c r="D463" s="206"/>
      <c r="E463" s="402"/>
      <c r="F463" s="402"/>
      <c r="G463" s="402"/>
      <c r="H463" s="402"/>
      <c r="I463" s="402"/>
      <c r="J463" s="15"/>
      <c r="K463" s="206"/>
      <c r="L463" s="206"/>
      <c r="M463" s="206"/>
      <c r="N463" s="206"/>
      <c r="O463" s="206"/>
      <c r="P463" s="15"/>
    </row>
    <row r="464" ht="15.75" customHeight="1">
      <c r="A464" s="80"/>
      <c r="B464" s="16"/>
      <c r="C464" s="211"/>
      <c r="D464" s="211"/>
      <c r="E464" s="402"/>
      <c r="F464" s="402"/>
      <c r="G464" s="402"/>
      <c r="H464" s="402"/>
      <c r="I464" s="402"/>
      <c r="J464" s="16"/>
      <c r="K464" s="211"/>
      <c r="L464" s="211"/>
      <c r="M464" s="211"/>
      <c r="N464" s="211"/>
      <c r="O464" s="211"/>
      <c r="P464" s="16"/>
    </row>
    <row r="465" ht="15.75" customHeight="1">
      <c r="A465" s="389"/>
      <c r="B465" s="405"/>
      <c r="C465" s="400"/>
      <c r="D465" s="400"/>
      <c r="E465" s="391"/>
      <c r="F465" s="392"/>
      <c r="G465" s="393"/>
      <c r="H465" s="393"/>
      <c r="I465" s="393"/>
      <c r="J465" s="436"/>
      <c r="K465" s="437"/>
      <c r="L465" s="437"/>
      <c r="M465" s="437"/>
      <c r="N465" s="437"/>
      <c r="O465" s="437"/>
      <c r="P465" s="436"/>
    </row>
    <row r="466" ht="15.75" customHeight="1">
      <c r="A466" s="394"/>
      <c r="B466" s="15"/>
      <c r="C466" s="206"/>
      <c r="D466" s="206"/>
      <c r="E466" s="393"/>
      <c r="F466" s="392"/>
      <c r="G466" s="393"/>
      <c r="H466" s="393"/>
      <c r="I466" s="393"/>
      <c r="J466" s="15"/>
      <c r="K466" s="206"/>
      <c r="L466" s="206"/>
      <c r="M466" s="206"/>
      <c r="N466" s="206"/>
      <c r="O466" s="206"/>
      <c r="P466" s="15"/>
    </row>
    <row r="467" ht="15.75" customHeight="1">
      <c r="A467" s="394"/>
      <c r="B467" s="15"/>
      <c r="C467" s="206"/>
      <c r="D467" s="206"/>
      <c r="E467" s="393"/>
      <c r="F467" s="392"/>
      <c r="G467" s="393"/>
      <c r="H467" s="393"/>
      <c r="I467" s="393"/>
      <c r="J467" s="15"/>
      <c r="K467" s="206"/>
      <c r="L467" s="206"/>
      <c r="M467" s="206"/>
      <c r="N467" s="206"/>
      <c r="O467" s="206"/>
      <c r="P467" s="15"/>
    </row>
    <row r="468" ht="15.75" customHeight="1">
      <c r="A468" s="394"/>
      <c r="B468" s="15"/>
      <c r="C468" s="206"/>
      <c r="D468" s="206"/>
      <c r="E468" s="393"/>
      <c r="F468" s="392"/>
      <c r="G468" s="393"/>
      <c r="H468" s="393"/>
      <c r="I468" s="393"/>
      <c r="J468" s="15"/>
      <c r="K468" s="206"/>
      <c r="L468" s="206"/>
      <c r="M468" s="206"/>
      <c r="N468" s="206"/>
      <c r="O468" s="206"/>
      <c r="P468" s="15"/>
    </row>
    <row r="469" ht="15.75" customHeight="1">
      <c r="A469" s="394"/>
      <c r="B469" s="15"/>
      <c r="C469" s="206"/>
      <c r="D469" s="206"/>
      <c r="E469" s="393"/>
      <c r="F469" s="392"/>
      <c r="G469" s="393"/>
      <c r="H469" s="393"/>
      <c r="I469" s="393"/>
      <c r="J469" s="15"/>
      <c r="K469" s="206"/>
      <c r="L469" s="206"/>
      <c r="M469" s="206"/>
      <c r="N469" s="206"/>
      <c r="O469" s="206"/>
      <c r="P469" s="15"/>
    </row>
    <row r="470" ht="15.75" customHeight="1">
      <c r="A470" s="394"/>
      <c r="B470" s="15"/>
      <c r="C470" s="206"/>
      <c r="D470" s="206"/>
      <c r="E470" s="393"/>
      <c r="F470" s="392"/>
      <c r="G470" s="393"/>
      <c r="H470" s="393"/>
      <c r="I470" s="393"/>
      <c r="J470" s="15"/>
      <c r="K470" s="206"/>
      <c r="L470" s="206"/>
      <c r="M470" s="206"/>
      <c r="N470" s="206"/>
      <c r="O470" s="206"/>
      <c r="P470" s="15"/>
    </row>
    <row r="471" ht="15.75" customHeight="1">
      <c r="A471" s="394"/>
      <c r="B471" s="15"/>
      <c r="C471" s="206"/>
      <c r="D471" s="206"/>
      <c r="E471" s="402"/>
      <c r="F471" s="402"/>
      <c r="G471" s="402"/>
      <c r="H471" s="402"/>
      <c r="I471" s="402"/>
      <c r="J471" s="15"/>
      <c r="K471" s="206"/>
      <c r="L471" s="206"/>
      <c r="M471" s="206"/>
      <c r="N471" s="206"/>
      <c r="O471" s="206"/>
      <c r="P471" s="15"/>
    </row>
    <row r="472" ht="15.75" customHeight="1">
      <c r="A472" s="394"/>
      <c r="B472" s="15"/>
      <c r="C472" s="206"/>
      <c r="D472" s="206"/>
      <c r="E472" s="402"/>
      <c r="F472" s="402"/>
      <c r="G472" s="402"/>
      <c r="H472" s="402"/>
      <c r="I472" s="402"/>
      <c r="J472" s="15"/>
      <c r="K472" s="206"/>
      <c r="L472" s="206"/>
      <c r="M472" s="206"/>
      <c r="N472" s="206"/>
      <c r="O472" s="206"/>
      <c r="P472" s="15"/>
    </row>
    <row r="473" ht="15.75" customHeight="1">
      <c r="A473" s="394"/>
      <c r="B473" s="15"/>
      <c r="C473" s="206"/>
      <c r="D473" s="206"/>
      <c r="E473" s="402"/>
      <c r="F473" s="402"/>
      <c r="G473" s="402"/>
      <c r="H473" s="402"/>
      <c r="I473" s="402"/>
      <c r="J473" s="15"/>
      <c r="K473" s="206"/>
      <c r="L473" s="206"/>
      <c r="M473" s="206"/>
      <c r="N473" s="206"/>
      <c r="O473" s="206"/>
      <c r="P473" s="15"/>
    </row>
    <row r="474" ht="15.75" customHeight="1">
      <c r="A474" s="394"/>
      <c r="B474" s="15"/>
      <c r="C474" s="206"/>
      <c r="D474" s="206"/>
      <c r="E474" s="402"/>
      <c r="F474" s="402"/>
      <c r="G474" s="402"/>
      <c r="H474" s="402"/>
      <c r="I474" s="402"/>
      <c r="J474" s="15"/>
      <c r="K474" s="206"/>
      <c r="L474" s="206"/>
      <c r="M474" s="206"/>
      <c r="N474" s="206"/>
      <c r="O474" s="206"/>
      <c r="P474" s="15"/>
    </row>
    <row r="475" ht="15.75" customHeight="1">
      <c r="A475" s="80"/>
      <c r="B475" s="16"/>
      <c r="C475" s="211"/>
      <c r="D475" s="211"/>
      <c r="E475" s="402"/>
      <c r="F475" s="402"/>
      <c r="G475" s="402"/>
      <c r="H475" s="402"/>
      <c r="I475" s="402"/>
      <c r="J475" s="16"/>
      <c r="K475" s="211"/>
      <c r="L475" s="211"/>
      <c r="M475" s="211"/>
      <c r="N475" s="211"/>
      <c r="O475" s="211"/>
      <c r="P475" s="16"/>
    </row>
    <row r="476" ht="15.75" customHeight="1">
      <c r="A476" s="389"/>
      <c r="B476" s="405"/>
      <c r="C476" s="400"/>
      <c r="D476" s="400"/>
      <c r="E476" s="391"/>
      <c r="F476" s="392"/>
      <c r="G476" s="393"/>
      <c r="H476" s="393"/>
      <c r="I476" s="393"/>
      <c r="J476" s="436"/>
      <c r="K476" s="437"/>
      <c r="L476" s="437"/>
      <c r="M476" s="437"/>
      <c r="N476" s="437"/>
      <c r="O476" s="437"/>
      <c r="P476" s="436"/>
    </row>
    <row r="477" ht="15.75" customHeight="1">
      <c r="A477" s="394"/>
      <c r="B477" s="15"/>
      <c r="C477" s="206"/>
      <c r="D477" s="206"/>
      <c r="E477" s="393"/>
      <c r="F477" s="392"/>
      <c r="G477" s="393"/>
      <c r="H477" s="393"/>
      <c r="I477" s="393"/>
      <c r="J477" s="15"/>
      <c r="K477" s="206"/>
      <c r="L477" s="206"/>
      <c r="M477" s="206"/>
      <c r="N477" s="206"/>
      <c r="O477" s="206"/>
      <c r="P477" s="15"/>
    </row>
    <row r="478" ht="15.75" customHeight="1">
      <c r="A478" s="394"/>
      <c r="B478" s="15"/>
      <c r="C478" s="206"/>
      <c r="D478" s="206"/>
      <c r="E478" s="393"/>
      <c r="F478" s="392"/>
      <c r="G478" s="393"/>
      <c r="H478" s="393"/>
      <c r="I478" s="393"/>
      <c r="J478" s="15"/>
      <c r="K478" s="206"/>
      <c r="L478" s="206"/>
      <c r="M478" s="206"/>
      <c r="N478" s="206"/>
      <c r="O478" s="206"/>
      <c r="P478" s="15"/>
    </row>
    <row r="479" ht="15.75" customHeight="1">
      <c r="A479" s="394"/>
      <c r="B479" s="15"/>
      <c r="C479" s="206"/>
      <c r="D479" s="206"/>
      <c r="E479" s="393"/>
      <c r="F479" s="392"/>
      <c r="G479" s="393"/>
      <c r="H479" s="393"/>
      <c r="I479" s="393"/>
      <c r="J479" s="15"/>
      <c r="K479" s="206"/>
      <c r="L479" s="206"/>
      <c r="M479" s="206"/>
      <c r="N479" s="206"/>
      <c r="O479" s="206"/>
      <c r="P479" s="15"/>
    </row>
    <row r="480" ht="15.75" customHeight="1">
      <c r="A480" s="394"/>
      <c r="B480" s="15"/>
      <c r="C480" s="206"/>
      <c r="D480" s="206"/>
      <c r="E480" s="393"/>
      <c r="F480" s="392"/>
      <c r="G480" s="393"/>
      <c r="H480" s="393"/>
      <c r="I480" s="393"/>
      <c r="J480" s="15"/>
      <c r="K480" s="206"/>
      <c r="L480" s="206"/>
      <c r="M480" s="206"/>
      <c r="N480" s="206"/>
      <c r="O480" s="206"/>
      <c r="P480" s="15"/>
    </row>
    <row r="481" ht="15.75" customHeight="1">
      <c r="A481" s="394"/>
      <c r="B481" s="15"/>
      <c r="C481" s="206"/>
      <c r="D481" s="206"/>
      <c r="E481" s="393"/>
      <c r="F481" s="392"/>
      <c r="G481" s="393"/>
      <c r="H481" s="393"/>
      <c r="I481" s="393"/>
      <c r="J481" s="15"/>
      <c r="K481" s="206"/>
      <c r="L481" s="206"/>
      <c r="M481" s="206"/>
      <c r="N481" s="206"/>
      <c r="O481" s="206"/>
      <c r="P481" s="15"/>
    </row>
    <row r="482" ht="15.75" customHeight="1">
      <c r="A482" s="394"/>
      <c r="B482" s="15"/>
      <c r="C482" s="206"/>
      <c r="D482" s="206"/>
      <c r="E482" s="402"/>
      <c r="F482" s="402"/>
      <c r="G482" s="402"/>
      <c r="H482" s="402"/>
      <c r="I482" s="402"/>
      <c r="J482" s="15"/>
      <c r="K482" s="206"/>
      <c r="L482" s="206"/>
      <c r="M482" s="206"/>
      <c r="N482" s="206"/>
      <c r="O482" s="206"/>
      <c r="P482" s="15"/>
    </row>
    <row r="483" ht="15.75" customHeight="1">
      <c r="A483" s="394"/>
      <c r="B483" s="15"/>
      <c r="C483" s="206"/>
      <c r="D483" s="206"/>
      <c r="E483" s="402"/>
      <c r="F483" s="402"/>
      <c r="G483" s="402"/>
      <c r="H483" s="402"/>
      <c r="I483" s="402"/>
      <c r="J483" s="15"/>
      <c r="K483" s="206"/>
      <c r="L483" s="206"/>
      <c r="M483" s="206"/>
      <c r="N483" s="206"/>
      <c r="O483" s="206"/>
      <c r="P483" s="15"/>
    </row>
    <row r="484" ht="15.75" customHeight="1">
      <c r="A484" s="394"/>
      <c r="B484" s="15"/>
      <c r="C484" s="206"/>
      <c r="D484" s="206"/>
      <c r="E484" s="402"/>
      <c r="F484" s="402"/>
      <c r="G484" s="402"/>
      <c r="H484" s="402"/>
      <c r="I484" s="402"/>
      <c r="J484" s="15"/>
      <c r="K484" s="206"/>
      <c r="L484" s="206"/>
      <c r="M484" s="206"/>
      <c r="N484" s="206"/>
      <c r="O484" s="206"/>
      <c r="P484" s="15"/>
    </row>
    <row r="485" ht="15.75" customHeight="1">
      <c r="A485" s="394"/>
      <c r="B485" s="15"/>
      <c r="C485" s="206"/>
      <c r="D485" s="206"/>
      <c r="E485" s="402"/>
      <c r="F485" s="402"/>
      <c r="G485" s="402"/>
      <c r="H485" s="402"/>
      <c r="I485" s="402"/>
      <c r="J485" s="15"/>
      <c r="K485" s="206"/>
      <c r="L485" s="206"/>
      <c r="M485" s="206"/>
      <c r="N485" s="206"/>
      <c r="O485" s="206"/>
      <c r="P485" s="15"/>
    </row>
    <row r="486" ht="15.75" customHeight="1">
      <c r="A486" s="80"/>
      <c r="B486" s="16"/>
      <c r="C486" s="211"/>
      <c r="D486" s="211"/>
      <c r="E486" s="402"/>
      <c r="F486" s="402"/>
      <c r="G486" s="402"/>
      <c r="H486" s="402"/>
      <c r="I486" s="402"/>
      <c r="J486" s="16"/>
      <c r="K486" s="211"/>
      <c r="L486" s="211"/>
      <c r="M486" s="211"/>
      <c r="N486" s="211"/>
      <c r="O486" s="211"/>
      <c r="P486" s="16"/>
    </row>
    <row r="487" ht="15.75" customHeight="1">
      <c r="A487" s="389"/>
      <c r="B487" s="405"/>
      <c r="C487" s="400"/>
      <c r="D487" s="400"/>
      <c r="E487" s="391"/>
      <c r="F487" s="392"/>
      <c r="G487" s="393"/>
      <c r="H487" s="393"/>
      <c r="I487" s="393"/>
      <c r="J487" s="436"/>
      <c r="K487" s="437"/>
      <c r="L487" s="437"/>
      <c r="M487" s="437"/>
      <c r="N487" s="437"/>
      <c r="O487" s="437"/>
      <c r="P487" s="436"/>
    </row>
    <row r="488" ht="15.75" customHeight="1">
      <c r="A488" s="394"/>
      <c r="B488" s="15"/>
      <c r="C488" s="206"/>
      <c r="D488" s="206"/>
      <c r="E488" s="393"/>
      <c r="F488" s="392"/>
      <c r="G488" s="393"/>
      <c r="H488" s="393"/>
      <c r="I488" s="393"/>
      <c r="J488" s="15"/>
      <c r="K488" s="206"/>
      <c r="L488" s="206"/>
      <c r="M488" s="206"/>
      <c r="N488" s="206"/>
      <c r="O488" s="206"/>
      <c r="P488" s="15"/>
    </row>
    <row r="489" ht="15.75" customHeight="1">
      <c r="A489" s="394"/>
      <c r="B489" s="15"/>
      <c r="C489" s="206"/>
      <c r="D489" s="206"/>
      <c r="E489" s="393"/>
      <c r="F489" s="392"/>
      <c r="G489" s="393"/>
      <c r="H489" s="393"/>
      <c r="I489" s="393"/>
      <c r="J489" s="15"/>
      <c r="K489" s="206"/>
      <c r="L489" s="206"/>
      <c r="M489" s="206"/>
      <c r="N489" s="206"/>
      <c r="O489" s="206"/>
      <c r="P489" s="15"/>
    </row>
    <row r="490" ht="15.75" customHeight="1">
      <c r="A490" s="394"/>
      <c r="B490" s="15"/>
      <c r="C490" s="206"/>
      <c r="D490" s="206"/>
      <c r="E490" s="393"/>
      <c r="F490" s="392"/>
      <c r="G490" s="393"/>
      <c r="H490" s="393"/>
      <c r="I490" s="393"/>
      <c r="J490" s="15"/>
      <c r="K490" s="206"/>
      <c r="L490" s="206"/>
      <c r="M490" s="206"/>
      <c r="N490" s="206"/>
      <c r="O490" s="206"/>
      <c r="P490" s="15"/>
    </row>
    <row r="491" ht="15.75" customHeight="1">
      <c r="A491" s="394"/>
      <c r="B491" s="15"/>
      <c r="C491" s="206"/>
      <c r="D491" s="206"/>
      <c r="E491" s="393"/>
      <c r="F491" s="392"/>
      <c r="G491" s="393"/>
      <c r="H491" s="393"/>
      <c r="I491" s="393"/>
      <c r="J491" s="15"/>
      <c r="K491" s="206"/>
      <c r="L491" s="206"/>
      <c r="M491" s="206"/>
      <c r="N491" s="206"/>
      <c r="O491" s="206"/>
      <c r="P491" s="15"/>
    </row>
    <row r="492" ht="15.75" customHeight="1">
      <c r="A492" s="394"/>
      <c r="B492" s="15"/>
      <c r="C492" s="206"/>
      <c r="D492" s="206"/>
      <c r="E492" s="393"/>
      <c r="F492" s="392"/>
      <c r="G492" s="393"/>
      <c r="H492" s="393"/>
      <c r="I492" s="393"/>
      <c r="J492" s="15"/>
      <c r="K492" s="206"/>
      <c r="L492" s="206"/>
      <c r="M492" s="206"/>
      <c r="N492" s="206"/>
      <c r="O492" s="206"/>
      <c r="P492" s="15"/>
    </row>
    <row r="493" ht="15.75" customHeight="1">
      <c r="A493" s="394"/>
      <c r="B493" s="15"/>
      <c r="C493" s="206"/>
      <c r="D493" s="206"/>
      <c r="E493" s="402"/>
      <c r="F493" s="402"/>
      <c r="G493" s="402"/>
      <c r="H493" s="402"/>
      <c r="I493" s="402"/>
      <c r="J493" s="15"/>
      <c r="K493" s="206"/>
      <c r="L493" s="206"/>
      <c r="M493" s="206"/>
      <c r="N493" s="206"/>
      <c r="O493" s="206"/>
      <c r="P493" s="15"/>
    </row>
    <row r="494" ht="15.75" customHeight="1">
      <c r="A494" s="394"/>
      <c r="B494" s="15"/>
      <c r="C494" s="206"/>
      <c r="D494" s="206"/>
      <c r="E494" s="402"/>
      <c r="F494" s="402"/>
      <c r="G494" s="402"/>
      <c r="H494" s="402"/>
      <c r="I494" s="402"/>
      <c r="J494" s="15"/>
      <c r="K494" s="206"/>
      <c r="L494" s="206"/>
      <c r="M494" s="206"/>
      <c r="N494" s="206"/>
      <c r="O494" s="206"/>
      <c r="P494" s="15"/>
    </row>
    <row r="495" ht="15.75" customHeight="1">
      <c r="A495" s="394"/>
      <c r="B495" s="15"/>
      <c r="C495" s="206"/>
      <c r="D495" s="206"/>
      <c r="E495" s="402"/>
      <c r="F495" s="402"/>
      <c r="G495" s="402"/>
      <c r="H495" s="402"/>
      <c r="I495" s="402"/>
      <c r="J495" s="15"/>
      <c r="K495" s="206"/>
      <c r="L495" s="206"/>
      <c r="M495" s="206"/>
      <c r="N495" s="206"/>
      <c r="O495" s="206"/>
      <c r="P495" s="15"/>
    </row>
    <row r="496" ht="15.75" customHeight="1">
      <c r="A496" s="394"/>
      <c r="B496" s="15"/>
      <c r="C496" s="206"/>
      <c r="D496" s="206"/>
      <c r="E496" s="402"/>
      <c r="F496" s="402"/>
      <c r="G496" s="402"/>
      <c r="H496" s="402"/>
      <c r="I496" s="402"/>
      <c r="J496" s="15"/>
      <c r="K496" s="206"/>
      <c r="L496" s="206"/>
      <c r="M496" s="206"/>
      <c r="N496" s="206"/>
      <c r="O496" s="206"/>
      <c r="P496" s="15"/>
    </row>
    <row r="497" ht="15.75" customHeight="1">
      <c r="A497" s="80"/>
      <c r="B497" s="16"/>
      <c r="C497" s="211"/>
      <c r="D497" s="211"/>
      <c r="E497" s="402"/>
      <c r="F497" s="402"/>
      <c r="G497" s="402"/>
      <c r="H497" s="402"/>
      <c r="I497" s="402"/>
      <c r="J497" s="16"/>
      <c r="K497" s="211"/>
      <c r="L497" s="211"/>
      <c r="M497" s="211"/>
      <c r="N497" s="211"/>
      <c r="O497" s="211"/>
      <c r="P497" s="16"/>
    </row>
    <row r="498" ht="15.75" customHeight="1">
      <c r="A498" s="389"/>
      <c r="B498" s="405"/>
      <c r="C498" s="400"/>
      <c r="D498" s="400"/>
      <c r="E498" s="391"/>
      <c r="F498" s="392"/>
      <c r="G498" s="393"/>
      <c r="H498" s="393"/>
      <c r="I498" s="393"/>
      <c r="J498" s="436"/>
      <c r="K498" s="437"/>
      <c r="L498" s="437"/>
      <c r="M498" s="437"/>
      <c r="N498" s="437"/>
      <c r="O498" s="437"/>
      <c r="P498" s="436"/>
    </row>
    <row r="499" ht="15.75" customHeight="1">
      <c r="A499" s="394"/>
      <c r="B499" s="15"/>
      <c r="C499" s="206"/>
      <c r="D499" s="206"/>
      <c r="E499" s="393"/>
      <c r="F499" s="392"/>
      <c r="G499" s="393"/>
      <c r="H499" s="393"/>
      <c r="I499" s="393"/>
      <c r="J499" s="15"/>
      <c r="K499" s="206"/>
      <c r="L499" s="206"/>
      <c r="M499" s="206"/>
      <c r="N499" s="206"/>
      <c r="O499" s="206"/>
      <c r="P499" s="15"/>
    </row>
    <row r="500" ht="15.75" customHeight="1">
      <c r="A500" s="394"/>
      <c r="B500" s="15"/>
      <c r="C500" s="206"/>
      <c r="D500" s="206"/>
      <c r="E500" s="393"/>
      <c r="F500" s="392"/>
      <c r="G500" s="393"/>
      <c r="H500" s="393"/>
      <c r="I500" s="393"/>
      <c r="J500" s="15"/>
      <c r="K500" s="206"/>
      <c r="L500" s="206"/>
      <c r="M500" s="206"/>
      <c r="N500" s="206"/>
      <c r="O500" s="206"/>
      <c r="P500" s="15"/>
    </row>
    <row r="501" ht="15.75" customHeight="1">
      <c r="A501" s="394"/>
      <c r="B501" s="15"/>
      <c r="C501" s="206"/>
      <c r="D501" s="206"/>
      <c r="E501" s="393"/>
      <c r="F501" s="392"/>
      <c r="G501" s="393"/>
      <c r="H501" s="393"/>
      <c r="I501" s="393"/>
      <c r="J501" s="15"/>
      <c r="K501" s="206"/>
      <c r="L501" s="206"/>
      <c r="M501" s="206"/>
      <c r="N501" s="206"/>
      <c r="O501" s="206"/>
      <c r="P501" s="15"/>
    </row>
    <row r="502" ht="15.75" customHeight="1">
      <c r="A502" s="394"/>
      <c r="B502" s="15"/>
      <c r="C502" s="206"/>
      <c r="D502" s="206"/>
      <c r="E502" s="393"/>
      <c r="F502" s="392"/>
      <c r="G502" s="393"/>
      <c r="H502" s="393"/>
      <c r="I502" s="393"/>
      <c r="J502" s="15"/>
      <c r="K502" s="206"/>
      <c r="L502" s="206"/>
      <c r="M502" s="206"/>
      <c r="N502" s="206"/>
      <c r="O502" s="206"/>
      <c r="P502" s="15"/>
    </row>
    <row r="503" ht="15.75" customHeight="1">
      <c r="A503" s="394"/>
      <c r="B503" s="15"/>
      <c r="C503" s="206"/>
      <c r="D503" s="206"/>
      <c r="E503" s="393"/>
      <c r="F503" s="392"/>
      <c r="G503" s="393"/>
      <c r="H503" s="393"/>
      <c r="I503" s="393"/>
      <c r="J503" s="15"/>
      <c r="K503" s="206"/>
      <c r="L503" s="206"/>
      <c r="M503" s="206"/>
      <c r="N503" s="206"/>
      <c r="O503" s="206"/>
      <c r="P503" s="15"/>
    </row>
    <row r="504" ht="15.75" customHeight="1">
      <c r="A504" s="394"/>
      <c r="B504" s="15"/>
      <c r="C504" s="206"/>
      <c r="D504" s="206"/>
      <c r="E504" s="402"/>
      <c r="F504" s="402"/>
      <c r="G504" s="402"/>
      <c r="H504" s="402"/>
      <c r="I504" s="402"/>
      <c r="J504" s="15"/>
      <c r="K504" s="206"/>
      <c r="L504" s="206"/>
      <c r="M504" s="206"/>
      <c r="N504" s="206"/>
      <c r="O504" s="206"/>
      <c r="P504" s="15"/>
    </row>
    <row r="505" ht="15.75" customHeight="1">
      <c r="A505" s="394"/>
      <c r="B505" s="15"/>
      <c r="C505" s="206"/>
      <c r="D505" s="206"/>
      <c r="E505" s="402"/>
      <c r="F505" s="402"/>
      <c r="G505" s="402"/>
      <c r="H505" s="402"/>
      <c r="I505" s="402"/>
      <c r="J505" s="15"/>
      <c r="K505" s="206"/>
      <c r="L505" s="206"/>
      <c r="M505" s="206"/>
      <c r="N505" s="206"/>
      <c r="O505" s="206"/>
      <c r="P505" s="15"/>
    </row>
    <row r="506" ht="15.75" customHeight="1">
      <c r="A506" s="394"/>
      <c r="B506" s="15"/>
      <c r="C506" s="206"/>
      <c r="D506" s="206"/>
      <c r="E506" s="402"/>
      <c r="F506" s="402"/>
      <c r="G506" s="402"/>
      <c r="H506" s="402"/>
      <c r="I506" s="402"/>
      <c r="J506" s="15"/>
      <c r="K506" s="206"/>
      <c r="L506" s="206"/>
      <c r="M506" s="206"/>
      <c r="N506" s="206"/>
      <c r="O506" s="206"/>
      <c r="P506" s="15"/>
    </row>
    <row r="507" ht="15.75" customHeight="1">
      <c r="A507" s="394"/>
      <c r="B507" s="15"/>
      <c r="C507" s="206"/>
      <c r="D507" s="206"/>
      <c r="E507" s="402"/>
      <c r="F507" s="402"/>
      <c r="G507" s="402"/>
      <c r="H507" s="402"/>
      <c r="I507" s="402"/>
      <c r="J507" s="15"/>
      <c r="K507" s="206"/>
      <c r="L507" s="206"/>
      <c r="M507" s="206"/>
      <c r="N507" s="206"/>
      <c r="O507" s="206"/>
      <c r="P507" s="15"/>
    </row>
    <row r="508" ht="15.75" customHeight="1">
      <c r="A508" s="80"/>
      <c r="B508" s="16"/>
      <c r="C508" s="211"/>
      <c r="D508" s="211"/>
      <c r="E508" s="402"/>
      <c r="F508" s="402"/>
      <c r="G508" s="402"/>
      <c r="H508" s="402"/>
      <c r="I508" s="402"/>
      <c r="J508" s="16"/>
      <c r="K508" s="211"/>
      <c r="L508" s="211"/>
      <c r="M508" s="211"/>
      <c r="N508" s="211"/>
      <c r="O508" s="211"/>
      <c r="P508" s="16"/>
    </row>
    <row r="509" ht="15.75" customHeight="1">
      <c r="A509" s="389"/>
      <c r="B509" s="405"/>
      <c r="C509" s="400"/>
      <c r="D509" s="400"/>
      <c r="E509" s="391"/>
      <c r="F509" s="392"/>
      <c r="G509" s="393"/>
      <c r="H509" s="393"/>
      <c r="I509" s="393"/>
      <c r="J509" s="436"/>
      <c r="K509" s="437"/>
      <c r="L509" s="437"/>
      <c r="M509" s="437"/>
      <c r="N509" s="437"/>
      <c r="O509" s="437"/>
      <c r="P509" s="436"/>
    </row>
    <row r="510" ht="15.75" customHeight="1">
      <c r="A510" s="394"/>
      <c r="B510" s="15"/>
      <c r="C510" s="206"/>
      <c r="D510" s="206"/>
      <c r="E510" s="393"/>
      <c r="F510" s="392"/>
      <c r="G510" s="393"/>
      <c r="H510" s="393"/>
      <c r="I510" s="393"/>
      <c r="J510" s="15"/>
      <c r="K510" s="206"/>
      <c r="L510" s="206"/>
      <c r="M510" s="206"/>
      <c r="N510" s="206"/>
      <c r="O510" s="206"/>
      <c r="P510" s="15"/>
    </row>
    <row r="511" ht="15.75" customHeight="1">
      <c r="A511" s="394"/>
      <c r="B511" s="15"/>
      <c r="C511" s="206"/>
      <c r="D511" s="206"/>
      <c r="E511" s="393"/>
      <c r="F511" s="392"/>
      <c r="G511" s="393"/>
      <c r="H511" s="393"/>
      <c r="I511" s="393"/>
      <c r="J511" s="15"/>
      <c r="K511" s="206"/>
      <c r="L511" s="206"/>
      <c r="M511" s="206"/>
      <c r="N511" s="206"/>
      <c r="O511" s="206"/>
      <c r="P511" s="15"/>
    </row>
    <row r="512" ht="15.75" customHeight="1">
      <c r="A512" s="394"/>
      <c r="B512" s="15"/>
      <c r="C512" s="206"/>
      <c r="D512" s="206"/>
      <c r="E512" s="393"/>
      <c r="F512" s="392"/>
      <c r="G512" s="393"/>
      <c r="H512" s="393"/>
      <c r="I512" s="393"/>
      <c r="J512" s="15"/>
      <c r="K512" s="206"/>
      <c r="L512" s="206"/>
      <c r="M512" s="206"/>
      <c r="N512" s="206"/>
      <c r="O512" s="206"/>
      <c r="P512" s="15"/>
    </row>
    <row r="513" ht="15.75" customHeight="1">
      <c r="A513" s="394"/>
      <c r="B513" s="15"/>
      <c r="C513" s="206"/>
      <c r="D513" s="206"/>
      <c r="E513" s="393"/>
      <c r="F513" s="392"/>
      <c r="G513" s="393"/>
      <c r="H513" s="393"/>
      <c r="I513" s="393"/>
      <c r="J513" s="15"/>
      <c r="K513" s="206"/>
      <c r="L513" s="206"/>
      <c r="M513" s="206"/>
      <c r="N513" s="206"/>
      <c r="O513" s="206"/>
      <c r="P513" s="15"/>
    </row>
    <row r="514" ht="15.75" customHeight="1">
      <c r="A514" s="394"/>
      <c r="B514" s="15"/>
      <c r="C514" s="206"/>
      <c r="D514" s="206"/>
      <c r="E514" s="393"/>
      <c r="F514" s="392"/>
      <c r="G514" s="393"/>
      <c r="H514" s="393"/>
      <c r="I514" s="393"/>
      <c r="J514" s="15"/>
      <c r="K514" s="206"/>
      <c r="L514" s="206"/>
      <c r="M514" s="206"/>
      <c r="N514" s="206"/>
      <c r="O514" s="206"/>
      <c r="P514" s="15"/>
    </row>
    <row r="515" ht="15.75" customHeight="1">
      <c r="A515" s="394"/>
      <c r="B515" s="15"/>
      <c r="C515" s="206"/>
      <c r="D515" s="206"/>
      <c r="E515" s="402"/>
      <c r="F515" s="402"/>
      <c r="G515" s="402"/>
      <c r="H515" s="402"/>
      <c r="I515" s="402"/>
      <c r="J515" s="15"/>
      <c r="K515" s="206"/>
      <c r="L515" s="206"/>
      <c r="M515" s="206"/>
      <c r="N515" s="206"/>
      <c r="O515" s="206"/>
      <c r="P515" s="15"/>
    </row>
    <row r="516" ht="15.75" customHeight="1">
      <c r="A516" s="394"/>
      <c r="B516" s="15"/>
      <c r="C516" s="206"/>
      <c r="D516" s="206"/>
      <c r="E516" s="402"/>
      <c r="F516" s="402"/>
      <c r="G516" s="402"/>
      <c r="H516" s="402"/>
      <c r="I516" s="402"/>
      <c r="J516" s="15"/>
      <c r="K516" s="206"/>
      <c r="L516" s="206"/>
      <c r="M516" s="206"/>
      <c r="N516" s="206"/>
      <c r="O516" s="206"/>
      <c r="P516" s="15"/>
    </row>
    <row r="517" ht="15.75" customHeight="1">
      <c r="A517" s="394"/>
      <c r="B517" s="15"/>
      <c r="C517" s="206"/>
      <c r="D517" s="206"/>
      <c r="E517" s="402"/>
      <c r="F517" s="402"/>
      <c r="G517" s="402"/>
      <c r="H517" s="402"/>
      <c r="I517" s="402"/>
      <c r="J517" s="15"/>
      <c r="K517" s="206"/>
      <c r="L517" s="206"/>
      <c r="M517" s="206"/>
      <c r="N517" s="206"/>
      <c r="O517" s="206"/>
      <c r="P517" s="15"/>
    </row>
    <row r="518" ht="15.75" customHeight="1">
      <c r="A518" s="394"/>
      <c r="B518" s="15"/>
      <c r="C518" s="206"/>
      <c r="D518" s="206"/>
      <c r="E518" s="402"/>
      <c r="F518" s="402"/>
      <c r="G518" s="402"/>
      <c r="H518" s="402"/>
      <c r="I518" s="402"/>
      <c r="J518" s="15"/>
      <c r="K518" s="206"/>
      <c r="L518" s="206"/>
      <c r="M518" s="206"/>
      <c r="N518" s="206"/>
      <c r="O518" s="206"/>
      <c r="P518" s="15"/>
    </row>
    <row r="519" ht="15.75" customHeight="1">
      <c r="A519" s="80"/>
      <c r="B519" s="16"/>
      <c r="C519" s="211"/>
      <c r="D519" s="211"/>
      <c r="E519" s="402"/>
      <c r="F519" s="402"/>
      <c r="G519" s="402"/>
      <c r="H519" s="402"/>
      <c r="I519" s="402"/>
      <c r="J519" s="16"/>
      <c r="K519" s="211"/>
      <c r="L519" s="211"/>
      <c r="M519" s="211"/>
      <c r="N519" s="211"/>
      <c r="O519" s="211"/>
      <c r="P519" s="16"/>
    </row>
    <row r="520" ht="15.75" customHeight="1">
      <c r="A520" s="389"/>
      <c r="B520" s="405"/>
      <c r="C520" s="400"/>
      <c r="D520" s="400"/>
      <c r="E520" s="391"/>
      <c r="F520" s="392"/>
      <c r="G520" s="393"/>
      <c r="H520" s="393"/>
      <c r="I520" s="393"/>
      <c r="J520" s="436"/>
      <c r="K520" s="437"/>
      <c r="L520" s="437"/>
      <c r="M520" s="437"/>
      <c r="N520" s="437"/>
      <c r="O520" s="437"/>
      <c r="P520" s="436"/>
    </row>
    <row r="521" ht="15.75" customHeight="1">
      <c r="A521" s="394"/>
      <c r="B521" s="15"/>
      <c r="C521" s="206"/>
      <c r="D521" s="206"/>
      <c r="E521" s="393"/>
      <c r="F521" s="392"/>
      <c r="G521" s="393"/>
      <c r="H521" s="393"/>
      <c r="I521" s="393"/>
      <c r="J521" s="15"/>
      <c r="K521" s="206"/>
      <c r="L521" s="206"/>
      <c r="M521" s="206"/>
      <c r="N521" s="206"/>
      <c r="O521" s="206"/>
      <c r="P521" s="15"/>
    </row>
    <row r="522" ht="15.75" customHeight="1">
      <c r="A522" s="394"/>
      <c r="B522" s="15"/>
      <c r="C522" s="206"/>
      <c r="D522" s="206"/>
      <c r="E522" s="393"/>
      <c r="F522" s="392"/>
      <c r="G522" s="393"/>
      <c r="H522" s="393"/>
      <c r="I522" s="393"/>
      <c r="J522" s="15"/>
      <c r="K522" s="206"/>
      <c r="L522" s="206"/>
      <c r="M522" s="206"/>
      <c r="N522" s="206"/>
      <c r="O522" s="206"/>
      <c r="P522" s="15"/>
    </row>
    <row r="523" ht="15.75" customHeight="1">
      <c r="A523" s="394"/>
      <c r="B523" s="15"/>
      <c r="C523" s="206"/>
      <c r="D523" s="206"/>
      <c r="E523" s="393"/>
      <c r="F523" s="392"/>
      <c r="G523" s="393"/>
      <c r="H523" s="393"/>
      <c r="I523" s="393"/>
      <c r="J523" s="15"/>
      <c r="K523" s="206"/>
      <c r="L523" s="206"/>
      <c r="M523" s="206"/>
      <c r="N523" s="206"/>
      <c r="O523" s="206"/>
      <c r="P523" s="15"/>
    </row>
    <row r="524" ht="15.75" customHeight="1">
      <c r="A524" s="394"/>
      <c r="B524" s="15"/>
      <c r="C524" s="206"/>
      <c r="D524" s="206"/>
      <c r="E524" s="393"/>
      <c r="F524" s="392"/>
      <c r="G524" s="393"/>
      <c r="H524" s="393"/>
      <c r="I524" s="393"/>
      <c r="J524" s="15"/>
      <c r="K524" s="206"/>
      <c r="L524" s="206"/>
      <c r="M524" s="206"/>
      <c r="N524" s="206"/>
      <c r="O524" s="206"/>
      <c r="P524" s="15"/>
    </row>
    <row r="525" ht="15.75" customHeight="1">
      <c r="A525" s="394"/>
      <c r="B525" s="15"/>
      <c r="C525" s="206"/>
      <c r="D525" s="206"/>
      <c r="E525" s="393"/>
      <c r="F525" s="392"/>
      <c r="G525" s="393"/>
      <c r="H525" s="393"/>
      <c r="I525" s="393"/>
      <c r="J525" s="15"/>
      <c r="K525" s="206"/>
      <c r="L525" s="206"/>
      <c r="M525" s="206"/>
      <c r="N525" s="206"/>
      <c r="O525" s="206"/>
      <c r="P525" s="15"/>
    </row>
    <row r="526" ht="15.75" customHeight="1">
      <c r="A526" s="394"/>
      <c r="B526" s="15"/>
      <c r="C526" s="206"/>
      <c r="D526" s="206"/>
      <c r="E526" s="402"/>
      <c r="F526" s="402"/>
      <c r="G526" s="402"/>
      <c r="H526" s="402"/>
      <c r="I526" s="402"/>
      <c r="J526" s="15"/>
      <c r="K526" s="206"/>
      <c r="L526" s="206"/>
      <c r="M526" s="206"/>
      <c r="N526" s="206"/>
      <c r="O526" s="206"/>
      <c r="P526" s="15"/>
    </row>
    <row r="527" ht="15.75" customHeight="1">
      <c r="A527" s="394"/>
      <c r="B527" s="15"/>
      <c r="C527" s="206"/>
      <c r="D527" s="206"/>
      <c r="E527" s="402"/>
      <c r="F527" s="402"/>
      <c r="G527" s="402"/>
      <c r="H527" s="402"/>
      <c r="I527" s="402"/>
      <c r="J527" s="15"/>
      <c r="K527" s="206"/>
      <c r="L527" s="206"/>
      <c r="M527" s="206"/>
      <c r="N527" s="206"/>
      <c r="O527" s="206"/>
      <c r="P527" s="15"/>
    </row>
    <row r="528" ht="15.75" customHeight="1">
      <c r="A528" s="394"/>
      <c r="B528" s="15"/>
      <c r="C528" s="206"/>
      <c r="D528" s="206"/>
      <c r="E528" s="402"/>
      <c r="F528" s="402"/>
      <c r="G528" s="402"/>
      <c r="H528" s="402"/>
      <c r="I528" s="402"/>
      <c r="J528" s="15"/>
      <c r="K528" s="206"/>
      <c r="L528" s="206"/>
      <c r="M528" s="206"/>
      <c r="N528" s="206"/>
      <c r="O528" s="206"/>
      <c r="P528" s="15"/>
    </row>
    <row r="529" ht="15.75" customHeight="1">
      <c r="A529" s="394"/>
      <c r="B529" s="15"/>
      <c r="C529" s="206"/>
      <c r="D529" s="206"/>
      <c r="E529" s="402"/>
      <c r="F529" s="402"/>
      <c r="G529" s="402"/>
      <c r="H529" s="402"/>
      <c r="I529" s="402"/>
      <c r="J529" s="15"/>
      <c r="K529" s="206"/>
      <c r="L529" s="206"/>
      <c r="M529" s="206"/>
      <c r="N529" s="206"/>
      <c r="O529" s="206"/>
      <c r="P529" s="15"/>
    </row>
    <row r="530" ht="15.75" customHeight="1">
      <c r="A530" s="80"/>
      <c r="B530" s="16"/>
      <c r="C530" s="211"/>
      <c r="D530" s="211"/>
      <c r="E530" s="402"/>
      <c r="F530" s="402"/>
      <c r="G530" s="402"/>
      <c r="H530" s="402"/>
      <c r="I530" s="402"/>
      <c r="J530" s="16"/>
      <c r="K530" s="211"/>
      <c r="L530" s="211"/>
      <c r="M530" s="211"/>
      <c r="N530" s="211"/>
      <c r="O530" s="211"/>
      <c r="P530" s="16"/>
    </row>
    <row r="531" ht="15.75" customHeight="1">
      <c r="A531" s="389"/>
      <c r="B531" s="405"/>
      <c r="C531" s="400"/>
      <c r="D531" s="400"/>
      <c r="E531" s="391"/>
      <c r="F531" s="392"/>
      <c r="G531" s="393"/>
      <c r="H531" s="393"/>
      <c r="I531" s="393"/>
      <c r="J531" s="436"/>
      <c r="K531" s="437"/>
      <c r="L531" s="437"/>
      <c r="M531" s="437"/>
      <c r="N531" s="437"/>
      <c r="O531" s="437"/>
      <c r="P531" s="436"/>
    </row>
    <row r="532" ht="15.75" customHeight="1">
      <c r="A532" s="394"/>
      <c r="B532" s="15"/>
      <c r="C532" s="206"/>
      <c r="D532" s="206"/>
      <c r="E532" s="393"/>
      <c r="F532" s="392"/>
      <c r="G532" s="393"/>
      <c r="H532" s="393"/>
      <c r="I532" s="393"/>
      <c r="J532" s="15"/>
      <c r="K532" s="206"/>
      <c r="L532" s="206"/>
      <c r="M532" s="206"/>
      <c r="N532" s="206"/>
      <c r="O532" s="206"/>
      <c r="P532" s="15"/>
    </row>
    <row r="533" ht="15.75" customHeight="1">
      <c r="A533" s="394"/>
      <c r="B533" s="15"/>
      <c r="C533" s="206"/>
      <c r="D533" s="206"/>
      <c r="E533" s="393"/>
      <c r="F533" s="392"/>
      <c r="G533" s="393"/>
      <c r="H533" s="393"/>
      <c r="I533" s="393"/>
      <c r="J533" s="15"/>
      <c r="K533" s="206"/>
      <c r="L533" s="206"/>
      <c r="M533" s="206"/>
      <c r="N533" s="206"/>
      <c r="O533" s="206"/>
      <c r="P533" s="15"/>
    </row>
    <row r="534" ht="15.75" customHeight="1">
      <c r="A534" s="394"/>
      <c r="B534" s="15"/>
      <c r="C534" s="206"/>
      <c r="D534" s="206"/>
      <c r="E534" s="393"/>
      <c r="F534" s="392"/>
      <c r="G534" s="393"/>
      <c r="H534" s="393"/>
      <c r="I534" s="393"/>
      <c r="J534" s="15"/>
      <c r="K534" s="206"/>
      <c r="L534" s="206"/>
      <c r="M534" s="206"/>
      <c r="N534" s="206"/>
      <c r="O534" s="206"/>
      <c r="P534" s="15"/>
    </row>
    <row r="535" ht="15.75" customHeight="1">
      <c r="A535" s="394"/>
      <c r="B535" s="15"/>
      <c r="C535" s="206"/>
      <c r="D535" s="206"/>
      <c r="E535" s="402"/>
      <c r="F535" s="402"/>
      <c r="G535" s="402"/>
      <c r="H535" s="402"/>
      <c r="I535" s="402"/>
      <c r="J535" s="15"/>
      <c r="K535" s="206"/>
      <c r="L535" s="206"/>
      <c r="M535" s="206"/>
      <c r="N535" s="206"/>
      <c r="O535" s="206"/>
      <c r="P535" s="15"/>
    </row>
    <row r="536" ht="15.75" customHeight="1">
      <c r="A536" s="394"/>
      <c r="B536" s="15"/>
      <c r="C536" s="206"/>
      <c r="D536" s="206"/>
      <c r="E536" s="402"/>
      <c r="F536" s="402"/>
      <c r="G536" s="402"/>
      <c r="H536" s="402"/>
      <c r="I536" s="402"/>
      <c r="J536" s="15"/>
      <c r="K536" s="206"/>
      <c r="L536" s="206"/>
      <c r="M536" s="206"/>
      <c r="N536" s="206"/>
      <c r="O536" s="206"/>
      <c r="P536" s="15"/>
    </row>
    <row r="537" ht="15.75" customHeight="1">
      <c r="A537" s="394"/>
      <c r="B537" s="15"/>
      <c r="C537" s="206"/>
      <c r="D537" s="206"/>
      <c r="E537" s="402"/>
      <c r="F537" s="402"/>
      <c r="G537" s="402"/>
      <c r="H537" s="402"/>
      <c r="I537" s="402"/>
      <c r="J537" s="15"/>
      <c r="K537" s="206"/>
      <c r="L537" s="206"/>
      <c r="M537" s="206"/>
      <c r="N537" s="206"/>
      <c r="O537" s="206"/>
      <c r="P537" s="15"/>
    </row>
    <row r="538" ht="15.75" customHeight="1">
      <c r="A538" s="394"/>
      <c r="B538" s="15"/>
      <c r="C538" s="206"/>
      <c r="D538" s="206"/>
      <c r="E538" s="402"/>
      <c r="F538" s="402"/>
      <c r="G538" s="402"/>
      <c r="H538" s="402"/>
      <c r="I538" s="402"/>
      <c r="J538" s="15"/>
      <c r="K538" s="206"/>
      <c r="L538" s="206"/>
      <c r="M538" s="206"/>
      <c r="N538" s="206"/>
      <c r="O538" s="206"/>
      <c r="P538" s="15"/>
    </row>
    <row r="539" ht="15.75" customHeight="1">
      <c r="A539" s="394"/>
      <c r="B539" s="15"/>
      <c r="C539" s="206"/>
      <c r="D539" s="206"/>
      <c r="E539" s="402"/>
      <c r="F539" s="402"/>
      <c r="G539" s="402"/>
      <c r="H539" s="402"/>
      <c r="I539" s="402"/>
      <c r="J539" s="15"/>
      <c r="K539" s="206"/>
      <c r="L539" s="206"/>
      <c r="M539" s="206"/>
      <c r="N539" s="206"/>
      <c r="O539" s="206"/>
      <c r="P539" s="15"/>
    </row>
    <row r="540" ht="15.75" customHeight="1">
      <c r="A540" s="394"/>
      <c r="B540" s="15"/>
      <c r="C540" s="206"/>
      <c r="D540" s="206"/>
      <c r="E540" s="402"/>
      <c r="F540" s="402"/>
      <c r="G540" s="402"/>
      <c r="H540" s="402"/>
      <c r="I540" s="402"/>
      <c r="J540" s="15"/>
      <c r="K540" s="206"/>
      <c r="L540" s="206"/>
      <c r="M540" s="206"/>
      <c r="N540" s="206"/>
      <c r="O540" s="206"/>
      <c r="P540" s="15"/>
    </row>
    <row r="541" ht="15.75" customHeight="1">
      <c r="A541" s="80"/>
      <c r="B541" s="16"/>
      <c r="C541" s="211"/>
      <c r="D541" s="211"/>
      <c r="E541" s="402"/>
      <c r="F541" s="402"/>
      <c r="G541" s="402"/>
      <c r="H541" s="402"/>
      <c r="I541" s="402"/>
      <c r="J541" s="16"/>
      <c r="K541" s="211"/>
      <c r="L541" s="211"/>
      <c r="M541" s="211"/>
      <c r="N541" s="211"/>
      <c r="O541" s="211"/>
      <c r="P541" s="16"/>
    </row>
    <row r="542" ht="15.75" customHeight="1">
      <c r="A542" s="389"/>
      <c r="B542" s="405"/>
      <c r="C542" s="400"/>
      <c r="D542" s="400"/>
      <c r="E542" s="391"/>
      <c r="F542" s="392"/>
      <c r="G542" s="393"/>
      <c r="H542" s="393"/>
      <c r="I542" s="393"/>
      <c r="J542" s="436"/>
      <c r="K542" s="437"/>
      <c r="L542" s="437"/>
      <c r="M542" s="437"/>
      <c r="N542" s="437"/>
      <c r="O542" s="437"/>
      <c r="P542" s="436"/>
    </row>
    <row r="543" ht="15.75" customHeight="1">
      <c r="A543" s="394"/>
      <c r="B543" s="15"/>
      <c r="C543" s="206"/>
      <c r="D543" s="206"/>
      <c r="E543" s="393"/>
      <c r="F543" s="392"/>
      <c r="G543" s="393"/>
      <c r="H543" s="393"/>
      <c r="I543" s="393"/>
      <c r="J543" s="15"/>
      <c r="K543" s="206"/>
      <c r="L543" s="206"/>
      <c r="M543" s="206"/>
      <c r="N543" s="206"/>
      <c r="O543" s="206"/>
      <c r="P543" s="15"/>
    </row>
    <row r="544" ht="15.75" customHeight="1">
      <c r="A544" s="394"/>
      <c r="B544" s="15"/>
      <c r="C544" s="206"/>
      <c r="D544" s="206"/>
      <c r="E544" s="393"/>
      <c r="F544" s="392"/>
      <c r="G544" s="393"/>
      <c r="H544" s="393"/>
      <c r="I544" s="393"/>
      <c r="J544" s="15"/>
      <c r="K544" s="206"/>
      <c r="L544" s="206"/>
      <c r="M544" s="206"/>
      <c r="N544" s="206"/>
      <c r="O544" s="206"/>
      <c r="P544" s="15"/>
    </row>
    <row r="545" ht="15.75" customHeight="1">
      <c r="A545" s="394"/>
      <c r="B545" s="15"/>
      <c r="C545" s="206"/>
      <c r="D545" s="206"/>
      <c r="E545" s="393"/>
      <c r="F545" s="392"/>
      <c r="G545" s="393"/>
      <c r="H545" s="393"/>
      <c r="I545" s="393"/>
      <c r="J545" s="15"/>
      <c r="K545" s="206"/>
      <c r="L545" s="206"/>
      <c r="M545" s="206"/>
      <c r="N545" s="206"/>
      <c r="O545" s="206"/>
      <c r="P545" s="15"/>
    </row>
    <row r="546" ht="15.75" customHeight="1">
      <c r="A546" s="394"/>
      <c r="B546" s="15"/>
      <c r="C546" s="206"/>
      <c r="D546" s="206"/>
      <c r="E546" s="393"/>
      <c r="F546" s="392"/>
      <c r="G546" s="393"/>
      <c r="H546" s="393"/>
      <c r="I546" s="393"/>
      <c r="J546" s="15"/>
      <c r="K546" s="206"/>
      <c r="L546" s="206"/>
      <c r="M546" s="206"/>
      <c r="N546" s="206"/>
      <c r="O546" s="206"/>
      <c r="P546" s="15"/>
    </row>
    <row r="547" ht="15.75" customHeight="1">
      <c r="A547" s="394"/>
      <c r="B547" s="15"/>
      <c r="C547" s="206"/>
      <c r="D547" s="206"/>
      <c r="E547" s="393"/>
      <c r="F547" s="392"/>
      <c r="G547" s="393"/>
      <c r="H547" s="393"/>
      <c r="I547" s="393"/>
      <c r="J547" s="15"/>
      <c r="K547" s="206"/>
      <c r="L547" s="206"/>
      <c r="M547" s="206"/>
      <c r="N547" s="206"/>
      <c r="O547" s="206"/>
      <c r="P547" s="15"/>
    </row>
    <row r="548" ht="15.75" customHeight="1">
      <c r="A548" s="394"/>
      <c r="B548" s="15"/>
      <c r="C548" s="206"/>
      <c r="D548" s="206"/>
      <c r="E548" s="402"/>
      <c r="F548" s="402"/>
      <c r="G548" s="402"/>
      <c r="H548" s="402"/>
      <c r="I548" s="402"/>
      <c r="J548" s="15"/>
      <c r="K548" s="206"/>
      <c r="L548" s="206"/>
      <c r="M548" s="206"/>
      <c r="N548" s="206"/>
      <c r="O548" s="206"/>
      <c r="P548" s="15"/>
    </row>
    <row r="549" ht="15.75" customHeight="1">
      <c r="A549" s="394"/>
      <c r="B549" s="15"/>
      <c r="C549" s="206"/>
      <c r="D549" s="206"/>
      <c r="E549" s="402"/>
      <c r="F549" s="402"/>
      <c r="G549" s="402"/>
      <c r="H549" s="402"/>
      <c r="I549" s="402"/>
      <c r="J549" s="15"/>
      <c r="K549" s="206"/>
      <c r="L549" s="206"/>
      <c r="M549" s="206"/>
      <c r="N549" s="206"/>
      <c r="O549" s="206"/>
      <c r="P549" s="15"/>
    </row>
    <row r="550" ht="15.75" customHeight="1">
      <c r="A550" s="394"/>
      <c r="B550" s="15"/>
      <c r="C550" s="206"/>
      <c r="D550" s="206"/>
      <c r="E550" s="402"/>
      <c r="F550" s="402"/>
      <c r="G550" s="402"/>
      <c r="H550" s="402"/>
      <c r="I550" s="402"/>
      <c r="J550" s="15"/>
      <c r="K550" s="206"/>
      <c r="L550" s="206"/>
      <c r="M550" s="206"/>
      <c r="N550" s="206"/>
      <c r="O550" s="206"/>
      <c r="P550" s="15"/>
    </row>
    <row r="551" ht="15.75" customHeight="1">
      <c r="A551" s="394"/>
      <c r="B551" s="15"/>
      <c r="C551" s="206"/>
      <c r="D551" s="206"/>
      <c r="E551" s="402"/>
      <c r="F551" s="402"/>
      <c r="G551" s="402"/>
      <c r="H551" s="402"/>
      <c r="I551" s="402"/>
      <c r="J551" s="15"/>
      <c r="K551" s="206"/>
      <c r="L551" s="206"/>
      <c r="M551" s="206"/>
      <c r="N551" s="206"/>
      <c r="O551" s="206"/>
      <c r="P551" s="15"/>
    </row>
    <row r="552" ht="15.75" customHeight="1">
      <c r="A552" s="80"/>
      <c r="B552" s="16"/>
      <c r="C552" s="211"/>
      <c r="D552" s="211"/>
      <c r="E552" s="402"/>
      <c r="F552" s="402"/>
      <c r="G552" s="402"/>
      <c r="H552" s="402"/>
      <c r="I552" s="402"/>
      <c r="J552" s="16"/>
      <c r="K552" s="211"/>
      <c r="L552" s="211"/>
      <c r="M552" s="211"/>
      <c r="N552" s="211"/>
      <c r="O552" s="211"/>
      <c r="P552" s="16"/>
    </row>
    <row r="553" ht="15.75" customHeight="1">
      <c r="A553" s="389"/>
      <c r="B553" s="405"/>
      <c r="C553" s="400"/>
      <c r="D553" s="400"/>
      <c r="E553" s="391"/>
      <c r="F553" s="392"/>
      <c r="G553" s="393"/>
      <c r="H553" s="393"/>
      <c r="I553" s="393"/>
      <c r="J553" s="436"/>
      <c r="K553" s="437"/>
      <c r="L553" s="437"/>
      <c r="M553" s="437"/>
      <c r="N553" s="437"/>
      <c r="O553" s="437"/>
      <c r="P553" s="436"/>
    </row>
    <row r="554" ht="15.75" customHeight="1">
      <c r="A554" s="394"/>
      <c r="B554" s="15"/>
      <c r="C554" s="206"/>
      <c r="D554" s="206"/>
      <c r="E554" s="393"/>
      <c r="F554" s="392"/>
      <c r="G554" s="393"/>
      <c r="H554" s="393"/>
      <c r="I554" s="393"/>
      <c r="J554" s="15"/>
      <c r="K554" s="206"/>
      <c r="L554" s="206"/>
      <c r="M554" s="206"/>
      <c r="N554" s="206"/>
      <c r="O554" s="206"/>
      <c r="P554" s="15"/>
    </row>
    <row r="555" ht="15.75" customHeight="1">
      <c r="A555" s="394"/>
      <c r="B555" s="15"/>
      <c r="C555" s="206"/>
      <c r="D555" s="206"/>
      <c r="E555" s="393"/>
      <c r="F555" s="392"/>
      <c r="G555" s="393"/>
      <c r="H555" s="393"/>
      <c r="I555" s="393"/>
      <c r="J555" s="15"/>
      <c r="K555" s="206"/>
      <c r="L555" s="206"/>
      <c r="M555" s="206"/>
      <c r="N555" s="206"/>
      <c r="O555" s="206"/>
      <c r="P555" s="15"/>
    </row>
    <row r="556" ht="15.75" customHeight="1">
      <c r="A556" s="394"/>
      <c r="B556" s="15"/>
      <c r="C556" s="206"/>
      <c r="D556" s="206"/>
      <c r="E556" s="393"/>
      <c r="F556" s="392"/>
      <c r="G556" s="393"/>
      <c r="H556" s="393"/>
      <c r="I556" s="393"/>
      <c r="J556" s="15"/>
      <c r="K556" s="206"/>
      <c r="L556" s="206"/>
      <c r="M556" s="206"/>
      <c r="N556" s="206"/>
      <c r="O556" s="206"/>
      <c r="P556" s="15"/>
    </row>
    <row r="557" ht="15.75" customHeight="1">
      <c r="A557" s="394"/>
      <c r="B557" s="15"/>
      <c r="C557" s="206"/>
      <c r="D557" s="206"/>
      <c r="E557" s="393"/>
      <c r="F557" s="392"/>
      <c r="G557" s="393"/>
      <c r="H557" s="393"/>
      <c r="I557" s="393"/>
      <c r="J557" s="15"/>
      <c r="K557" s="206"/>
      <c r="L557" s="206"/>
      <c r="M557" s="206"/>
      <c r="N557" s="206"/>
      <c r="O557" s="206"/>
      <c r="P557" s="15"/>
    </row>
    <row r="558" ht="15.75" customHeight="1">
      <c r="A558" s="394"/>
      <c r="B558" s="15"/>
      <c r="C558" s="206"/>
      <c r="D558" s="206"/>
      <c r="E558" s="393"/>
      <c r="F558" s="392"/>
      <c r="G558" s="393"/>
      <c r="H558" s="393"/>
      <c r="I558" s="393"/>
      <c r="J558" s="15"/>
      <c r="K558" s="206"/>
      <c r="L558" s="206"/>
      <c r="M558" s="206"/>
      <c r="N558" s="206"/>
      <c r="O558" s="206"/>
      <c r="P558" s="15"/>
    </row>
    <row r="559" ht="15.75" customHeight="1">
      <c r="A559" s="394"/>
      <c r="B559" s="15"/>
      <c r="C559" s="206"/>
      <c r="D559" s="206"/>
      <c r="E559" s="402"/>
      <c r="F559" s="402"/>
      <c r="G559" s="402"/>
      <c r="H559" s="402"/>
      <c r="I559" s="402"/>
      <c r="J559" s="15"/>
      <c r="K559" s="206"/>
      <c r="L559" s="206"/>
      <c r="M559" s="206"/>
      <c r="N559" s="206"/>
      <c r="O559" s="206"/>
      <c r="P559" s="15"/>
    </row>
    <row r="560" ht="15.75" customHeight="1">
      <c r="A560" s="394"/>
      <c r="B560" s="15"/>
      <c r="C560" s="206"/>
      <c r="D560" s="206"/>
      <c r="E560" s="402"/>
      <c r="F560" s="402"/>
      <c r="G560" s="402"/>
      <c r="H560" s="402"/>
      <c r="I560" s="402"/>
      <c r="J560" s="15"/>
      <c r="K560" s="206"/>
      <c r="L560" s="206"/>
      <c r="M560" s="206"/>
      <c r="N560" s="206"/>
      <c r="O560" s="206"/>
      <c r="P560" s="15"/>
    </row>
    <row r="561" ht="15.75" customHeight="1">
      <c r="A561" s="394"/>
      <c r="B561" s="15"/>
      <c r="C561" s="206"/>
      <c r="D561" s="206"/>
      <c r="E561" s="402"/>
      <c r="F561" s="402"/>
      <c r="G561" s="402"/>
      <c r="H561" s="402"/>
      <c r="I561" s="402"/>
      <c r="J561" s="15"/>
      <c r="K561" s="206"/>
      <c r="L561" s="206"/>
      <c r="M561" s="206"/>
      <c r="N561" s="206"/>
      <c r="O561" s="206"/>
      <c r="P561" s="15"/>
    </row>
    <row r="562" ht="15.75" customHeight="1">
      <c r="A562" s="394"/>
      <c r="B562" s="15"/>
      <c r="C562" s="206"/>
      <c r="D562" s="206"/>
      <c r="E562" s="402"/>
      <c r="F562" s="402"/>
      <c r="G562" s="402"/>
      <c r="H562" s="402"/>
      <c r="I562" s="402"/>
      <c r="J562" s="15"/>
      <c r="K562" s="206"/>
      <c r="L562" s="206"/>
      <c r="M562" s="206"/>
      <c r="N562" s="206"/>
      <c r="O562" s="206"/>
      <c r="P562" s="15"/>
    </row>
    <row r="563" ht="15.75" customHeight="1">
      <c r="A563" s="80"/>
      <c r="B563" s="16"/>
      <c r="C563" s="211"/>
      <c r="D563" s="211"/>
      <c r="E563" s="402"/>
      <c r="F563" s="402"/>
      <c r="G563" s="402"/>
      <c r="H563" s="402"/>
      <c r="I563" s="402"/>
      <c r="J563" s="16"/>
      <c r="K563" s="211"/>
      <c r="L563" s="211"/>
      <c r="M563" s="211"/>
      <c r="N563" s="211"/>
      <c r="O563" s="211"/>
      <c r="P563" s="16"/>
    </row>
    <row r="564" ht="15.75" customHeight="1">
      <c r="A564" s="389"/>
      <c r="B564" s="405"/>
      <c r="C564" s="400"/>
      <c r="D564" s="400"/>
      <c r="E564" s="391"/>
      <c r="F564" s="392"/>
      <c r="G564" s="393"/>
      <c r="H564" s="393"/>
      <c r="I564" s="393"/>
      <c r="J564" s="436"/>
      <c r="K564" s="437"/>
      <c r="L564" s="437"/>
      <c r="M564" s="437"/>
      <c r="N564" s="437"/>
      <c r="O564" s="437"/>
      <c r="P564" s="436"/>
    </row>
    <row r="565" ht="15.75" customHeight="1">
      <c r="A565" s="394"/>
      <c r="B565" s="15"/>
      <c r="C565" s="206"/>
      <c r="D565" s="206"/>
      <c r="E565" s="393"/>
      <c r="F565" s="392"/>
      <c r="G565" s="393"/>
      <c r="H565" s="393"/>
      <c r="I565" s="393"/>
      <c r="J565" s="15"/>
      <c r="K565" s="206"/>
      <c r="L565" s="206"/>
      <c r="M565" s="206"/>
      <c r="N565" s="206"/>
      <c r="O565" s="206"/>
      <c r="P565" s="15"/>
    </row>
    <row r="566" ht="15.75" customHeight="1">
      <c r="A566" s="394"/>
      <c r="B566" s="15"/>
      <c r="C566" s="206"/>
      <c r="D566" s="206"/>
      <c r="E566" s="393"/>
      <c r="F566" s="392"/>
      <c r="G566" s="393"/>
      <c r="H566" s="393"/>
      <c r="I566" s="393"/>
      <c r="J566" s="15"/>
      <c r="K566" s="206"/>
      <c r="L566" s="206"/>
      <c r="M566" s="206"/>
      <c r="N566" s="206"/>
      <c r="O566" s="206"/>
      <c r="P566" s="15"/>
    </row>
    <row r="567" ht="15.75" customHeight="1">
      <c r="A567" s="394"/>
      <c r="B567" s="15"/>
      <c r="C567" s="206"/>
      <c r="D567" s="206"/>
      <c r="E567" s="393"/>
      <c r="F567" s="392"/>
      <c r="G567" s="393"/>
      <c r="H567" s="393"/>
      <c r="I567" s="393"/>
      <c r="J567" s="15"/>
      <c r="K567" s="206"/>
      <c r="L567" s="206"/>
      <c r="M567" s="206"/>
      <c r="N567" s="206"/>
      <c r="O567" s="206"/>
      <c r="P567" s="15"/>
    </row>
    <row r="568" ht="15.75" customHeight="1">
      <c r="A568" s="394"/>
      <c r="B568" s="15"/>
      <c r="C568" s="206"/>
      <c r="D568" s="206"/>
      <c r="E568" s="393"/>
      <c r="F568" s="392"/>
      <c r="G568" s="393"/>
      <c r="H568" s="393"/>
      <c r="I568" s="393"/>
      <c r="J568" s="15"/>
      <c r="K568" s="206"/>
      <c r="L568" s="206"/>
      <c r="M568" s="206"/>
      <c r="N568" s="206"/>
      <c r="O568" s="206"/>
      <c r="P568" s="15"/>
    </row>
    <row r="569" ht="15.75" customHeight="1">
      <c r="A569" s="394"/>
      <c r="B569" s="15"/>
      <c r="C569" s="206"/>
      <c r="D569" s="206"/>
      <c r="E569" s="393"/>
      <c r="F569" s="392"/>
      <c r="G569" s="393"/>
      <c r="H569" s="393"/>
      <c r="I569" s="393"/>
      <c r="J569" s="15"/>
      <c r="K569" s="206"/>
      <c r="L569" s="206"/>
      <c r="M569" s="206"/>
      <c r="N569" s="206"/>
      <c r="O569" s="206"/>
      <c r="P569" s="15"/>
    </row>
    <row r="570" ht="15.75" customHeight="1">
      <c r="A570" s="394"/>
      <c r="B570" s="15"/>
      <c r="C570" s="206"/>
      <c r="D570" s="206"/>
      <c r="E570" s="402"/>
      <c r="F570" s="402"/>
      <c r="G570" s="402"/>
      <c r="H570" s="402"/>
      <c r="I570" s="402"/>
      <c r="J570" s="15"/>
      <c r="K570" s="206"/>
      <c r="L570" s="206"/>
      <c r="M570" s="206"/>
      <c r="N570" s="206"/>
      <c r="O570" s="206"/>
      <c r="P570" s="15"/>
    </row>
    <row r="571" ht="15.75" customHeight="1">
      <c r="A571" s="394"/>
      <c r="B571" s="15"/>
      <c r="C571" s="206"/>
      <c r="D571" s="206"/>
      <c r="E571" s="402"/>
      <c r="F571" s="402"/>
      <c r="G571" s="402"/>
      <c r="H571" s="402"/>
      <c r="I571" s="402"/>
      <c r="J571" s="15"/>
      <c r="K571" s="206"/>
      <c r="L571" s="206"/>
      <c r="M571" s="206"/>
      <c r="N571" s="206"/>
      <c r="O571" s="206"/>
      <c r="P571" s="15"/>
    </row>
    <row r="572" ht="15.75" customHeight="1">
      <c r="A572" s="394"/>
      <c r="B572" s="15"/>
      <c r="C572" s="206"/>
      <c r="D572" s="206"/>
      <c r="E572" s="402"/>
      <c r="F572" s="402"/>
      <c r="G572" s="402"/>
      <c r="H572" s="402"/>
      <c r="I572" s="402"/>
      <c r="J572" s="15"/>
      <c r="K572" s="206"/>
      <c r="L572" s="206"/>
      <c r="M572" s="206"/>
      <c r="N572" s="206"/>
      <c r="O572" s="206"/>
      <c r="P572" s="15"/>
    </row>
    <row r="573" ht="15.75" customHeight="1">
      <c r="A573" s="394"/>
      <c r="B573" s="15"/>
      <c r="C573" s="206"/>
      <c r="D573" s="206"/>
      <c r="E573" s="402"/>
      <c r="F573" s="402"/>
      <c r="G573" s="402"/>
      <c r="H573" s="402"/>
      <c r="I573" s="402"/>
      <c r="J573" s="15"/>
      <c r="K573" s="206"/>
      <c r="L573" s="206"/>
      <c r="M573" s="206"/>
      <c r="N573" s="206"/>
      <c r="O573" s="206"/>
      <c r="P573" s="15"/>
    </row>
    <row r="574" ht="15.75" customHeight="1">
      <c r="A574" s="80"/>
      <c r="B574" s="16"/>
      <c r="C574" s="211"/>
      <c r="D574" s="211"/>
      <c r="E574" s="402"/>
      <c r="F574" s="402"/>
      <c r="G574" s="402"/>
      <c r="H574" s="402"/>
      <c r="I574" s="402"/>
      <c r="J574" s="16"/>
      <c r="K574" s="211"/>
      <c r="L574" s="211"/>
      <c r="M574" s="211"/>
      <c r="N574" s="211"/>
      <c r="O574" s="211"/>
      <c r="P574" s="16"/>
    </row>
    <row r="575" ht="15.75" customHeight="1">
      <c r="A575" s="389"/>
      <c r="B575" s="405"/>
      <c r="C575" s="400"/>
      <c r="D575" s="400"/>
      <c r="E575" s="391"/>
      <c r="F575" s="392"/>
      <c r="G575" s="393"/>
      <c r="H575" s="393"/>
      <c r="I575" s="393"/>
      <c r="J575" s="436"/>
      <c r="K575" s="437"/>
      <c r="L575" s="437"/>
      <c r="M575" s="437"/>
      <c r="N575" s="437"/>
      <c r="O575" s="437"/>
      <c r="P575" s="436"/>
    </row>
    <row r="576" ht="15.75" customHeight="1">
      <c r="A576" s="394"/>
      <c r="B576" s="15"/>
      <c r="C576" s="206"/>
      <c r="D576" s="206"/>
      <c r="E576" s="393"/>
      <c r="F576" s="392"/>
      <c r="G576" s="393"/>
      <c r="H576" s="393"/>
      <c r="I576" s="393"/>
      <c r="J576" s="15"/>
      <c r="K576" s="206"/>
      <c r="L576" s="206"/>
      <c r="M576" s="206"/>
      <c r="N576" s="206"/>
      <c r="O576" s="206"/>
      <c r="P576" s="15"/>
    </row>
    <row r="577" ht="15.75" customHeight="1">
      <c r="A577" s="394"/>
      <c r="B577" s="15"/>
      <c r="C577" s="206"/>
      <c r="D577" s="206"/>
      <c r="E577" s="393"/>
      <c r="F577" s="392"/>
      <c r="G577" s="393"/>
      <c r="H577" s="393"/>
      <c r="I577" s="393"/>
      <c r="J577" s="15"/>
      <c r="K577" s="206"/>
      <c r="L577" s="206"/>
      <c r="M577" s="206"/>
      <c r="N577" s="206"/>
      <c r="O577" s="206"/>
      <c r="P577" s="15"/>
    </row>
    <row r="578" ht="15.75" customHeight="1">
      <c r="A578" s="394"/>
      <c r="B578" s="15"/>
      <c r="C578" s="206"/>
      <c r="D578" s="206"/>
      <c r="E578" s="393"/>
      <c r="F578" s="392"/>
      <c r="G578" s="393"/>
      <c r="H578" s="393"/>
      <c r="I578" s="393"/>
      <c r="J578" s="15"/>
      <c r="K578" s="206"/>
      <c r="L578" s="206"/>
      <c r="M578" s="206"/>
      <c r="N578" s="206"/>
      <c r="O578" s="206"/>
      <c r="P578" s="15"/>
    </row>
    <row r="579" ht="15.75" customHeight="1">
      <c r="A579" s="394"/>
      <c r="B579" s="15"/>
      <c r="C579" s="206"/>
      <c r="D579" s="206"/>
      <c r="E579" s="393"/>
      <c r="F579" s="392"/>
      <c r="G579" s="393"/>
      <c r="H579" s="393"/>
      <c r="I579" s="393"/>
      <c r="J579" s="15"/>
      <c r="K579" s="206"/>
      <c r="L579" s="206"/>
      <c r="M579" s="206"/>
      <c r="N579" s="206"/>
      <c r="O579" s="206"/>
      <c r="P579" s="15"/>
    </row>
    <row r="580" ht="15.75" customHeight="1">
      <c r="A580" s="394"/>
      <c r="B580" s="15"/>
      <c r="C580" s="206"/>
      <c r="D580" s="206"/>
      <c r="E580" s="393"/>
      <c r="F580" s="392"/>
      <c r="G580" s="393"/>
      <c r="H580" s="393"/>
      <c r="I580" s="393"/>
      <c r="J580" s="15"/>
      <c r="K580" s="206"/>
      <c r="L580" s="206"/>
      <c r="M580" s="206"/>
      <c r="N580" s="206"/>
      <c r="O580" s="206"/>
      <c r="P580" s="15"/>
    </row>
    <row r="581" ht="15.75" customHeight="1">
      <c r="A581" s="394"/>
      <c r="B581" s="15"/>
      <c r="C581" s="206"/>
      <c r="D581" s="206"/>
      <c r="E581" s="402"/>
      <c r="F581" s="402"/>
      <c r="G581" s="402"/>
      <c r="H581" s="402"/>
      <c r="I581" s="402"/>
      <c r="J581" s="15"/>
      <c r="K581" s="206"/>
      <c r="L581" s="206"/>
      <c r="M581" s="206"/>
      <c r="N581" s="206"/>
      <c r="O581" s="206"/>
      <c r="P581" s="15"/>
    </row>
    <row r="582" ht="15.75" customHeight="1">
      <c r="A582" s="394"/>
      <c r="B582" s="15"/>
      <c r="C582" s="206"/>
      <c r="D582" s="206"/>
      <c r="E582" s="402"/>
      <c r="F582" s="402"/>
      <c r="G582" s="402"/>
      <c r="H582" s="402"/>
      <c r="I582" s="402"/>
      <c r="J582" s="15"/>
      <c r="K582" s="206"/>
      <c r="L582" s="206"/>
      <c r="M582" s="206"/>
      <c r="N582" s="206"/>
      <c r="O582" s="206"/>
      <c r="P582" s="15"/>
    </row>
    <row r="583" ht="15.75" customHeight="1">
      <c r="A583" s="394"/>
      <c r="B583" s="15"/>
      <c r="C583" s="206"/>
      <c r="D583" s="206"/>
      <c r="E583" s="402"/>
      <c r="F583" s="402"/>
      <c r="G583" s="402"/>
      <c r="H583" s="402"/>
      <c r="I583" s="402"/>
      <c r="J583" s="15"/>
      <c r="K583" s="206"/>
      <c r="L583" s="206"/>
      <c r="M583" s="206"/>
      <c r="N583" s="206"/>
      <c r="O583" s="206"/>
      <c r="P583" s="15"/>
    </row>
    <row r="584" ht="15.75" customHeight="1">
      <c r="A584" s="394"/>
      <c r="B584" s="15"/>
      <c r="C584" s="206"/>
      <c r="D584" s="206"/>
      <c r="E584" s="402"/>
      <c r="F584" s="402"/>
      <c r="G584" s="402"/>
      <c r="H584" s="402"/>
      <c r="I584" s="402"/>
      <c r="J584" s="15"/>
      <c r="K584" s="206"/>
      <c r="L584" s="206"/>
      <c r="M584" s="206"/>
      <c r="N584" s="206"/>
      <c r="O584" s="206"/>
      <c r="P584" s="15"/>
    </row>
    <row r="585" ht="15.75" customHeight="1">
      <c r="A585" s="80"/>
      <c r="B585" s="16"/>
      <c r="C585" s="211"/>
      <c r="D585" s="211"/>
      <c r="E585" s="402"/>
      <c r="F585" s="402"/>
      <c r="G585" s="402"/>
      <c r="H585" s="402"/>
      <c r="I585" s="402"/>
      <c r="J585" s="16"/>
      <c r="K585" s="211"/>
      <c r="L585" s="211"/>
      <c r="M585" s="211"/>
      <c r="N585" s="211"/>
      <c r="O585" s="211"/>
      <c r="P585" s="16"/>
    </row>
    <row r="586" ht="15.75" customHeight="1">
      <c r="A586" s="389"/>
      <c r="B586" s="405"/>
      <c r="C586" s="400"/>
      <c r="D586" s="400"/>
      <c r="E586" s="391"/>
      <c r="F586" s="392"/>
      <c r="G586" s="393"/>
      <c r="H586" s="393"/>
      <c r="I586" s="393"/>
      <c r="J586" s="436"/>
      <c r="K586" s="437"/>
      <c r="L586" s="437"/>
      <c r="M586" s="437"/>
      <c r="N586" s="437"/>
      <c r="O586" s="437"/>
      <c r="P586" s="436"/>
    </row>
    <row r="587" ht="15.75" customHeight="1">
      <c r="A587" s="394"/>
      <c r="B587" s="15"/>
      <c r="C587" s="206"/>
      <c r="D587" s="206"/>
      <c r="E587" s="393"/>
      <c r="F587" s="392"/>
      <c r="G587" s="393"/>
      <c r="H587" s="393"/>
      <c r="I587" s="393"/>
      <c r="J587" s="15"/>
      <c r="K587" s="206"/>
      <c r="L587" s="206"/>
      <c r="M587" s="206"/>
      <c r="N587" s="206"/>
      <c r="O587" s="206"/>
      <c r="P587" s="15"/>
    </row>
    <row r="588" ht="15.75" customHeight="1">
      <c r="A588" s="394"/>
      <c r="B588" s="15"/>
      <c r="C588" s="206"/>
      <c r="D588" s="206"/>
      <c r="E588" s="393"/>
      <c r="F588" s="392"/>
      <c r="G588" s="393"/>
      <c r="H588" s="393"/>
      <c r="I588" s="393"/>
      <c r="J588" s="15"/>
      <c r="K588" s="206"/>
      <c r="L588" s="206"/>
      <c r="M588" s="206"/>
      <c r="N588" s="206"/>
      <c r="O588" s="206"/>
      <c r="P588" s="15"/>
    </row>
    <row r="589" ht="15.75" customHeight="1">
      <c r="A589" s="394"/>
      <c r="B589" s="15"/>
      <c r="C589" s="206"/>
      <c r="D589" s="206"/>
      <c r="E589" s="393"/>
      <c r="F589" s="392"/>
      <c r="G589" s="393"/>
      <c r="H589" s="393"/>
      <c r="I589" s="393"/>
      <c r="J589" s="15"/>
      <c r="K589" s="206"/>
      <c r="L589" s="206"/>
      <c r="M589" s="206"/>
      <c r="N589" s="206"/>
      <c r="O589" s="206"/>
      <c r="P589" s="15"/>
    </row>
    <row r="590" ht="15.75" customHeight="1">
      <c r="A590" s="394"/>
      <c r="B590" s="15"/>
      <c r="C590" s="206"/>
      <c r="D590" s="206"/>
      <c r="E590" s="393"/>
      <c r="F590" s="392"/>
      <c r="G590" s="393"/>
      <c r="H590" s="393"/>
      <c r="I590" s="393"/>
      <c r="J590" s="15"/>
      <c r="K590" s="206"/>
      <c r="L590" s="206"/>
      <c r="M590" s="206"/>
      <c r="N590" s="206"/>
      <c r="O590" s="206"/>
      <c r="P590" s="15"/>
    </row>
    <row r="591" ht="15.75" customHeight="1">
      <c r="A591" s="394"/>
      <c r="B591" s="15"/>
      <c r="C591" s="206"/>
      <c r="D591" s="206"/>
      <c r="E591" s="393"/>
      <c r="F591" s="392"/>
      <c r="G591" s="393"/>
      <c r="H591" s="393"/>
      <c r="I591" s="393"/>
      <c r="J591" s="15"/>
      <c r="K591" s="206"/>
      <c r="L591" s="206"/>
      <c r="M591" s="206"/>
      <c r="N591" s="206"/>
      <c r="O591" s="206"/>
      <c r="P591" s="15"/>
    </row>
    <row r="592" ht="15.75" customHeight="1">
      <c r="A592" s="394"/>
      <c r="B592" s="15"/>
      <c r="C592" s="206"/>
      <c r="D592" s="206"/>
      <c r="E592" s="402"/>
      <c r="F592" s="402"/>
      <c r="G592" s="402"/>
      <c r="H592" s="402"/>
      <c r="I592" s="402"/>
      <c r="J592" s="15"/>
      <c r="K592" s="206"/>
      <c r="L592" s="206"/>
      <c r="M592" s="206"/>
      <c r="N592" s="206"/>
      <c r="O592" s="206"/>
      <c r="P592" s="15"/>
    </row>
    <row r="593" ht="15.75" customHeight="1">
      <c r="A593" s="394"/>
      <c r="B593" s="15"/>
      <c r="C593" s="206"/>
      <c r="D593" s="206"/>
      <c r="E593" s="402"/>
      <c r="F593" s="402"/>
      <c r="G593" s="402"/>
      <c r="H593" s="402"/>
      <c r="I593" s="402"/>
      <c r="J593" s="15"/>
      <c r="K593" s="206"/>
      <c r="L593" s="206"/>
      <c r="M593" s="206"/>
      <c r="N593" s="206"/>
      <c r="O593" s="206"/>
      <c r="P593" s="15"/>
    </row>
    <row r="594" ht="15.75" customHeight="1">
      <c r="A594" s="394"/>
      <c r="B594" s="15"/>
      <c r="C594" s="206"/>
      <c r="D594" s="206"/>
      <c r="E594" s="402"/>
      <c r="F594" s="402"/>
      <c r="G594" s="402"/>
      <c r="H594" s="402"/>
      <c r="I594" s="402"/>
      <c r="J594" s="15"/>
      <c r="K594" s="206"/>
      <c r="L594" s="206"/>
      <c r="M594" s="206"/>
      <c r="N594" s="206"/>
      <c r="O594" s="206"/>
      <c r="P594" s="15"/>
    </row>
    <row r="595" ht="15.75" customHeight="1">
      <c r="A595" s="394"/>
      <c r="B595" s="15"/>
      <c r="C595" s="206"/>
      <c r="D595" s="206"/>
      <c r="E595" s="402"/>
      <c r="F595" s="402"/>
      <c r="G595" s="402"/>
      <c r="H595" s="402"/>
      <c r="I595" s="402"/>
      <c r="J595" s="15"/>
      <c r="K595" s="206"/>
      <c r="L595" s="206"/>
      <c r="M595" s="206"/>
      <c r="N595" s="206"/>
      <c r="O595" s="206"/>
      <c r="P595" s="15"/>
    </row>
    <row r="596" ht="15.75" customHeight="1">
      <c r="A596" s="80"/>
      <c r="B596" s="16"/>
      <c r="C596" s="211"/>
      <c r="D596" s="211"/>
      <c r="E596" s="402"/>
      <c r="F596" s="402"/>
      <c r="G596" s="402"/>
      <c r="H596" s="402"/>
      <c r="I596" s="402"/>
      <c r="J596" s="16"/>
      <c r="K596" s="211"/>
      <c r="L596" s="211"/>
      <c r="M596" s="211"/>
      <c r="N596" s="211"/>
      <c r="O596" s="211"/>
      <c r="P596" s="16"/>
    </row>
    <row r="597" ht="15.75" customHeight="1">
      <c r="A597" s="389"/>
      <c r="B597" s="405"/>
      <c r="C597" s="400"/>
      <c r="D597" s="400"/>
      <c r="E597" s="391"/>
      <c r="F597" s="392"/>
      <c r="G597" s="393"/>
      <c r="H597" s="393"/>
      <c r="I597" s="393"/>
      <c r="J597" s="436"/>
      <c r="K597" s="437"/>
      <c r="L597" s="437"/>
      <c r="M597" s="437"/>
      <c r="N597" s="437"/>
      <c r="O597" s="437"/>
      <c r="P597" s="436"/>
    </row>
    <row r="598" ht="15.75" customHeight="1">
      <c r="A598" s="394"/>
      <c r="B598" s="15"/>
      <c r="C598" s="206"/>
      <c r="D598" s="206"/>
      <c r="E598" s="393"/>
      <c r="F598" s="392"/>
      <c r="G598" s="393"/>
      <c r="H598" s="393"/>
      <c r="I598" s="393"/>
      <c r="J598" s="15"/>
      <c r="K598" s="206"/>
      <c r="L598" s="206"/>
      <c r="M598" s="206"/>
      <c r="N598" s="206"/>
      <c r="O598" s="206"/>
      <c r="P598" s="15"/>
    </row>
    <row r="599" ht="15.75" customHeight="1">
      <c r="A599" s="394"/>
      <c r="B599" s="15"/>
      <c r="C599" s="206"/>
      <c r="D599" s="206"/>
      <c r="E599" s="393"/>
      <c r="F599" s="392"/>
      <c r="G599" s="393"/>
      <c r="H599" s="393"/>
      <c r="I599" s="393"/>
      <c r="J599" s="15"/>
      <c r="K599" s="206"/>
      <c r="L599" s="206"/>
      <c r="M599" s="206"/>
      <c r="N599" s="206"/>
      <c r="O599" s="206"/>
      <c r="P599" s="15"/>
    </row>
    <row r="600" ht="15.75" customHeight="1">
      <c r="A600" s="394"/>
      <c r="B600" s="15"/>
      <c r="C600" s="206"/>
      <c r="D600" s="206"/>
      <c r="E600" s="393"/>
      <c r="F600" s="392"/>
      <c r="G600" s="393"/>
      <c r="H600" s="393"/>
      <c r="I600" s="393"/>
      <c r="J600" s="15"/>
      <c r="K600" s="206"/>
      <c r="L600" s="206"/>
      <c r="M600" s="206"/>
      <c r="N600" s="206"/>
      <c r="O600" s="206"/>
      <c r="P600" s="15"/>
    </row>
    <row r="601" ht="15.75" customHeight="1">
      <c r="A601" s="394"/>
      <c r="B601" s="15"/>
      <c r="C601" s="206"/>
      <c r="D601" s="206"/>
      <c r="E601" s="393"/>
      <c r="F601" s="392"/>
      <c r="G601" s="393"/>
      <c r="H601" s="393"/>
      <c r="I601" s="393"/>
      <c r="J601" s="15"/>
      <c r="K601" s="206"/>
      <c r="L601" s="206"/>
      <c r="M601" s="206"/>
      <c r="N601" s="206"/>
      <c r="O601" s="206"/>
      <c r="P601" s="15"/>
    </row>
    <row r="602" ht="15.75" customHeight="1">
      <c r="A602" s="394"/>
      <c r="B602" s="15"/>
      <c r="C602" s="206"/>
      <c r="D602" s="206"/>
      <c r="E602" s="393"/>
      <c r="F602" s="392"/>
      <c r="G602" s="393"/>
      <c r="H602" s="393"/>
      <c r="I602" s="393"/>
      <c r="J602" s="15"/>
      <c r="K602" s="206"/>
      <c r="L602" s="206"/>
      <c r="M602" s="206"/>
      <c r="N602" s="206"/>
      <c r="O602" s="206"/>
      <c r="P602" s="15"/>
    </row>
    <row r="603" ht="15.75" customHeight="1">
      <c r="A603" s="394"/>
      <c r="B603" s="15"/>
      <c r="C603" s="206"/>
      <c r="D603" s="206"/>
      <c r="E603" s="402"/>
      <c r="F603" s="402"/>
      <c r="G603" s="402"/>
      <c r="H603" s="402"/>
      <c r="I603" s="402"/>
      <c r="J603" s="15"/>
      <c r="K603" s="206"/>
      <c r="L603" s="206"/>
      <c r="M603" s="206"/>
      <c r="N603" s="206"/>
      <c r="O603" s="206"/>
      <c r="P603" s="15"/>
    </row>
    <row r="604" ht="15.75" customHeight="1">
      <c r="A604" s="394"/>
      <c r="B604" s="15"/>
      <c r="C604" s="206"/>
      <c r="D604" s="206"/>
      <c r="E604" s="402"/>
      <c r="F604" s="402"/>
      <c r="G604" s="402"/>
      <c r="H604" s="402"/>
      <c r="I604" s="402"/>
      <c r="J604" s="15"/>
      <c r="K604" s="206"/>
      <c r="L604" s="206"/>
      <c r="M604" s="206"/>
      <c r="N604" s="206"/>
      <c r="O604" s="206"/>
      <c r="P604" s="15"/>
    </row>
    <row r="605" ht="15.75" customHeight="1">
      <c r="A605" s="394"/>
      <c r="B605" s="15"/>
      <c r="C605" s="206"/>
      <c r="D605" s="206"/>
      <c r="E605" s="402"/>
      <c r="F605" s="402"/>
      <c r="G605" s="402"/>
      <c r="H605" s="402"/>
      <c r="I605" s="402"/>
      <c r="J605" s="15"/>
      <c r="K605" s="206"/>
      <c r="L605" s="206"/>
      <c r="M605" s="206"/>
      <c r="N605" s="206"/>
      <c r="O605" s="206"/>
      <c r="P605" s="15"/>
    </row>
    <row r="606" ht="15.75" customHeight="1">
      <c r="A606" s="394"/>
      <c r="B606" s="15"/>
      <c r="C606" s="206"/>
      <c r="D606" s="206"/>
      <c r="E606" s="402"/>
      <c r="F606" s="402"/>
      <c r="G606" s="402"/>
      <c r="H606" s="402"/>
      <c r="I606" s="402"/>
      <c r="J606" s="15"/>
      <c r="K606" s="206"/>
      <c r="L606" s="206"/>
      <c r="M606" s="206"/>
      <c r="N606" s="206"/>
      <c r="O606" s="206"/>
      <c r="P606" s="15"/>
    </row>
    <row r="607" ht="15.75" customHeight="1">
      <c r="A607" s="80"/>
      <c r="B607" s="16"/>
      <c r="C607" s="211"/>
      <c r="D607" s="211"/>
      <c r="E607" s="402"/>
      <c r="F607" s="402"/>
      <c r="G607" s="402"/>
      <c r="H607" s="402"/>
      <c r="I607" s="402"/>
      <c r="J607" s="16"/>
      <c r="K607" s="211"/>
      <c r="L607" s="211"/>
      <c r="M607" s="211"/>
      <c r="N607" s="211"/>
      <c r="O607" s="211"/>
      <c r="P607" s="16"/>
    </row>
    <row r="608" ht="15.75" customHeight="1">
      <c r="A608" s="389"/>
      <c r="B608" s="405"/>
      <c r="C608" s="400"/>
      <c r="D608" s="400"/>
      <c r="E608" s="391"/>
      <c r="F608" s="392"/>
      <c r="G608" s="393"/>
      <c r="H608" s="393"/>
      <c r="I608" s="393"/>
      <c r="J608" s="436"/>
      <c r="K608" s="437"/>
      <c r="L608" s="437"/>
      <c r="M608" s="437"/>
      <c r="N608" s="437"/>
      <c r="O608" s="437"/>
      <c r="P608" s="436"/>
    </row>
    <row r="609" ht="15.75" customHeight="1">
      <c r="A609" s="394"/>
      <c r="B609" s="15"/>
      <c r="C609" s="206"/>
      <c r="D609" s="206"/>
      <c r="E609" s="393"/>
      <c r="F609" s="392"/>
      <c r="G609" s="393"/>
      <c r="H609" s="393"/>
      <c r="I609" s="393"/>
      <c r="J609" s="15"/>
      <c r="K609" s="206"/>
      <c r="L609" s="206"/>
      <c r="M609" s="206"/>
      <c r="N609" s="206"/>
      <c r="O609" s="206"/>
      <c r="P609" s="15"/>
    </row>
    <row r="610" ht="15.75" customHeight="1">
      <c r="A610" s="394"/>
      <c r="B610" s="15"/>
      <c r="C610" s="206"/>
      <c r="D610" s="206"/>
      <c r="E610" s="393"/>
      <c r="F610" s="392"/>
      <c r="G610" s="393"/>
      <c r="H610" s="393"/>
      <c r="I610" s="393"/>
      <c r="J610" s="15"/>
      <c r="K610" s="206"/>
      <c r="L610" s="206"/>
      <c r="M610" s="206"/>
      <c r="N610" s="206"/>
      <c r="O610" s="206"/>
      <c r="P610" s="15"/>
    </row>
    <row r="611" ht="15.75" customHeight="1">
      <c r="A611" s="394"/>
      <c r="B611" s="15"/>
      <c r="C611" s="206"/>
      <c r="D611" s="206"/>
      <c r="E611" s="393"/>
      <c r="F611" s="392"/>
      <c r="G611" s="393"/>
      <c r="H611" s="393"/>
      <c r="I611" s="393"/>
      <c r="J611" s="15"/>
      <c r="K611" s="206"/>
      <c r="L611" s="206"/>
      <c r="M611" s="206"/>
      <c r="N611" s="206"/>
      <c r="O611" s="206"/>
      <c r="P611" s="15"/>
    </row>
    <row r="612" ht="15.75" customHeight="1">
      <c r="A612" s="394"/>
      <c r="B612" s="15"/>
      <c r="C612" s="206"/>
      <c r="D612" s="206"/>
      <c r="E612" s="393"/>
      <c r="F612" s="392"/>
      <c r="G612" s="393"/>
      <c r="H612" s="393"/>
      <c r="I612" s="393"/>
      <c r="J612" s="15"/>
      <c r="K612" s="206"/>
      <c r="L612" s="206"/>
      <c r="M612" s="206"/>
      <c r="N612" s="206"/>
      <c r="O612" s="206"/>
      <c r="P612" s="15"/>
    </row>
    <row r="613" ht="15.75" customHeight="1">
      <c r="A613" s="394"/>
      <c r="B613" s="15"/>
      <c r="C613" s="206"/>
      <c r="D613" s="206"/>
      <c r="E613" s="393"/>
      <c r="F613" s="392"/>
      <c r="G613" s="393"/>
      <c r="H613" s="393"/>
      <c r="I613" s="393"/>
      <c r="J613" s="15"/>
      <c r="K613" s="206"/>
      <c r="L613" s="206"/>
      <c r="M613" s="206"/>
      <c r="N613" s="206"/>
      <c r="O613" s="206"/>
      <c r="P613" s="15"/>
    </row>
    <row r="614" ht="15.75" customHeight="1">
      <c r="A614" s="394"/>
      <c r="B614" s="15"/>
      <c r="C614" s="206"/>
      <c r="D614" s="206"/>
      <c r="E614" s="402"/>
      <c r="F614" s="402"/>
      <c r="G614" s="402"/>
      <c r="H614" s="402"/>
      <c r="I614" s="402"/>
      <c r="J614" s="15"/>
      <c r="K614" s="206"/>
      <c r="L614" s="206"/>
      <c r="M614" s="206"/>
      <c r="N614" s="206"/>
      <c r="O614" s="206"/>
      <c r="P614" s="15"/>
    </row>
    <row r="615" ht="15.75" customHeight="1">
      <c r="A615" s="394"/>
      <c r="B615" s="15"/>
      <c r="C615" s="206"/>
      <c r="D615" s="206"/>
      <c r="E615" s="402"/>
      <c r="F615" s="402"/>
      <c r="G615" s="402"/>
      <c r="H615" s="402"/>
      <c r="I615" s="402"/>
      <c r="J615" s="15"/>
      <c r="K615" s="206"/>
      <c r="L615" s="206"/>
      <c r="M615" s="206"/>
      <c r="N615" s="206"/>
      <c r="O615" s="206"/>
      <c r="P615" s="15"/>
    </row>
    <row r="616" ht="15.75" customHeight="1">
      <c r="A616" s="394"/>
      <c r="B616" s="15"/>
      <c r="C616" s="206"/>
      <c r="D616" s="206"/>
      <c r="E616" s="402"/>
      <c r="F616" s="402"/>
      <c r="G616" s="402"/>
      <c r="H616" s="402"/>
      <c r="I616" s="402"/>
      <c r="J616" s="15"/>
      <c r="K616" s="206"/>
      <c r="L616" s="206"/>
      <c r="M616" s="206"/>
      <c r="N616" s="206"/>
      <c r="O616" s="206"/>
      <c r="P616" s="15"/>
    </row>
    <row r="617" ht="15.75" customHeight="1">
      <c r="A617" s="394"/>
      <c r="B617" s="15"/>
      <c r="C617" s="206"/>
      <c r="D617" s="206"/>
      <c r="E617" s="402"/>
      <c r="F617" s="402"/>
      <c r="G617" s="402"/>
      <c r="H617" s="402"/>
      <c r="I617" s="402"/>
      <c r="J617" s="15"/>
      <c r="K617" s="206"/>
      <c r="L617" s="206"/>
      <c r="M617" s="206"/>
      <c r="N617" s="206"/>
      <c r="O617" s="206"/>
      <c r="P617" s="15"/>
    </row>
    <row r="618" ht="15.75" customHeight="1">
      <c r="A618" s="80"/>
      <c r="B618" s="16"/>
      <c r="C618" s="211"/>
      <c r="D618" s="211"/>
      <c r="E618" s="402"/>
      <c r="F618" s="402"/>
      <c r="G618" s="402"/>
      <c r="H618" s="402"/>
      <c r="I618" s="402"/>
      <c r="J618" s="16"/>
      <c r="K618" s="211"/>
      <c r="L618" s="211"/>
      <c r="M618" s="211"/>
      <c r="N618" s="211"/>
      <c r="O618" s="211"/>
      <c r="P618" s="16"/>
    </row>
    <row r="619" ht="15.75" customHeight="1">
      <c r="A619" s="389"/>
      <c r="B619" s="405"/>
      <c r="C619" s="400"/>
      <c r="D619" s="400"/>
      <c r="E619" s="391"/>
      <c r="F619" s="392"/>
      <c r="G619" s="393"/>
      <c r="H619" s="393"/>
      <c r="I619" s="393"/>
      <c r="J619" s="436"/>
      <c r="K619" s="437"/>
      <c r="L619" s="437"/>
      <c r="M619" s="437"/>
      <c r="N619" s="437"/>
      <c r="O619" s="437"/>
      <c r="P619" s="436"/>
    </row>
    <row r="620" ht="15.75" customHeight="1">
      <c r="A620" s="394"/>
      <c r="B620" s="15"/>
      <c r="C620" s="206"/>
      <c r="D620" s="206"/>
      <c r="E620" s="393"/>
      <c r="F620" s="392"/>
      <c r="G620" s="393"/>
      <c r="H620" s="393"/>
      <c r="I620" s="393"/>
      <c r="J620" s="15"/>
      <c r="K620" s="206"/>
      <c r="L620" s="206"/>
      <c r="M620" s="206"/>
      <c r="N620" s="206"/>
      <c r="O620" s="206"/>
      <c r="P620" s="15"/>
    </row>
    <row r="621" ht="15.75" customHeight="1">
      <c r="A621" s="394"/>
      <c r="B621" s="15"/>
      <c r="C621" s="206"/>
      <c r="D621" s="206"/>
      <c r="E621" s="393"/>
      <c r="F621" s="392"/>
      <c r="G621" s="393"/>
      <c r="H621" s="393"/>
      <c r="I621" s="393"/>
      <c r="J621" s="15"/>
      <c r="K621" s="206"/>
      <c r="L621" s="206"/>
      <c r="M621" s="206"/>
      <c r="N621" s="206"/>
      <c r="O621" s="206"/>
      <c r="P621" s="15"/>
    </row>
    <row r="622" ht="15.75" customHeight="1">
      <c r="A622" s="394"/>
      <c r="B622" s="15"/>
      <c r="C622" s="206"/>
      <c r="D622" s="206"/>
      <c r="E622" s="393"/>
      <c r="F622" s="392"/>
      <c r="G622" s="393"/>
      <c r="H622" s="393"/>
      <c r="I622" s="393"/>
      <c r="J622" s="15"/>
      <c r="K622" s="206"/>
      <c r="L622" s="206"/>
      <c r="M622" s="206"/>
      <c r="N622" s="206"/>
      <c r="O622" s="206"/>
      <c r="P622" s="15"/>
    </row>
    <row r="623" ht="15.75" customHeight="1">
      <c r="A623" s="394"/>
      <c r="B623" s="15"/>
      <c r="C623" s="206"/>
      <c r="D623" s="206"/>
      <c r="E623" s="393"/>
      <c r="F623" s="392"/>
      <c r="G623" s="393"/>
      <c r="H623" s="393"/>
      <c r="I623" s="393"/>
      <c r="J623" s="15"/>
      <c r="K623" s="206"/>
      <c r="L623" s="206"/>
      <c r="M623" s="206"/>
      <c r="N623" s="206"/>
      <c r="O623" s="206"/>
      <c r="P623" s="15"/>
    </row>
    <row r="624" ht="15.75" customHeight="1">
      <c r="A624" s="394"/>
      <c r="B624" s="15"/>
      <c r="C624" s="206"/>
      <c r="D624" s="206"/>
      <c r="E624" s="393"/>
      <c r="F624" s="392"/>
      <c r="G624" s="393"/>
      <c r="H624" s="393"/>
      <c r="I624" s="393"/>
      <c r="J624" s="15"/>
      <c r="K624" s="206"/>
      <c r="L624" s="206"/>
      <c r="M624" s="206"/>
      <c r="N624" s="206"/>
      <c r="O624" s="206"/>
      <c r="P624" s="15"/>
    </row>
    <row r="625" ht="15.75" customHeight="1">
      <c r="A625" s="394"/>
      <c r="B625" s="15"/>
      <c r="C625" s="206"/>
      <c r="D625" s="206"/>
      <c r="E625" s="402"/>
      <c r="F625" s="402"/>
      <c r="G625" s="402"/>
      <c r="H625" s="402"/>
      <c r="I625" s="402"/>
      <c r="J625" s="15"/>
      <c r="K625" s="206"/>
      <c r="L625" s="206"/>
      <c r="M625" s="206"/>
      <c r="N625" s="206"/>
      <c r="O625" s="206"/>
      <c r="P625" s="15"/>
    </row>
    <row r="626" ht="15.75" customHeight="1">
      <c r="A626" s="394"/>
      <c r="B626" s="15"/>
      <c r="C626" s="206"/>
      <c r="D626" s="206"/>
      <c r="E626" s="402"/>
      <c r="F626" s="402"/>
      <c r="G626" s="402"/>
      <c r="H626" s="402"/>
      <c r="I626" s="402"/>
      <c r="J626" s="15"/>
      <c r="K626" s="206"/>
      <c r="L626" s="206"/>
      <c r="M626" s="206"/>
      <c r="N626" s="206"/>
      <c r="O626" s="206"/>
      <c r="P626" s="15"/>
    </row>
    <row r="627" ht="15.75" customHeight="1">
      <c r="A627" s="394"/>
      <c r="B627" s="15"/>
      <c r="C627" s="206"/>
      <c r="D627" s="206"/>
      <c r="E627" s="402"/>
      <c r="F627" s="402"/>
      <c r="G627" s="402"/>
      <c r="H627" s="402"/>
      <c r="I627" s="402"/>
      <c r="J627" s="15"/>
      <c r="K627" s="206"/>
      <c r="L627" s="206"/>
      <c r="M627" s="206"/>
      <c r="N627" s="206"/>
      <c r="O627" s="206"/>
      <c r="P627" s="15"/>
    </row>
    <row r="628" ht="15.75" customHeight="1">
      <c r="A628" s="394"/>
      <c r="B628" s="15"/>
      <c r="C628" s="206"/>
      <c r="D628" s="206"/>
      <c r="E628" s="402"/>
      <c r="F628" s="402"/>
      <c r="G628" s="402"/>
      <c r="H628" s="402"/>
      <c r="I628" s="402"/>
      <c r="J628" s="15"/>
      <c r="K628" s="206"/>
      <c r="L628" s="206"/>
      <c r="M628" s="206"/>
      <c r="N628" s="206"/>
      <c r="O628" s="206"/>
      <c r="P628" s="15"/>
    </row>
    <row r="629" ht="15.75" customHeight="1">
      <c r="A629" s="80"/>
      <c r="B629" s="16"/>
      <c r="C629" s="211"/>
      <c r="D629" s="211"/>
      <c r="E629" s="402"/>
      <c r="F629" s="402"/>
      <c r="G629" s="402"/>
      <c r="H629" s="402"/>
      <c r="I629" s="402"/>
      <c r="J629" s="16"/>
      <c r="K629" s="211"/>
      <c r="L629" s="211"/>
      <c r="M629" s="211"/>
      <c r="N629" s="211"/>
      <c r="O629" s="211"/>
      <c r="P629" s="16"/>
    </row>
    <row r="630" ht="15.75" customHeight="1">
      <c r="A630" s="389"/>
      <c r="B630" s="405"/>
      <c r="C630" s="400"/>
      <c r="D630" s="400"/>
      <c r="E630" s="391"/>
      <c r="F630" s="392"/>
      <c r="G630" s="393"/>
      <c r="H630" s="393"/>
      <c r="I630" s="393"/>
      <c r="J630" s="436"/>
      <c r="K630" s="437"/>
      <c r="L630" s="437"/>
      <c r="M630" s="437"/>
      <c r="N630" s="437"/>
      <c r="O630" s="437"/>
      <c r="P630" s="436"/>
    </row>
    <row r="631" ht="15.75" customHeight="1">
      <c r="A631" s="394"/>
      <c r="B631" s="15"/>
      <c r="C631" s="206"/>
      <c r="D631" s="206"/>
      <c r="E631" s="393"/>
      <c r="F631" s="392"/>
      <c r="G631" s="393"/>
      <c r="H631" s="393"/>
      <c r="I631" s="393"/>
      <c r="J631" s="15"/>
      <c r="K631" s="206"/>
      <c r="L631" s="206"/>
      <c r="M631" s="206"/>
      <c r="N631" s="206"/>
      <c r="O631" s="206"/>
      <c r="P631" s="15"/>
    </row>
    <row r="632" ht="15.75" customHeight="1">
      <c r="A632" s="394"/>
      <c r="B632" s="15"/>
      <c r="C632" s="206"/>
      <c r="D632" s="206"/>
      <c r="E632" s="393"/>
      <c r="F632" s="392"/>
      <c r="G632" s="393"/>
      <c r="H632" s="393"/>
      <c r="I632" s="393"/>
      <c r="J632" s="15"/>
      <c r="K632" s="206"/>
      <c r="L632" s="206"/>
      <c r="M632" s="206"/>
      <c r="N632" s="206"/>
      <c r="O632" s="206"/>
      <c r="P632" s="15"/>
    </row>
    <row r="633" ht="15.75" customHeight="1">
      <c r="A633" s="394"/>
      <c r="B633" s="15"/>
      <c r="C633" s="206"/>
      <c r="D633" s="206"/>
      <c r="E633" s="393"/>
      <c r="F633" s="392"/>
      <c r="G633" s="393"/>
      <c r="H633" s="393"/>
      <c r="I633" s="393"/>
      <c r="J633" s="15"/>
      <c r="K633" s="206"/>
      <c r="L633" s="206"/>
      <c r="M633" s="206"/>
      <c r="N633" s="206"/>
      <c r="O633" s="206"/>
      <c r="P633" s="15"/>
    </row>
    <row r="634" ht="15.75" customHeight="1">
      <c r="A634" s="394"/>
      <c r="B634" s="15"/>
      <c r="C634" s="206"/>
      <c r="D634" s="206"/>
      <c r="E634" s="393"/>
      <c r="F634" s="392"/>
      <c r="G634" s="393"/>
      <c r="H634" s="393"/>
      <c r="I634" s="393"/>
      <c r="J634" s="15"/>
      <c r="K634" s="206"/>
      <c r="L634" s="206"/>
      <c r="M634" s="206"/>
      <c r="N634" s="206"/>
      <c r="O634" s="206"/>
      <c r="P634" s="15"/>
    </row>
    <row r="635" ht="15.75" customHeight="1">
      <c r="A635" s="394"/>
      <c r="B635" s="15"/>
      <c r="C635" s="206"/>
      <c r="D635" s="206"/>
      <c r="E635" s="393"/>
      <c r="F635" s="392"/>
      <c r="G635" s="393"/>
      <c r="H635" s="393"/>
      <c r="I635" s="393"/>
      <c r="J635" s="15"/>
      <c r="K635" s="206"/>
      <c r="L635" s="206"/>
      <c r="M635" s="206"/>
      <c r="N635" s="206"/>
      <c r="O635" s="206"/>
      <c r="P635" s="15"/>
    </row>
    <row r="636" ht="15.75" customHeight="1">
      <c r="A636" s="394"/>
      <c r="B636" s="15"/>
      <c r="C636" s="206"/>
      <c r="D636" s="206"/>
      <c r="E636" s="402"/>
      <c r="F636" s="402"/>
      <c r="G636" s="402"/>
      <c r="H636" s="402"/>
      <c r="I636" s="402"/>
      <c r="J636" s="15"/>
      <c r="K636" s="206"/>
      <c r="L636" s="206"/>
      <c r="M636" s="206"/>
      <c r="N636" s="206"/>
      <c r="O636" s="206"/>
      <c r="P636" s="15"/>
    </row>
    <row r="637" ht="15.75" customHeight="1">
      <c r="A637" s="394"/>
      <c r="B637" s="15"/>
      <c r="C637" s="206"/>
      <c r="D637" s="206"/>
      <c r="E637" s="402"/>
      <c r="F637" s="402"/>
      <c r="G637" s="402"/>
      <c r="H637" s="402"/>
      <c r="I637" s="402"/>
      <c r="J637" s="15"/>
      <c r="K637" s="206"/>
      <c r="L637" s="206"/>
      <c r="M637" s="206"/>
      <c r="N637" s="206"/>
      <c r="O637" s="206"/>
      <c r="P637" s="15"/>
    </row>
    <row r="638" ht="15.75" customHeight="1">
      <c r="A638" s="394"/>
      <c r="B638" s="15"/>
      <c r="C638" s="206"/>
      <c r="D638" s="206"/>
      <c r="E638" s="402"/>
      <c r="F638" s="402"/>
      <c r="G638" s="402"/>
      <c r="H638" s="402"/>
      <c r="I638" s="402"/>
      <c r="J638" s="15"/>
      <c r="K638" s="206"/>
      <c r="L638" s="206"/>
      <c r="M638" s="206"/>
      <c r="N638" s="206"/>
      <c r="O638" s="206"/>
      <c r="P638" s="15"/>
    </row>
    <row r="639" ht="15.75" customHeight="1">
      <c r="A639" s="394"/>
      <c r="B639" s="15"/>
      <c r="C639" s="206"/>
      <c r="D639" s="206"/>
      <c r="E639" s="402"/>
      <c r="F639" s="402"/>
      <c r="G639" s="402"/>
      <c r="H639" s="402"/>
      <c r="I639" s="402"/>
      <c r="J639" s="15"/>
      <c r="K639" s="206"/>
      <c r="L639" s="206"/>
      <c r="M639" s="206"/>
      <c r="N639" s="206"/>
      <c r="O639" s="206"/>
      <c r="P639" s="15"/>
    </row>
    <row r="640" ht="15.75" customHeight="1">
      <c r="A640" s="80"/>
      <c r="B640" s="16"/>
      <c r="C640" s="211"/>
      <c r="D640" s="211"/>
      <c r="E640" s="402"/>
      <c r="F640" s="402"/>
      <c r="G640" s="402"/>
      <c r="H640" s="402"/>
      <c r="I640" s="402"/>
      <c r="J640" s="16"/>
      <c r="K640" s="211"/>
      <c r="L640" s="211"/>
      <c r="M640" s="211"/>
      <c r="N640" s="211"/>
      <c r="O640" s="211"/>
      <c r="P640" s="16"/>
    </row>
    <row r="641" ht="15.75" customHeight="1">
      <c r="A641" s="389"/>
      <c r="B641" s="405"/>
      <c r="C641" s="400"/>
      <c r="D641" s="400"/>
      <c r="E641" s="391"/>
      <c r="F641" s="392"/>
      <c r="G641" s="393"/>
      <c r="H641" s="393"/>
      <c r="I641" s="393"/>
      <c r="J641" s="436"/>
      <c r="K641" s="437"/>
      <c r="L641" s="437"/>
      <c r="M641" s="437"/>
      <c r="N641" s="437"/>
      <c r="O641" s="437"/>
      <c r="P641" s="436"/>
    </row>
    <row r="642" ht="15.75" customHeight="1">
      <c r="A642" s="394"/>
      <c r="B642" s="15"/>
      <c r="C642" s="206"/>
      <c r="D642" s="206"/>
      <c r="E642" s="393"/>
      <c r="F642" s="392"/>
      <c r="G642" s="393"/>
      <c r="H642" s="393"/>
      <c r="I642" s="393"/>
      <c r="J642" s="15"/>
      <c r="K642" s="206"/>
      <c r="L642" s="206"/>
      <c r="M642" s="206"/>
      <c r="N642" s="206"/>
      <c r="O642" s="206"/>
      <c r="P642" s="15"/>
    </row>
    <row r="643" ht="15.75" customHeight="1">
      <c r="A643" s="394"/>
      <c r="B643" s="15"/>
      <c r="C643" s="206"/>
      <c r="D643" s="206"/>
      <c r="E643" s="393"/>
      <c r="F643" s="392"/>
      <c r="G643" s="393"/>
      <c r="H643" s="393"/>
      <c r="I643" s="393"/>
      <c r="J643" s="15"/>
      <c r="K643" s="206"/>
      <c r="L643" s="206"/>
      <c r="M643" s="206"/>
      <c r="N643" s="206"/>
      <c r="O643" s="206"/>
      <c r="P643" s="15"/>
    </row>
    <row r="644" ht="15.75" customHeight="1">
      <c r="A644" s="394"/>
      <c r="B644" s="15"/>
      <c r="C644" s="206"/>
      <c r="D644" s="206"/>
      <c r="E644" s="393"/>
      <c r="F644" s="392"/>
      <c r="G644" s="393"/>
      <c r="H644" s="393"/>
      <c r="I644" s="393"/>
      <c r="J644" s="15"/>
      <c r="K644" s="206"/>
      <c r="L644" s="206"/>
      <c r="M644" s="206"/>
      <c r="N644" s="206"/>
      <c r="O644" s="206"/>
      <c r="P644" s="15"/>
    </row>
    <row r="645" ht="15.75" customHeight="1">
      <c r="A645" s="394"/>
      <c r="B645" s="15"/>
      <c r="C645" s="206"/>
      <c r="D645" s="206"/>
      <c r="E645" s="393"/>
      <c r="F645" s="392"/>
      <c r="G645" s="393"/>
      <c r="H645" s="393"/>
      <c r="I645" s="393"/>
      <c r="J645" s="15"/>
      <c r="K645" s="206"/>
      <c r="L645" s="206"/>
      <c r="M645" s="206"/>
      <c r="N645" s="206"/>
      <c r="O645" s="206"/>
      <c r="P645" s="15"/>
    </row>
    <row r="646" ht="15.75" customHeight="1">
      <c r="A646" s="394"/>
      <c r="B646" s="15"/>
      <c r="C646" s="206"/>
      <c r="D646" s="206"/>
      <c r="E646" s="393"/>
      <c r="F646" s="392"/>
      <c r="G646" s="393"/>
      <c r="H646" s="393"/>
      <c r="I646" s="393"/>
      <c r="J646" s="15"/>
      <c r="K646" s="206"/>
      <c r="L646" s="206"/>
      <c r="M646" s="206"/>
      <c r="N646" s="206"/>
      <c r="O646" s="206"/>
      <c r="P646" s="15"/>
    </row>
    <row r="647" ht="15.75" customHeight="1">
      <c r="A647" s="394"/>
      <c r="B647" s="15"/>
      <c r="C647" s="206"/>
      <c r="D647" s="206"/>
      <c r="E647" s="402"/>
      <c r="F647" s="402"/>
      <c r="G647" s="402"/>
      <c r="H647" s="402"/>
      <c r="I647" s="402"/>
      <c r="J647" s="15"/>
      <c r="K647" s="206"/>
      <c r="L647" s="206"/>
      <c r="M647" s="206"/>
      <c r="N647" s="206"/>
      <c r="O647" s="206"/>
      <c r="P647" s="15"/>
    </row>
    <row r="648" ht="15.75" customHeight="1">
      <c r="A648" s="394"/>
      <c r="B648" s="15"/>
      <c r="C648" s="206"/>
      <c r="D648" s="206"/>
      <c r="E648" s="402"/>
      <c r="F648" s="402"/>
      <c r="G648" s="402"/>
      <c r="H648" s="402"/>
      <c r="I648" s="402"/>
      <c r="J648" s="15"/>
      <c r="K648" s="206"/>
      <c r="L648" s="206"/>
      <c r="M648" s="206"/>
      <c r="N648" s="206"/>
      <c r="O648" s="206"/>
      <c r="P648" s="15"/>
    </row>
    <row r="649" ht="15.75" customHeight="1">
      <c r="A649" s="394"/>
      <c r="B649" s="15"/>
      <c r="C649" s="206"/>
      <c r="D649" s="206"/>
      <c r="E649" s="402"/>
      <c r="F649" s="402"/>
      <c r="G649" s="402"/>
      <c r="H649" s="402"/>
      <c r="I649" s="402"/>
      <c r="J649" s="15"/>
      <c r="K649" s="206"/>
      <c r="L649" s="206"/>
      <c r="M649" s="206"/>
      <c r="N649" s="206"/>
      <c r="O649" s="206"/>
      <c r="P649" s="15"/>
    </row>
    <row r="650" ht="15.75" customHeight="1">
      <c r="A650" s="394"/>
      <c r="B650" s="15"/>
      <c r="C650" s="206"/>
      <c r="D650" s="206"/>
      <c r="E650" s="402"/>
      <c r="F650" s="402"/>
      <c r="G650" s="402"/>
      <c r="H650" s="402"/>
      <c r="I650" s="402"/>
      <c r="J650" s="15"/>
      <c r="K650" s="206"/>
      <c r="L650" s="206"/>
      <c r="M650" s="206"/>
      <c r="N650" s="206"/>
      <c r="O650" s="206"/>
      <c r="P650" s="15"/>
    </row>
    <row r="651" ht="15.75" customHeight="1">
      <c r="A651" s="80"/>
      <c r="B651" s="16"/>
      <c r="C651" s="211"/>
      <c r="D651" s="211"/>
      <c r="E651" s="402"/>
      <c r="F651" s="402"/>
      <c r="G651" s="402"/>
      <c r="H651" s="402"/>
      <c r="I651" s="402"/>
      <c r="J651" s="16"/>
      <c r="K651" s="211"/>
      <c r="L651" s="211"/>
      <c r="M651" s="211"/>
      <c r="N651" s="211"/>
      <c r="O651" s="211"/>
      <c r="P651" s="16"/>
    </row>
    <row r="652" ht="15.75" customHeight="1">
      <c r="A652" s="389"/>
      <c r="B652" s="405"/>
      <c r="C652" s="400"/>
      <c r="D652" s="400"/>
      <c r="E652" s="391"/>
      <c r="F652" s="392"/>
      <c r="G652" s="393"/>
      <c r="H652" s="393"/>
      <c r="I652" s="393"/>
      <c r="J652" s="436"/>
      <c r="K652" s="437"/>
      <c r="L652" s="437"/>
      <c r="M652" s="437"/>
      <c r="N652" s="437"/>
      <c r="O652" s="437"/>
      <c r="P652" s="436"/>
    </row>
    <row r="653" ht="15.75" customHeight="1">
      <c r="A653" s="394"/>
      <c r="B653" s="15"/>
      <c r="C653" s="206"/>
      <c r="D653" s="206"/>
      <c r="E653" s="393"/>
      <c r="F653" s="392"/>
      <c r="G653" s="393"/>
      <c r="H653" s="393"/>
      <c r="I653" s="393"/>
      <c r="J653" s="15"/>
      <c r="K653" s="206"/>
      <c r="L653" s="206"/>
      <c r="M653" s="206"/>
      <c r="N653" s="206"/>
      <c r="O653" s="206"/>
      <c r="P653" s="15"/>
    </row>
    <row r="654" ht="15.75" customHeight="1">
      <c r="A654" s="394"/>
      <c r="B654" s="15"/>
      <c r="C654" s="206"/>
      <c r="D654" s="206"/>
      <c r="E654" s="393"/>
      <c r="F654" s="392"/>
      <c r="G654" s="393"/>
      <c r="H654" s="393"/>
      <c r="I654" s="393"/>
      <c r="J654" s="15"/>
      <c r="K654" s="206"/>
      <c r="L654" s="206"/>
      <c r="M654" s="206"/>
      <c r="N654" s="206"/>
      <c r="O654" s="206"/>
      <c r="P654" s="15"/>
    </row>
    <row r="655" ht="15.75" customHeight="1">
      <c r="A655" s="394"/>
      <c r="B655" s="15"/>
      <c r="C655" s="206"/>
      <c r="D655" s="206"/>
      <c r="E655" s="393"/>
      <c r="F655" s="392"/>
      <c r="G655" s="393"/>
      <c r="H655" s="393"/>
      <c r="I655" s="393"/>
      <c r="J655" s="15"/>
      <c r="K655" s="206"/>
      <c r="L655" s="206"/>
      <c r="M655" s="206"/>
      <c r="N655" s="206"/>
      <c r="O655" s="206"/>
      <c r="P655" s="15"/>
    </row>
    <row r="656" ht="15.75" customHeight="1">
      <c r="A656" s="394"/>
      <c r="B656" s="15"/>
      <c r="C656" s="206"/>
      <c r="D656" s="206"/>
      <c r="E656" s="393"/>
      <c r="F656" s="392"/>
      <c r="G656" s="393"/>
      <c r="H656" s="393"/>
      <c r="I656" s="393"/>
      <c r="J656" s="15"/>
      <c r="K656" s="206"/>
      <c r="L656" s="206"/>
      <c r="M656" s="206"/>
      <c r="N656" s="206"/>
      <c r="O656" s="206"/>
      <c r="P656" s="15"/>
    </row>
    <row r="657" ht="15.75" customHeight="1">
      <c r="A657" s="394"/>
      <c r="B657" s="15"/>
      <c r="C657" s="206"/>
      <c r="D657" s="206"/>
      <c r="E657" s="393"/>
      <c r="F657" s="392"/>
      <c r="G657" s="393"/>
      <c r="H657" s="393"/>
      <c r="I657" s="393"/>
      <c r="J657" s="15"/>
      <c r="K657" s="206"/>
      <c r="L657" s="206"/>
      <c r="M657" s="206"/>
      <c r="N657" s="206"/>
      <c r="O657" s="206"/>
      <c r="P657" s="15"/>
    </row>
    <row r="658" ht="15.75" customHeight="1">
      <c r="A658" s="394"/>
      <c r="B658" s="15"/>
      <c r="C658" s="206"/>
      <c r="D658" s="206"/>
      <c r="E658" s="402"/>
      <c r="F658" s="402"/>
      <c r="G658" s="402"/>
      <c r="H658" s="402"/>
      <c r="I658" s="402"/>
      <c r="J658" s="15"/>
      <c r="K658" s="206"/>
      <c r="L658" s="206"/>
      <c r="M658" s="206"/>
      <c r="N658" s="206"/>
      <c r="O658" s="206"/>
      <c r="P658" s="15"/>
    </row>
    <row r="659" ht="15.75" customHeight="1">
      <c r="A659" s="394"/>
      <c r="B659" s="15"/>
      <c r="C659" s="206"/>
      <c r="D659" s="206"/>
      <c r="E659" s="402"/>
      <c r="F659" s="402"/>
      <c r="G659" s="402"/>
      <c r="H659" s="402"/>
      <c r="I659" s="402"/>
      <c r="J659" s="15"/>
      <c r="K659" s="206"/>
      <c r="L659" s="206"/>
      <c r="M659" s="206"/>
      <c r="N659" s="206"/>
      <c r="O659" s="206"/>
      <c r="P659" s="15"/>
    </row>
    <row r="660" ht="15.75" customHeight="1">
      <c r="A660" s="394"/>
      <c r="B660" s="15"/>
      <c r="C660" s="206"/>
      <c r="D660" s="206"/>
      <c r="E660" s="402"/>
      <c r="F660" s="402"/>
      <c r="G660" s="402"/>
      <c r="H660" s="402"/>
      <c r="I660" s="402"/>
      <c r="J660" s="15"/>
      <c r="K660" s="206"/>
      <c r="L660" s="206"/>
      <c r="M660" s="206"/>
      <c r="N660" s="206"/>
      <c r="O660" s="206"/>
      <c r="P660" s="15"/>
    </row>
    <row r="661" ht="15.75" customHeight="1">
      <c r="A661" s="394"/>
      <c r="B661" s="15"/>
      <c r="C661" s="206"/>
      <c r="D661" s="206"/>
      <c r="E661" s="402"/>
      <c r="F661" s="402"/>
      <c r="G661" s="402"/>
      <c r="H661" s="402"/>
      <c r="I661" s="402"/>
      <c r="J661" s="15"/>
      <c r="K661" s="206"/>
      <c r="L661" s="206"/>
      <c r="M661" s="206"/>
      <c r="N661" s="206"/>
      <c r="O661" s="206"/>
      <c r="P661" s="15"/>
    </row>
    <row r="662" ht="15.75" customHeight="1">
      <c r="A662" s="80"/>
      <c r="B662" s="16"/>
      <c r="C662" s="211"/>
      <c r="D662" s="211"/>
      <c r="E662" s="402"/>
      <c r="F662" s="402"/>
      <c r="G662" s="402"/>
      <c r="H662" s="402"/>
      <c r="I662" s="402"/>
      <c r="J662" s="16"/>
      <c r="K662" s="211"/>
      <c r="L662" s="211"/>
      <c r="M662" s="211"/>
      <c r="N662" s="211"/>
      <c r="O662" s="211"/>
      <c r="P662" s="16"/>
    </row>
    <row r="663" ht="15.75" customHeight="1">
      <c r="A663" s="389"/>
      <c r="B663" s="405"/>
      <c r="C663" s="400"/>
      <c r="D663" s="400"/>
      <c r="E663" s="391"/>
      <c r="F663" s="392"/>
      <c r="G663" s="393"/>
      <c r="H663" s="393"/>
      <c r="I663" s="393"/>
      <c r="J663" s="436"/>
      <c r="K663" s="437"/>
      <c r="L663" s="437"/>
      <c r="M663" s="437"/>
      <c r="N663" s="437"/>
      <c r="O663" s="437"/>
      <c r="P663" s="436"/>
    </row>
    <row r="664" ht="15.75" customHeight="1">
      <c r="A664" s="394"/>
      <c r="B664" s="15"/>
      <c r="C664" s="206"/>
      <c r="D664" s="206"/>
      <c r="E664" s="393"/>
      <c r="F664" s="392"/>
      <c r="G664" s="393"/>
      <c r="H664" s="393"/>
      <c r="I664" s="393"/>
      <c r="J664" s="15"/>
      <c r="K664" s="206"/>
      <c r="L664" s="206"/>
      <c r="M664" s="206"/>
      <c r="N664" s="206"/>
      <c r="O664" s="206"/>
      <c r="P664" s="15"/>
    </row>
    <row r="665" ht="15.75" customHeight="1">
      <c r="A665" s="394"/>
      <c r="B665" s="15"/>
      <c r="C665" s="206"/>
      <c r="D665" s="206"/>
      <c r="E665" s="393"/>
      <c r="F665" s="392"/>
      <c r="G665" s="393"/>
      <c r="H665" s="393"/>
      <c r="I665" s="393"/>
      <c r="J665" s="15"/>
      <c r="K665" s="206"/>
      <c r="L665" s="206"/>
      <c r="M665" s="206"/>
      <c r="N665" s="206"/>
      <c r="O665" s="206"/>
      <c r="P665" s="15"/>
    </row>
    <row r="666" ht="15.75" customHeight="1">
      <c r="A666" s="394"/>
      <c r="B666" s="15"/>
      <c r="C666" s="206"/>
      <c r="D666" s="206"/>
      <c r="E666" s="393"/>
      <c r="F666" s="392"/>
      <c r="G666" s="393"/>
      <c r="H666" s="393"/>
      <c r="I666" s="393"/>
      <c r="J666" s="15"/>
      <c r="K666" s="206"/>
      <c r="L666" s="206"/>
      <c r="M666" s="206"/>
      <c r="N666" s="206"/>
      <c r="O666" s="206"/>
      <c r="P666" s="15"/>
    </row>
    <row r="667" ht="15.75" customHeight="1">
      <c r="A667" s="394"/>
      <c r="B667" s="15"/>
      <c r="C667" s="206"/>
      <c r="D667" s="206"/>
      <c r="E667" s="393"/>
      <c r="F667" s="392"/>
      <c r="G667" s="393"/>
      <c r="H667" s="393"/>
      <c r="I667" s="393"/>
      <c r="J667" s="15"/>
      <c r="K667" s="206"/>
      <c r="L667" s="206"/>
      <c r="M667" s="206"/>
      <c r="N667" s="206"/>
      <c r="O667" s="206"/>
      <c r="P667" s="15"/>
    </row>
    <row r="668" ht="15.75" customHeight="1">
      <c r="A668" s="394"/>
      <c r="B668" s="15"/>
      <c r="C668" s="206"/>
      <c r="D668" s="206"/>
      <c r="E668" s="393"/>
      <c r="F668" s="392"/>
      <c r="G668" s="393"/>
      <c r="H668" s="393"/>
      <c r="I668" s="393"/>
      <c r="J668" s="15"/>
      <c r="K668" s="206"/>
      <c r="L668" s="206"/>
      <c r="M668" s="206"/>
      <c r="N668" s="206"/>
      <c r="O668" s="206"/>
      <c r="P668" s="15"/>
    </row>
    <row r="669" ht="15.75" customHeight="1">
      <c r="A669" s="394"/>
      <c r="B669" s="15"/>
      <c r="C669" s="206"/>
      <c r="D669" s="206"/>
      <c r="E669" s="402"/>
      <c r="F669" s="402"/>
      <c r="G669" s="402"/>
      <c r="H669" s="402"/>
      <c r="I669" s="402"/>
      <c r="J669" s="15"/>
      <c r="K669" s="206"/>
      <c r="L669" s="206"/>
      <c r="M669" s="206"/>
      <c r="N669" s="206"/>
      <c r="O669" s="206"/>
      <c r="P669" s="15"/>
    </row>
    <row r="670" ht="15.75" customHeight="1">
      <c r="A670" s="394"/>
      <c r="B670" s="15"/>
      <c r="C670" s="206"/>
      <c r="D670" s="206"/>
      <c r="E670" s="402"/>
      <c r="F670" s="402"/>
      <c r="G670" s="402"/>
      <c r="H670" s="402"/>
      <c r="I670" s="402"/>
      <c r="J670" s="15"/>
      <c r="K670" s="206"/>
      <c r="L670" s="206"/>
      <c r="M670" s="206"/>
      <c r="N670" s="206"/>
      <c r="O670" s="206"/>
      <c r="P670" s="15"/>
    </row>
    <row r="671" ht="15.75" customHeight="1">
      <c r="A671" s="394"/>
      <c r="B671" s="15"/>
      <c r="C671" s="206"/>
      <c r="D671" s="206"/>
      <c r="E671" s="402"/>
      <c r="F671" s="402"/>
      <c r="G671" s="402"/>
      <c r="H671" s="402"/>
      <c r="I671" s="402"/>
      <c r="J671" s="15"/>
      <c r="K671" s="206"/>
      <c r="L671" s="206"/>
      <c r="M671" s="206"/>
      <c r="N671" s="206"/>
      <c r="O671" s="206"/>
      <c r="P671" s="15"/>
    </row>
    <row r="672" ht="15.75" customHeight="1">
      <c r="A672" s="394"/>
      <c r="B672" s="15"/>
      <c r="C672" s="206"/>
      <c r="D672" s="206"/>
      <c r="E672" s="402"/>
      <c r="F672" s="402"/>
      <c r="G672" s="402"/>
      <c r="H672" s="402"/>
      <c r="I672" s="402"/>
      <c r="J672" s="15"/>
      <c r="K672" s="206"/>
      <c r="L672" s="206"/>
      <c r="M672" s="206"/>
      <c r="N672" s="206"/>
      <c r="O672" s="206"/>
      <c r="P672" s="15"/>
    </row>
    <row r="673" ht="15.75" customHeight="1">
      <c r="A673" s="80"/>
      <c r="B673" s="16"/>
      <c r="C673" s="211"/>
      <c r="D673" s="211"/>
      <c r="E673" s="402"/>
      <c r="F673" s="402"/>
      <c r="G673" s="402"/>
      <c r="H673" s="402"/>
      <c r="I673" s="402"/>
      <c r="J673" s="16"/>
      <c r="K673" s="211"/>
      <c r="L673" s="211"/>
      <c r="M673" s="211"/>
      <c r="N673" s="211"/>
      <c r="O673" s="211"/>
      <c r="P673" s="16"/>
    </row>
    <row r="674" ht="15.75" customHeight="1">
      <c r="A674" s="389"/>
      <c r="B674" s="405"/>
      <c r="C674" s="400"/>
      <c r="D674" s="400"/>
      <c r="E674" s="391"/>
      <c r="F674" s="392"/>
      <c r="G674" s="393"/>
      <c r="H674" s="393"/>
      <c r="I674" s="393"/>
      <c r="J674" s="436"/>
      <c r="K674" s="437"/>
      <c r="L674" s="437"/>
      <c r="M674" s="437"/>
      <c r="N674" s="437"/>
      <c r="O674" s="437"/>
      <c r="P674" s="436"/>
    </row>
    <row r="675" ht="15.75" customHeight="1">
      <c r="A675" s="394"/>
      <c r="B675" s="15"/>
      <c r="C675" s="206"/>
      <c r="D675" s="206"/>
      <c r="E675" s="393"/>
      <c r="F675" s="392"/>
      <c r="G675" s="393"/>
      <c r="H675" s="393"/>
      <c r="I675" s="393"/>
      <c r="J675" s="15"/>
      <c r="K675" s="206"/>
      <c r="L675" s="206"/>
      <c r="M675" s="206"/>
      <c r="N675" s="206"/>
      <c r="O675" s="206"/>
      <c r="P675" s="15"/>
    </row>
    <row r="676" ht="15.75" customHeight="1">
      <c r="A676" s="394"/>
      <c r="B676" s="15"/>
      <c r="C676" s="206"/>
      <c r="D676" s="206"/>
      <c r="E676" s="393"/>
      <c r="F676" s="392"/>
      <c r="G676" s="393"/>
      <c r="H676" s="393"/>
      <c r="I676" s="393"/>
      <c r="J676" s="15"/>
      <c r="K676" s="206"/>
      <c r="L676" s="206"/>
      <c r="M676" s="206"/>
      <c r="N676" s="206"/>
      <c r="O676" s="206"/>
      <c r="P676" s="15"/>
    </row>
    <row r="677" ht="15.75" customHeight="1">
      <c r="A677" s="394"/>
      <c r="B677" s="15"/>
      <c r="C677" s="206"/>
      <c r="D677" s="206"/>
      <c r="E677" s="393"/>
      <c r="F677" s="392"/>
      <c r="G677" s="393"/>
      <c r="H677" s="393"/>
      <c r="I677" s="393"/>
      <c r="J677" s="15"/>
      <c r="K677" s="206"/>
      <c r="L677" s="206"/>
      <c r="M677" s="206"/>
      <c r="N677" s="206"/>
      <c r="O677" s="206"/>
      <c r="P677" s="15"/>
    </row>
    <row r="678" ht="15.75" customHeight="1">
      <c r="A678" s="394"/>
      <c r="B678" s="15"/>
      <c r="C678" s="206"/>
      <c r="D678" s="206"/>
      <c r="E678" s="393"/>
      <c r="F678" s="392"/>
      <c r="G678" s="393"/>
      <c r="H678" s="393"/>
      <c r="I678" s="393"/>
      <c r="J678" s="15"/>
      <c r="K678" s="206"/>
      <c r="L678" s="206"/>
      <c r="M678" s="206"/>
      <c r="N678" s="206"/>
      <c r="O678" s="206"/>
      <c r="P678" s="15"/>
    </row>
    <row r="679" ht="15.75" customHeight="1">
      <c r="A679" s="394"/>
      <c r="B679" s="15"/>
      <c r="C679" s="206"/>
      <c r="D679" s="206"/>
      <c r="E679" s="393"/>
      <c r="F679" s="392"/>
      <c r="G679" s="393"/>
      <c r="H679" s="393"/>
      <c r="I679" s="393"/>
      <c r="J679" s="15"/>
      <c r="K679" s="206"/>
      <c r="L679" s="206"/>
      <c r="M679" s="206"/>
      <c r="N679" s="206"/>
      <c r="O679" s="206"/>
      <c r="P679" s="15"/>
    </row>
    <row r="680" ht="15.75" customHeight="1">
      <c r="A680" s="394"/>
      <c r="B680" s="15"/>
      <c r="C680" s="206"/>
      <c r="D680" s="206"/>
      <c r="E680" s="402"/>
      <c r="F680" s="402"/>
      <c r="G680" s="402"/>
      <c r="H680" s="402"/>
      <c r="I680" s="402"/>
      <c r="J680" s="15"/>
      <c r="K680" s="206"/>
      <c r="L680" s="206"/>
      <c r="M680" s="206"/>
      <c r="N680" s="206"/>
      <c r="O680" s="206"/>
      <c r="P680" s="15"/>
    </row>
    <row r="681" ht="15.75" customHeight="1">
      <c r="A681" s="394"/>
      <c r="B681" s="15"/>
      <c r="C681" s="206"/>
      <c r="D681" s="206"/>
      <c r="E681" s="402"/>
      <c r="F681" s="402"/>
      <c r="G681" s="402"/>
      <c r="H681" s="402"/>
      <c r="I681" s="402"/>
      <c r="J681" s="15"/>
      <c r="K681" s="206"/>
      <c r="L681" s="206"/>
      <c r="M681" s="206"/>
      <c r="N681" s="206"/>
      <c r="O681" s="206"/>
      <c r="P681" s="15"/>
    </row>
    <row r="682" ht="15.75" customHeight="1">
      <c r="A682" s="394"/>
      <c r="B682" s="15"/>
      <c r="C682" s="206"/>
      <c r="D682" s="206"/>
      <c r="E682" s="402"/>
      <c r="F682" s="402"/>
      <c r="G682" s="402"/>
      <c r="H682" s="402"/>
      <c r="I682" s="402"/>
      <c r="J682" s="15"/>
      <c r="K682" s="206"/>
      <c r="L682" s="206"/>
      <c r="M682" s="206"/>
      <c r="N682" s="206"/>
      <c r="O682" s="206"/>
      <c r="P682" s="15"/>
    </row>
    <row r="683" ht="15.75" customHeight="1">
      <c r="A683" s="394"/>
      <c r="B683" s="15"/>
      <c r="C683" s="206"/>
      <c r="D683" s="206"/>
      <c r="E683" s="402"/>
      <c r="F683" s="402"/>
      <c r="G683" s="402"/>
      <c r="H683" s="402"/>
      <c r="I683" s="402"/>
      <c r="J683" s="15"/>
      <c r="K683" s="206"/>
      <c r="L683" s="206"/>
      <c r="M683" s="206"/>
      <c r="N683" s="206"/>
      <c r="O683" s="206"/>
      <c r="P683" s="15"/>
    </row>
    <row r="684" ht="15.75" customHeight="1">
      <c r="A684" s="80"/>
      <c r="B684" s="16"/>
      <c r="C684" s="211"/>
      <c r="D684" s="211"/>
      <c r="E684" s="402"/>
      <c r="F684" s="402"/>
      <c r="G684" s="402"/>
      <c r="H684" s="402"/>
      <c r="I684" s="402"/>
      <c r="J684" s="16"/>
      <c r="K684" s="211"/>
      <c r="L684" s="211"/>
      <c r="M684" s="211"/>
      <c r="N684" s="211"/>
      <c r="O684" s="211"/>
      <c r="P684" s="16"/>
    </row>
    <row r="685" ht="15.75" customHeight="1">
      <c r="A685" s="389"/>
      <c r="B685" s="405"/>
      <c r="C685" s="400"/>
      <c r="D685" s="400"/>
      <c r="E685" s="391"/>
      <c r="F685" s="392"/>
      <c r="G685" s="393"/>
      <c r="H685" s="393"/>
      <c r="I685" s="393"/>
      <c r="J685" s="436"/>
      <c r="K685" s="437"/>
      <c r="L685" s="437"/>
      <c r="M685" s="437"/>
      <c r="N685" s="437"/>
      <c r="O685" s="437"/>
      <c r="P685" s="436"/>
    </row>
    <row r="686" ht="15.75" customHeight="1">
      <c r="A686" s="394"/>
      <c r="B686" s="15"/>
      <c r="C686" s="206"/>
      <c r="D686" s="206"/>
      <c r="E686" s="393"/>
      <c r="F686" s="392"/>
      <c r="G686" s="393"/>
      <c r="H686" s="393"/>
      <c r="I686" s="393"/>
      <c r="J686" s="15"/>
      <c r="K686" s="206"/>
      <c r="L686" s="206"/>
      <c r="M686" s="206"/>
      <c r="N686" s="206"/>
      <c r="O686" s="206"/>
      <c r="P686" s="15"/>
    </row>
    <row r="687" ht="15.75" customHeight="1">
      <c r="A687" s="394"/>
      <c r="B687" s="15"/>
      <c r="C687" s="206"/>
      <c r="D687" s="206"/>
      <c r="E687" s="393"/>
      <c r="F687" s="392"/>
      <c r="G687" s="393"/>
      <c r="H687" s="393"/>
      <c r="I687" s="393"/>
      <c r="J687" s="15"/>
      <c r="K687" s="206"/>
      <c r="L687" s="206"/>
      <c r="M687" s="206"/>
      <c r="N687" s="206"/>
      <c r="O687" s="206"/>
      <c r="P687" s="15"/>
    </row>
    <row r="688" ht="15.75" customHeight="1">
      <c r="A688" s="394"/>
      <c r="B688" s="15"/>
      <c r="C688" s="206"/>
      <c r="D688" s="206"/>
      <c r="E688" s="393"/>
      <c r="F688" s="392"/>
      <c r="G688" s="393"/>
      <c r="H688" s="393"/>
      <c r="I688" s="393"/>
      <c r="J688" s="15"/>
      <c r="K688" s="206"/>
      <c r="L688" s="206"/>
      <c r="M688" s="206"/>
      <c r="N688" s="206"/>
      <c r="O688" s="206"/>
      <c r="P688" s="15"/>
    </row>
    <row r="689" ht="15.75" customHeight="1">
      <c r="A689" s="394"/>
      <c r="B689" s="15"/>
      <c r="C689" s="206"/>
      <c r="D689" s="206"/>
      <c r="E689" s="393"/>
      <c r="F689" s="392"/>
      <c r="G689" s="393"/>
      <c r="H689" s="393"/>
      <c r="I689" s="393"/>
      <c r="J689" s="15"/>
      <c r="K689" s="206"/>
      <c r="L689" s="206"/>
      <c r="M689" s="206"/>
      <c r="N689" s="206"/>
      <c r="O689" s="206"/>
      <c r="P689" s="15"/>
    </row>
    <row r="690" ht="15.75" customHeight="1">
      <c r="A690" s="394"/>
      <c r="B690" s="15"/>
      <c r="C690" s="206"/>
      <c r="D690" s="206"/>
      <c r="E690" s="393"/>
      <c r="F690" s="392"/>
      <c r="G690" s="393"/>
      <c r="H690" s="393"/>
      <c r="I690" s="393"/>
      <c r="J690" s="15"/>
      <c r="K690" s="206"/>
      <c r="L690" s="206"/>
      <c r="M690" s="206"/>
      <c r="N690" s="206"/>
      <c r="O690" s="206"/>
      <c r="P690" s="15"/>
    </row>
    <row r="691" ht="15.75" customHeight="1">
      <c r="A691" s="394"/>
      <c r="B691" s="15"/>
      <c r="C691" s="206"/>
      <c r="D691" s="206"/>
      <c r="E691" s="402"/>
      <c r="F691" s="402"/>
      <c r="G691" s="402"/>
      <c r="H691" s="402"/>
      <c r="I691" s="402"/>
      <c r="J691" s="15"/>
      <c r="K691" s="206"/>
      <c r="L691" s="206"/>
      <c r="M691" s="206"/>
      <c r="N691" s="206"/>
      <c r="O691" s="206"/>
      <c r="P691" s="15"/>
    </row>
    <row r="692" ht="15.75" customHeight="1">
      <c r="A692" s="394"/>
      <c r="B692" s="15"/>
      <c r="C692" s="206"/>
      <c r="D692" s="206"/>
      <c r="E692" s="402"/>
      <c r="F692" s="402"/>
      <c r="G692" s="402"/>
      <c r="H692" s="402"/>
      <c r="I692" s="402"/>
      <c r="J692" s="15"/>
      <c r="K692" s="206"/>
      <c r="L692" s="206"/>
      <c r="M692" s="206"/>
      <c r="N692" s="206"/>
      <c r="O692" s="206"/>
      <c r="P692" s="15"/>
    </row>
    <row r="693" ht="15.75" customHeight="1">
      <c r="A693" s="394"/>
      <c r="B693" s="15"/>
      <c r="C693" s="206"/>
      <c r="D693" s="206"/>
      <c r="E693" s="402"/>
      <c r="F693" s="402"/>
      <c r="G693" s="402"/>
      <c r="H693" s="402"/>
      <c r="I693" s="402"/>
      <c r="J693" s="15"/>
      <c r="K693" s="206"/>
      <c r="L693" s="206"/>
      <c r="M693" s="206"/>
      <c r="N693" s="206"/>
      <c r="O693" s="206"/>
      <c r="P693" s="15"/>
    </row>
    <row r="694" ht="15.75" customHeight="1">
      <c r="A694" s="394"/>
      <c r="B694" s="15"/>
      <c r="C694" s="206"/>
      <c r="D694" s="206"/>
      <c r="E694" s="402"/>
      <c r="F694" s="402"/>
      <c r="G694" s="402"/>
      <c r="H694" s="402"/>
      <c r="I694" s="402"/>
      <c r="J694" s="15"/>
      <c r="K694" s="206"/>
      <c r="L694" s="206"/>
      <c r="M694" s="206"/>
      <c r="N694" s="206"/>
      <c r="O694" s="206"/>
      <c r="P694" s="15"/>
    </row>
    <row r="695" ht="15.75" customHeight="1">
      <c r="A695" s="80"/>
      <c r="B695" s="16"/>
      <c r="C695" s="211"/>
      <c r="D695" s="211"/>
      <c r="E695" s="402"/>
      <c r="F695" s="402"/>
      <c r="G695" s="402"/>
      <c r="H695" s="402"/>
      <c r="I695" s="402"/>
      <c r="J695" s="16"/>
      <c r="K695" s="211"/>
      <c r="L695" s="211"/>
      <c r="M695" s="211"/>
      <c r="N695" s="211"/>
      <c r="O695" s="211"/>
      <c r="P695" s="16"/>
    </row>
    <row r="696" ht="15.75" customHeight="1">
      <c r="A696" s="389"/>
      <c r="B696" s="405"/>
      <c r="C696" s="400"/>
      <c r="D696" s="400"/>
      <c r="E696" s="391"/>
      <c r="F696" s="392"/>
      <c r="G696" s="393"/>
      <c r="H696" s="393"/>
      <c r="I696" s="393"/>
      <c r="J696" s="436"/>
      <c r="K696" s="437"/>
      <c r="L696" s="437"/>
      <c r="M696" s="437"/>
      <c r="N696" s="437"/>
      <c r="O696" s="437"/>
      <c r="P696" s="436"/>
    </row>
    <row r="697" ht="15.75" customHeight="1">
      <c r="A697" s="394"/>
      <c r="B697" s="15"/>
      <c r="C697" s="206"/>
      <c r="D697" s="206"/>
      <c r="E697" s="393"/>
      <c r="F697" s="392"/>
      <c r="G697" s="393"/>
      <c r="H697" s="393"/>
      <c r="I697" s="393"/>
      <c r="J697" s="15"/>
      <c r="K697" s="206"/>
      <c r="L697" s="206"/>
      <c r="M697" s="206"/>
      <c r="N697" s="206"/>
      <c r="O697" s="206"/>
      <c r="P697" s="15"/>
    </row>
    <row r="698" ht="15.75" customHeight="1">
      <c r="A698" s="394"/>
      <c r="B698" s="15"/>
      <c r="C698" s="206"/>
      <c r="D698" s="206"/>
      <c r="E698" s="393"/>
      <c r="F698" s="392"/>
      <c r="G698" s="393"/>
      <c r="H698" s="393"/>
      <c r="I698" s="393"/>
      <c r="J698" s="15"/>
      <c r="K698" s="206"/>
      <c r="L698" s="206"/>
      <c r="M698" s="206"/>
      <c r="N698" s="206"/>
      <c r="O698" s="206"/>
      <c r="P698" s="15"/>
    </row>
    <row r="699" ht="15.75" customHeight="1">
      <c r="A699" s="394"/>
      <c r="B699" s="15"/>
      <c r="C699" s="206"/>
      <c r="D699" s="206"/>
      <c r="E699" s="393"/>
      <c r="F699" s="392"/>
      <c r="G699" s="393"/>
      <c r="H699" s="393"/>
      <c r="I699" s="393"/>
      <c r="J699" s="15"/>
      <c r="K699" s="206"/>
      <c r="L699" s="206"/>
      <c r="M699" s="206"/>
      <c r="N699" s="206"/>
      <c r="O699" s="206"/>
      <c r="P699" s="15"/>
    </row>
    <row r="700" ht="15.75" customHeight="1">
      <c r="A700" s="394"/>
      <c r="B700" s="15"/>
      <c r="C700" s="206"/>
      <c r="D700" s="206"/>
      <c r="E700" s="393"/>
      <c r="F700" s="392"/>
      <c r="G700" s="393"/>
      <c r="H700" s="393"/>
      <c r="I700" s="393"/>
      <c r="J700" s="15"/>
      <c r="K700" s="206"/>
      <c r="L700" s="206"/>
      <c r="M700" s="206"/>
      <c r="N700" s="206"/>
      <c r="O700" s="206"/>
      <c r="P700" s="15"/>
    </row>
    <row r="701" ht="15.75" customHeight="1">
      <c r="A701" s="394"/>
      <c r="B701" s="15"/>
      <c r="C701" s="206"/>
      <c r="D701" s="206"/>
      <c r="E701" s="393"/>
      <c r="F701" s="392"/>
      <c r="G701" s="393"/>
      <c r="H701" s="393"/>
      <c r="I701" s="393"/>
      <c r="J701" s="15"/>
      <c r="K701" s="206"/>
      <c r="L701" s="206"/>
      <c r="M701" s="206"/>
      <c r="N701" s="206"/>
      <c r="O701" s="206"/>
      <c r="P701" s="15"/>
    </row>
    <row r="702" ht="15.75" customHeight="1">
      <c r="A702" s="394"/>
      <c r="B702" s="15"/>
      <c r="C702" s="206"/>
      <c r="D702" s="206"/>
      <c r="E702" s="402"/>
      <c r="F702" s="402"/>
      <c r="G702" s="402"/>
      <c r="H702" s="402"/>
      <c r="I702" s="402"/>
      <c r="J702" s="15"/>
      <c r="K702" s="206"/>
      <c r="L702" s="206"/>
      <c r="M702" s="206"/>
      <c r="N702" s="206"/>
      <c r="O702" s="206"/>
      <c r="P702" s="15"/>
    </row>
    <row r="703" ht="15.75" customHeight="1">
      <c r="A703" s="394"/>
      <c r="B703" s="15"/>
      <c r="C703" s="206"/>
      <c r="D703" s="206"/>
      <c r="E703" s="402"/>
      <c r="F703" s="402"/>
      <c r="G703" s="402"/>
      <c r="H703" s="402"/>
      <c r="I703" s="402"/>
      <c r="J703" s="15"/>
      <c r="K703" s="206"/>
      <c r="L703" s="206"/>
      <c r="M703" s="206"/>
      <c r="N703" s="206"/>
      <c r="O703" s="206"/>
      <c r="P703" s="15"/>
    </row>
    <row r="704" ht="15.75" customHeight="1">
      <c r="A704" s="394"/>
      <c r="B704" s="15"/>
      <c r="C704" s="206"/>
      <c r="D704" s="206"/>
      <c r="E704" s="402"/>
      <c r="F704" s="402"/>
      <c r="G704" s="402"/>
      <c r="H704" s="402"/>
      <c r="I704" s="402"/>
      <c r="J704" s="15"/>
      <c r="K704" s="206"/>
      <c r="L704" s="206"/>
      <c r="M704" s="206"/>
      <c r="N704" s="206"/>
      <c r="O704" s="206"/>
      <c r="P704" s="15"/>
    </row>
    <row r="705" ht="15.75" customHeight="1">
      <c r="A705" s="394"/>
      <c r="B705" s="15"/>
      <c r="C705" s="206"/>
      <c r="D705" s="206"/>
      <c r="E705" s="402"/>
      <c r="F705" s="402"/>
      <c r="G705" s="402"/>
      <c r="H705" s="402"/>
      <c r="I705" s="402"/>
      <c r="J705" s="15"/>
      <c r="K705" s="206"/>
      <c r="L705" s="206"/>
      <c r="M705" s="206"/>
      <c r="N705" s="206"/>
      <c r="O705" s="206"/>
      <c r="P705" s="15"/>
    </row>
    <row r="706" ht="15.75" customHeight="1">
      <c r="A706" s="80"/>
      <c r="B706" s="16"/>
      <c r="C706" s="211"/>
      <c r="D706" s="211"/>
      <c r="E706" s="402"/>
      <c r="F706" s="402"/>
      <c r="G706" s="402"/>
      <c r="H706" s="402"/>
      <c r="I706" s="402"/>
      <c r="J706" s="16"/>
      <c r="K706" s="211"/>
      <c r="L706" s="211"/>
      <c r="M706" s="211"/>
      <c r="N706" s="211"/>
      <c r="O706" s="211"/>
      <c r="P706" s="16"/>
    </row>
    <row r="707" ht="15.75" customHeight="1">
      <c r="A707" s="389"/>
      <c r="B707" s="405"/>
      <c r="C707" s="400"/>
      <c r="D707" s="400"/>
      <c r="E707" s="391"/>
      <c r="F707" s="392"/>
      <c r="G707" s="393"/>
      <c r="H707" s="393"/>
      <c r="I707" s="393"/>
      <c r="J707" s="436"/>
      <c r="K707" s="437"/>
      <c r="L707" s="437"/>
      <c r="M707" s="437"/>
      <c r="N707" s="437"/>
      <c r="O707" s="437"/>
      <c r="P707" s="436"/>
    </row>
    <row r="708" ht="15.75" customHeight="1">
      <c r="A708" s="394"/>
      <c r="B708" s="15"/>
      <c r="C708" s="206"/>
      <c r="D708" s="206"/>
      <c r="E708" s="393"/>
      <c r="F708" s="392"/>
      <c r="G708" s="393"/>
      <c r="H708" s="393"/>
      <c r="I708" s="393"/>
      <c r="J708" s="15"/>
      <c r="K708" s="206"/>
      <c r="L708" s="206"/>
      <c r="M708" s="206"/>
      <c r="N708" s="206"/>
      <c r="O708" s="206"/>
      <c r="P708" s="15"/>
    </row>
    <row r="709" ht="15.75" customHeight="1">
      <c r="A709" s="394"/>
      <c r="B709" s="15"/>
      <c r="C709" s="206"/>
      <c r="D709" s="206"/>
      <c r="E709" s="393"/>
      <c r="F709" s="392"/>
      <c r="G709" s="393"/>
      <c r="H709" s="393"/>
      <c r="I709" s="393"/>
      <c r="J709" s="15"/>
      <c r="K709" s="206"/>
      <c r="L709" s="206"/>
      <c r="M709" s="206"/>
      <c r="N709" s="206"/>
      <c r="O709" s="206"/>
      <c r="P709" s="15"/>
    </row>
    <row r="710" ht="15.75" customHeight="1">
      <c r="A710" s="394"/>
      <c r="B710" s="15"/>
      <c r="C710" s="206"/>
      <c r="D710" s="206"/>
      <c r="E710" s="393"/>
      <c r="F710" s="392"/>
      <c r="G710" s="393"/>
      <c r="H710" s="393"/>
      <c r="I710" s="393"/>
      <c r="J710" s="15"/>
      <c r="K710" s="206"/>
      <c r="L710" s="206"/>
      <c r="M710" s="206"/>
      <c r="N710" s="206"/>
      <c r="O710" s="206"/>
      <c r="P710" s="15"/>
    </row>
    <row r="711" ht="15.75" customHeight="1">
      <c r="A711" s="394"/>
      <c r="B711" s="15"/>
      <c r="C711" s="206"/>
      <c r="D711" s="206"/>
      <c r="E711" s="393"/>
      <c r="F711" s="392"/>
      <c r="G711" s="393"/>
      <c r="H711" s="393"/>
      <c r="I711" s="393"/>
      <c r="J711" s="15"/>
      <c r="K711" s="206"/>
      <c r="L711" s="206"/>
      <c r="M711" s="206"/>
      <c r="N711" s="206"/>
      <c r="O711" s="206"/>
      <c r="P711" s="15"/>
    </row>
    <row r="712" ht="15.75" customHeight="1">
      <c r="A712" s="394"/>
      <c r="B712" s="15"/>
      <c r="C712" s="206"/>
      <c r="D712" s="206"/>
      <c r="E712" s="393"/>
      <c r="F712" s="392"/>
      <c r="G712" s="393"/>
      <c r="H712" s="393"/>
      <c r="I712" s="393"/>
      <c r="J712" s="15"/>
      <c r="K712" s="206"/>
      <c r="L712" s="206"/>
      <c r="M712" s="206"/>
      <c r="N712" s="206"/>
      <c r="O712" s="206"/>
      <c r="P712" s="15"/>
    </row>
    <row r="713" ht="15.75" customHeight="1">
      <c r="A713" s="394"/>
      <c r="B713" s="15"/>
      <c r="C713" s="206"/>
      <c r="D713" s="206"/>
      <c r="E713" s="402"/>
      <c r="F713" s="402"/>
      <c r="G713" s="402"/>
      <c r="H713" s="402"/>
      <c r="I713" s="402"/>
      <c r="J713" s="15"/>
      <c r="K713" s="206"/>
      <c r="L713" s="206"/>
      <c r="M713" s="206"/>
      <c r="N713" s="206"/>
      <c r="O713" s="206"/>
      <c r="P713" s="15"/>
    </row>
    <row r="714" ht="15.75" customHeight="1">
      <c r="A714" s="394"/>
      <c r="B714" s="15"/>
      <c r="C714" s="206"/>
      <c r="D714" s="206"/>
      <c r="E714" s="402"/>
      <c r="F714" s="402"/>
      <c r="G714" s="402"/>
      <c r="H714" s="402"/>
      <c r="I714" s="402"/>
      <c r="J714" s="15"/>
      <c r="K714" s="206"/>
      <c r="L714" s="206"/>
      <c r="M714" s="206"/>
      <c r="N714" s="206"/>
      <c r="O714" s="206"/>
      <c r="P714" s="15"/>
    </row>
    <row r="715" ht="15.75" customHeight="1">
      <c r="A715" s="394"/>
      <c r="B715" s="15"/>
      <c r="C715" s="206"/>
      <c r="D715" s="206"/>
      <c r="E715" s="402"/>
      <c r="F715" s="402"/>
      <c r="G715" s="402"/>
      <c r="H715" s="402"/>
      <c r="I715" s="402"/>
      <c r="J715" s="15"/>
      <c r="K715" s="206"/>
      <c r="L715" s="206"/>
      <c r="M715" s="206"/>
      <c r="N715" s="206"/>
      <c r="O715" s="206"/>
      <c r="P715" s="15"/>
    </row>
    <row r="716" ht="15.75" customHeight="1">
      <c r="A716" s="394"/>
      <c r="B716" s="15"/>
      <c r="C716" s="206"/>
      <c r="D716" s="206"/>
      <c r="E716" s="402"/>
      <c r="F716" s="402"/>
      <c r="G716" s="402"/>
      <c r="H716" s="402"/>
      <c r="I716" s="402"/>
      <c r="J716" s="15"/>
      <c r="K716" s="206"/>
      <c r="L716" s="206"/>
      <c r="M716" s="206"/>
      <c r="N716" s="206"/>
      <c r="O716" s="206"/>
      <c r="P716" s="15"/>
    </row>
    <row r="717" ht="15.75" customHeight="1">
      <c r="A717" s="80"/>
      <c r="B717" s="16"/>
      <c r="C717" s="211"/>
      <c r="D717" s="211"/>
      <c r="E717" s="402"/>
      <c r="F717" s="402"/>
      <c r="G717" s="402"/>
      <c r="H717" s="402"/>
      <c r="I717" s="402"/>
      <c r="J717" s="16"/>
      <c r="K717" s="211"/>
      <c r="L717" s="211"/>
      <c r="M717" s="211"/>
      <c r="N717" s="211"/>
      <c r="O717" s="211"/>
      <c r="P717" s="16"/>
    </row>
    <row r="718" ht="15.75" customHeight="1">
      <c r="A718" s="389"/>
      <c r="B718" s="405"/>
      <c r="C718" s="400"/>
      <c r="D718" s="400"/>
      <c r="E718" s="391"/>
      <c r="F718" s="392"/>
      <c r="G718" s="393"/>
      <c r="H718" s="393"/>
      <c r="I718" s="393"/>
      <c r="J718" s="436"/>
      <c r="K718" s="437"/>
      <c r="L718" s="437"/>
      <c r="M718" s="437"/>
      <c r="N718" s="437"/>
      <c r="O718" s="437"/>
      <c r="P718" s="436"/>
    </row>
    <row r="719" ht="15.75" customHeight="1">
      <c r="A719" s="394"/>
      <c r="B719" s="15"/>
      <c r="C719" s="206"/>
      <c r="D719" s="206"/>
      <c r="E719" s="393"/>
      <c r="F719" s="392"/>
      <c r="G719" s="393"/>
      <c r="H719" s="393"/>
      <c r="I719" s="393"/>
      <c r="J719" s="15"/>
      <c r="K719" s="206"/>
      <c r="L719" s="206"/>
      <c r="M719" s="206"/>
      <c r="N719" s="206"/>
      <c r="O719" s="206"/>
      <c r="P719" s="15"/>
    </row>
    <row r="720" ht="15.75" customHeight="1">
      <c r="A720" s="394"/>
      <c r="B720" s="15"/>
      <c r="C720" s="206"/>
      <c r="D720" s="206"/>
      <c r="E720" s="393"/>
      <c r="F720" s="392"/>
      <c r="G720" s="393"/>
      <c r="H720" s="393"/>
      <c r="I720" s="393"/>
      <c r="J720" s="15"/>
      <c r="K720" s="206"/>
      <c r="L720" s="206"/>
      <c r="M720" s="206"/>
      <c r="N720" s="206"/>
      <c r="O720" s="206"/>
      <c r="P720" s="15"/>
    </row>
    <row r="721" ht="15.75" customHeight="1">
      <c r="A721" s="394"/>
      <c r="B721" s="15"/>
      <c r="C721" s="206"/>
      <c r="D721" s="206"/>
      <c r="E721" s="393"/>
      <c r="F721" s="392"/>
      <c r="G721" s="393"/>
      <c r="H721" s="393"/>
      <c r="I721" s="393"/>
      <c r="J721" s="15"/>
      <c r="K721" s="206"/>
      <c r="L721" s="206"/>
      <c r="M721" s="206"/>
      <c r="N721" s="206"/>
      <c r="O721" s="206"/>
      <c r="P721" s="15"/>
    </row>
    <row r="722" ht="15.75" customHeight="1">
      <c r="A722" s="394"/>
      <c r="B722" s="15"/>
      <c r="C722" s="206"/>
      <c r="D722" s="206"/>
      <c r="E722" s="393"/>
      <c r="F722" s="392"/>
      <c r="G722" s="393"/>
      <c r="H722" s="393"/>
      <c r="I722" s="393"/>
      <c r="J722" s="15"/>
      <c r="K722" s="206"/>
      <c r="L722" s="206"/>
      <c r="M722" s="206"/>
      <c r="N722" s="206"/>
      <c r="O722" s="206"/>
      <c r="P722" s="15"/>
    </row>
    <row r="723" ht="15.75" customHeight="1">
      <c r="A723" s="394"/>
      <c r="B723" s="15"/>
      <c r="C723" s="206"/>
      <c r="D723" s="206"/>
      <c r="E723" s="393"/>
      <c r="F723" s="392"/>
      <c r="G723" s="393"/>
      <c r="H723" s="393"/>
      <c r="I723" s="393"/>
      <c r="J723" s="15"/>
      <c r="K723" s="206"/>
      <c r="L723" s="206"/>
      <c r="M723" s="206"/>
      <c r="N723" s="206"/>
      <c r="O723" s="206"/>
      <c r="P723" s="15"/>
    </row>
    <row r="724" ht="15.75" customHeight="1">
      <c r="A724" s="394"/>
      <c r="B724" s="15"/>
      <c r="C724" s="206"/>
      <c r="D724" s="206"/>
      <c r="E724" s="402"/>
      <c r="F724" s="402"/>
      <c r="G724" s="402"/>
      <c r="H724" s="402"/>
      <c r="I724" s="402"/>
      <c r="J724" s="15"/>
      <c r="K724" s="206"/>
      <c r="L724" s="206"/>
      <c r="M724" s="206"/>
      <c r="N724" s="206"/>
      <c r="O724" s="206"/>
      <c r="P724" s="15"/>
    </row>
    <row r="725" ht="15.75" customHeight="1">
      <c r="A725" s="394"/>
      <c r="B725" s="15"/>
      <c r="C725" s="206"/>
      <c r="D725" s="206"/>
      <c r="E725" s="402"/>
      <c r="F725" s="402"/>
      <c r="G725" s="402"/>
      <c r="H725" s="402"/>
      <c r="I725" s="402"/>
      <c r="J725" s="15"/>
      <c r="K725" s="206"/>
      <c r="L725" s="206"/>
      <c r="M725" s="206"/>
      <c r="N725" s="206"/>
      <c r="O725" s="206"/>
      <c r="P725" s="15"/>
    </row>
    <row r="726" ht="15.75" customHeight="1">
      <c r="A726" s="394"/>
      <c r="B726" s="15"/>
      <c r="C726" s="206"/>
      <c r="D726" s="206"/>
      <c r="E726" s="402"/>
      <c r="F726" s="402"/>
      <c r="G726" s="402"/>
      <c r="H726" s="402"/>
      <c r="I726" s="402"/>
      <c r="J726" s="15"/>
      <c r="K726" s="206"/>
      <c r="L726" s="206"/>
      <c r="M726" s="206"/>
      <c r="N726" s="206"/>
      <c r="O726" s="206"/>
      <c r="P726" s="15"/>
    </row>
    <row r="727" ht="15.75" customHeight="1">
      <c r="A727" s="394"/>
      <c r="B727" s="15"/>
      <c r="C727" s="206"/>
      <c r="D727" s="206"/>
      <c r="E727" s="402"/>
      <c r="F727" s="402"/>
      <c r="G727" s="402"/>
      <c r="H727" s="402"/>
      <c r="I727" s="402"/>
      <c r="J727" s="15"/>
      <c r="K727" s="206"/>
      <c r="L727" s="206"/>
      <c r="M727" s="206"/>
      <c r="N727" s="206"/>
      <c r="O727" s="206"/>
      <c r="P727" s="15"/>
    </row>
    <row r="728" ht="15.75" customHeight="1">
      <c r="A728" s="80"/>
      <c r="B728" s="16"/>
      <c r="C728" s="211"/>
      <c r="D728" s="211"/>
      <c r="E728" s="402"/>
      <c r="F728" s="402"/>
      <c r="G728" s="402"/>
      <c r="H728" s="402"/>
      <c r="I728" s="402"/>
      <c r="J728" s="16"/>
      <c r="K728" s="211"/>
      <c r="L728" s="211"/>
      <c r="M728" s="211"/>
      <c r="N728" s="211"/>
      <c r="O728" s="211"/>
      <c r="P728" s="16"/>
    </row>
    <row r="729" ht="15.75" customHeight="1">
      <c r="A729" s="389"/>
      <c r="B729" s="405"/>
      <c r="C729" s="400"/>
      <c r="D729" s="400"/>
      <c r="E729" s="391"/>
      <c r="F729" s="392"/>
      <c r="G729" s="393"/>
      <c r="H729" s="393"/>
      <c r="I729" s="393"/>
      <c r="J729" s="436"/>
      <c r="K729" s="437"/>
      <c r="L729" s="437"/>
      <c r="M729" s="437"/>
      <c r="N729" s="437"/>
      <c r="O729" s="437"/>
      <c r="P729" s="436"/>
    </row>
    <row r="730" ht="15.75" customHeight="1">
      <c r="A730" s="394"/>
      <c r="B730" s="15"/>
      <c r="C730" s="206"/>
      <c r="D730" s="206"/>
      <c r="E730" s="393"/>
      <c r="F730" s="392"/>
      <c r="G730" s="393"/>
      <c r="H730" s="393"/>
      <c r="I730" s="393"/>
      <c r="J730" s="15"/>
      <c r="K730" s="206"/>
      <c r="L730" s="206"/>
      <c r="M730" s="206"/>
      <c r="N730" s="206"/>
      <c r="O730" s="206"/>
      <c r="P730" s="15"/>
    </row>
    <row r="731" ht="15.75" customHeight="1">
      <c r="A731" s="394"/>
      <c r="B731" s="15"/>
      <c r="C731" s="206"/>
      <c r="D731" s="206"/>
      <c r="E731" s="393"/>
      <c r="F731" s="392"/>
      <c r="G731" s="393"/>
      <c r="H731" s="393"/>
      <c r="I731" s="393"/>
      <c r="J731" s="15"/>
      <c r="K731" s="206"/>
      <c r="L731" s="206"/>
      <c r="M731" s="206"/>
      <c r="N731" s="206"/>
      <c r="O731" s="206"/>
      <c r="P731" s="15"/>
    </row>
    <row r="732" ht="15.75" customHeight="1">
      <c r="A732" s="394"/>
      <c r="B732" s="15"/>
      <c r="C732" s="206"/>
      <c r="D732" s="206"/>
      <c r="E732" s="393"/>
      <c r="F732" s="392"/>
      <c r="G732" s="393"/>
      <c r="H732" s="393"/>
      <c r="I732" s="393"/>
      <c r="J732" s="15"/>
      <c r="K732" s="206"/>
      <c r="L732" s="206"/>
      <c r="M732" s="206"/>
      <c r="N732" s="206"/>
      <c r="O732" s="206"/>
      <c r="P732" s="15"/>
    </row>
    <row r="733" ht="15.75" customHeight="1">
      <c r="A733" s="394"/>
      <c r="B733" s="15"/>
      <c r="C733" s="206"/>
      <c r="D733" s="206"/>
      <c r="E733" s="393"/>
      <c r="F733" s="392"/>
      <c r="G733" s="393"/>
      <c r="H733" s="393"/>
      <c r="I733" s="393"/>
      <c r="J733" s="15"/>
      <c r="K733" s="206"/>
      <c r="L733" s="206"/>
      <c r="M733" s="206"/>
      <c r="N733" s="206"/>
      <c r="O733" s="206"/>
      <c r="P733" s="15"/>
    </row>
    <row r="734" ht="15.75" customHeight="1">
      <c r="A734" s="394"/>
      <c r="B734" s="15"/>
      <c r="C734" s="206"/>
      <c r="D734" s="206"/>
      <c r="E734" s="393"/>
      <c r="F734" s="392"/>
      <c r="G734" s="393"/>
      <c r="H734" s="393"/>
      <c r="I734" s="393"/>
      <c r="J734" s="15"/>
      <c r="K734" s="206"/>
      <c r="L734" s="206"/>
      <c r="M734" s="206"/>
      <c r="N734" s="206"/>
      <c r="O734" s="206"/>
      <c r="P734" s="15"/>
    </row>
    <row r="735" ht="15.75" customHeight="1">
      <c r="A735" s="394"/>
      <c r="B735" s="15"/>
      <c r="C735" s="206"/>
      <c r="D735" s="206"/>
      <c r="E735" s="402"/>
      <c r="F735" s="402"/>
      <c r="G735" s="402"/>
      <c r="H735" s="402"/>
      <c r="I735" s="402"/>
      <c r="J735" s="15"/>
      <c r="K735" s="206"/>
      <c r="L735" s="206"/>
      <c r="M735" s="206"/>
      <c r="N735" s="206"/>
      <c r="O735" s="206"/>
      <c r="P735" s="15"/>
    </row>
    <row r="736" ht="15.75" customHeight="1">
      <c r="A736" s="394"/>
      <c r="B736" s="15"/>
      <c r="C736" s="206"/>
      <c r="D736" s="206"/>
      <c r="E736" s="402"/>
      <c r="F736" s="402"/>
      <c r="G736" s="402"/>
      <c r="H736" s="402"/>
      <c r="I736" s="402"/>
      <c r="J736" s="15"/>
      <c r="K736" s="206"/>
      <c r="L736" s="206"/>
      <c r="M736" s="206"/>
      <c r="N736" s="206"/>
      <c r="O736" s="206"/>
      <c r="P736" s="15"/>
    </row>
    <row r="737" ht="15.75" customHeight="1">
      <c r="A737" s="394"/>
      <c r="B737" s="15"/>
      <c r="C737" s="206"/>
      <c r="D737" s="206"/>
      <c r="E737" s="402"/>
      <c r="F737" s="402"/>
      <c r="G737" s="402"/>
      <c r="H737" s="402"/>
      <c r="I737" s="402"/>
      <c r="J737" s="15"/>
      <c r="K737" s="206"/>
      <c r="L737" s="206"/>
      <c r="M737" s="206"/>
      <c r="N737" s="206"/>
      <c r="O737" s="206"/>
      <c r="P737" s="15"/>
    </row>
    <row r="738" ht="15.75" customHeight="1">
      <c r="A738" s="394"/>
      <c r="B738" s="15"/>
      <c r="C738" s="206"/>
      <c r="D738" s="206"/>
      <c r="E738" s="402"/>
      <c r="F738" s="402"/>
      <c r="G738" s="402"/>
      <c r="H738" s="402"/>
      <c r="I738" s="402"/>
      <c r="J738" s="15"/>
      <c r="K738" s="206"/>
      <c r="L738" s="206"/>
      <c r="M738" s="206"/>
      <c r="N738" s="206"/>
      <c r="O738" s="206"/>
      <c r="P738" s="15"/>
    </row>
    <row r="739" ht="15.75" customHeight="1">
      <c r="A739" s="80"/>
      <c r="B739" s="16"/>
      <c r="C739" s="211"/>
      <c r="D739" s="211"/>
      <c r="E739" s="402"/>
      <c r="F739" s="402"/>
      <c r="G739" s="402"/>
      <c r="H739" s="402"/>
      <c r="I739" s="402"/>
      <c r="J739" s="16"/>
      <c r="K739" s="211"/>
      <c r="L739" s="211"/>
      <c r="M739" s="211"/>
      <c r="N739" s="211"/>
      <c r="O739" s="211"/>
      <c r="P739" s="16"/>
    </row>
    <row r="740" ht="15.75" customHeight="1">
      <c r="A740" s="389"/>
      <c r="B740" s="405"/>
      <c r="C740" s="400"/>
      <c r="D740" s="400"/>
      <c r="E740" s="391"/>
      <c r="F740" s="392"/>
      <c r="G740" s="393"/>
      <c r="H740" s="393"/>
      <c r="I740" s="393"/>
      <c r="J740" s="436"/>
      <c r="K740" s="437"/>
      <c r="L740" s="437"/>
      <c r="M740" s="437"/>
      <c r="N740" s="437"/>
      <c r="O740" s="437"/>
      <c r="P740" s="436"/>
    </row>
    <row r="741" ht="15.75" customHeight="1">
      <c r="A741" s="394"/>
      <c r="B741" s="15"/>
      <c r="C741" s="206"/>
      <c r="D741" s="206"/>
      <c r="E741" s="393"/>
      <c r="F741" s="392"/>
      <c r="G741" s="393"/>
      <c r="H741" s="393"/>
      <c r="I741" s="393"/>
      <c r="J741" s="15"/>
      <c r="K741" s="206"/>
      <c r="L741" s="206"/>
      <c r="M741" s="206"/>
      <c r="N741" s="206"/>
      <c r="O741" s="206"/>
      <c r="P741" s="15"/>
    </row>
    <row r="742" ht="15.75" customHeight="1">
      <c r="A742" s="394"/>
      <c r="B742" s="15"/>
      <c r="C742" s="206"/>
      <c r="D742" s="206"/>
      <c r="E742" s="393"/>
      <c r="F742" s="392"/>
      <c r="G742" s="393"/>
      <c r="H742" s="393"/>
      <c r="I742" s="393"/>
      <c r="J742" s="15"/>
      <c r="K742" s="206"/>
      <c r="L742" s="206"/>
      <c r="M742" s="206"/>
      <c r="N742" s="206"/>
      <c r="O742" s="206"/>
      <c r="P742" s="15"/>
    </row>
    <row r="743" ht="15.75" customHeight="1">
      <c r="A743" s="394"/>
      <c r="B743" s="15"/>
      <c r="C743" s="206"/>
      <c r="D743" s="206"/>
      <c r="E743" s="393"/>
      <c r="F743" s="392"/>
      <c r="G743" s="393"/>
      <c r="H743" s="393"/>
      <c r="I743" s="393"/>
      <c r="J743" s="15"/>
      <c r="K743" s="206"/>
      <c r="L743" s="206"/>
      <c r="M743" s="206"/>
      <c r="N743" s="206"/>
      <c r="O743" s="206"/>
      <c r="P743" s="15"/>
    </row>
    <row r="744" ht="15.75" customHeight="1">
      <c r="A744" s="394"/>
      <c r="B744" s="15"/>
      <c r="C744" s="206"/>
      <c r="D744" s="206"/>
      <c r="E744" s="393"/>
      <c r="F744" s="392"/>
      <c r="G744" s="393"/>
      <c r="H744" s="393"/>
      <c r="I744" s="393"/>
      <c r="J744" s="15"/>
      <c r="K744" s="206"/>
      <c r="L744" s="206"/>
      <c r="M744" s="206"/>
      <c r="N744" s="206"/>
      <c r="O744" s="206"/>
      <c r="P744" s="15"/>
    </row>
    <row r="745" ht="15.75" customHeight="1">
      <c r="A745" s="394"/>
      <c r="B745" s="15"/>
      <c r="C745" s="206"/>
      <c r="D745" s="206"/>
      <c r="E745" s="393"/>
      <c r="F745" s="392"/>
      <c r="G745" s="393"/>
      <c r="H745" s="393"/>
      <c r="I745" s="393"/>
      <c r="J745" s="15"/>
      <c r="K745" s="206"/>
      <c r="L745" s="206"/>
      <c r="M745" s="206"/>
      <c r="N745" s="206"/>
      <c r="O745" s="206"/>
      <c r="P745" s="15"/>
    </row>
    <row r="746" ht="15.75" customHeight="1">
      <c r="A746" s="394"/>
      <c r="B746" s="15"/>
      <c r="C746" s="206"/>
      <c r="D746" s="206"/>
      <c r="E746" s="402"/>
      <c r="F746" s="402"/>
      <c r="G746" s="402"/>
      <c r="H746" s="402"/>
      <c r="I746" s="402"/>
      <c r="J746" s="15"/>
      <c r="K746" s="206"/>
      <c r="L746" s="206"/>
      <c r="M746" s="206"/>
      <c r="N746" s="206"/>
      <c r="O746" s="206"/>
      <c r="P746" s="15"/>
    </row>
    <row r="747" ht="15.75" customHeight="1">
      <c r="A747" s="394"/>
      <c r="B747" s="15"/>
      <c r="C747" s="206"/>
      <c r="D747" s="206"/>
      <c r="E747" s="402"/>
      <c r="F747" s="402"/>
      <c r="G747" s="402"/>
      <c r="H747" s="402"/>
      <c r="I747" s="402"/>
      <c r="J747" s="15"/>
      <c r="K747" s="206"/>
      <c r="L747" s="206"/>
      <c r="M747" s="206"/>
      <c r="N747" s="206"/>
      <c r="O747" s="206"/>
      <c r="P747" s="15"/>
    </row>
    <row r="748" ht="15.75" customHeight="1">
      <c r="A748" s="394"/>
      <c r="B748" s="15"/>
      <c r="C748" s="206"/>
      <c r="D748" s="206"/>
      <c r="E748" s="402"/>
      <c r="F748" s="402"/>
      <c r="G748" s="402"/>
      <c r="H748" s="402"/>
      <c r="I748" s="402"/>
      <c r="J748" s="15"/>
      <c r="K748" s="206"/>
      <c r="L748" s="206"/>
      <c r="M748" s="206"/>
      <c r="N748" s="206"/>
      <c r="O748" s="206"/>
      <c r="P748" s="15"/>
    </row>
    <row r="749" ht="15.75" customHeight="1">
      <c r="A749" s="394"/>
      <c r="B749" s="15"/>
      <c r="C749" s="206"/>
      <c r="D749" s="206"/>
      <c r="E749" s="402"/>
      <c r="F749" s="402"/>
      <c r="G749" s="402"/>
      <c r="H749" s="402"/>
      <c r="I749" s="402"/>
      <c r="J749" s="15"/>
      <c r="K749" s="206"/>
      <c r="L749" s="206"/>
      <c r="M749" s="206"/>
      <c r="N749" s="206"/>
      <c r="O749" s="206"/>
      <c r="P749" s="15"/>
    </row>
    <row r="750" ht="15.75" customHeight="1">
      <c r="A750" s="80"/>
      <c r="B750" s="16"/>
      <c r="C750" s="211"/>
      <c r="D750" s="211"/>
      <c r="E750" s="402"/>
      <c r="F750" s="402"/>
      <c r="G750" s="402"/>
      <c r="H750" s="402"/>
      <c r="I750" s="402"/>
      <c r="J750" s="16"/>
      <c r="K750" s="211"/>
      <c r="L750" s="211"/>
      <c r="M750" s="211"/>
      <c r="N750" s="211"/>
      <c r="O750" s="211"/>
      <c r="P750" s="16"/>
    </row>
    <row r="751" ht="15.75" customHeight="1">
      <c r="A751" s="389"/>
      <c r="B751" s="405"/>
      <c r="C751" s="400"/>
      <c r="D751" s="400"/>
      <c r="E751" s="391"/>
      <c r="F751" s="392"/>
      <c r="G751" s="393"/>
      <c r="H751" s="393"/>
      <c r="I751" s="393"/>
      <c r="J751" s="436"/>
      <c r="K751" s="437"/>
      <c r="L751" s="437"/>
      <c r="M751" s="437"/>
      <c r="N751" s="437"/>
      <c r="O751" s="437"/>
      <c r="P751" s="436"/>
    </row>
    <row r="752" ht="15.75" customHeight="1">
      <c r="A752" s="394"/>
      <c r="B752" s="15"/>
      <c r="C752" s="206"/>
      <c r="D752" s="206"/>
      <c r="E752" s="393"/>
      <c r="F752" s="392"/>
      <c r="G752" s="393"/>
      <c r="H752" s="393"/>
      <c r="I752" s="393"/>
      <c r="J752" s="15"/>
      <c r="K752" s="206"/>
      <c r="L752" s="206"/>
      <c r="M752" s="206"/>
      <c r="N752" s="206"/>
      <c r="O752" s="206"/>
      <c r="P752" s="15"/>
    </row>
    <row r="753" ht="15.75" customHeight="1">
      <c r="A753" s="394"/>
      <c r="B753" s="15"/>
      <c r="C753" s="206"/>
      <c r="D753" s="206"/>
      <c r="E753" s="393"/>
      <c r="F753" s="392"/>
      <c r="G753" s="393"/>
      <c r="H753" s="393"/>
      <c r="I753" s="393"/>
      <c r="J753" s="15"/>
      <c r="K753" s="206"/>
      <c r="L753" s="206"/>
      <c r="M753" s="206"/>
      <c r="N753" s="206"/>
      <c r="O753" s="206"/>
      <c r="P753" s="15"/>
    </row>
    <row r="754" ht="15.75" customHeight="1">
      <c r="A754" s="394"/>
      <c r="B754" s="15"/>
      <c r="C754" s="206"/>
      <c r="D754" s="206"/>
      <c r="E754" s="393"/>
      <c r="F754" s="392"/>
      <c r="G754" s="393"/>
      <c r="H754" s="393"/>
      <c r="I754" s="393"/>
      <c r="J754" s="15"/>
      <c r="K754" s="206"/>
      <c r="L754" s="206"/>
      <c r="M754" s="206"/>
      <c r="N754" s="206"/>
      <c r="O754" s="206"/>
      <c r="P754" s="15"/>
    </row>
    <row r="755" ht="15.75" customHeight="1">
      <c r="A755" s="394"/>
      <c r="B755" s="15"/>
      <c r="C755" s="206"/>
      <c r="D755" s="206"/>
      <c r="E755" s="393"/>
      <c r="F755" s="392"/>
      <c r="G755" s="393"/>
      <c r="H755" s="393"/>
      <c r="I755" s="393"/>
      <c r="J755" s="15"/>
      <c r="K755" s="206"/>
      <c r="L755" s="206"/>
      <c r="M755" s="206"/>
      <c r="N755" s="206"/>
      <c r="O755" s="206"/>
      <c r="P755" s="15"/>
    </row>
    <row r="756" ht="15.75" customHeight="1">
      <c r="A756" s="394"/>
      <c r="B756" s="15"/>
      <c r="C756" s="206"/>
      <c r="D756" s="206"/>
      <c r="E756" s="393"/>
      <c r="F756" s="392"/>
      <c r="G756" s="393"/>
      <c r="H756" s="393"/>
      <c r="I756" s="393"/>
      <c r="J756" s="15"/>
      <c r="K756" s="206"/>
      <c r="L756" s="206"/>
      <c r="M756" s="206"/>
      <c r="N756" s="206"/>
      <c r="O756" s="206"/>
      <c r="P756" s="15"/>
    </row>
    <row r="757" ht="15.75" customHeight="1">
      <c r="A757" s="394"/>
      <c r="B757" s="15"/>
      <c r="C757" s="206"/>
      <c r="D757" s="206"/>
      <c r="E757" s="402"/>
      <c r="F757" s="402"/>
      <c r="G757" s="402"/>
      <c r="H757" s="402"/>
      <c r="I757" s="402"/>
      <c r="J757" s="15"/>
      <c r="K757" s="206"/>
      <c r="L757" s="206"/>
      <c r="M757" s="206"/>
      <c r="N757" s="206"/>
      <c r="O757" s="206"/>
      <c r="P757" s="15"/>
    </row>
    <row r="758" ht="15.75" customHeight="1">
      <c r="A758" s="394"/>
      <c r="B758" s="15"/>
      <c r="C758" s="206"/>
      <c r="D758" s="206"/>
      <c r="E758" s="402"/>
      <c r="F758" s="402"/>
      <c r="G758" s="402"/>
      <c r="H758" s="402"/>
      <c r="I758" s="402"/>
      <c r="J758" s="15"/>
      <c r="K758" s="206"/>
      <c r="L758" s="206"/>
      <c r="M758" s="206"/>
      <c r="N758" s="206"/>
      <c r="O758" s="206"/>
      <c r="P758" s="15"/>
    </row>
    <row r="759" ht="15.75" customHeight="1">
      <c r="A759" s="394"/>
      <c r="B759" s="15"/>
      <c r="C759" s="206"/>
      <c r="D759" s="206"/>
      <c r="E759" s="402"/>
      <c r="F759" s="402"/>
      <c r="G759" s="402"/>
      <c r="H759" s="402"/>
      <c r="I759" s="402"/>
      <c r="J759" s="15"/>
      <c r="K759" s="206"/>
      <c r="L759" s="206"/>
      <c r="M759" s="206"/>
      <c r="N759" s="206"/>
      <c r="O759" s="206"/>
      <c r="P759" s="15"/>
    </row>
    <row r="760" ht="15.75" customHeight="1">
      <c r="A760" s="394"/>
      <c r="B760" s="15"/>
      <c r="C760" s="206"/>
      <c r="D760" s="206"/>
      <c r="E760" s="402"/>
      <c r="F760" s="402"/>
      <c r="G760" s="402"/>
      <c r="H760" s="402"/>
      <c r="I760" s="402"/>
      <c r="J760" s="15"/>
      <c r="K760" s="206"/>
      <c r="L760" s="206"/>
      <c r="M760" s="206"/>
      <c r="N760" s="206"/>
      <c r="O760" s="206"/>
      <c r="P760" s="15"/>
    </row>
    <row r="761" ht="15.75" customHeight="1">
      <c r="A761" s="80"/>
      <c r="B761" s="16"/>
      <c r="C761" s="211"/>
      <c r="D761" s="211"/>
      <c r="E761" s="402"/>
      <c r="F761" s="402"/>
      <c r="G761" s="402"/>
      <c r="H761" s="402"/>
      <c r="I761" s="402"/>
      <c r="J761" s="16"/>
      <c r="K761" s="211"/>
      <c r="L761" s="211"/>
      <c r="M761" s="211"/>
      <c r="N761" s="211"/>
      <c r="O761" s="211"/>
      <c r="P761" s="16"/>
    </row>
    <row r="762" ht="15.75" customHeight="1">
      <c r="A762" s="389"/>
      <c r="B762" s="405"/>
      <c r="C762" s="400"/>
      <c r="D762" s="400"/>
      <c r="E762" s="391"/>
      <c r="F762" s="392"/>
      <c r="G762" s="393"/>
      <c r="H762" s="393"/>
      <c r="I762" s="393"/>
      <c r="J762" s="436"/>
      <c r="K762" s="437"/>
      <c r="L762" s="437"/>
      <c r="M762" s="437"/>
      <c r="N762" s="437"/>
      <c r="O762" s="437"/>
      <c r="P762" s="436"/>
    </row>
    <row r="763" ht="15.75" customHeight="1">
      <c r="A763" s="394"/>
      <c r="B763" s="15"/>
      <c r="C763" s="206"/>
      <c r="D763" s="206"/>
      <c r="E763" s="393"/>
      <c r="F763" s="392"/>
      <c r="G763" s="393"/>
      <c r="H763" s="393"/>
      <c r="I763" s="393"/>
      <c r="J763" s="15"/>
      <c r="K763" s="206"/>
      <c r="L763" s="206"/>
      <c r="M763" s="206"/>
      <c r="N763" s="206"/>
      <c r="O763" s="206"/>
      <c r="P763" s="15"/>
    </row>
    <row r="764" ht="15.75" customHeight="1">
      <c r="A764" s="394"/>
      <c r="B764" s="15"/>
      <c r="C764" s="206"/>
      <c r="D764" s="206"/>
      <c r="E764" s="393"/>
      <c r="F764" s="392"/>
      <c r="G764" s="393"/>
      <c r="H764" s="393"/>
      <c r="I764" s="393"/>
      <c r="J764" s="15"/>
      <c r="K764" s="206"/>
      <c r="L764" s="206"/>
      <c r="M764" s="206"/>
      <c r="N764" s="206"/>
      <c r="O764" s="206"/>
      <c r="P764" s="15"/>
    </row>
    <row r="765" ht="15.75" customHeight="1">
      <c r="A765" s="394"/>
      <c r="B765" s="15"/>
      <c r="C765" s="206"/>
      <c r="D765" s="206"/>
      <c r="E765" s="393"/>
      <c r="F765" s="392"/>
      <c r="G765" s="393"/>
      <c r="H765" s="393"/>
      <c r="I765" s="393"/>
      <c r="J765" s="15"/>
      <c r="K765" s="206"/>
      <c r="L765" s="206"/>
      <c r="M765" s="206"/>
      <c r="N765" s="206"/>
      <c r="O765" s="206"/>
      <c r="P765" s="15"/>
    </row>
    <row r="766" ht="15.75" customHeight="1">
      <c r="A766" s="394"/>
      <c r="B766" s="15"/>
      <c r="C766" s="206"/>
      <c r="D766" s="206"/>
      <c r="E766" s="402"/>
      <c r="F766" s="402"/>
      <c r="G766" s="402"/>
      <c r="H766" s="402"/>
      <c r="I766" s="402"/>
      <c r="J766" s="15"/>
      <c r="K766" s="206"/>
      <c r="L766" s="206"/>
      <c r="M766" s="206"/>
      <c r="N766" s="206"/>
      <c r="O766" s="206"/>
      <c r="P766" s="15"/>
    </row>
    <row r="767" ht="15.75" customHeight="1">
      <c r="A767" s="394"/>
      <c r="B767" s="15"/>
      <c r="C767" s="206"/>
      <c r="D767" s="206"/>
      <c r="E767" s="402"/>
      <c r="F767" s="402"/>
      <c r="G767" s="402"/>
      <c r="H767" s="402"/>
      <c r="I767" s="402"/>
      <c r="J767" s="15"/>
      <c r="K767" s="206"/>
      <c r="L767" s="206"/>
      <c r="M767" s="206"/>
      <c r="N767" s="206"/>
      <c r="O767" s="206"/>
      <c r="P767" s="15"/>
    </row>
    <row r="768" ht="15.75" customHeight="1">
      <c r="A768" s="394"/>
      <c r="B768" s="15"/>
      <c r="C768" s="206"/>
      <c r="D768" s="206"/>
      <c r="E768" s="402"/>
      <c r="F768" s="402"/>
      <c r="G768" s="402"/>
      <c r="H768" s="402"/>
      <c r="I768" s="402"/>
      <c r="J768" s="15"/>
      <c r="K768" s="206"/>
      <c r="L768" s="206"/>
      <c r="M768" s="206"/>
      <c r="N768" s="206"/>
      <c r="O768" s="206"/>
      <c r="P768" s="15"/>
    </row>
    <row r="769" ht="15.75" customHeight="1">
      <c r="A769" s="394"/>
      <c r="B769" s="15"/>
      <c r="C769" s="206"/>
      <c r="D769" s="206"/>
      <c r="E769" s="402"/>
      <c r="F769" s="402"/>
      <c r="G769" s="402"/>
      <c r="H769" s="402"/>
      <c r="I769" s="402"/>
      <c r="J769" s="15"/>
      <c r="K769" s="206"/>
      <c r="L769" s="206"/>
      <c r="M769" s="206"/>
      <c r="N769" s="206"/>
      <c r="O769" s="206"/>
      <c r="P769" s="15"/>
    </row>
    <row r="770" ht="15.75" customHeight="1">
      <c r="A770" s="394"/>
      <c r="B770" s="15"/>
      <c r="C770" s="206"/>
      <c r="D770" s="206"/>
      <c r="E770" s="402"/>
      <c r="F770" s="402"/>
      <c r="G770" s="402"/>
      <c r="H770" s="402"/>
      <c r="I770" s="402"/>
      <c r="J770" s="15"/>
      <c r="K770" s="206"/>
      <c r="L770" s="206"/>
      <c r="M770" s="206"/>
      <c r="N770" s="206"/>
      <c r="O770" s="206"/>
      <c r="P770" s="15"/>
    </row>
    <row r="771" ht="15.75" customHeight="1">
      <c r="A771" s="394"/>
      <c r="B771" s="15"/>
      <c r="C771" s="206"/>
      <c r="D771" s="206"/>
      <c r="E771" s="402"/>
      <c r="F771" s="402"/>
      <c r="G771" s="402"/>
      <c r="H771" s="402"/>
      <c r="I771" s="402"/>
      <c r="J771" s="15"/>
      <c r="K771" s="206"/>
      <c r="L771" s="206"/>
      <c r="M771" s="206"/>
      <c r="N771" s="206"/>
      <c r="O771" s="206"/>
      <c r="P771" s="15"/>
    </row>
    <row r="772" ht="15.75" customHeight="1">
      <c r="A772" s="80"/>
      <c r="B772" s="16"/>
      <c r="C772" s="211"/>
      <c r="D772" s="211"/>
      <c r="E772" s="402"/>
      <c r="F772" s="402"/>
      <c r="G772" s="402"/>
      <c r="H772" s="402"/>
      <c r="I772" s="402"/>
      <c r="J772" s="16"/>
      <c r="K772" s="211"/>
      <c r="L772" s="211"/>
      <c r="M772" s="211"/>
      <c r="N772" s="211"/>
      <c r="O772" s="211"/>
      <c r="P772" s="16"/>
    </row>
    <row r="773" ht="15.75" customHeight="1">
      <c r="A773" s="389"/>
      <c r="B773" s="405"/>
      <c r="C773" s="400"/>
      <c r="D773" s="400"/>
      <c r="E773" s="391"/>
      <c r="F773" s="392"/>
      <c r="G773" s="393"/>
      <c r="H773" s="393"/>
      <c r="I773" s="393"/>
      <c r="J773" s="436"/>
      <c r="K773" s="437"/>
      <c r="L773" s="437"/>
      <c r="M773" s="437"/>
      <c r="N773" s="437"/>
      <c r="O773" s="437"/>
      <c r="P773" s="436"/>
    </row>
    <row r="774" ht="15.75" customHeight="1">
      <c r="A774" s="394"/>
      <c r="B774" s="15"/>
      <c r="C774" s="206"/>
      <c r="D774" s="206"/>
      <c r="E774" s="393"/>
      <c r="F774" s="392"/>
      <c r="G774" s="393"/>
      <c r="H774" s="393"/>
      <c r="I774" s="393"/>
      <c r="J774" s="15"/>
      <c r="K774" s="206"/>
      <c r="L774" s="206"/>
      <c r="M774" s="206"/>
      <c r="N774" s="206"/>
      <c r="O774" s="206"/>
      <c r="P774" s="15"/>
    </row>
    <row r="775" ht="15.75" customHeight="1">
      <c r="A775" s="394"/>
      <c r="B775" s="15"/>
      <c r="C775" s="206"/>
      <c r="D775" s="206"/>
      <c r="E775" s="393"/>
      <c r="F775" s="392"/>
      <c r="G775" s="393"/>
      <c r="H775" s="393"/>
      <c r="I775" s="393"/>
      <c r="J775" s="15"/>
      <c r="K775" s="206"/>
      <c r="L775" s="206"/>
      <c r="M775" s="206"/>
      <c r="N775" s="206"/>
      <c r="O775" s="206"/>
      <c r="P775" s="15"/>
    </row>
    <row r="776" ht="15.75" customHeight="1">
      <c r="A776" s="394"/>
      <c r="B776" s="15"/>
      <c r="C776" s="206"/>
      <c r="D776" s="206"/>
      <c r="E776" s="393"/>
      <c r="F776" s="392"/>
      <c r="G776" s="393"/>
      <c r="H776" s="393"/>
      <c r="I776" s="393"/>
      <c r="J776" s="15"/>
      <c r="K776" s="206"/>
      <c r="L776" s="206"/>
      <c r="M776" s="206"/>
      <c r="N776" s="206"/>
      <c r="O776" s="206"/>
      <c r="P776" s="15"/>
    </row>
    <row r="777" ht="15.75" customHeight="1">
      <c r="A777" s="394"/>
      <c r="B777" s="15"/>
      <c r="C777" s="206"/>
      <c r="D777" s="206"/>
      <c r="E777" s="393"/>
      <c r="F777" s="392"/>
      <c r="G777" s="393"/>
      <c r="H777" s="393"/>
      <c r="I777" s="393"/>
      <c r="J777" s="15"/>
      <c r="K777" s="206"/>
      <c r="L777" s="206"/>
      <c r="M777" s="206"/>
      <c r="N777" s="206"/>
      <c r="O777" s="206"/>
      <c r="P777" s="15"/>
    </row>
    <row r="778" ht="15.75" customHeight="1">
      <c r="A778" s="394"/>
      <c r="B778" s="15"/>
      <c r="C778" s="206"/>
      <c r="D778" s="206"/>
      <c r="E778" s="393"/>
      <c r="F778" s="392"/>
      <c r="G778" s="393"/>
      <c r="H778" s="393"/>
      <c r="I778" s="393"/>
      <c r="J778" s="15"/>
      <c r="K778" s="206"/>
      <c r="L778" s="206"/>
      <c r="M778" s="206"/>
      <c r="N778" s="206"/>
      <c r="O778" s="206"/>
      <c r="P778" s="15"/>
    </row>
    <row r="779" ht="15.75" customHeight="1">
      <c r="A779" s="394"/>
      <c r="B779" s="15"/>
      <c r="C779" s="206"/>
      <c r="D779" s="206"/>
      <c r="E779" s="402"/>
      <c r="F779" s="402"/>
      <c r="G779" s="402"/>
      <c r="H779" s="402"/>
      <c r="I779" s="402"/>
      <c r="J779" s="15"/>
      <c r="K779" s="206"/>
      <c r="L779" s="206"/>
      <c r="M779" s="206"/>
      <c r="N779" s="206"/>
      <c r="O779" s="206"/>
      <c r="P779" s="15"/>
    </row>
    <row r="780" ht="15.75" customHeight="1">
      <c r="A780" s="394"/>
      <c r="B780" s="15"/>
      <c r="C780" s="206"/>
      <c r="D780" s="206"/>
      <c r="E780" s="402"/>
      <c r="F780" s="402"/>
      <c r="G780" s="402"/>
      <c r="H780" s="402"/>
      <c r="I780" s="402"/>
      <c r="J780" s="15"/>
      <c r="K780" s="206"/>
      <c r="L780" s="206"/>
      <c r="M780" s="206"/>
      <c r="N780" s="206"/>
      <c r="O780" s="206"/>
      <c r="P780" s="15"/>
    </row>
    <row r="781" ht="15.75" customHeight="1">
      <c r="A781" s="394"/>
      <c r="B781" s="15"/>
      <c r="C781" s="206"/>
      <c r="D781" s="206"/>
      <c r="E781" s="402"/>
      <c r="F781" s="402"/>
      <c r="G781" s="402"/>
      <c r="H781" s="402"/>
      <c r="I781" s="402"/>
      <c r="J781" s="15"/>
      <c r="K781" s="206"/>
      <c r="L781" s="206"/>
      <c r="M781" s="206"/>
      <c r="N781" s="206"/>
      <c r="O781" s="206"/>
      <c r="P781" s="15"/>
    </row>
    <row r="782" ht="15.75" customHeight="1">
      <c r="A782" s="394"/>
      <c r="B782" s="15"/>
      <c r="C782" s="206"/>
      <c r="D782" s="206"/>
      <c r="E782" s="402"/>
      <c r="F782" s="402"/>
      <c r="G782" s="402"/>
      <c r="H782" s="402"/>
      <c r="I782" s="402"/>
      <c r="J782" s="15"/>
      <c r="K782" s="206"/>
      <c r="L782" s="206"/>
      <c r="M782" s="206"/>
      <c r="N782" s="206"/>
      <c r="O782" s="206"/>
      <c r="P782" s="15"/>
    </row>
    <row r="783" ht="15.75" customHeight="1">
      <c r="A783" s="80"/>
      <c r="B783" s="16"/>
      <c r="C783" s="211"/>
      <c r="D783" s="211"/>
      <c r="E783" s="402"/>
      <c r="F783" s="402"/>
      <c r="G783" s="402"/>
      <c r="H783" s="402"/>
      <c r="I783" s="402"/>
      <c r="J783" s="16"/>
      <c r="K783" s="211"/>
      <c r="L783" s="211"/>
      <c r="M783" s="211"/>
      <c r="N783" s="211"/>
      <c r="O783" s="211"/>
      <c r="P783" s="16"/>
    </row>
    <row r="784" ht="15.75" customHeight="1">
      <c r="A784" s="389"/>
      <c r="B784" s="405"/>
      <c r="C784" s="400"/>
      <c r="D784" s="400"/>
      <c r="E784" s="391"/>
      <c r="F784" s="392"/>
      <c r="G784" s="393"/>
      <c r="H784" s="393"/>
      <c r="I784" s="393"/>
      <c r="J784" s="436"/>
      <c r="K784" s="437"/>
      <c r="L784" s="437"/>
      <c r="M784" s="437"/>
      <c r="N784" s="437"/>
      <c r="O784" s="437"/>
      <c r="P784" s="436"/>
    </row>
    <row r="785" ht="15.75" customHeight="1">
      <c r="A785" s="394"/>
      <c r="B785" s="15"/>
      <c r="C785" s="206"/>
      <c r="D785" s="206"/>
      <c r="E785" s="393"/>
      <c r="F785" s="392"/>
      <c r="G785" s="393"/>
      <c r="H785" s="393"/>
      <c r="I785" s="393"/>
      <c r="J785" s="15"/>
      <c r="K785" s="206"/>
      <c r="L785" s="206"/>
      <c r="M785" s="206"/>
      <c r="N785" s="206"/>
      <c r="O785" s="206"/>
      <c r="P785" s="15"/>
    </row>
    <row r="786" ht="15.75" customHeight="1">
      <c r="A786" s="394"/>
      <c r="B786" s="15"/>
      <c r="C786" s="206"/>
      <c r="D786" s="206"/>
      <c r="E786" s="393"/>
      <c r="F786" s="392"/>
      <c r="G786" s="393"/>
      <c r="H786" s="393"/>
      <c r="I786" s="393"/>
      <c r="J786" s="15"/>
      <c r="K786" s="206"/>
      <c r="L786" s="206"/>
      <c r="M786" s="206"/>
      <c r="N786" s="206"/>
      <c r="O786" s="206"/>
      <c r="P786" s="15"/>
    </row>
    <row r="787" ht="15.75" customHeight="1">
      <c r="A787" s="394"/>
      <c r="B787" s="15"/>
      <c r="C787" s="206"/>
      <c r="D787" s="206"/>
      <c r="E787" s="393"/>
      <c r="F787" s="392"/>
      <c r="G787" s="393"/>
      <c r="H787" s="393"/>
      <c r="I787" s="393"/>
      <c r="J787" s="15"/>
      <c r="K787" s="206"/>
      <c r="L787" s="206"/>
      <c r="M787" s="206"/>
      <c r="N787" s="206"/>
      <c r="O787" s="206"/>
      <c r="P787" s="15"/>
    </row>
    <row r="788" ht="15.75" customHeight="1">
      <c r="A788" s="394"/>
      <c r="B788" s="15"/>
      <c r="C788" s="206"/>
      <c r="D788" s="206"/>
      <c r="E788" s="393"/>
      <c r="F788" s="392"/>
      <c r="G788" s="393"/>
      <c r="H788" s="393"/>
      <c r="I788" s="393"/>
      <c r="J788" s="15"/>
      <c r="K788" s="206"/>
      <c r="L788" s="206"/>
      <c r="M788" s="206"/>
      <c r="N788" s="206"/>
      <c r="O788" s="206"/>
      <c r="P788" s="15"/>
    </row>
    <row r="789" ht="15.75" customHeight="1">
      <c r="A789" s="394"/>
      <c r="B789" s="15"/>
      <c r="C789" s="206"/>
      <c r="D789" s="206"/>
      <c r="E789" s="393"/>
      <c r="F789" s="392"/>
      <c r="G789" s="393"/>
      <c r="H789" s="393"/>
      <c r="I789" s="393"/>
      <c r="J789" s="15"/>
      <c r="K789" s="206"/>
      <c r="L789" s="206"/>
      <c r="M789" s="206"/>
      <c r="N789" s="206"/>
      <c r="O789" s="206"/>
      <c r="P789" s="15"/>
    </row>
    <row r="790" ht="15.75" customHeight="1">
      <c r="A790" s="394"/>
      <c r="B790" s="15"/>
      <c r="C790" s="206"/>
      <c r="D790" s="206"/>
      <c r="E790" s="402"/>
      <c r="F790" s="402"/>
      <c r="G790" s="402"/>
      <c r="H790" s="402"/>
      <c r="I790" s="402"/>
      <c r="J790" s="15"/>
      <c r="K790" s="206"/>
      <c r="L790" s="206"/>
      <c r="M790" s="206"/>
      <c r="N790" s="206"/>
      <c r="O790" s="206"/>
      <c r="P790" s="15"/>
    </row>
    <row r="791" ht="15.75" customHeight="1">
      <c r="A791" s="394"/>
      <c r="B791" s="15"/>
      <c r="C791" s="206"/>
      <c r="D791" s="206"/>
      <c r="E791" s="402"/>
      <c r="F791" s="402"/>
      <c r="G791" s="402"/>
      <c r="H791" s="402"/>
      <c r="I791" s="402"/>
      <c r="J791" s="15"/>
      <c r="K791" s="206"/>
      <c r="L791" s="206"/>
      <c r="M791" s="206"/>
      <c r="N791" s="206"/>
      <c r="O791" s="206"/>
      <c r="P791" s="15"/>
    </row>
    <row r="792" ht="15.75" customHeight="1">
      <c r="A792" s="394"/>
      <c r="B792" s="15"/>
      <c r="C792" s="206"/>
      <c r="D792" s="206"/>
      <c r="E792" s="402"/>
      <c r="F792" s="402"/>
      <c r="G792" s="402"/>
      <c r="H792" s="402"/>
      <c r="I792" s="402"/>
      <c r="J792" s="15"/>
      <c r="K792" s="206"/>
      <c r="L792" s="206"/>
      <c r="M792" s="206"/>
      <c r="N792" s="206"/>
      <c r="O792" s="206"/>
      <c r="P792" s="15"/>
    </row>
    <row r="793" ht="15.75" customHeight="1">
      <c r="A793" s="394"/>
      <c r="B793" s="15"/>
      <c r="C793" s="206"/>
      <c r="D793" s="206"/>
      <c r="E793" s="402"/>
      <c r="F793" s="402"/>
      <c r="G793" s="402"/>
      <c r="H793" s="402"/>
      <c r="I793" s="402"/>
      <c r="J793" s="15"/>
      <c r="K793" s="206"/>
      <c r="L793" s="206"/>
      <c r="M793" s="206"/>
      <c r="N793" s="206"/>
      <c r="O793" s="206"/>
      <c r="P793" s="15"/>
    </row>
    <row r="794" ht="15.75" customHeight="1">
      <c r="A794" s="80"/>
      <c r="B794" s="16"/>
      <c r="C794" s="211"/>
      <c r="D794" s="211"/>
      <c r="E794" s="402"/>
      <c r="F794" s="402"/>
      <c r="G794" s="402"/>
      <c r="H794" s="402"/>
      <c r="I794" s="402"/>
      <c r="J794" s="16"/>
      <c r="K794" s="211"/>
      <c r="L794" s="211"/>
      <c r="M794" s="211"/>
      <c r="N794" s="211"/>
      <c r="O794" s="211"/>
      <c r="P794" s="16"/>
    </row>
    <row r="795" ht="15.75" customHeight="1">
      <c r="A795" s="389"/>
      <c r="B795" s="405"/>
      <c r="C795" s="400"/>
      <c r="D795" s="400"/>
      <c r="E795" s="391"/>
      <c r="F795" s="392"/>
      <c r="G795" s="393"/>
      <c r="H795" s="393"/>
      <c r="I795" s="393"/>
      <c r="J795" s="436"/>
      <c r="K795" s="437"/>
      <c r="L795" s="437"/>
      <c r="M795" s="437"/>
      <c r="N795" s="437"/>
      <c r="O795" s="437"/>
      <c r="P795" s="436"/>
    </row>
    <row r="796" ht="15.75" customHeight="1">
      <c r="A796" s="394"/>
      <c r="B796" s="15"/>
      <c r="C796" s="206"/>
      <c r="D796" s="206"/>
      <c r="E796" s="393"/>
      <c r="F796" s="392"/>
      <c r="G796" s="393"/>
      <c r="H796" s="393"/>
      <c r="I796" s="393"/>
      <c r="J796" s="15"/>
      <c r="K796" s="206"/>
      <c r="L796" s="206"/>
      <c r="M796" s="206"/>
      <c r="N796" s="206"/>
      <c r="O796" s="206"/>
      <c r="P796" s="15"/>
    </row>
    <row r="797" ht="15.75" customHeight="1">
      <c r="A797" s="394"/>
      <c r="B797" s="15"/>
      <c r="C797" s="206"/>
      <c r="D797" s="206"/>
      <c r="E797" s="393"/>
      <c r="F797" s="392"/>
      <c r="G797" s="393"/>
      <c r="H797" s="393"/>
      <c r="I797" s="393"/>
      <c r="J797" s="15"/>
      <c r="K797" s="206"/>
      <c r="L797" s="206"/>
      <c r="M797" s="206"/>
      <c r="N797" s="206"/>
      <c r="O797" s="206"/>
      <c r="P797" s="15"/>
    </row>
    <row r="798" ht="15.75" customHeight="1">
      <c r="A798" s="394"/>
      <c r="B798" s="15"/>
      <c r="C798" s="206"/>
      <c r="D798" s="206"/>
      <c r="E798" s="393"/>
      <c r="F798" s="392"/>
      <c r="G798" s="393"/>
      <c r="H798" s="393"/>
      <c r="I798" s="393"/>
      <c r="J798" s="15"/>
      <c r="K798" s="206"/>
      <c r="L798" s="206"/>
      <c r="M798" s="206"/>
      <c r="N798" s="206"/>
      <c r="O798" s="206"/>
      <c r="P798" s="15"/>
    </row>
    <row r="799" ht="15.75" customHeight="1">
      <c r="A799" s="394"/>
      <c r="B799" s="15"/>
      <c r="C799" s="206"/>
      <c r="D799" s="206"/>
      <c r="E799" s="393"/>
      <c r="F799" s="392"/>
      <c r="G799" s="393"/>
      <c r="H799" s="393"/>
      <c r="I799" s="393"/>
      <c r="J799" s="15"/>
      <c r="K799" s="206"/>
      <c r="L799" s="206"/>
      <c r="M799" s="206"/>
      <c r="N799" s="206"/>
      <c r="O799" s="206"/>
      <c r="P799" s="15"/>
    </row>
    <row r="800" ht="15.75" customHeight="1">
      <c r="A800" s="394"/>
      <c r="B800" s="15"/>
      <c r="C800" s="206"/>
      <c r="D800" s="206"/>
      <c r="E800" s="393"/>
      <c r="F800" s="392"/>
      <c r="G800" s="393"/>
      <c r="H800" s="393"/>
      <c r="I800" s="393"/>
      <c r="J800" s="15"/>
      <c r="K800" s="206"/>
      <c r="L800" s="206"/>
      <c r="M800" s="206"/>
      <c r="N800" s="206"/>
      <c r="O800" s="206"/>
      <c r="P800" s="15"/>
    </row>
    <row r="801" ht="15.75" customHeight="1">
      <c r="A801" s="394"/>
      <c r="B801" s="15"/>
      <c r="C801" s="206"/>
      <c r="D801" s="206"/>
      <c r="E801" s="402"/>
      <c r="F801" s="402"/>
      <c r="G801" s="402"/>
      <c r="H801" s="402"/>
      <c r="I801" s="402"/>
      <c r="J801" s="15"/>
      <c r="K801" s="206"/>
      <c r="L801" s="206"/>
      <c r="M801" s="206"/>
      <c r="N801" s="206"/>
      <c r="O801" s="206"/>
      <c r="P801" s="15"/>
    </row>
    <row r="802" ht="15.75" customHeight="1">
      <c r="A802" s="394"/>
      <c r="B802" s="15"/>
      <c r="C802" s="206"/>
      <c r="D802" s="206"/>
      <c r="E802" s="402"/>
      <c r="F802" s="402"/>
      <c r="G802" s="402"/>
      <c r="H802" s="402"/>
      <c r="I802" s="402"/>
      <c r="J802" s="15"/>
      <c r="K802" s="206"/>
      <c r="L802" s="206"/>
      <c r="M802" s="206"/>
      <c r="N802" s="206"/>
      <c r="O802" s="206"/>
      <c r="P802" s="15"/>
    </row>
    <row r="803" ht="15.75" customHeight="1">
      <c r="A803" s="394"/>
      <c r="B803" s="15"/>
      <c r="C803" s="206"/>
      <c r="D803" s="206"/>
      <c r="E803" s="402"/>
      <c r="F803" s="402"/>
      <c r="G803" s="402"/>
      <c r="H803" s="402"/>
      <c r="I803" s="402"/>
      <c r="J803" s="15"/>
      <c r="K803" s="206"/>
      <c r="L803" s="206"/>
      <c r="M803" s="206"/>
      <c r="N803" s="206"/>
      <c r="O803" s="206"/>
      <c r="P803" s="15"/>
    </row>
    <row r="804" ht="15.75" customHeight="1">
      <c r="A804" s="394"/>
      <c r="B804" s="15"/>
      <c r="C804" s="206"/>
      <c r="D804" s="206"/>
      <c r="E804" s="402"/>
      <c r="F804" s="402"/>
      <c r="G804" s="402"/>
      <c r="H804" s="402"/>
      <c r="I804" s="402"/>
      <c r="J804" s="15"/>
      <c r="K804" s="206"/>
      <c r="L804" s="206"/>
      <c r="M804" s="206"/>
      <c r="N804" s="206"/>
      <c r="O804" s="206"/>
      <c r="P804" s="15"/>
    </row>
    <row r="805" ht="15.75" customHeight="1">
      <c r="A805" s="80"/>
      <c r="B805" s="16"/>
      <c r="C805" s="211"/>
      <c r="D805" s="211"/>
      <c r="E805" s="402"/>
      <c r="F805" s="402"/>
      <c r="G805" s="402"/>
      <c r="H805" s="402"/>
      <c r="I805" s="402"/>
      <c r="J805" s="16"/>
      <c r="K805" s="211"/>
      <c r="L805" s="211"/>
      <c r="M805" s="211"/>
      <c r="N805" s="211"/>
      <c r="O805" s="211"/>
      <c r="P805" s="16"/>
    </row>
    <row r="806" ht="15.75" customHeight="1">
      <c r="A806" s="389"/>
      <c r="B806" s="405"/>
      <c r="C806" s="400"/>
      <c r="D806" s="400"/>
      <c r="E806" s="391"/>
      <c r="F806" s="392"/>
      <c r="G806" s="393"/>
      <c r="H806" s="393"/>
      <c r="I806" s="393"/>
      <c r="J806" s="436"/>
      <c r="K806" s="437"/>
      <c r="L806" s="437"/>
      <c r="M806" s="437"/>
      <c r="N806" s="437"/>
      <c r="O806" s="437"/>
      <c r="P806" s="436"/>
    </row>
    <row r="807" ht="15.75" customHeight="1">
      <c r="A807" s="394"/>
      <c r="B807" s="15"/>
      <c r="C807" s="206"/>
      <c r="D807" s="206"/>
      <c r="E807" s="393"/>
      <c r="F807" s="392"/>
      <c r="G807" s="393"/>
      <c r="H807" s="393"/>
      <c r="I807" s="393"/>
      <c r="J807" s="15"/>
      <c r="K807" s="206"/>
      <c r="L807" s="206"/>
      <c r="M807" s="206"/>
      <c r="N807" s="206"/>
      <c r="O807" s="206"/>
      <c r="P807" s="15"/>
    </row>
    <row r="808" ht="15.75" customHeight="1">
      <c r="A808" s="394"/>
      <c r="B808" s="15"/>
      <c r="C808" s="206"/>
      <c r="D808" s="206"/>
      <c r="E808" s="393"/>
      <c r="F808" s="392"/>
      <c r="G808" s="393"/>
      <c r="H808" s="393"/>
      <c r="I808" s="393"/>
      <c r="J808" s="15"/>
      <c r="K808" s="206"/>
      <c r="L808" s="206"/>
      <c r="M808" s="206"/>
      <c r="N808" s="206"/>
      <c r="O808" s="206"/>
      <c r="P808" s="15"/>
    </row>
    <row r="809" ht="15.75" customHeight="1">
      <c r="A809" s="394"/>
      <c r="B809" s="15"/>
      <c r="C809" s="206"/>
      <c r="D809" s="206"/>
      <c r="E809" s="393"/>
      <c r="F809" s="392"/>
      <c r="G809" s="393"/>
      <c r="H809" s="393"/>
      <c r="I809" s="393"/>
      <c r="J809" s="15"/>
      <c r="K809" s="206"/>
      <c r="L809" s="206"/>
      <c r="M809" s="206"/>
      <c r="N809" s="206"/>
      <c r="O809" s="206"/>
      <c r="P809" s="15"/>
    </row>
    <row r="810" ht="15.75" customHeight="1">
      <c r="A810" s="394"/>
      <c r="B810" s="15"/>
      <c r="C810" s="206"/>
      <c r="D810" s="206"/>
      <c r="E810" s="393"/>
      <c r="F810" s="392"/>
      <c r="G810" s="393"/>
      <c r="H810" s="393"/>
      <c r="I810" s="393"/>
      <c r="J810" s="15"/>
      <c r="K810" s="206"/>
      <c r="L810" s="206"/>
      <c r="M810" s="206"/>
      <c r="N810" s="206"/>
      <c r="O810" s="206"/>
      <c r="P810" s="15"/>
    </row>
    <row r="811" ht="15.75" customHeight="1">
      <c r="A811" s="394"/>
      <c r="B811" s="15"/>
      <c r="C811" s="206"/>
      <c r="D811" s="206"/>
      <c r="E811" s="393"/>
      <c r="F811" s="392"/>
      <c r="G811" s="393"/>
      <c r="H811" s="393"/>
      <c r="I811" s="393"/>
      <c r="J811" s="15"/>
      <c r="K811" s="206"/>
      <c r="L811" s="206"/>
      <c r="M811" s="206"/>
      <c r="N811" s="206"/>
      <c r="O811" s="206"/>
      <c r="P811" s="15"/>
    </row>
    <row r="812" ht="15.75" customHeight="1">
      <c r="A812" s="394"/>
      <c r="B812" s="15"/>
      <c r="C812" s="206"/>
      <c r="D812" s="206"/>
      <c r="E812" s="402"/>
      <c r="F812" s="402"/>
      <c r="G812" s="402"/>
      <c r="H812" s="402"/>
      <c r="I812" s="402"/>
      <c r="J812" s="15"/>
      <c r="K812" s="206"/>
      <c r="L812" s="206"/>
      <c r="M812" s="206"/>
      <c r="N812" s="206"/>
      <c r="O812" s="206"/>
      <c r="P812" s="15"/>
    </row>
    <row r="813" ht="15.75" customHeight="1">
      <c r="A813" s="394"/>
      <c r="B813" s="15"/>
      <c r="C813" s="206"/>
      <c r="D813" s="206"/>
      <c r="E813" s="402"/>
      <c r="F813" s="402"/>
      <c r="G813" s="402"/>
      <c r="H813" s="402"/>
      <c r="I813" s="402"/>
      <c r="J813" s="15"/>
      <c r="K813" s="206"/>
      <c r="L813" s="206"/>
      <c r="M813" s="206"/>
      <c r="N813" s="206"/>
      <c r="O813" s="206"/>
      <c r="P813" s="15"/>
    </row>
    <row r="814" ht="15.75" customHeight="1">
      <c r="A814" s="394"/>
      <c r="B814" s="15"/>
      <c r="C814" s="206"/>
      <c r="D814" s="206"/>
      <c r="E814" s="402"/>
      <c r="F814" s="402"/>
      <c r="G814" s="402"/>
      <c r="H814" s="402"/>
      <c r="I814" s="402"/>
      <c r="J814" s="15"/>
      <c r="K814" s="206"/>
      <c r="L814" s="206"/>
      <c r="M814" s="206"/>
      <c r="N814" s="206"/>
      <c r="O814" s="206"/>
      <c r="P814" s="15"/>
    </row>
    <row r="815" ht="15.75" customHeight="1">
      <c r="A815" s="394"/>
      <c r="B815" s="15"/>
      <c r="C815" s="206"/>
      <c r="D815" s="206"/>
      <c r="E815" s="402"/>
      <c r="F815" s="402"/>
      <c r="G815" s="402"/>
      <c r="H815" s="402"/>
      <c r="I815" s="402"/>
      <c r="J815" s="15"/>
      <c r="K815" s="206"/>
      <c r="L815" s="206"/>
      <c r="M815" s="206"/>
      <c r="N815" s="206"/>
      <c r="O815" s="206"/>
      <c r="P815" s="15"/>
    </row>
    <row r="816" ht="15.75" customHeight="1">
      <c r="A816" s="80"/>
      <c r="B816" s="16"/>
      <c r="C816" s="211"/>
      <c r="D816" s="211"/>
      <c r="E816" s="402"/>
      <c r="F816" s="402"/>
      <c r="G816" s="402"/>
      <c r="H816" s="402"/>
      <c r="I816" s="402"/>
      <c r="J816" s="16"/>
      <c r="K816" s="211"/>
      <c r="L816" s="211"/>
      <c r="M816" s="211"/>
      <c r="N816" s="211"/>
      <c r="O816" s="211"/>
      <c r="P816" s="16"/>
    </row>
    <row r="817" ht="15.75" customHeight="1">
      <c r="A817" s="389"/>
      <c r="B817" s="405"/>
      <c r="C817" s="400"/>
      <c r="D817" s="400"/>
      <c r="E817" s="391"/>
      <c r="F817" s="392"/>
      <c r="G817" s="393"/>
      <c r="H817" s="393"/>
      <c r="I817" s="393"/>
      <c r="J817" s="436"/>
      <c r="K817" s="437"/>
      <c r="L817" s="437"/>
      <c r="M817" s="437"/>
      <c r="N817" s="437"/>
      <c r="O817" s="437"/>
      <c r="P817" s="436"/>
    </row>
    <row r="818" ht="15.75" customHeight="1">
      <c r="A818" s="394"/>
      <c r="B818" s="15"/>
      <c r="C818" s="206"/>
      <c r="D818" s="206"/>
      <c r="E818" s="393"/>
      <c r="F818" s="392"/>
      <c r="G818" s="393"/>
      <c r="H818" s="393"/>
      <c r="I818" s="393"/>
      <c r="J818" s="15"/>
      <c r="K818" s="206"/>
      <c r="L818" s="206"/>
      <c r="M818" s="206"/>
      <c r="N818" s="206"/>
      <c r="O818" s="206"/>
      <c r="P818" s="15"/>
    </row>
    <row r="819" ht="15.75" customHeight="1">
      <c r="A819" s="394"/>
      <c r="B819" s="15"/>
      <c r="C819" s="206"/>
      <c r="D819" s="206"/>
      <c r="E819" s="393"/>
      <c r="F819" s="392"/>
      <c r="G819" s="393"/>
      <c r="H819" s="393"/>
      <c r="I819" s="393"/>
      <c r="J819" s="15"/>
      <c r="K819" s="206"/>
      <c r="L819" s="206"/>
      <c r="M819" s="206"/>
      <c r="N819" s="206"/>
      <c r="O819" s="206"/>
      <c r="P819" s="15"/>
    </row>
    <row r="820" ht="15.75" customHeight="1">
      <c r="A820" s="394"/>
      <c r="B820" s="15"/>
      <c r="C820" s="206"/>
      <c r="D820" s="206"/>
      <c r="E820" s="393"/>
      <c r="F820" s="392"/>
      <c r="G820" s="393"/>
      <c r="H820" s="393"/>
      <c r="I820" s="393"/>
      <c r="J820" s="15"/>
      <c r="K820" s="206"/>
      <c r="L820" s="206"/>
      <c r="M820" s="206"/>
      <c r="N820" s="206"/>
      <c r="O820" s="206"/>
      <c r="P820" s="15"/>
    </row>
    <row r="821" ht="15.75" customHeight="1">
      <c r="A821" s="394"/>
      <c r="B821" s="15"/>
      <c r="C821" s="206"/>
      <c r="D821" s="206"/>
      <c r="E821" s="393"/>
      <c r="F821" s="392"/>
      <c r="G821" s="393"/>
      <c r="H821" s="393"/>
      <c r="I821" s="393"/>
      <c r="J821" s="15"/>
      <c r="K821" s="206"/>
      <c r="L821" s="206"/>
      <c r="M821" s="206"/>
      <c r="N821" s="206"/>
      <c r="O821" s="206"/>
      <c r="P821" s="15"/>
    </row>
    <row r="822" ht="15.75" customHeight="1">
      <c r="A822" s="394"/>
      <c r="B822" s="15"/>
      <c r="C822" s="206"/>
      <c r="D822" s="206"/>
      <c r="E822" s="393"/>
      <c r="F822" s="392"/>
      <c r="G822" s="393"/>
      <c r="H822" s="393"/>
      <c r="I822" s="393"/>
      <c r="J822" s="15"/>
      <c r="K822" s="206"/>
      <c r="L822" s="206"/>
      <c r="M822" s="206"/>
      <c r="N822" s="206"/>
      <c r="O822" s="206"/>
      <c r="P822" s="15"/>
    </row>
    <row r="823" ht="15.75" customHeight="1">
      <c r="A823" s="394"/>
      <c r="B823" s="15"/>
      <c r="C823" s="206"/>
      <c r="D823" s="206"/>
      <c r="E823" s="402"/>
      <c r="F823" s="402"/>
      <c r="G823" s="402"/>
      <c r="H823" s="402"/>
      <c r="I823" s="402"/>
      <c r="J823" s="15"/>
      <c r="K823" s="206"/>
      <c r="L823" s="206"/>
      <c r="M823" s="206"/>
      <c r="N823" s="206"/>
      <c r="O823" s="206"/>
      <c r="P823" s="15"/>
    </row>
    <row r="824" ht="15.75" customHeight="1">
      <c r="A824" s="394"/>
      <c r="B824" s="15"/>
      <c r="C824" s="206"/>
      <c r="D824" s="206"/>
      <c r="E824" s="402"/>
      <c r="F824" s="402"/>
      <c r="G824" s="402"/>
      <c r="H824" s="402"/>
      <c r="I824" s="402"/>
      <c r="J824" s="15"/>
      <c r="K824" s="206"/>
      <c r="L824" s="206"/>
      <c r="M824" s="206"/>
      <c r="N824" s="206"/>
      <c r="O824" s="206"/>
      <c r="P824" s="15"/>
    </row>
    <row r="825" ht="15.75" customHeight="1">
      <c r="A825" s="394"/>
      <c r="B825" s="15"/>
      <c r="C825" s="206"/>
      <c r="D825" s="206"/>
      <c r="E825" s="402"/>
      <c r="F825" s="402"/>
      <c r="G825" s="402"/>
      <c r="H825" s="402"/>
      <c r="I825" s="402"/>
      <c r="J825" s="15"/>
      <c r="K825" s="206"/>
      <c r="L825" s="206"/>
      <c r="M825" s="206"/>
      <c r="N825" s="206"/>
      <c r="O825" s="206"/>
      <c r="P825" s="15"/>
    </row>
    <row r="826" ht="15.75" customHeight="1">
      <c r="A826" s="394"/>
      <c r="B826" s="15"/>
      <c r="C826" s="206"/>
      <c r="D826" s="206"/>
      <c r="E826" s="402"/>
      <c r="F826" s="402"/>
      <c r="G826" s="402"/>
      <c r="H826" s="402"/>
      <c r="I826" s="402"/>
      <c r="J826" s="15"/>
      <c r="K826" s="206"/>
      <c r="L826" s="206"/>
      <c r="M826" s="206"/>
      <c r="N826" s="206"/>
      <c r="O826" s="206"/>
      <c r="P826" s="15"/>
    </row>
    <row r="827" ht="15.75" customHeight="1">
      <c r="A827" s="80"/>
      <c r="B827" s="16"/>
      <c r="C827" s="211"/>
      <c r="D827" s="211"/>
      <c r="E827" s="402"/>
      <c r="F827" s="402"/>
      <c r="G827" s="402"/>
      <c r="H827" s="402"/>
      <c r="I827" s="402"/>
      <c r="J827" s="16"/>
      <c r="K827" s="211"/>
      <c r="L827" s="211"/>
      <c r="M827" s="211"/>
      <c r="N827" s="211"/>
      <c r="O827" s="211"/>
      <c r="P827" s="16"/>
    </row>
    <row r="828" ht="15.75" customHeight="1">
      <c r="A828" s="389"/>
      <c r="B828" s="405"/>
      <c r="C828" s="400"/>
      <c r="D828" s="400"/>
      <c r="E828" s="391"/>
      <c r="F828" s="392"/>
      <c r="G828" s="393"/>
      <c r="H828" s="393"/>
      <c r="I828" s="393"/>
      <c r="J828" s="436"/>
      <c r="K828" s="437"/>
      <c r="L828" s="437"/>
      <c r="M828" s="437"/>
      <c r="N828" s="437"/>
      <c r="O828" s="437"/>
      <c r="P828" s="436"/>
    </row>
    <row r="829" ht="15.75" customHeight="1">
      <c r="A829" s="394"/>
      <c r="B829" s="15"/>
      <c r="C829" s="206"/>
      <c r="D829" s="206"/>
      <c r="E829" s="393"/>
      <c r="F829" s="392"/>
      <c r="G829" s="393"/>
      <c r="H829" s="393"/>
      <c r="I829" s="393"/>
      <c r="J829" s="15"/>
      <c r="K829" s="206"/>
      <c r="L829" s="206"/>
      <c r="M829" s="206"/>
      <c r="N829" s="206"/>
      <c r="O829" s="206"/>
      <c r="P829" s="15"/>
    </row>
    <row r="830" ht="15.75" customHeight="1">
      <c r="A830" s="394"/>
      <c r="B830" s="15"/>
      <c r="C830" s="206"/>
      <c r="D830" s="206"/>
      <c r="E830" s="393"/>
      <c r="F830" s="392"/>
      <c r="G830" s="393"/>
      <c r="H830" s="393"/>
      <c r="I830" s="393"/>
      <c r="J830" s="15"/>
      <c r="K830" s="206"/>
      <c r="L830" s="206"/>
      <c r="M830" s="206"/>
      <c r="N830" s="206"/>
      <c r="O830" s="206"/>
      <c r="P830" s="15"/>
    </row>
    <row r="831" ht="15.75" customHeight="1">
      <c r="A831" s="394"/>
      <c r="B831" s="15"/>
      <c r="C831" s="206"/>
      <c r="D831" s="206"/>
      <c r="E831" s="393"/>
      <c r="F831" s="392"/>
      <c r="G831" s="393"/>
      <c r="H831" s="393"/>
      <c r="I831" s="393"/>
      <c r="J831" s="15"/>
      <c r="K831" s="206"/>
      <c r="L831" s="206"/>
      <c r="M831" s="206"/>
      <c r="N831" s="206"/>
      <c r="O831" s="206"/>
      <c r="P831" s="15"/>
    </row>
    <row r="832" ht="15.75" customHeight="1">
      <c r="A832" s="394"/>
      <c r="B832" s="15"/>
      <c r="C832" s="206"/>
      <c r="D832" s="206"/>
      <c r="E832" s="393"/>
      <c r="F832" s="392"/>
      <c r="G832" s="393"/>
      <c r="H832" s="393"/>
      <c r="I832" s="393"/>
      <c r="J832" s="15"/>
      <c r="K832" s="206"/>
      <c r="L832" s="206"/>
      <c r="M832" s="206"/>
      <c r="N832" s="206"/>
      <c r="O832" s="206"/>
      <c r="P832" s="15"/>
    </row>
    <row r="833" ht="15.75" customHeight="1">
      <c r="A833" s="394"/>
      <c r="B833" s="15"/>
      <c r="C833" s="206"/>
      <c r="D833" s="206"/>
      <c r="E833" s="393"/>
      <c r="F833" s="392"/>
      <c r="G833" s="393"/>
      <c r="H833" s="393"/>
      <c r="I833" s="393"/>
      <c r="J833" s="15"/>
      <c r="K833" s="206"/>
      <c r="L833" s="206"/>
      <c r="M833" s="206"/>
      <c r="N833" s="206"/>
      <c r="O833" s="206"/>
      <c r="P833" s="15"/>
    </row>
    <row r="834" ht="15.75" customHeight="1">
      <c r="A834" s="394"/>
      <c r="B834" s="15"/>
      <c r="C834" s="206"/>
      <c r="D834" s="206"/>
      <c r="E834" s="402"/>
      <c r="F834" s="402"/>
      <c r="G834" s="402"/>
      <c r="H834" s="402"/>
      <c r="I834" s="402"/>
      <c r="J834" s="15"/>
      <c r="K834" s="206"/>
      <c r="L834" s="206"/>
      <c r="M834" s="206"/>
      <c r="N834" s="206"/>
      <c r="O834" s="206"/>
      <c r="P834" s="15"/>
    </row>
    <row r="835" ht="15.75" customHeight="1">
      <c r="A835" s="394"/>
      <c r="B835" s="15"/>
      <c r="C835" s="206"/>
      <c r="D835" s="206"/>
      <c r="E835" s="402"/>
      <c r="F835" s="402"/>
      <c r="G835" s="402"/>
      <c r="H835" s="402"/>
      <c r="I835" s="402"/>
      <c r="J835" s="15"/>
      <c r="K835" s="206"/>
      <c r="L835" s="206"/>
      <c r="M835" s="206"/>
      <c r="N835" s="206"/>
      <c r="O835" s="206"/>
      <c r="P835" s="15"/>
    </row>
    <row r="836" ht="15.75" customHeight="1">
      <c r="A836" s="394"/>
      <c r="B836" s="15"/>
      <c r="C836" s="206"/>
      <c r="D836" s="206"/>
      <c r="E836" s="402"/>
      <c r="F836" s="402"/>
      <c r="G836" s="402"/>
      <c r="H836" s="402"/>
      <c r="I836" s="402"/>
      <c r="J836" s="15"/>
      <c r="K836" s="206"/>
      <c r="L836" s="206"/>
      <c r="M836" s="206"/>
      <c r="N836" s="206"/>
      <c r="O836" s="206"/>
      <c r="P836" s="15"/>
    </row>
    <row r="837" ht="15.75" customHeight="1">
      <c r="A837" s="394"/>
      <c r="B837" s="15"/>
      <c r="C837" s="206"/>
      <c r="D837" s="206"/>
      <c r="E837" s="402"/>
      <c r="F837" s="402"/>
      <c r="G837" s="402"/>
      <c r="H837" s="402"/>
      <c r="I837" s="402"/>
      <c r="J837" s="15"/>
      <c r="K837" s="206"/>
      <c r="L837" s="206"/>
      <c r="M837" s="206"/>
      <c r="N837" s="206"/>
      <c r="O837" s="206"/>
      <c r="P837" s="15"/>
    </row>
    <row r="838" ht="15.75" customHeight="1">
      <c r="A838" s="80"/>
      <c r="B838" s="16"/>
      <c r="C838" s="211"/>
      <c r="D838" s="211"/>
      <c r="E838" s="402"/>
      <c r="F838" s="402"/>
      <c r="G838" s="402"/>
      <c r="H838" s="402"/>
      <c r="I838" s="402"/>
      <c r="J838" s="16"/>
      <c r="K838" s="211"/>
      <c r="L838" s="211"/>
      <c r="M838" s="211"/>
      <c r="N838" s="211"/>
      <c r="O838" s="211"/>
      <c r="P838" s="16"/>
    </row>
    <row r="839" ht="15.75" customHeight="1">
      <c r="A839" s="389"/>
      <c r="B839" s="405"/>
      <c r="C839" s="400"/>
      <c r="D839" s="400"/>
      <c r="E839" s="391"/>
      <c r="F839" s="392"/>
      <c r="G839" s="393"/>
      <c r="H839" s="393"/>
      <c r="I839" s="393"/>
      <c r="J839" s="436"/>
      <c r="K839" s="437"/>
      <c r="L839" s="437"/>
      <c r="M839" s="437"/>
      <c r="N839" s="437"/>
      <c r="O839" s="437"/>
      <c r="P839" s="436"/>
    </row>
    <row r="840" ht="15.75" customHeight="1">
      <c r="A840" s="394"/>
      <c r="B840" s="15"/>
      <c r="C840" s="206"/>
      <c r="D840" s="206"/>
      <c r="E840" s="393"/>
      <c r="F840" s="392"/>
      <c r="G840" s="393"/>
      <c r="H840" s="393"/>
      <c r="I840" s="393"/>
      <c r="J840" s="15"/>
      <c r="K840" s="206"/>
      <c r="L840" s="206"/>
      <c r="M840" s="206"/>
      <c r="N840" s="206"/>
      <c r="O840" s="206"/>
      <c r="P840" s="15"/>
    </row>
    <row r="841" ht="15.75" customHeight="1">
      <c r="A841" s="394"/>
      <c r="B841" s="15"/>
      <c r="C841" s="206"/>
      <c r="D841" s="206"/>
      <c r="E841" s="393"/>
      <c r="F841" s="392"/>
      <c r="G841" s="393"/>
      <c r="H841" s="393"/>
      <c r="I841" s="393"/>
      <c r="J841" s="15"/>
      <c r="K841" s="206"/>
      <c r="L841" s="206"/>
      <c r="M841" s="206"/>
      <c r="N841" s="206"/>
      <c r="O841" s="206"/>
      <c r="P841" s="15"/>
    </row>
    <row r="842" ht="15.75" customHeight="1">
      <c r="A842" s="394"/>
      <c r="B842" s="15"/>
      <c r="C842" s="206"/>
      <c r="D842" s="206"/>
      <c r="E842" s="393"/>
      <c r="F842" s="392"/>
      <c r="G842" s="393"/>
      <c r="H842" s="393"/>
      <c r="I842" s="393"/>
      <c r="J842" s="15"/>
      <c r="K842" s="206"/>
      <c r="L842" s="206"/>
      <c r="M842" s="206"/>
      <c r="N842" s="206"/>
      <c r="O842" s="206"/>
      <c r="P842" s="15"/>
    </row>
    <row r="843" ht="15.75" customHeight="1">
      <c r="A843" s="394"/>
      <c r="B843" s="15"/>
      <c r="C843" s="206"/>
      <c r="D843" s="206"/>
      <c r="E843" s="393"/>
      <c r="F843" s="392"/>
      <c r="G843" s="393"/>
      <c r="H843" s="393"/>
      <c r="I843" s="393"/>
      <c r="J843" s="15"/>
      <c r="K843" s="206"/>
      <c r="L843" s="206"/>
      <c r="M843" s="206"/>
      <c r="N843" s="206"/>
      <c r="O843" s="206"/>
      <c r="P843" s="15"/>
    </row>
    <row r="844" ht="15.75" customHeight="1">
      <c r="A844" s="394"/>
      <c r="B844" s="15"/>
      <c r="C844" s="206"/>
      <c r="D844" s="206"/>
      <c r="E844" s="393"/>
      <c r="F844" s="392"/>
      <c r="G844" s="393"/>
      <c r="H844" s="393"/>
      <c r="I844" s="393"/>
      <c r="J844" s="15"/>
      <c r="K844" s="206"/>
      <c r="L844" s="206"/>
      <c r="M844" s="206"/>
      <c r="N844" s="206"/>
      <c r="O844" s="206"/>
      <c r="P844" s="15"/>
    </row>
    <row r="845" ht="15.75" customHeight="1">
      <c r="A845" s="394"/>
      <c r="B845" s="15"/>
      <c r="C845" s="206"/>
      <c r="D845" s="206"/>
      <c r="E845" s="402"/>
      <c r="F845" s="402"/>
      <c r="G845" s="402"/>
      <c r="H845" s="402"/>
      <c r="I845" s="402"/>
      <c r="J845" s="15"/>
      <c r="K845" s="206"/>
      <c r="L845" s="206"/>
      <c r="M845" s="206"/>
      <c r="N845" s="206"/>
      <c r="O845" s="206"/>
      <c r="P845" s="15"/>
    </row>
    <row r="846" ht="15.75" customHeight="1">
      <c r="A846" s="394"/>
      <c r="B846" s="15"/>
      <c r="C846" s="206"/>
      <c r="D846" s="206"/>
      <c r="E846" s="402"/>
      <c r="F846" s="402"/>
      <c r="G846" s="402"/>
      <c r="H846" s="402"/>
      <c r="I846" s="402"/>
      <c r="J846" s="15"/>
      <c r="K846" s="206"/>
      <c r="L846" s="206"/>
      <c r="M846" s="206"/>
      <c r="N846" s="206"/>
      <c r="O846" s="206"/>
      <c r="P846" s="15"/>
    </row>
    <row r="847" ht="15.75" customHeight="1">
      <c r="A847" s="394"/>
      <c r="B847" s="15"/>
      <c r="C847" s="206"/>
      <c r="D847" s="206"/>
      <c r="E847" s="402"/>
      <c r="F847" s="402"/>
      <c r="G847" s="402"/>
      <c r="H847" s="402"/>
      <c r="I847" s="402"/>
      <c r="J847" s="15"/>
      <c r="K847" s="206"/>
      <c r="L847" s="206"/>
      <c r="M847" s="206"/>
      <c r="N847" s="206"/>
      <c r="O847" s="206"/>
      <c r="P847" s="15"/>
    </row>
    <row r="848" ht="15.75" customHeight="1">
      <c r="A848" s="394"/>
      <c r="B848" s="15"/>
      <c r="C848" s="206"/>
      <c r="D848" s="206"/>
      <c r="E848" s="402"/>
      <c r="F848" s="402"/>
      <c r="G848" s="402"/>
      <c r="H848" s="402"/>
      <c r="I848" s="402"/>
      <c r="J848" s="15"/>
      <c r="K848" s="206"/>
      <c r="L848" s="206"/>
      <c r="M848" s="206"/>
      <c r="N848" s="206"/>
      <c r="O848" s="206"/>
      <c r="P848" s="15"/>
    </row>
    <row r="849" ht="15.75" customHeight="1">
      <c r="A849" s="80"/>
      <c r="B849" s="16"/>
      <c r="C849" s="211"/>
      <c r="D849" s="211"/>
      <c r="E849" s="402"/>
      <c r="F849" s="402"/>
      <c r="G849" s="402"/>
      <c r="H849" s="402"/>
      <c r="I849" s="402"/>
      <c r="J849" s="16"/>
      <c r="K849" s="211"/>
      <c r="L849" s="211"/>
      <c r="M849" s="211"/>
      <c r="N849" s="211"/>
      <c r="O849" s="211"/>
      <c r="P849" s="16"/>
    </row>
    <row r="850" ht="15.75" customHeight="1">
      <c r="A850" s="389"/>
      <c r="B850" s="405"/>
      <c r="C850" s="400"/>
      <c r="D850" s="400"/>
      <c r="E850" s="391"/>
      <c r="F850" s="392"/>
      <c r="G850" s="393"/>
      <c r="H850" s="393"/>
      <c r="I850" s="393"/>
      <c r="J850" s="436"/>
      <c r="K850" s="437"/>
      <c r="L850" s="437"/>
      <c r="M850" s="437"/>
      <c r="N850" s="437"/>
      <c r="O850" s="437"/>
      <c r="P850" s="436"/>
    </row>
    <row r="851" ht="15.75" customHeight="1">
      <c r="A851" s="394"/>
      <c r="B851" s="15"/>
      <c r="C851" s="206"/>
      <c r="D851" s="206"/>
      <c r="E851" s="393"/>
      <c r="F851" s="392"/>
      <c r="G851" s="393"/>
      <c r="H851" s="393"/>
      <c r="I851" s="393"/>
      <c r="J851" s="15"/>
      <c r="K851" s="206"/>
      <c r="L851" s="206"/>
      <c r="M851" s="206"/>
      <c r="N851" s="206"/>
      <c r="O851" s="206"/>
      <c r="P851" s="15"/>
    </row>
    <row r="852" ht="15.75" customHeight="1">
      <c r="A852" s="394"/>
      <c r="B852" s="15"/>
      <c r="C852" s="206"/>
      <c r="D852" s="206"/>
      <c r="E852" s="393"/>
      <c r="F852" s="392"/>
      <c r="G852" s="393"/>
      <c r="H852" s="393"/>
      <c r="I852" s="393"/>
      <c r="J852" s="15"/>
      <c r="K852" s="206"/>
      <c r="L852" s="206"/>
      <c r="M852" s="206"/>
      <c r="N852" s="206"/>
      <c r="O852" s="206"/>
      <c r="P852" s="15"/>
    </row>
    <row r="853" ht="15.75" customHeight="1">
      <c r="A853" s="394"/>
      <c r="B853" s="15"/>
      <c r="C853" s="206"/>
      <c r="D853" s="206"/>
      <c r="E853" s="393"/>
      <c r="F853" s="392"/>
      <c r="G853" s="393"/>
      <c r="H853" s="393"/>
      <c r="I853" s="393"/>
      <c r="J853" s="15"/>
      <c r="K853" s="206"/>
      <c r="L853" s="206"/>
      <c r="M853" s="206"/>
      <c r="N853" s="206"/>
      <c r="O853" s="206"/>
      <c r="P853" s="15"/>
    </row>
    <row r="854" ht="15.75" customHeight="1">
      <c r="A854" s="394"/>
      <c r="B854" s="15"/>
      <c r="C854" s="206"/>
      <c r="D854" s="206"/>
      <c r="E854" s="393"/>
      <c r="F854" s="392"/>
      <c r="G854" s="393"/>
      <c r="H854" s="393"/>
      <c r="I854" s="393"/>
      <c r="J854" s="15"/>
      <c r="K854" s="206"/>
      <c r="L854" s="206"/>
      <c r="M854" s="206"/>
      <c r="N854" s="206"/>
      <c r="O854" s="206"/>
      <c r="P854" s="15"/>
    </row>
    <row r="855" ht="15.75" customHeight="1">
      <c r="A855" s="394"/>
      <c r="B855" s="15"/>
      <c r="C855" s="206"/>
      <c r="D855" s="206"/>
      <c r="E855" s="393"/>
      <c r="F855" s="392"/>
      <c r="G855" s="393"/>
      <c r="H855" s="393"/>
      <c r="I855" s="393"/>
      <c r="J855" s="15"/>
      <c r="K855" s="206"/>
      <c r="L855" s="206"/>
      <c r="M855" s="206"/>
      <c r="N855" s="206"/>
      <c r="O855" s="206"/>
      <c r="P855" s="15"/>
    </row>
    <row r="856" ht="15.75" customHeight="1">
      <c r="A856" s="394"/>
      <c r="B856" s="15"/>
      <c r="C856" s="206"/>
      <c r="D856" s="206"/>
      <c r="E856" s="402"/>
      <c r="F856" s="402"/>
      <c r="G856" s="402"/>
      <c r="H856" s="402"/>
      <c r="I856" s="402"/>
      <c r="J856" s="15"/>
      <c r="K856" s="206"/>
      <c r="L856" s="206"/>
      <c r="M856" s="206"/>
      <c r="N856" s="206"/>
      <c r="O856" s="206"/>
      <c r="P856" s="15"/>
    </row>
    <row r="857" ht="15.75" customHeight="1">
      <c r="A857" s="394"/>
      <c r="B857" s="15"/>
      <c r="C857" s="206"/>
      <c r="D857" s="206"/>
      <c r="E857" s="402"/>
      <c r="F857" s="402"/>
      <c r="G857" s="402"/>
      <c r="H857" s="402"/>
      <c r="I857" s="402"/>
      <c r="J857" s="15"/>
      <c r="K857" s="206"/>
      <c r="L857" s="206"/>
      <c r="M857" s="206"/>
      <c r="N857" s="206"/>
      <c r="O857" s="206"/>
      <c r="P857" s="15"/>
    </row>
    <row r="858" ht="15.75" customHeight="1">
      <c r="A858" s="394"/>
      <c r="B858" s="15"/>
      <c r="C858" s="206"/>
      <c r="D858" s="206"/>
      <c r="E858" s="402"/>
      <c r="F858" s="402"/>
      <c r="G858" s="402"/>
      <c r="H858" s="402"/>
      <c r="I858" s="402"/>
      <c r="J858" s="15"/>
      <c r="K858" s="206"/>
      <c r="L858" s="206"/>
      <c r="M858" s="206"/>
      <c r="N858" s="206"/>
      <c r="O858" s="206"/>
      <c r="P858" s="15"/>
    </row>
    <row r="859" ht="15.75" customHeight="1">
      <c r="A859" s="394"/>
      <c r="B859" s="15"/>
      <c r="C859" s="206"/>
      <c r="D859" s="206"/>
      <c r="E859" s="402"/>
      <c r="F859" s="402"/>
      <c r="G859" s="402"/>
      <c r="H859" s="402"/>
      <c r="I859" s="402"/>
      <c r="J859" s="15"/>
      <c r="K859" s="206"/>
      <c r="L859" s="206"/>
      <c r="M859" s="206"/>
      <c r="N859" s="206"/>
      <c r="O859" s="206"/>
      <c r="P859" s="15"/>
    </row>
    <row r="860" ht="15.75" customHeight="1">
      <c r="A860" s="80"/>
      <c r="B860" s="16"/>
      <c r="C860" s="211"/>
      <c r="D860" s="211"/>
      <c r="E860" s="402"/>
      <c r="F860" s="402"/>
      <c r="G860" s="402"/>
      <c r="H860" s="402"/>
      <c r="I860" s="402"/>
      <c r="J860" s="16"/>
      <c r="K860" s="211"/>
      <c r="L860" s="211"/>
      <c r="M860" s="211"/>
      <c r="N860" s="211"/>
      <c r="O860" s="211"/>
      <c r="P860" s="16"/>
    </row>
    <row r="861" ht="15.75" customHeight="1">
      <c r="A861" s="389"/>
      <c r="B861" s="405"/>
      <c r="C861" s="400"/>
      <c r="D861" s="400"/>
      <c r="E861" s="391"/>
      <c r="F861" s="392"/>
      <c r="G861" s="393"/>
      <c r="H861" s="393"/>
      <c r="I861" s="393"/>
      <c r="J861" s="436"/>
      <c r="K861" s="437"/>
      <c r="L861" s="437"/>
      <c r="M861" s="437"/>
      <c r="N861" s="437"/>
      <c r="O861" s="437"/>
      <c r="P861" s="436"/>
    </row>
    <row r="862" ht="15.75" customHeight="1">
      <c r="A862" s="394"/>
      <c r="B862" s="15"/>
      <c r="C862" s="206"/>
      <c r="D862" s="206"/>
      <c r="E862" s="393"/>
      <c r="F862" s="392"/>
      <c r="G862" s="393"/>
      <c r="H862" s="393"/>
      <c r="I862" s="393"/>
      <c r="J862" s="15"/>
      <c r="K862" s="206"/>
      <c r="L862" s="206"/>
      <c r="M862" s="206"/>
      <c r="N862" s="206"/>
      <c r="O862" s="206"/>
      <c r="P862" s="15"/>
    </row>
    <row r="863" ht="15.75" customHeight="1">
      <c r="A863" s="394"/>
      <c r="B863" s="15"/>
      <c r="C863" s="206"/>
      <c r="D863" s="206"/>
      <c r="E863" s="393"/>
      <c r="F863" s="392"/>
      <c r="G863" s="393"/>
      <c r="H863" s="393"/>
      <c r="I863" s="393"/>
      <c r="J863" s="15"/>
      <c r="K863" s="206"/>
      <c r="L863" s="206"/>
      <c r="M863" s="206"/>
      <c r="N863" s="206"/>
      <c r="O863" s="206"/>
      <c r="P863" s="15"/>
    </row>
    <row r="864" ht="15.75" customHeight="1">
      <c r="A864" s="394"/>
      <c r="B864" s="15"/>
      <c r="C864" s="206"/>
      <c r="D864" s="206"/>
      <c r="E864" s="393"/>
      <c r="F864" s="392"/>
      <c r="G864" s="393"/>
      <c r="H864" s="393"/>
      <c r="I864" s="393"/>
      <c r="J864" s="15"/>
      <c r="K864" s="206"/>
      <c r="L864" s="206"/>
      <c r="M864" s="206"/>
      <c r="N864" s="206"/>
      <c r="O864" s="206"/>
      <c r="P864" s="15"/>
    </row>
    <row r="865" ht="15.75" customHeight="1">
      <c r="A865" s="394"/>
      <c r="B865" s="15"/>
      <c r="C865" s="206"/>
      <c r="D865" s="206"/>
      <c r="E865" s="393"/>
      <c r="F865" s="392"/>
      <c r="G865" s="393"/>
      <c r="H865" s="393"/>
      <c r="I865" s="393"/>
      <c r="J865" s="15"/>
      <c r="K865" s="206"/>
      <c r="L865" s="206"/>
      <c r="M865" s="206"/>
      <c r="N865" s="206"/>
      <c r="O865" s="206"/>
      <c r="P865" s="15"/>
    </row>
    <row r="866" ht="15.75" customHeight="1">
      <c r="A866" s="394"/>
      <c r="B866" s="15"/>
      <c r="C866" s="206"/>
      <c r="D866" s="206"/>
      <c r="E866" s="393"/>
      <c r="F866" s="392"/>
      <c r="G866" s="393"/>
      <c r="H866" s="393"/>
      <c r="I866" s="393"/>
      <c r="J866" s="15"/>
      <c r="K866" s="206"/>
      <c r="L866" s="206"/>
      <c r="M866" s="206"/>
      <c r="N866" s="206"/>
      <c r="O866" s="206"/>
      <c r="P866" s="15"/>
    </row>
    <row r="867" ht="15.75" customHeight="1">
      <c r="A867" s="394"/>
      <c r="B867" s="15"/>
      <c r="C867" s="206"/>
      <c r="D867" s="206"/>
      <c r="E867" s="402"/>
      <c r="F867" s="402"/>
      <c r="G867" s="402"/>
      <c r="H867" s="402"/>
      <c r="I867" s="402"/>
      <c r="J867" s="15"/>
      <c r="K867" s="206"/>
      <c r="L867" s="206"/>
      <c r="M867" s="206"/>
      <c r="N867" s="206"/>
      <c r="O867" s="206"/>
      <c r="P867" s="15"/>
    </row>
    <row r="868" ht="15.75" customHeight="1">
      <c r="A868" s="394"/>
      <c r="B868" s="15"/>
      <c r="C868" s="206"/>
      <c r="D868" s="206"/>
      <c r="E868" s="402"/>
      <c r="F868" s="402"/>
      <c r="G868" s="402"/>
      <c r="H868" s="402"/>
      <c r="I868" s="402"/>
      <c r="J868" s="15"/>
      <c r="K868" s="206"/>
      <c r="L868" s="206"/>
      <c r="M868" s="206"/>
      <c r="N868" s="206"/>
      <c r="O868" s="206"/>
      <c r="P868" s="15"/>
    </row>
    <row r="869" ht="15.75" customHeight="1">
      <c r="A869" s="394"/>
      <c r="B869" s="15"/>
      <c r="C869" s="206"/>
      <c r="D869" s="206"/>
      <c r="E869" s="402"/>
      <c r="F869" s="402"/>
      <c r="G869" s="402"/>
      <c r="H869" s="402"/>
      <c r="I869" s="402"/>
      <c r="J869" s="15"/>
      <c r="K869" s="206"/>
      <c r="L869" s="206"/>
      <c r="M869" s="206"/>
      <c r="N869" s="206"/>
      <c r="O869" s="206"/>
      <c r="P869" s="15"/>
    </row>
    <row r="870" ht="15.75" customHeight="1">
      <c r="A870" s="394"/>
      <c r="B870" s="15"/>
      <c r="C870" s="206"/>
      <c r="D870" s="206"/>
      <c r="E870" s="402"/>
      <c r="F870" s="402"/>
      <c r="G870" s="402"/>
      <c r="H870" s="402"/>
      <c r="I870" s="402"/>
      <c r="J870" s="15"/>
      <c r="K870" s="206"/>
      <c r="L870" s="206"/>
      <c r="M870" s="206"/>
      <c r="N870" s="206"/>
      <c r="O870" s="206"/>
      <c r="P870" s="15"/>
    </row>
    <row r="871" ht="15.75" customHeight="1">
      <c r="A871" s="80"/>
      <c r="B871" s="16"/>
      <c r="C871" s="211"/>
      <c r="D871" s="211"/>
      <c r="E871" s="402"/>
      <c r="F871" s="402"/>
      <c r="G871" s="402"/>
      <c r="H871" s="402"/>
      <c r="I871" s="402"/>
      <c r="J871" s="16"/>
      <c r="K871" s="211"/>
      <c r="L871" s="211"/>
      <c r="M871" s="211"/>
      <c r="N871" s="211"/>
      <c r="O871" s="211"/>
      <c r="P871" s="16"/>
    </row>
    <row r="872" ht="15.75" customHeight="1">
      <c r="A872" s="389"/>
      <c r="B872" s="405"/>
      <c r="C872" s="400"/>
      <c r="D872" s="400"/>
      <c r="E872" s="391"/>
      <c r="F872" s="392"/>
      <c r="G872" s="393"/>
      <c r="H872" s="393"/>
      <c r="I872" s="393"/>
      <c r="J872" s="436"/>
      <c r="K872" s="437"/>
      <c r="L872" s="437"/>
      <c r="M872" s="437"/>
      <c r="N872" s="437"/>
      <c r="O872" s="437"/>
      <c r="P872" s="436"/>
    </row>
    <row r="873" ht="15.75" customHeight="1">
      <c r="A873" s="394"/>
      <c r="B873" s="15"/>
      <c r="C873" s="206"/>
      <c r="D873" s="206"/>
      <c r="E873" s="393"/>
      <c r="F873" s="392"/>
      <c r="G873" s="393"/>
      <c r="H873" s="393"/>
      <c r="I873" s="393"/>
      <c r="J873" s="15"/>
      <c r="K873" s="206"/>
      <c r="L873" s="206"/>
      <c r="M873" s="206"/>
      <c r="N873" s="206"/>
      <c r="O873" s="206"/>
      <c r="P873" s="15"/>
    </row>
    <row r="874" ht="15.75" customHeight="1">
      <c r="A874" s="394"/>
      <c r="B874" s="15"/>
      <c r="C874" s="206"/>
      <c r="D874" s="206"/>
      <c r="E874" s="393"/>
      <c r="F874" s="392"/>
      <c r="G874" s="393"/>
      <c r="H874" s="393"/>
      <c r="I874" s="393"/>
      <c r="J874" s="15"/>
      <c r="K874" s="206"/>
      <c r="L874" s="206"/>
      <c r="M874" s="206"/>
      <c r="N874" s="206"/>
      <c r="O874" s="206"/>
      <c r="P874" s="15"/>
    </row>
    <row r="875" ht="15.75" customHeight="1">
      <c r="A875" s="394"/>
      <c r="B875" s="15"/>
      <c r="C875" s="206"/>
      <c r="D875" s="206"/>
      <c r="E875" s="393"/>
      <c r="F875" s="392"/>
      <c r="G875" s="393"/>
      <c r="H875" s="393"/>
      <c r="I875" s="393"/>
      <c r="J875" s="15"/>
      <c r="K875" s="206"/>
      <c r="L875" s="206"/>
      <c r="M875" s="206"/>
      <c r="N875" s="206"/>
      <c r="O875" s="206"/>
      <c r="P875" s="15"/>
    </row>
    <row r="876" ht="15.75" customHeight="1">
      <c r="A876" s="394"/>
      <c r="B876" s="15"/>
      <c r="C876" s="206"/>
      <c r="D876" s="206"/>
      <c r="E876" s="393"/>
      <c r="F876" s="392"/>
      <c r="G876" s="393"/>
      <c r="H876" s="393"/>
      <c r="I876" s="393"/>
      <c r="J876" s="15"/>
      <c r="K876" s="206"/>
      <c r="L876" s="206"/>
      <c r="M876" s="206"/>
      <c r="N876" s="206"/>
      <c r="O876" s="206"/>
      <c r="P876" s="15"/>
    </row>
    <row r="877" ht="15.75" customHeight="1">
      <c r="A877" s="394"/>
      <c r="B877" s="15"/>
      <c r="C877" s="206"/>
      <c r="D877" s="206"/>
      <c r="E877" s="393"/>
      <c r="F877" s="392"/>
      <c r="G877" s="393"/>
      <c r="H877" s="393"/>
      <c r="I877" s="393"/>
      <c r="J877" s="15"/>
      <c r="K877" s="206"/>
      <c r="L877" s="206"/>
      <c r="M877" s="206"/>
      <c r="N877" s="206"/>
      <c r="O877" s="206"/>
      <c r="P877" s="15"/>
    </row>
    <row r="878" ht="15.75" customHeight="1">
      <c r="A878" s="394"/>
      <c r="B878" s="15"/>
      <c r="C878" s="206"/>
      <c r="D878" s="206"/>
      <c r="E878" s="402"/>
      <c r="F878" s="402"/>
      <c r="G878" s="402"/>
      <c r="H878" s="402"/>
      <c r="I878" s="402"/>
      <c r="J878" s="15"/>
      <c r="K878" s="206"/>
      <c r="L878" s="206"/>
      <c r="M878" s="206"/>
      <c r="N878" s="206"/>
      <c r="O878" s="206"/>
      <c r="P878" s="15"/>
    </row>
    <row r="879" ht="15.75" customHeight="1">
      <c r="A879" s="394"/>
      <c r="B879" s="15"/>
      <c r="C879" s="206"/>
      <c r="D879" s="206"/>
      <c r="E879" s="402"/>
      <c r="F879" s="402"/>
      <c r="G879" s="402"/>
      <c r="H879" s="402"/>
      <c r="I879" s="402"/>
      <c r="J879" s="15"/>
      <c r="K879" s="206"/>
      <c r="L879" s="206"/>
      <c r="M879" s="206"/>
      <c r="N879" s="206"/>
      <c r="O879" s="206"/>
      <c r="P879" s="15"/>
    </row>
    <row r="880" ht="15.75" customHeight="1">
      <c r="A880" s="394"/>
      <c r="B880" s="15"/>
      <c r="C880" s="206"/>
      <c r="D880" s="206"/>
      <c r="E880" s="402"/>
      <c r="F880" s="402"/>
      <c r="G880" s="402"/>
      <c r="H880" s="402"/>
      <c r="I880" s="402"/>
      <c r="J880" s="15"/>
      <c r="K880" s="206"/>
      <c r="L880" s="206"/>
      <c r="M880" s="206"/>
      <c r="N880" s="206"/>
      <c r="O880" s="206"/>
      <c r="P880" s="15"/>
    </row>
    <row r="881" ht="15.75" customHeight="1">
      <c r="A881" s="394"/>
      <c r="B881" s="15"/>
      <c r="C881" s="206"/>
      <c r="D881" s="206"/>
      <c r="E881" s="402"/>
      <c r="F881" s="402"/>
      <c r="G881" s="402"/>
      <c r="H881" s="402"/>
      <c r="I881" s="402"/>
      <c r="J881" s="15"/>
      <c r="K881" s="206"/>
      <c r="L881" s="206"/>
      <c r="M881" s="206"/>
      <c r="N881" s="206"/>
      <c r="O881" s="206"/>
      <c r="P881" s="15"/>
    </row>
    <row r="882" ht="15.75" customHeight="1">
      <c r="A882" s="80"/>
      <c r="B882" s="16"/>
      <c r="C882" s="211"/>
      <c r="D882" s="211"/>
      <c r="E882" s="402"/>
      <c r="F882" s="402"/>
      <c r="G882" s="402"/>
      <c r="H882" s="402"/>
      <c r="I882" s="402"/>
      <c r="J882" s="16"/>
      <c r="K882" s="211"/>
      <c r="L882" s="211"/>
      <c r="M882" s="211"/>
      <c r="N882" s="211"/>
      <c r="O882" s="211"/>
      <c r="P882" s="16"/>
    </row>
    <row r="883" ht="15.75" customHeight="1">
      <c r="A883" s="389"/>
      <c r="B883" s="405"/>
      <c r="C883" s="400"/>
      <c r="D883" s="400"/>
      <c r="E883" s="391"/>
      <c r="F883" s="392"/>
      <c r="G883" s="393"/>
      <c r="H883" s="393"/>
      <c r="I883" s="393"/>
      <c r="J883" s="436"/>
      <c r="K883" s="437"/>
      <c r="L883" s="437"/>
      <c r="M883" s="437"/>
      <c r="N883" s="437"/>
      <c r="O883" s="437"/>
      <c r="P883" s="436"/>
    </row>
    <row r="884" ht="15.75" customHeight="1">
      <c r="A884" s="394"/>
      <c r="B884" s="15"/>
      <c r="C884" s="206"/>
      <c r="D884" s="206"/>
      <c r="E884" s="393"/>
      <c r="F884" s="392"/>
      <c r="G884" s="393"/>
      <c r="H884" s="393"/>
      <c r="I884" s="393"/>
      <c r="J884" s="15"/>
      <c r="K884" s="206"/>
      <c r="L884" s="206"/>
      <c r="M884" s="206"/>
      <c r="N884" s="206"/>
      <c r="O884" s="206"/>
      <c r="P884" s="15"/>
    </row>
    <row r="885" ht="15.75" customHeight="1">
      <c r="A885" s="394"/>
      <c r="B885" s="15"/>
      <c r="C885" s="206"/>
      <c r="D885" s="206"/>
      <c r="E885" s="393"/>
      <c r="F885" s="392"/>
      <c r="G885" s="393"/>
      <c r="H885" s="393"/>
      <c r="I885" s="393"/>
      <c r="J885" s="15"/>
      <c r="K885" s="206"/>
      <c r="L885" s="206"/>
      <c r="M885" s="206"/>
      <c r="N885" s="206"/>
      <c r="O885" s="206"/>
      <c r="P885" s="15"/>
    </row>
    <row r="886" ht="15.75" customHeight="1">
      <c r="A886" s="394"/>
      <c r="B886" s="15"/>
      <c r="C886" s="206"/>
      <c r="D886" s="206"/>
      <c r="E886" s="393"/>
      <c r="F886" s="392"/>
      <c r="G886" s="393"/>
      <c r="H886" s="393"/>
      <c r="I886" s="393"/>
      <c r="J886" s="15"/>
      <c r="K886" s="206"/>
      <c r="L886" s="206"/>
      <c r="M886" s="206"/>
      <c r="N886" s="206"/>
      <c r="O886" s="206"/>
      <c r="P886" s="15"/>
    </row>
    <row r="887" ht="15.75" customHeight="1">
      <c r="A887" s="394"/>
      <c r="B887" s="15"/>
      <c r="C887" s="206"/>
      <c r="D887" s="206"/>
      <c r="E887" s="393"/>
      <c r="F887" s="392"/>
      <c r="G887" s="393"/>
      <c r="H887" s="393"/>
      <c r="I887" s="393"/>
      <c r="J887" s="15"/>
      <c r="K887" s="206"/>
      <c r="L887" s="206"/>
      <c r="M887" s="206"/>
      <c r="N887" s="206"/>
      <c r="O887" s="206"/>
      <c r="P887" s="15"/>
    </row>
    <row r="888" ht="15.75" customHeight="1">
      <c r="A888" s="394"/>
      <c r="B888" s="15"/>
      <c r="C888" s="206"/>
      <c r="D888" s="206"/>
      <c r="E888" s="369"/>
      <c r="F888" s="369"/>
      <c r="G888" s="369"/>
      <c r="H888" s="369"/>
      <c r="I888" s="1"/>
      <c r="J888" s="15"/>
      <c r="K888" s="206"/>
      <c r="L888" s="206"/>
      <c r="M888" s="206"/>
      <c r="N888" s="206"/>
      <c r="O888" s="206"/>
      <c r="P888" s="15"/>
    </row>
    <row r="889" ht="15.75" customHeight="1">
      <c r="A889" s="394"/>
      <c r="B889" s="15"/>
      <c r="C889" s="206"/>
      <c r="D889" s="206"/>
      <c r="E889" s="370"/>
      <c r="F889" s="370"/>
      <c r="G889" s="370"/>
      <c r="H889" s="370"/>
      <c r="I889" s="297"/>
      <c r="J889" s="15"/>
      <c r="K889" s="206"/>
      <c r="L889" s="206"/>
      <c r="M889" s="206"/>
      <c r="N889" s="206"/>
      <c r="O889" s="206"/>
      <c r="P889" s="15"/>
    </row>
    <row r="890" ht="15.75" customHeight="1">
      <c r="A890" s="394"/>
      <c r="B890" s="15"/>
      <c r="C890" s="206"/>
      <c r="D890" s="206"/>
      <c r="E890" s="370"/>
      <c r="F890" s="370"/>
      <c r="G890" s="370"/>
      <c r="H890" s="370"/>
      <c r="I890" s="297"/>
      <c r="J890" s="15"/>
      <c r="K890" s="206"/>
      <c r="L890" s="206"/>
      <c r="M890" s="206"/>
      <c r="N890" s="206"/>
      <c r="O890" s="206"/>
      <c r="P890" s="15"/>
    </row>
    <row r="891" ht="15.75" customHeight="1">
      <c r="A891" s="394"/>
      <c r="B891" s="15"/>
      <c r="C891" s="206"/>
      <c r="D891" s="206"/>
      <c r="E891" s="438"/>
      <c r="F891" s="438"/>
      <c r="G891" s="438"/>
      <c r="H891" s="438"/>
      <c r="I891" s="438"/>
      <c r="J891" s="15"/>
      <c r="K891" s="206"/>
      <c r="L891" s="206"/>
      <c r="M891" s="206"/>
      <c r="N891" s="206"/>
      <c r="O891" s="206"/>
      <c r="P891" s="15"/>
    </row>
    <row r="892" ht="15.75" customHeight="1">
      <c r="A892" s="394"/>
      <c r="B892" s="15"/>
      <c r="C892" s="206"/>
      <c r="D892" s="206"/>
      <c r="E892" s="370"/>
      <c r="F892" s="370"/>
      <c r="G892" s="370"/>
      <c r="H892" s="370"/>
      <c r="I892" s="297"/>
      <c r="J892" s="15"/>
      <c r="K892" s="206"/>
      <c r="L892" s="206"/>
      <c r="M892" s="206"/>
      <c r="N892" s="206"/>
      <c r="O892" s="206"/>
      <c r="P892" s="15"/>
    </row>
    <row r="893" ht="15.75" customHeight="1">
      <c r="A893" s="80"/>
      <c r="B893" s="16"/>
      <c r="C893" s="211"/>
      <c r="D893" s="211"/>
      <c r="E893" s="370"/>
      <c r="F893" s="370"/>
      <c r="G893" s="370"/>
      <c r="H893" s="370"/>
      <c r="I893" s="297"/>
      <c r="J893" s="16"/>
      <c r="K893" s="211"/>
      <c r="L893" s="211"/>
      <c r="M893" s="211"/>
      <c r="N893" s="211"/>
      <c r="O893" s="211"/>
      <c r="P893" s="16"/>
    </row>
    <row r="894" ht="15.75" customHeight="1">
      <c r="A894" s="297"/>
      <c r="B894" s="408" t="s">
        <v>887</v>
      </c>
      <c r="D894" s="408">
        <f>COUNTIF(P14:P79,"=17")</f>
        <v>0</v>
      </c>
      <c r="E894" s="370"/>
      <c r="F894" s="370"/>
      <c r="G894" s="370"/>
      <c r="H894" s="370"/>
      <c r="I894" s="297"/>
      <c r="J894" s="297"/>
      <c r="K894" s="297"/>
      <c r="L894" s="297"/>
      <c r="M894" s="297"/>
      <c r="N894" s="297"/>
      <c r="O894" s="297"/>
      <c r="P894" s="297"/>
    </row>
    <row r="895" ht="15.75" customHeight="1">
      <c r="B895" s="15"/>
      <c r="D895" s="15"/>
      <c r="E895" s="370"/>
      <c r="F895" s="370"/>
      <c r="G895" s="370"/>
      <c r="H895" s="370"/>
      <c r="I895" s="297"/>
    </row>
    <row r="896" ht="15.75" customHeight="1">
      <c r="B896" s="15"/>
      <c r="D896" s="15"/>
      <c r="E896" s="370"/>
      <c r="F896" s="370"/>
      <c r="G896" s="370"/>
      <c r="H896" s="370"/>
      <c r="I896" s="297"/>
    </row>
    <row r="897" ht="15.75" customHeight="1">
      <c r="B897" s="15"/>
      <c r="D897" s="15"/>
      <c r="E897" s="370"/>
      <c r="F897" s="370"/>
      <c r="G897" s="370"/>
      <c r="H897" s="370"/>
      <c r="I897" s="297"/>
    </row>
    <row r="898" ht="15.75" customHeight="1">
      <c r="B898" s="15"/>
      <c r="D898" s="15"/>
      <c r="E898" s="370"/>
      <c r="F898" s="370"/>
      <c r="G898" s="370"/>
      <c r="H898" s="370"/>
      <c r="I898" s="297"/>
    </row>
    <row r="899" ht="15.75" customHeight="1">
      <c r="B899" s="15"/>
      <c r="D899" s="15"/>
      <c r="E899" s="370"/>
      <c r="F899" s="370"/>
      <c r="G899" s="370"/>
      <c r="H899" s="370"/>
      <c r="I899" s="297"/>
    </row>
    <row r="900" ht="15.75" customHeight="1">
      <c r="B900" s="15"/>
      <c r="D900" s="15"/>
      <c r="E900" s="370"/>
      <c r="F900" s="370"/>
      <c r="G900" s="370"/>
      <c r="H900" s="370"/>
      <c r="I900" s="297"/>
    </row>
    <row r="901" ht="15.75" customHeight="1">
      <c r="B901" s="15"/>
      <c r="D901" s="15"/>
      <c r="E901" s="370"/>
      <c r="F901" s="370"/>
      <c r="G901" s="370"/>
      <c r="H901" s="370"/>
      <c r="I901" s="297"/>
    </row>
    <row r="902" ht="15.75" customHeight="1">
      <c r="B902" s="15"/>
      <c r="D902" s="15"/>
      <c r="E902" s="370"/>
      <c r="F902" s="370"/>
      <c r="G902" s="370"/>
      <c r="H902" s="370"/>
      <c r="I902" s="297"/>
    </row>
    <row r="903" ht="15.75" customHeight="1">
      <c r="B903" s="15"/>
      <c r="D903" s="15"/>
      <c r="E903" s="370"/>
      <c r="F903" s="370"/>
      <c r="G903" s="370"/>
      <c r="H903" s="370"/>
      <c r="I903" s="297"/>
    </row>
    <row r="904" ht="15.75" customHeight="1">
      <c r="B904" s="16"/>
      <c r="D904" s="16"/>
      <c r="E904" s="370"/>
      <c r="F904" s="370"/>
      <c r="G904" s="370"/>
      <c r="H904" s="370"/>
      <c r="I904" s="297"/>
    </row>
    <row r="905" ht="15.75" customHeight="1">
      <c r="A905" s="1"/>
      <c r="B905" s="1"/>
      <c r="C905" s="63" t="s">
        <v>828</v>
      </c>
      <c r="D905" s="1"/>
      <c r="E905" s="369"/>
      <c r="F905" s="369"/>
      <c r="G905" s="369"/>
      <c r="H905" s="369"/>
      <c r="I905" s="1"/>
      <c r="J905" s="1"/>
      <c r="K905" s="1"/>
      <c r="L905" s="1"/>
      <c r="M905" s="63" t="s">
        <v>563</v>
      </c>
      <c r="N905" s="1"/>
      <c r="O905" s="1"/>
      <c r="P905" s="1"/>
    </row>
    <row r="906" ht="15.75" customHeight="1">
      <c r="E906" s="369"/>
      <c r="F906" s="369"/>
      <c r="G906" s="369"/>
      <c r="H906" s="369"/>
      <c r="I906" s="1"/>
    </row>
    <row r="907" ht="15.75" customHeight="1">
      <c r="E907" s="369"/>
      <c r="F907" s="369"/>
      <c r="G907" s="369"/>
      <c r="H907" s="369"/>
      <c r="I907" s="1"/>
    </row>
    <row r="908" ht="15.75" customHeight="1">
      <c r="E908" s="369"/>
      <c r="F908" s="369"/>
      <c r="G908" s="369"/>
      <c r="H908" s="369"/>
      <c r="I908" s="1"/>
    </row>
    <row r="909" ht="15.75" customHeight="1">
      <c r="E909" s="369"/>
      <c r="F909" s="369"/>
      <c r="G909" s="369"/>
      <c r="H909" s="369"/>
      <c r="I909" s="1"/>
    </row>
    <row r="910" ht="15.75" customHeight="1">
      <c r="E910" s="369"/>
      <c r="F910" s="369"/>
      <c r="G910" s="369"/>
      <c r="H910" s="369"/>
      <c r="I910" s="1"/>
    </row>
    <row r="911" ht="15.75" customHeight="1">
      <c r="E911" s="369"/>
      <c r="F911" s="369"/>
      <c r="G911" s="369"/>
      <c r="H911" s="369"/>
      <c r="I911" s="1"/>
    </row>
    <row r="912" ht="15.75" customHeight="1">
      <c r="E912" s="369"/>
      <c r="F912" s="369"/>
      <c r="G912" s="369"/>
      <c r="H912" s="369"/>
      <c r="I912" s="1"/>
    </row>
    <row r="913" ht="15.75" customHeight="1">
      <c r="E913" s="372"/>
      <c r="F913" s="372"/>
      <c r="G913" s="372"/>
      <c r="H913" s="63" t="s">
        <v>562</v>
      </c>
      <c r="I913" s="7"/>
    </row>
    <row r="914" ht="15.75" customHeight="1">
      <c r="E914" s="369"/>
      <c r="F914" s="369"/>
      <c r="G914" s="369"/>
      <c r="H914" s="369"/>
      <c r="I914" s="1"/>
    </row>
  </sheetData>
  <mergeCells count="912">
    <mergeCell ref="M575:M585"/>
    <mergeCell ref="N575:N585"/>
    <mergeCell ref="O575:O585"/>
    <mergeCell ref="P575:P585"/>
    <mergeCell ref="A575:A585"/>
    <mergeCell ref="B575:B585"/>
    <mergeCell ref="C575:C585"/>
    <mergeCell ref="D575:D585"/>
    <mergeCell ref="J575:J585"/>
    <mergeCell ref="K575:K585"/>
    <mergeCell ref="L575:L585"/>
    <mergeCell ref="M586:M596"/>
    <mergeCell ref="N586:N596"/>
    <mergeCell ref="O586:O596"/>
    <mergeCell ref="P586:P596"/>
    <mergeCell ref="A586:A596"/>
    <mergeCell ref="B586:B596"/>
    <mergeCell ref="C586:C596"/>
    <mergeCell ref="D586:D596"/>
    <mergeCell ref="J586:J596"/>
    <mergeCell ref="K586:K596"/>
    <mergeCell ref="L586:L596"/>
    <mergeCell ref="M597:M607"/>
    <mergeCell ref="N597:N607"/>
    <mergeCell ref="O597:O607"/>
    <mergeCell ref="P597:P607"/>
    <mergeCell ref="A597:A607"/>
    <mergeCell ref="B597:B607"/>
    <mergeCell ref="C597:C607"/>
    <mergeCell ref="D597:D607"/>
    <mergeCell ref="J597:J607"/>
    <mergeCell ref="K597:K607"/>
    <mergeCell ref="L597:L607"/>
    <mergeCell ref="M608:M618"/>
    <mergeCell ref="N608:N618"/>
    <mergeCell ref="O608:O618"/>
    <mergeCell ref="P608:P618"/>
    <mergeCell ref="A608:A618"/>
    <mergeCell ref="B608:B618"/>
    <mergeCell ref="C608:C618"/>
    <mergeCell ref="D608:D618"/>
    <mergeCell ref="J608:J618"/>
    <mergeCell ref="K608:K618"/>
    <mergeCell ref="L608:L618"/>
    <mergeCell ref="M619:M629"/>
    <mergeCell ref="N619:N629"/>
    <mergeCell ref="O619:O629"/>
    <mergeCell ref="P619:P629"/>
    <mergeCell ref="A619:A629"/>
    <mergeCell ref="B619:B629"/>
    <mergeCell ref="C619:C629"/>
    <mergeCell ref="D619:D629"/>
    <mergeCell ref="J619:J629"/>
    <mergeCell ref="K619:K629"/>
    <mergeCell ref="L619:L629"/>
    <mergeCell ref="M630:M640"/>
    <mergeCell ref="N630:N640"/>
    <mergeCell ref="O630:O640"/>
    <mergeCell ref="P630:P640"/>
    <mergeCell ref="A630:A640"/>
    <mergeCell ref="B630:B640"/>
    <mergeCell ref="C630:C640"/>
    <mergeCell ref="D630:D640"/>
    <mergeCell ref="J630:J640"/>
    <mergeCell ref="K630:K640"/>
    <mergeCell ref="L630:L640"/>
    <mergeCell ref="M641:M651"/>
    <mergeCell ref="N641:N651"/>
    <mergeCell ref="O641:O651"/>
    <mergeCell ref="P641:P651"/>
    <mergeCell ref="A641:A651"/>
    <mergeCell ref="B641:B651"/>
    <mergeCell ref="C641:C651"/>
    <mergeCell ref="D641:D651"/>
    <mergeCell ref="J641:J651"/>
    <mergeCell ref="K641:K651"/>
    <mergeCell ref="L641:L651"/>
    <mergeCell ref="M652:M662"/>
    <mergeCell ref="N652:N662"/>
    <mergeCell ref="O652:O662"/>
    <mergeCell ref="P652:P662"/>
    <mergeCell ref="A652:A662"/>
    <mergeCell ref="B652:B662"/>
    <mergeCell ref="C652:C662"/>
    <mergeCell ref="D652:D662"/>
    <mergeCell ref="J652:J662"/>
    <mergeCell ref="K652:K662"/>
    <mergeCell ref="L652:L662"/>
    <mergeCell ref="M663:M673"/>
    <mergeCell ref="N663:N673"/>
    <mergeCell ref="O663:O673"/>
    <mergeCell ref="P663:P673"/>
    <mergeCell ref="A663:A673"/>
    <mergeCell ref="B663:B673"/>
    <mergeCell ref="C663:C673"/>
    <mergeCell ref="D663:D673"/>
    <mergeCell ref="J663:J673"/>
    <mergeCell ref="K663:K673"/>
    <mergeCell ref="L663:L673"/>
    <mergeCell ref="M674:M684"/>
    <mergeCell ref="N674:N684"/>
    <mergeCell ref="O674:O684"/>
    <mergeCell ref="P674:P684"/>
    <mergeCell ref="A674:A684"/>
    <mergeCell ref="B674:B684"/>
    <mergeCell ref="C674:C684"/>
    <mergeCell ref="D674:D684"/>
    <mergeCell ref="J674:J684"/>
    <mergeCell ref="K674:K684"/>
    <mergeCell ref="L674:L684"/>
    <mergeCell ref="M685:M695"/>
    <mergeCell ref="N685:N695"/>
    <mergeCell ref="O685:O695"/>
    <mergeCell ref="P685:P695"/>
    <mergeCell ref="A685:A695"/>
    <mergeCell ref="B685:B695"/>
    <mergeCell ref="C685:C695"/>
    <mergeCell ref="D685:D695"/>
    <mergeCell ref="J685:J695"/>
    <mergeCell ref="K685:K695"/>
    <mergeCell ref="L685:L695"/>
    <mergeCell ref="M696:M706"/>
    <mergeCell ref="N696:N706"/>
    <mergeCell ref="O696:O706"/>
    <mergeCell ref="P696:P706"/>
    <mergeCell ref="A696:A706"/>
    <mergeCell ref="B696:B706"/>
    <mergeCell ref="C696:C706"/>
    <mergeCell ref="D696:D706"/>
    <mergeCell ref="J696:J706"/>
    <mergeCell ref="K696:K706"/>
    <mergeCell ref="L696:L706"/>
    <mergeCell ref="M707:M717"/>
    <mergeCell ref="N707:N717"/>
    <mergeCell ref="O707:O717"/>
    <mergeCell ref="P707:P717"/>
    <mergeCell ref="A707:A717"/>
    <mergeCell ref="B707:B717"/>
    <mergeCell ref="C707:C717"/>
    <mergeCell ref="D707:D717"/>
    <mergeCell ref="J707:J717"/>
    <mergeCell ref="K707:K717"/>
    <mergeCell ref="L707:L717"/>
    <mergeCell ref="M718:M728"/>
    <mergeCell ref="N718:N728"/>
    <mergeCell ref="O718:O728"/>
    <mergeCell ref="P718:P728"/>
    <mergeCell ref="A718:A728"/>
    <mergeCell ref="B718:B728"/>
    <mergeCell ref="C718:C728"/>
    <mergeCell ref="D718:D728"/>
    <mergeCell ref="J718:J728"/>
    <mergeCell ref="K718:K728"/>
    <mergeCell ref="L718:L728"/>
    <mergeCell ref="M729:M739"/>
    <mergeCell ref="N729:N739"/>
    <mergeCell ref="O729:O739"/>
    <mergeCell ref="P729:P739"/>
    <mergeCell ref="A729:A739"/>
    <mergeCell ref="B729:B739"/>
    <mergeCell ref="C729:C739"/>
    <mergeCell ref="D729:D739"/>
    <mergeCell ref="J729:J739"/>
    <mergeCell ref="K729:K739"/>
    <mergeCell ref="L729:L739"/>
    <mergeCell ref="M740:M750"/>
    <mergeCell ref="N740:N750"/>
    <mergeCell ref="O740:O750"/>
    <mergeCell ref="P740:P750"/>
    <mergeCell ref="A740:A750"/>
    <mergeCell ref="B740:B750"/>
    <mergeCell ref="C740:C750"/>
    <mergeCell ref="D740:D750"/>
    <mergeCell ref="J740:J750"/>
    <mergeCell ref="K740:K750"/>
    <mergeCell ref="L740:L750"/>
    <mergeCell ref="M751:M761"/>
    <mergeCell ref="N751:N761"/>
    <mergeCell ref="O751:O761"/>
    <mergeCell ref="P751:P761"/>
    <mergeCell ref="A751:A761"/>
    <mergeCell ref="B751:B761"/>
    <mergeCell ref="C751:C761"/>
    <mergeCell ref="D751:D761"/>
    <mergeCell ref="J751:J761"/>
    <mergeCell ref="K751:K761"/>
    <mergeCell ref="L751:L761"/>
    <mergeCell ref="M762:M772"/>
    <mergeCell ref="N762:N772"/>
    <mergeCell ref="O762:O772"/>
    <mergeCell ref="P762:P772"/>
    <mergeCell ref="A762:A772"/>
    <mergeCell ref="B762:B772"/>
    <mergeCell ref="C762:C772"/>
    <mergeCell ref="D762:D772"/>
    <mergeCell ref="J762:J772"/>
    <mergeCell ref="K762:K772"/>
    <mergeCell ref="L762:L772"/>
    <mergeCell ref="M773:M783"/>
    <mergeCell ref="N773:N783"/>
    <mergeCell ref="O773:O783"/>
    <mergeCell ref="P773:P783"/>
    <mergeCell ref="A773:A783"/>
    <mergeCell ref="B773:B783"/>
    <mergeCell ref="C773:C783"/>
    <mergeCell ref="D773:D783"/>
    <mergeCell ref="J773:J783"/>
    <mergeCell ref="K773:K783"/>
    <mergeCell ref="L773:L783"/>
    <mergeCell ref="M784:M794"/>
    <mergeCell ref="N784:N794"/>
    <mergeCell ref="O784:O794"/>
    <mergeCell ref="P784:P794"/>
    <mergeCell ref="A784:A794"/>
    <mergeCell ref="B784:B794"/>
    <mergeCell ref="C784:C794"/>
    <mergeCell ref="D784:D794"/>
    <mergeCell ref="J784:J794"/>
    <mergeCell ref="K784:K794"/>
    <mergeCell ref="L784:L794"/>
    <mergeCell ref="M795:M805"/>
    <mergeCell ref="N795:N805"/>
    <mergeCell ref="O795:O805"/>
    <mergeCell ref="P795:P805"/>
    <mergeCell ref="A795:A805"/>
    <mergeCell ref="B795:B805"/>
    <mergeCell ref="C795:C805"/>
    <mergeCell ref="D795:D805"/>
    <mergeCell ref="J795:J805"/>
    <mergeCell ref="K795:K805"/>
    <mergeCell ref="L795:L805"/>
    <mergeCell ref="M883:M893"/>
    <mergeCell ref="N883:N893"/>
    <mergeCell ref="O883:O893"/>
    <mergeCell ref="P883:P893"/>
    <mergeCell ref="A883:A893"/>
    <mergeCell ref="B883:B893"/>
    <mergeCell ref="C883:C893"/>
    <mergeCell ref="D883:D893"/>
    <mergeCell ref="J883:J893"/>
    <mergeCell ref="K883:K893"/>
    <mergeCell ref="L883:L893"/>
    <mergeCell ref="M894:M904"/>
    <mergeCell ref="N894:N904"/>
    <mergeCell ref="O894:O904"/>
    <mergeCell ref="P894:P904"/>
    <mergeCell ref="A894:A904"/>
    <mergeCell ref="B894:B904"/>
    <mergeCell ref="C894:C904"/>
    <mergeCell ref="D894:D904"/>
    <mergeCell ref="J894:J904"/>
    <mergeCell ref="K894:K904"/>
    <mergeCell ref="L894:L904"/>
    <mergeCell ref="E12:J12"/>
    <mergeCell ref="K12:O12"/>
    <mergeCell ref="A6:P6"/>
    <mergeCell ref="A7:P7"/>
    <mergeCell ref="B9:C9"/>
    <mergeCell ref="B12:B13"/>
    <mergeCell ref="C12:C13"/>
    <mergeCell ref="D12:D13"/>
    <mergeCell ref="P12:P13"/>
    <mergeCell ref="L14:L24"/>
    <mergeCell ref="M14:M24"/>
    <mergeCell ref="N14:N24"/>
    <mergeCell ref="O14:O24"/>
    <mergeCell ref="P14:P24"/>
    <mergeCell ref="A12:A13"/>
    <mergeCell ref="A14:A24"/>
    <mergeCell ref="B14:B24"/>
    <mergeCell ref="C14:C24"/>
    <mergeCell ref="D14:D24"/>
    <mergeCell ref="J14:J24"/>
    <mergeCell ref="K14:K24"/>
    <mergeCell ref="M25:M35"/>
    <mergeCell ref="N25:N35"/>
    <mergeCell ref="O25:O35"/>
    <mergeCell ref="P25:P35"/>
    <mergeCell ref="A25:A35"/>
    <mergeCell ref="B25:B35"/>
    <mergeCell ref="C25:C35"/>
    <mergeCell ref="D25:D35"/>
    <mergeCell ref="J25:J35"/>
    <mergeCell ref="K25:K35"/>
    <mergeCell ref="L25:L35"/>
    <mergeCell ref="M905:M914"/>
    <mergeCell ref="N905:N914"/>
    <mergeCell ref="O905:O914"/>
    <mergeCell ref="P905:P914"/>
    <mergeCell ref="A905:A914"/>
    <mergeCell ref="B905:B914"/>
    <mergeCell ref="C905:C914"/>
    <mergeCell ref="D905:D914"/>
    <mergeCell ref="J905:J914"/>
    <mergeCell ref="K905:K914"/>
    <mergeCell ref="L905:L914"/>
    <mergeCell ref="M806:M816"/>
    <mergeCell ref="N806:N816"/>
    <mergeCell ref="O806:O816"/>
    <mergeCell ref="P806:P816"/>
    <mergeCell ref="A806:A816"/>
    <mergeCell ref="B806:B816"/>
    <mergeCell ref="C806:C816"/>
    <mergeCell ref="D806:D816"/>
    <mergeCell ref="J806:J816"/>
    <mergeCell ref="K806:K816"/>
    <mergeCell ref="L806:L816"/>
    <mergeCell ref="M817:M827"/>
    <mergeCell ref="N817:N827"/>
    <mergeCell ref="O817:O827"/>
    <mergeCell ref="P817:P827"/>
    <mergeCell ref="A817:A827"/>
    <mergeCell ref="B817:B827"/>
    <mergeCell ref="C817:C827"/>
    <mergeCell ref="D817:D827"/>
    <mergeCell ref="J817:J827"/>
    <mergeCell ref="K817:K827"/>
    <mergeCell ref="L817:L827"/>
    <mergeCell ref="M828:M838"/>
    <mergeCell ref="N828:N838"/>
    <mergeCell ref="O828:O838"/>
    <mergeCell ref="P828:P838"/>
    <mergeCell ref="A828:A838"/>
    <mergeCell ref="B828:B838"/>
    <mergeCell ref="C828:C838"/>
    <mergeCell ref="D828:D838"/>
    <mergeCell ref="J828:J838"/>
    <mergeCell ref="K828:K838"/>
    <mergeCell ref="L828:L838"/>
    <mergeCell ref="M839:M849"/>
    <mergeCell ref="N839:N849"/>
    <mergeCell ref="O839:O849"/>
    <mergeCell ref="P839:P849"/>
    <mergeCell ref="A839:A849"/>
    <mergeCell ref="B839:B849"/>
    <mergeCell ref="C839:C849"/>
    <mergeCell ref="D839:D849"/>
    <mergeCell ref="J839:J849"/>
    <mergeCell ref="K839:K849"/>
    <mergeCell ref="L839:L849"/>
    <mergeCell ref="M850:M860"/>
    <mergeCell ref="N850:N860"/>
    <mergeCell ref="O850:O860"/>
    <mergeCell ref="P850:P860"/>
    <mergeCell ref="A850:A860"/>
    <mergeCell ref="B850:B860"/>
    <mergeCell ref="C850:C860"/>
    <mergeCell ref="D850:D860"/>
    <mergeCell ref="J850:J860"/>
    <mergeCell ref="K850:K860"/>
    <mergeCell ref="L850:L860"/>
    <mergeCell ref="M861:M871"/>
    <mergeCell ref="N861:N871"/>
    <mergeCell ref="O861:O871"/>
    <mergeCell ref="P861:P871"/>
    <mergeCell ref="A861:A871"/>
    <mergeCell ref="B861:B871"/>
    <mergeCell ref="C861:C871"/>
    <mergeCell ref="D861:D871"/>
    <mergeCell ref="J861:J871"/>
    <mergeCell ref="K861:K871"/>
    <mergeCell ref="L861:L871"/>
    <mergeCell ref="M872:M882"/>
    <mergeCell ref="N872:N882"/>
    <mergeCell ref="O872:O882"/>
    <mergeCell ref="P872:P882"/>
    <mergeCell ref="A872:A882"/>
    <mergeCell ref="B872:B882"/>
    <mergeCell ref="C872:C882"/>
    <mergeCell ref="D872:D882"/>
    <mergeCell ref="J872:J882"/>
    <mergeCell ref="K872:K882"/>
    <mergeCell ref="L872:L882"/>
    <mergeCell ref="M36:M46"/>
    <mergeCell ref="N36:N46"/>
    <mergeCell ref="O36:O46"/>
    <mergeCell ref="P36:P46"/>
    <mergeCell ref="A36:A46"/>
    <mergeCell ref="B36:B46"/>
    <mergeCell ref="C36:C46"/>
    <mergeCell ref="D36:D46"/>
    <mergeCell ref="J36:J46"/>
    <mergeCell ref="K36:K46"/>
    <mergeCell ref="L36:L46"/>
    <mergeCell ref="M47:M57"/>
    <mergeCell ref="N47:N57"/>
    <mergeCell ref="O47:O57"/>
    <mergeCell ref="P47:P57"/>
    <mergeCell ref="A47:A57"/>
    <mergeCell ref="B47:B57"/>
    <mergeCell ref="C47:C57"/>
    <mergeCell ref="D47:D57"/>
    <mergeCell ref="J47:J57"/>
    <mergeCell ref="K47:K57"/>
    <mergeCell ref="L47:L57"/>
    <mergeCell ref="M58:M68"/>
    <mergeCell ref="N58:N68"/>
    <mergeCell ref="O58:O68"/>
    <mergeCell ref="P58:P68"/>
    <mergeCell ref="A58:A68"/>
    <mergeCell ref="B58:B68"/>
    <mergeCell ref="C58:C68"/>
    <mergeCell ref="D58:D68"/>
    <mergeCell ref="J58:J68"/>
    <mergeCell ref="K58:K68"/>
    <mergeCell ref="L58:L68"/>
    <mergeCell ref="M69:M79"/>
    <mergeCell ref="N69:N79"/>
    <mergeCell ref="O69:O79"/>
    <mergeCell ref="P69:P79"/>
    <mergeCell ref="A69:A79"/>
    <mergeCell ref="B69:B79"/>
    <mergeCell ref="C69:C79"/>
    <mergeCell ref="D69:D79"/>
    <mergeCell ref="J69:J79"/>
    <mergeCell ref="K69:K79"/>
    <mergeCell ref="L69:L79"/>
    <mergeCell ref="M80:M90"/>
    <mergeCell ref="N80:N90"/>
    <mergeCell ref="O80:O90"/>
    <mergeCell ref="P80:P90"/>
    <mergeCell ref="A80:A90"/>
    <mergeCell ref="B80:B90"/>
    <mergeCell ref="C80:C90"/>
    <mergeCell ref="D80:D90"/>
    <mergeCell ref="J80:J90"/>
    <mergeCell ref="K80:K90"/>
    <mergeCell ref="L80:L90"/>
    <mergeCell ref="M91:M101"/>
    <mergeCell ref="N91:N101"/>
    <mergeCell ref="O91:O101"/>
    <mergeCell ref="P91:P101"/>
    <mergeCell ref="A91:A101"/>
    <mergeCell ref="B91:B101"/>
    <mergeCell ref="C91:C101"/>
    <mergeCell ref="D91:D101"/>
    <mergeCell ref="J91:J101"/>
    <mergeCell ref="K91:K101"/>
    <mergeCell ref="L91:L101"/>
    <mergeCell ref="M102:M112"/>
    <mergeCell ref="N102:N112"/>
    <mergeCell ref="O102:O112"/>
    <mergeCell ref="P102:P112"/>
    <mergeCell ref="A102:A112"/>
    <mergeCell ref="B102:B112"/>
    <mergeCell ref="C102:C112"/>
    <mergeCell ref="D102:D112"/>
    <mergeCell ref="J102:J112"/>
    <mergeCell ref="K102:K112"/>
    <mergeCell ref="L102:L112"/>
    <mergeCell ref="M113:M123"/>
    <mergeCell ref="N113:N123"/>
    <mergeCell ref="O113:O123"/>
    <mergeCell ref="P113:P123"/>
    <mergeCell ref="A113:A123"/>
    <mergeCell ref="B113:B123"/>
    <mergeCell ref="C113:C123"/>
    <mergeCell ref="D113:D123"/>
    <mergeCell ref="J113:J123"/>
    <mergeCell ref="K113:K123"/>
    <mergeCell ref="L113:L123"/>
    <mergeCell ref="M124:M134"/>
    <mergeCell ref="N124:N134"/>
    <mergeCell ref="O124:O134"/>
    <mergeCell ref="P124:P134"/>
    <mergeCell ref="A124:A134"/>
    <mergeCell ref="B124:B134"/>
    <mergeCell ref="C124:C134"/>
    <mergeCell ref="D124:D134"/>
    <mergeCell ref="J124:J134"/>
    <mergeCell ref="K124:K134"/>
    <mergeCell ref="L124:L134"/>
    <mergeCell ref="M135:M145"/>
    <mergeCell ref="N135:N145"/>
    <mergeCell ref="O135:O145"/>
    <mergeCell ref="P135:P145"/>
    <mergeCell ref="A135:A145"/>
    <mergeCell ref="B135:B145"/>
    <mergeCell ref="C135:C145"/>
    <mergeCell ref="D135:D145"/>
    <mergeCell ref="J135:J145"/>
    <mergeCell ref="K135:K145"/>
    <mergeCell ref="L135:L145"/>
    <mergeCell ref="M146:M156"/>
    <mergeCell ref="N146:N156"/>
    <mergeCell ref="O146:O156"/>
    <mergeCell ref="P146:P156"/>
    <mergeCell ref="A146:A156"/>
    <mergeCell ref="B146:B156"/>
    <mergeCell ref="C146:C156"/>
    <mergeCell ref="D146:D156"/>
    <mergeCell ref="J146:J156"/>
    <mergeCell ref="K146:K156"/>
    <mergeCell ref="L146:L156"/>
    <mergeCell ref="M157:M167"/>
    <mergeCell ref="N157:N167"/>
    <mergeCell ref="O157:O167"/>
    <mergeCell ref="P157:P167"/>
    <mergeCell ref="A157:A167"/>
    <mergeCell ref="B157:B167"/>
    <mergeCell ref="C157:C167"/>
    <mergeCell ref="D157:D167"/>
    <mergeCell ref="J157:J167"/>
    <mergeCell ref="K157:K167"/>
    <mergeCell ref="L157:L167"/>
    <mergeCell ref="M168:M178"/>
    <mergeCell ref="N168:N178"/>
    <mergeCell ref="O168:O178"/>
    <mergeCell ref="P168:P178"/>
    <mergeCell ref="A168:A178"/>
    <mergeCell ref="B168:B178"/>
    <mergeCell ref="C168:C178"/>
    <mergeCell ref="D168:D178"/>
    <mergeCell ref="J168:J178"/>
    <mergeCell ref="K168:K178"/>
    <mergeCell ref="L168:L178"/>
    <mergeCell ref="M179:M189"/>
    <mergeCell ref="N179:N189"/>
    <mergeCell ref="O179:O189"/>
    <mergeCell ref="P179:P189"/>
    <mergeCell ref="A179:A189"/>
    <mergeCell ref="B179:B189"/>
    <mergeCell ref="C179:C189"/>
    <mergeCell ref="D179:D189"/>
    <mergeCell ref="J179:J189"/>
    <mergeCell ref="K179:K189"/>
    <mergeCell ref="L179:L189"/>
    <mergeCell ref="M190:M200"/>
    <mergeCell ref="N190:N200"/>
    <mergeCell ref="O190:O200"/>
    <mergeCell ref="P190:P200"/>
    <mergeCell ref="A190:A200"/>
    <mergeCell ref="B190:B200"/>
    <mergeCell ref="C190:C200"/>
    <mergeCell ref="D190:D200"/>
    <mergeCell ref="J190:J200"/>
    <mergeCell ref="K190:K200"/>
    <mergeCell ref="L190:L200"/>
    <mergeCell ref="M201:M211"/>
    <mergeCell ref="N201:N211"/>
    <mergeCell ref="O201:O211"/>
    <mergeCell ref="P201:P211"/>
    <mergeCell ref="A201:A211"/>
    <mergeCell ref="B201:B211"/>
    <mergeCell ref="C201:C211"/>
    <mergeCell ref="D201:D211"/>
    <mergeCell ref="J201:J211"/>
    <mergeCell ref="K201:K211"/>
    <mergeCell ref="L201:L211"/>
    <mergeCell ref="M212:M222"/>
    <mergeCell ref="N212:N222"/>
    <mergeCell ref="O212:O222"/>
    <mergeCell ref="P212:P222"/>
    <mergeCell ref="A212:A222"/>
    <mergeCell ref="B212:B222"/>
    <mergeCell ref="C212:C222"/>
    <mergeCell ref="D212:D222"/>
    <mergeCell ref="J212:J222"/>
    <mergeCell ref="K212:K222"/>
    <mergeCell ref="L212:L222"/>
    <mergeCell ref="M223:M233"/>
    <mergeCell ref="N223:N233"/>
    <mergeCell ref="O223:O233"/>
    <mergeCell ref="P223:P233"/>
    <mergeCell ref="A223:A233"/>
    <mergeCell ref="B223:B233"/>
    <mergeCell ref="C223:C233"/>
    <mergeCell ref="D223:D233"/>
    <mergeCell ref="J223:J233"/>
    <mergeCell ref="K223:K233"/>
    <mergeCell ref="L223:L233"/>
    <mergeCell ref="M234:M244"/>
    <mergeCell ref="N234:N244"/>
    <mergeCell ref="O234:O244"/>
    <mergeCell ref="P234:P244"/>
    <mergeCell ref="A234:A244"/>
    <mergeCell ref="B234:B244"/>
    <mergeCell ref="C234:C244"/>
    <mergeCell ref="D234:D244"/>
    <mergeCell ref="J234:J244"/>
    <mergeCell ref="K234:K244"/>
    <mergeCell ref="L234:L244"/>
    <mergeCell ref="M245:M255"/>
    <mergeCell ref="N245:N255"/>
    <mergeCell ref="O245:O255"/>
    <mergeCell ref="P245:P255"/>
    <mergeCell ref="A245:A255"/>
    <mergeCell ref="B245:B255"/>
    <mergeCell ref="C245:C255"/>
    <mergeCell ref="D245:D255"/>
    <mergeCell ref="J245:J255"/>
    <mergeCell ref="K245:K255"/>
    <mergeCell ref="L245:L255"/>
    <mergeCell ref="M256:M266"/>
    <mergeCell ref="N256:N266"/>
    <mergeCell ref="O256:O266"/>
    <mergeCell ref="P256:P266"/>
    <mergeCell ref="A256:A266"/>
    <mergeCell ref="B256:B266"/>
    <mergeCell ref="C256:C266"/>
    <mergeCell ref="D256:D266"/>
    <mergeCell ref="J256:J266"/>
    <mergeCell ref="K256:K266"/>
    <mergeCell ref="L256:L266"/>
    <mergeCell ref="M267:M277"/>
    <mergeCell ref="N267:N277"/>
    <mergeCell ref="O267:O277"/>
    <mergeCell ref="P267:P277"/>
    <mergeCell ref="A267:A277"/>
    <mergeCell ref="B267:B277"/>
    <mergeCell ref="C267:C277"/>
    <mergeCell ref="D267:D277"/>
    <mergeCell ref="J267:J277"/>
    <mergeCell ref="K267:K277"/>
    <mergeCell ref="L267:L277"/>
    <mergeCell ref="M278:M288"/>
    <mergeCell ref="N278:N288"/>
    <mergeCell ref="O278:O288"/>
    <mergeCell ref="P278:P288"/>
    <mergeCell ref="A278:A288"/>
    <mergeCell ref="B278:B288"/>
    <mergeCell ref="C278:C288"/>
    <mergeCell ref="D278:D288"/>
    <mergeCell ref="J278:J288"/>
    <mergeCell ref="K278:K288"/>
    <mergeCell ref="L278:L288"/>
    <mergeCell ref="M289:M299"/>
    <mergeCell ref="N289:N299"/>
    <mergeCell ref="O289:O299"/>
    <mergeCell ref="P289:P299"/>
    <mergeCell ref="A289:A299"/>
    <mergeCell ref="B289:B299"/>
    <mergeCell ref="C289:C299"/>
    <mergeCell ref="D289:D299"/>
    <mergeCell ref="J289:J299"/>
    <mergeCell ref="K289:K299"/>
    <mergeCell ref="L289:L299"/>
    <mergeCell ref="M300:M310"/>
    <mergeCell ref="N300:N310"/>
    <mergeCell ref="O300:O310"/>
    <mergeCell ref="P300:P310"/>
    <mergeCell ref="A300:A310"/>
    <mergeCell ref="B300:B310"/>
    <mergeCell ref="C300:C310"/>
    <mergeCell ref="D300:D310"/>
    <mergeCell ref="J300:J310"/>
    <mergeCell ref="K300:K310"/>
    <mergeCell ref="L300:L310"/>
    <mergeCell ref="M311:M321"/>
    <mergeCell ref="N311:N321"/>
    <mergeCell ref="O311:O321"/>
    <mergeCell ref="P311:P321"/>
    <mergeCell ref="A311:A321"/>
    <mergeCell ref="B311:B321"/>
    <mergeCell ref="C311:C321"/>
    <mergeCell ref="D311:D321"/>
    <mergeCell ref="J311:J321"/>
    <mergeCell ref="K311:K321"/>
    <mergeCell ref="L311:L321"/>
    <mergeCell ref="M322:M332"/>
    <mergeCell ref="N322:N332"/>
    <mergeCell ref="O322:O332"/>
    <mergeCell ref="P322:P332"/>
    <mergeCell ref="A322:A332"/>
    <mergeCell ref="B322:B332"/>
    <mergeCell ref="C322:C332"/>
    <mergeCell ref="D322:D332"/>
    <mergeCell ref="J322:J332"/>
    <mergeCell ref="K322:K332"/>
    <mergeCell ref="L322:L332"/>
    <mergeCell ref="M333:M343"/>
    <mergeCell ref="N333:N343"/>
    <mergeCell ref="O333:O343"/>
    <mergeCell ref="P333:P343"/>
    <mergeCell ref="A333:A343"/>
    <mergeCell ref="B333:B343"/>
    <mergeCell ref="C333:C343"/>
    <mergeCell ref="D333:D343"/>
    <mergeCell ref="J333:J343"/>
    <mergeCell ref="K333:K343"/>
    <mergeCell ref="L333:L343"/>
    <mergeCell ref="M344:M354"/>
    <mergeCell ref="N344:N354"/>
    <mergeCell ref="O344:O354"/>
    <mergeCell ref="P344:P354"/>
    <mergeCell ref="A344:A354"/>
    <mergeCell ref="B344:B354"/>
    <mergeCell ref="C344:C354"/>
    <mergeCell ref="D344:D354"/>
    <mergeCell ref="J344:J354"/>
    <mergeCell ref="K344:K354"/>
    <mergeCell ref="L344:L354"/>
    <mergeCell ref="M355:M365"/>
    <mergeCell ref="N355:N365"/>
    <mergeCell ref="O355:O365"/>
    <mergeCell ref="P355:P365"/>
    <mergeCell ref="A355:A365"/>
    <mergeCell ref="B355:B365"/>
    <mergeCell ref="C355:C365"/>
    <mergeCell ref="D355:D365"/>
    <mergeCell ref="J355:J365"/>
    <mergeCell ref="K355:K365"/>
    <mergeCell ref="L355:L365"/>
    <mergeCell ref="M366:M376"/>
    <mergeCell ref="N366:N376"/>
    <mergeCell ref="O366:O376"/>
    <mergeCell ref="P366:P376"/>
    <mergeCell ref="A366:A376"/>
    <mergeCell ref="B366:B376"/>
    <mergeCell ref="C366:C376"/>
    <mergeCell ref="D366:D376"/>
    <mergeCell ref="J366:J376"/>
    <mergeCell ref="K366:K376"/>
    <mergeCell ref="L366:L376"/>
    <mergeCell ref="M377:M387"/>
    <mergeCell ref="N377:N387"/>
    <mergeCell ref="O377:O387"/>
    <mergeCell ref="P377:P387"/>
    <mergeCell ref="A377:A387"/>
    <mergeCell ref="B377:B387"/>
    <mergeCell ref="C377:C387"/>
    <mergeCell ref="D377:D387"/>
    <mergeCell ref="J377:J387"/>
    <mergeCell ref="K377:K387"/>
    <mergeCell ref="L377:L387"/>
    <mergeCell ref="M388:M398"/>
    <mergeCell ref="N388:N398"/>
    <mergeCell ref="O388:O398"/>
    <mergeCell ref="P388:P398"/>
    <mergeCell ref="A388:A398"/>
    <mergeCell ref="B388:B398"/>
    <mergeCell ref="C388:C398"/>
    <mergeCell ref="D388:D398"/>
    <mergeCell ref="J388:J398"/>
    <mergeCell ref="K388:K398"/>
    <mergeCell ref="L388:L398"/>
    <mergeCell ref="M399:M409"/>
    <mergeCell ref="N399:N409"/>
    <mergeCell ref="O399:O409"/>
    <mergeCell ref="P399:P409"/>
    <mergeCell ref="A399:A409"/>
    <mergeCell ref="B399:B409"/>
    <mergeCell ref="C399:C409"/>
    <mergeCell ref="D399:D409"/>
    <mergeCell ref="J399:J409"/>
    <mergeCell ref="K399:K409"/>
    <mergeCell ref="L399:L409"/>
    <mergeCell ref="M410:M420"/>
    <mergeCell ref="N410:N420"/>
    <mergeCell ref="O410:O420"/>
    <mergeCell ref="P410:P420"/>
    <mergeCell ref="A410:A420"/>
    <mergeCell ref="B410:B420"/>
    <mergeCell ref="C410:C420"/>
    <mergeCell ref="D410:D420"/>
    <mergeCell ref="J410:J420"/>
    <mergeCell ref="K410:K420"/>
    <mergeCell ref="L410:L420"/>
    <mergeCell ref="M421:M431"/>
    <mergeCell ref="N421:N431"/>
    <mergeCell ref="O421:O431"/>
    <mergeCell ref="P421:P431"/>
    <mergeCell ref="A421:A431"/>
    <mergeCell ref="B421:B431"/>
    <mergeCell ref="C421:C431"/>
    <mergeCell ref="D421:D431"/>
    <mergeCell ref="J421:J431"/>
    <mergeCell ref="K421:K431"/>
    <mergeCell ref="L421:L431"/>
    <mergeCell ref="M432:M442"/>
    <mergeCell ref="N432:N442"/>
    <mergeCell ref="O432:O442"/>
    <mergeCell ref="P432:P442"/>
    <mergeCell ref="A432:A442"/>
    <mergeCell ref="B432:B442"/>
    <mergeCell ref="C432:C442"/>
    <mergeCell ref="D432:D442"/>
    <mergeCell ref="J432:J442"/>
    <mergeCell ref="K432:K442"/>
    <mergeCell ref="L432:L442"/>
    <mergeCell ref="M443:M453"/>
    <mergeCell ref="N443:N453"/>
    <mergeCell ref="O443:O453"/>
    <mergeCell ref="P443:P453"/>
    <mergeCell ref="A443:A453"/>
    <mergeCell ref="B443:B453"/>
    <mergeCell ref="C443:C453"/>
    <mergeCell ref="D443:D453"/>
    <mergeCell ref="J443:J453"/>
    <mergeCell ref="K443:K453"/>
    <mergeCell ref="L443:L453"/>
    <mergeCell ref="M454:M464"/>
    <mergeCell ref="N454:N464"/>
    <mergeCell ref="O454:O464"/>
    <mergeCell ref="P454:P464"/>
    <mergeCell ref="A454:A464"/>
    <mergeCell ref="B454:B464"/>
    <mergeCell ref="C454:C464"/>
    <mergeCell ref="D454:D464"/>
    <mergeCell ref="J454:J464"/>
    <mergeCell ref="K454:K464"/>
    <mergeCell ref="L454:L464"/>
    <mergeCell ref="M465:M475"/>
    <mergeCell ref="N465:N475"/>
    <mergeCell ref="O465:O475"/>
    <mergeCell ref="P465:P475"/>
    <mergeCell ref="A465:A475"/>
    <mergeCell ref="B465:B475"/>
    <mergeCell ref="C465:C475"/>
    <mergeCell ref="D465:D475"/>
    <mergeCell ref="J465:J475"/>
    <mergeCell ref="K465:K475"/>
    <mergeCell ref="L465:L475"/>
    <mergeCell ref="M476:M486"/>
    <mergeCell ref="N476:N486"/>
    <mergeCell ref="O476:O486"/>
    <mergeCell ref="P476:P486"/>
    <mergeCell ref="A476:A486"/>
    <mergeCell ref="B476:B486"/>
    <mergeCell ref="C476:C486"/>
    <mergeCell ref="D476:D486"/>
    <mergeCell ref="J476:J486"/>
    <mergeCell ref="K476:K486"/>
    <mergeCell ref="L476:L486"/>
    <mergeCell ref="M487:M497"/>
    <mergeCell ref="N487:N497"/>
    <mergeCell ref="O487:O497"/>
    <mergeCell ref="P487:P497"/>
    <mergeCell ref="A487:A497"/>
    <mergeCell ref="B487:B497"/>
    <mergeCell ref="C487:C497"/>
    <mergeCell ref="D487:D497"/>
    <mergeCell ref="J487:J497"/>
    <mergeCell ref="K487:K497"/>
    <mergeCell ref="L487:L497"/>
    <mergeCell ref="M498:M508"/>
    <mergeCell ref="N498:N508"/>
    <mergeCell ref="O498:O508"/>
    <mergeCell ref="P498:P508"/>
    <mergeCell ref="A498:A508"/>
    <mergeCell ref="B498:B508"/>
    <mergeCell ref="C498:C508"/>
    <mergeCell ref="D498:D508"/>
    <mergeCell ref="J498:J508"/>
    <mergeCell ref="K498:K508"/>
    <mergeCell ref="L498:L508"/>
    <mergeCell ref="M509:M519"/>
    <mergeCell ref="N509:N519"/>
    <mergeCell ref="O509:O519"/>
    <mergeCell ref="P509:P519"/>
    <mergeCell ref="A509:A519"/>
    <mergeCell ref="B509:B519"/>
    <mergeCell ref="C509:C519"/>
    <mergeCell ref="D509:D519"/>
    <mergeCell ref="J509:J519"/>
    <mergeCell ref="K509:K519"/>
    <mergeCell ref="L509:L519"/>
    <mergeCell ref="M520:M530"/>
    <mergeCell ref="N520:N530"/>
    <mergeCell ref="O520:O530"/>
    <mergeCell ref="P520:P530"/>
    <mergeCell ref="A520:A530"/>
    <mergeCell ref="B520:B530"/>
    <mergeCell ref="C520:C530"/>
    <mergeCell ref="D520:D530"/>
    <mergeCell ref="J520:J530"/>
    <mergeCell ref="K520:K530"/>
    <mergeCell ref="L520:L530"/>
    <mergeCell ref="M531:M541"/>
    <mergeCell ref="N531:N541"/>
    <mergeCell ref="O531:O541"/>
    <mergeCell ref="P531:P541"/>
    <mergeCell ref="A531:A541"/>
    <mergeCell ref="B531:B541"/>
    <mergeCell ref="C531:C541"/>
    <mergeCell ref="D531:D541"/>
    <mergeCell ref="J531:J541"/>
    <mergeCell ref="K531:K541"/>
    <mergeCell ref="L531:L541"/>
    <mergeCell ref="M542:M552"/>
    <mergeCell ref="N542:N552"/>
    <mergeCell ref="O542:O552"/>
    <mergeCell ref="P542:P552"/>
    <mergeCell ref="A542:A552"/>
    <mergeCell ref="B542:B552"/>
    <mergeCell ref="C542:C552"/>
    <mergeCell ref="D542:D552"/>
    <mergeCell ref="J542:J552"/>
    <mergeCell ref="K542:K552"/>
    <mergeCell ref="L542:L552"/>
    <mergeCell ref="M553:M563"/>
    <mergeCell ref="N553:N563"/>
    <mergeCell ref="O553:O563"/>
    <mergeCell ref="P553:P563"/>
    <mergeCell ref="A553:A563"/>
    <mergeCell ref="B553:B563"/>
    <mergeCell ref="C553:C563"/>
    <mergeCell ref="D553:D563"/>
    <mergeCell ref="J553:J563"/>
    <mergeCell ref="K553:K563"/>
    <mergeCell ref="L553:L563"/>
    <mergeCell ref="M564:M574"/>
    <mergeCell ref="N564:N574"/>
    <mergeCell ref="O564:O574"/>
    <mergeCell ref="P564:P574"/>
    <mergeCell ref="A564:A574"/>
    <mergeCell ref="B564:B574"/>
    <mergeCell ref="C564:C574"/>
    <mergeCell ref="D564:D574"/>
    <mergeCell ref="J564:J574"/>
    <mergeCell ref="K564:K574"/>
    <mergeCell ref="L564:L574"/>
  </mergeCells>
  <printOptions gridLines="1" horizontalCentered="1"/>
  <pageMargins bottom="0.75" footer="0.0" header="0.0" left="0.7" right="0.7" top="0.75"/>
  <pageSetup cellComments="atEnd" orientation="landscape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9.63"/>
    <col customWidth="1" min="3" max="3" width="12.38"/>
    <col customWidth="1" min="4" max="4" width="29.88"/>
    <col customWidth="1" min="5" max="13" width="8.0"/>
    <col customWidth="1" min="14" max="14" width="10.13"/>
    <col customWidth="1" min="15" max="15" width="13.88"/>
    <col customWidth="1" min="16" max="16" width="8.0"/>
  </cols>
  <sheetData>
    <row r="1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ht="15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ht="15.75" customHeight="1">
      <c r="A6" s="295" t="s">
        <v>785</v>
      </c>
      <c r="Q6" s="1"/>
      <c r="R6" s="1"/>
      <c r="S6" s="1"/>
      <c r="T6" s="1"/>
      <c r="U6" s="1"/>
      <c r="V6" s="1"/>
      <c r="W6" s="1"/>
      <c r="X6" s="1"/>
    </row>
    <row r="7" ht="19.5" customHeight="1">
      <c r="A7" s="64" t="s">
        <v>1</v>
      </c>
      <c r="Q7" s="1"/>
      <c r="R7" s="1"/>
      <c r="S7" s="1"/>
      <c r="T7" s="1"/>
      <c r="U7" s="1"/>
      <c r="V7" s="1"/>
      <c r="W7" s="1"/>
      <c r="X7" s="1"/>
    </row>
    <row r="8" ht="15.75" customHeight="1">
      <c r="A8" s="296"/>
      <c r="B8" s="1"/>
      <c r="C8" s="1"/>
      <c r="D8" s="296"/>
      <c r="E8" s="297"/>
      <c r="F8" s="297"/>
      <c r="G8" s="297"/>
      <c r="H8" s="296"/>
      <c r="I8" s="297"/>
      <c r="J8" s="296"/>
      <c r="K8" s="297"/>
      <c r="L8" s="297"/>
      <c r="M8" s="297"/>
      <c r="N8" s="297"/>
      <c r="O8" s="297"/>
      <c r="P8" s="297"/>
      <c r="Q8" s="1"/>
      <c r="R8" s="1"/>
      <c r="S8" s="1"/>
      <c r="T8" s="1"/>
      <c r="U8" s="1"/>
      <c r="V8" s="1"/>
      <c r="W8" s="1"/>
      <c r="X8" s="1"/>
    </row>
    <row r="9" ht="15.75" customHeight="1">
      <c r="A9" s="63" t="s">
        <v>786</v>
      </c>
      <c r="B9" s="300" t="s">
        <v>578</v>
      </c>
      <c r="D9" s="1"/>
      <c r="E9" s="7"/>
      <c r="F9" s="7"/>
      <c r="G9" s="7"/>
      <c r="H9" s="1"/>
      <c r="I9" s="7"/>
      <c r="J9" s="1"/>
      <c r="K9" s="7"/>
      <c r="L9" s="7"/>
      <c r="M9" s="63"/>
      <c r="N9" s="63" t="s">
        <v>787</v>
      </c>
      <c r="O9" s="7"/>
      <c r="P9" s="300" t="s">
        <v>788</v>
      </c>
      <c r="Q9" s="7"/>
      <c r="R9" s="7"/>
      <c r="S9" s="7"/>
      <c r="T9" s="7"/>
      <c r="U9" s="7"/>
      <c r="V9" s="7"/>
      <c r="W9" s="7"/>
      <c r="X9" s="7"/>
    </row>
    <row r="10" ht="15.75" customHeight="1">
      <c r="A10" s="63" t="s">
        <v>606</v>
      </c>
      <c r="B10" s="1"/>
      <c r="C10" s="303" t="s">
        <v>888</v>
      </c>
      <c r="D10" s="1"/>
      <c r="E10" s="1"/>
      <c r="F10" s="1"/>
      <c r="G10" s="1"/>
      <c r="H10" s="1"/>
      <c r="I10" s="1"/>
      <c r="J10" s="1"/>
      <c r="K10" s="7"/>
      <c r="L10" s="7"/>
      <c r="M10" s="7"/>
      <c r="N10" s="63" t="s">
        <v>790</v>
      </c>
      <c r="O10" s="304"/>
      <c r="P10" s="300" t="s">
        <v>924</v>
      </c>
      <c r="Q10" s="7"/>
      <c r="R10" s="7"/>
      <c r="S10" s="7"/>
      <c r="T10" s="7"/>
      <c r="U10" s="7"/>
      <c r="V10" s="7"/>
      <c r="W10" s="7"/>
      <c r="X10" s="7"/>
    </row>
    <row r="11" ht="15.75" customHeight="1">
      <c r="A11" s="63" t="s">
        <v>792</v>
      </c>
      <c r="B11" s="7"/>
      <c r="C11" s="300" t="s">
        <v>890</v>
      </c>
      <c r="D11" s="7"/>
      <c r="E11" s="7"/>
      <c r="F11" s="7"/>
      <c r="G11" s="7"/>
      <c r="H11" s="63"/>
      <c r="I11" s="63"/>
      <c r="J11" s="1"/>
      <c r="K11" s="297"/>
      <c r="L11" s="297"/>
      <c r="M11" s="297"/>
      <c r="N11" s="63" t="s">
        <v>607</v>
      </c>
      <c r="O11" s="297"/>
      <c r="P11" s="297"/>
      <c r="Q11" s="1"/>
      <c r="R11" s="1"/>
      <c r="S11" s="1"/>
      <c r="T11" s="1"/>
      <c r="U11" s="1"/>
      <c r="V11" s="1"/>
      <c r="W11" s="1"/>
      <c r="X11" s="1"/>
    </row>
    <row r="12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ht="72.75" customHeight="1">
      <c r="A13" s="201" t="s">
        <v>609</v>
      </c>
      <c r="B13" s="201" t="s">
        <v>7</v>
      </c>
      <c r="C13" s="201" t="s">
        <v>8</v>
      </c>
      <c r="D13" s="201" t="s">
        <v>9</v>
      </c>
      <c r="E13" s="313"/>
      <c r="F13" s="305" t="s">
        <v>794</v>
      </c>
      <c r="G13" s="59"/>
      <c r="H13" s="305" t="s">
        <v>795</v>
      </c>
      <c r="I13" s="59"/>
      <c r="J13" s="309" t="s">
        <v>796</v>
      </c>
      <c r="K13" s="309" t="s">
        <v>797</v>
      </c>
      <c r="L13" s="305" t="s">
        <v>798</v>
      </c>
      <c r="M13" s="59"/>
      <c r="N13" s="439" t="s">
        <v>799</v>
      </c>
      <c r="O13" s="308" t="s">
        <v>800</v>
      </c>
      <c r="P13" s="309" t="s">
        <v>801</v>
      </c>
      <c r="Q13" s="56"/>
      <c r="R13" s="56"/>
      <c r="S13" s="56"/>
      <c r="T13" s="56"/>
      <c r="U13" s="56"/>
      <c r="V13" s="56"/>
      <c r="W13" s="56"/>
      <c r="X13" s="56"/>
      <c r="Y13" s="223"/>
      <c r="Z13" s="223"/>
    </row>
    <row r="14" ht="25.5" customHeight="1">
      <c r="A14" s="16"/>
      <c r="B14" s="16"/>
      <c r="C14" s="16"/>
      <c r="D14" s="16"/>
      <c r="E14" s="310"/>
      <c r="F14" s="310" t="s">
        <v>802</v>
      </c>
      <c r="G14" s="313" t="s">
        <v>803</v>
      </c>
      <c r="H14" s="310" t="s">
        <v>802</v>
      </c>
      <c r="I14" s="313" t="s">
        <v>803</v>
      </c>
      <c r="J14" s="16"/>
      <c r="K14" s="16"/>
      <c r="L14" s="310" t="s">
        <v>804</v>
      </c>
      <c r="M14" s="313" t="s">
        <v>805</v>
      </c>
      <c r="N14" s="16"/>
      <c r="O14" s="314" t="s">
        <v>806</v>
      </c>
      <c r="P14" s="16"/>
      <c r="Q14" s="56"/>
      <c r="R14" s="56"/>
      <c r="S14" s="56"/>
      <c r="T14" s="56"/>
      <c r="U14" s="56"/>
      <c r="V14" s="56"/>
      <c r="W14" s="56"/>
      <c r="X14" s="56"/>
      <c r="Y14" s="223"/>
      <c r="Z14" s="223"/>
    </row>
    <row r="15" ht="37.5" customHeight="1">
      <c r="A15" s="315" t="s">
        <v>807</v>
      </c>
      <c r="B15" s="316" t="s">
        <v>27</v>
      </c>
      <c r="C15" s="317" t="s">
        <v>304</v>
      </c>
      <c r="D15" s="318" t="s">
        <v>808</v>
      </c>
      <c r="E15" s="440"/>
      <c r="F15" s="319">
        <v>20.0</v>
      </c>
      <c r="G15" s="316">
        <f>F15/2</f>
        <v>10</v>
      </c>
      <c r="H15" s="319">
        <v>21.0</v>
      </c>
      <c r="I15" s="441">
        <f>H15/2</f>
        <v>10.5</v>
      </c>
      <c r="J15" s="316">
        <v>2.7</v>
      </c>
      <c r="K15" s="316">
        <v>2.4</v>
      </c>
      <c r="L15" s="316">
        <v>97.22</v>
      </c>
      <c r="M15" s="316" t="str">
        <f>IF(L15&gt;=95,"4",IF(L15&gt;=89,"3",IF(L15&gt;=82,"2",IF(L15&gt;=75,"1","0"))))</f>
        <v>4</v>
      </c>
      <c r="N15" s="441">
        <f>G15+I15+J15+K15+M15</f>
        <v>29.6</v>
      </c>
      <c r="O15" s="316">
        <v>5.0</v>
      </c>
      <c r="P15" s="222">
        <f t="shared" ref="P15:P16" si="1">N15+O15</f>
        <v>34.6</v>
      </c>
      <c r="Q15" s="56"/>
      <c r="R15" s="56"/>
      <c r="S15" s="56"/>
      <c r="T15" s="56"/>
      <c r="U15" s="56"/>
      <c r="V15" s="56"/>
      <c r="W15" s="56"/>
      <c r="X15" s="56"/>
      <c r="Y15" s="223"/>
      <c r="Z15" s="223"/>
    </row>
    <row r="16" ht="15.75" customHeight="1">
      <c r="A16" s="442"/>
      <c r="B16" s="327"/>
      <c r="C16" s="328"/>
      <c r="D16" s="328"/>
      <c r="E16" s="442"/>
      <c r="F16" s="329"/>
      <c r="G16" s="318">
        <v>10.0</v>
      </c>
      <c r="H16" s="331"/>
      <c r="I16" s="318">
        <v>11.0</v>
      </c>
      <c r="J16" s="321">
        <v>3.0</v>
      </c>
      <c r="K16" s="321">
        <v>3.0</v>
      </c>
      <c r="L16" s="443"/>
      <c r="M16" s="321">
        <v>4.0</v>
      </c>
      <c r="N16" s="334">
        <f>sum(F16:M16)</f>
        <v>31</v>
      </c>
      <c r="O16" s="334">
        <v>5.0</v>
      </c>
      <c r="P16" s="222">
        <f t="shared" si="1"/>
        <v>36</v>
      </c>
      <c r="Q16" s="56"/>
      <c r="R16" s="56"/>
      <c r="S16" s="56"/>
      <c r="T16" s="56"/>
      <c r="U16" s="56"/>
      <c r="V16" s="56"/>
      <c r="W16" s="56"/>
      <c r="X16" s="56"/>
      <c r="Y16" s="223"/>
      <c r="Z16" s="223"/>
    </row>
    <row r="17" ht="15.75" customHeight="1">
      <c r="A17" s="20">
        <v>1.0</v>
      </c>
      <c r="B17" s="21" t="s">
        <v>27</v>
      </c>
      <c r="C17" s="22" t="s">
        <v>28</v>
      </c>
      <c r="D17" s="23" t="s">
        <v>29</v>
      </c>
      <c r="E17" s="444"/>
      <c r="F17" s="352"/>
      <c r="G17" s="392"/>
      <c r="H17" s="445"/>
      <c r="I17" s="392"/>
      <c r="J17" s="393"/>
      <c r="K17" s="393"/>
      <c r="L17" s="446"/>
      <c r="M17" s="393"/>
      <c r="N17" s="343"/>
      <c r="O17" s="343" t="str">
        <f>Incentive!AB15</f>
        <v/>
      </c>
      <c r="P17" s="447"/>
      <c r="Q17" s="56"/>
      <c r="R17" s="56"/>
      <c r="S17" s="56"/>
      <c r="T17" s="56"/>
      <c r="U17" s="56"/>
      <c r="V17" s="56"/>
      <c r="W17" s="56"/>
      <c r="X17" s="56"/>
      <c r="Y17" s="223"/>
      <c r="Z17" s="223"/>
    </row>
    <row r="18" ht="15.75" customHeight="1">
      <c r="A18" s="48">
        <v>2.0</v>
      </c>
      <c r="B18" s="21" t="s">
        <v>30</v>
      </c>
      <c r="C18" s="22" t="s">
        <v>31</v>
      </c>
      <c r="D18" s="23" t="s">
        <v>32</v>
      </c>
      <c r="E18" s="448" t="s">
        <v>888</v>
      </c>
      <c r="F18" s="449">
        <v>28.0</v>
      </c>
      <c r="G18" s="397">
        <v>14.0</v>
      </c>
      <c r="H18" s="450">
        <v>30.0</v>
      </c>
      <c r="I18" s="397">
        <v>15.0</v>
      </c>
      <c r="J18" s="451">
        <v>2.4</v>
      </c>
      <c r="K18" s="451">
        <v>2.0</v>
      </c>
      <c r="L18" s="452">
        <v>100.0</v>
      </c>
      <c r="M18" s="393" t="str">
        <f>IF(L18&gt;=95,"4",IF(L18&gt;=89,"3",IF(L18&gt;=82,"2",IF(L18&gt;=75,"1","0"))))</f>
        <v>4</v>
      </c>
      <c r="N18" s="453">
        <f t="shared" ref="N18:N106" si="2">G18+I18+J18+K18+M18</f>
        <v>37.4</v>
      </c>
      <c r="O18" s="343">
        <f>Incentive!AB16</f>
        <v>1</v>
      </c>
      <c r="P18" s="454">
        <f>N18+O18</f>
        <v>38.4</v>
      </c>
      <c r="Q18" s="56"/>
      <c r="R18" s="56"/>
      <c r="S18" s="56"/>
      <c r="T18" s="56"/>
      <c r="U18" s="56"/>
      <c r="V18" s="56"/>
      <c r="W18" s="56"/>
      <c r="X18" s="56"/>
      <c r="Y18" s="223"/>
      <c r="Z18" s="223"/>
    </row>
    <row r="19" ht="15.75" customHeight="1">
      <c r="A19" s="20">
        <v>3.0</v>
      </c>
      <c r="B19" s="31" t="s">
        <v>33</v>
      </c>
      <c r="C19" s="22" t="s">
        <v>34</v>
      </c>
      <c r="D19" s="23" t="s">
        <v>35</v>
      </c>
      <c r="E19" s="444"/>
      <c r="F19" s="352"/>
      <c r="G19" s="392"/>
      <c r="H19" s="445"/>
      <c r="I19" s="392"/>
      <c r="J19" s="393"/>
      <c r="K19" s="393"/>
      <c r="L19" s="446"/>
      <c r="M19" s="393"/>
      <c r="N19" s="453">
        <f t="shared" si="2"/>
        <v>0</v>
      </c>
      <c r="O19" s="343">
        <f>Incentive!AB17</f>
        <v>4</v>
      </c>
      <c r="P19" s="447"/>
      <c r="Q19" s="56"/>
      <c r="R19" s="56"/>
      <c r="S19" s="56"/>
      <c r="T19" s="56"/>
      <c r="U19" s="56"/>
      <c r="V19" s="56"/>
      <c r="W19" s="56"/>
      <c r="X19" s="56"/>
      <c r="Y19" s="223"/>
      <c r="Z19" s="223"/>
    </row>
    <row r="20" ht="15.75" customHeight="1">
      <c r="A20" s="48">
        <v>4.0</v>
      </c>
      <c r="B20" s="31" t="s">
        <v>36</v>
      </c>
      <c r="C20" s="22" t="s">
        <v>37</v>
      </c>
      <c r="D20" s="23" t="s">
        <v>38</v>
      </c>
      <c r="E20" s="444"/>
      <c r="F20" s="352"/>
      <c r="G20" s="392"/>
      <c r="H20" s="445"/>
      <c r="I20" s="392"/>
      <c r="J20" s="393"/>
      <c r="K20" s="393"/>
      <c r="L20" s="452"/>
      <c r="M20" s="455"/>
      <c r="N20" s="453">
        <f t="shared" si="2"/>
        <v>0</v>
      </c>
      <c r="O20" s="343">
        <f>Incentive!AB18</f>
        <v>5</v>
      </c>
      <c r="P20" s="447"/>
      <c r="Q20" s="56"/>
      <c r="R20" s="56"/>
      <c r="S20" s="56"/>
      <c r="T20" s="56"/>
      <c r="U20" s="56"/>
      <c r="V20" s="56"/>
      <c r="W20" s="56"/>
      <c r="X20" s="56"/>
      <c r="Y20" s="223"/>
      <c r="Z20" s="223"/>
    </row>
    <row r="21" ht="15.75" customHeight="1">
      <c r="A21" s="20">
        <v>5.0</v>
      </c>
      <c r="B21" s="31" t="s">
        <v>39</v>
      </c>
      <c r="C21" s="22" t="s">
        <v>40</v>
      </c>
      <c r="D21" s="23" t="s">
        <v>41</v>
      </c>
      <c r="E21" s="444"/>
      <c r="F21" s="352"/>
      <c r="G21" s="392"/>
      <c r="H21" s="445"/>
      <c r="I21" s="392"/>
      <c r="J21" s="393"/>
      <c r="K21" s="393"/>
      <c r="L21" s="446"/>
      <c r="M21" s="393"/>
      <c r="N21" s="453">
        <f t="shared" si="2"/>
        <v>0</v>
      </c>
      <c r="O21" s="343">
        <f>Incentive!AB19</f>
        <v>4</v>
      </c>
      <c r="P21" s="447"/>
      <c r="Q21" s="56"/>
      <c r="R21" s="56"/>
      <c r="S21" s="56"/>
      <c r="T21" s="56"/>
      <c r="U21" s="56"/>
      <c r="V21" s="56"/>
      <c r="W21" s="56"/>
      <c r="X21" s="56"/>
      <c r="Y21" s="223"/>
      <c r="Z21" s="223"/>
    </row>
    <row r="22" ht="15.75" customHeight="1">
      <c r="A22" s="48">
        <v>6.0</v>
      </c>
      <c r="B22" s="31" t="s">
        <v>42</v>
      </c>
      <c r="C22" s="22" t="s">
        <v>43</v>
      </c>
      <c r="D22" s="23" t="s">
        <v>44</v>
      </c>
      <c r="E22" s="444"/>
      <c r="F22" s="352"/>
      <c r="G22" s="392"/>
      <c r="H22" s="445"/>
      <c r="I22" s="392"/>
      <c r="J22" s="393"/>
      <c r="K22" s="393"/>
      <c r="L22" s="446"/>
      <c r="M22" s="393"/>
      <c r="N22" s="453">
        <f t="shared" si="2"/>
        <v>0</v>
      </c>
      <c r="O22" s="343">
        <f>Incentive!AB20</f>
        <v>4</v>
      </c>
      <c r="P22" s="447"/>
      <c r="Q22" s="56"/>
      <c r="R22" s="56"/>
      <c r="S22" s="56"/>
      <c r="T22" s="56"/>
      <c r="U22" s="56"/>
      <c r="V22" s="56"/>
      <c r="W22" s="56"/>
      <c r="X22" s="56"/>
      <c r="Y22" s="223"/>
      <c r="Z22" s="223"/>
    </row>
    <row r="23" ht="15.75" customHeight="1">
      <c r="A23" s="20">
        <v>7.0</v>
      </c>
      <c r="B23" s="31" t="s">
        <v>45</v>
      </c>
      <c r="C23" s="22" t="s">
        <v>46</v>
      </c>
      <c r="D23" s="23" t="s">
        <v>47</v>
      </c>
      <c r="E23" s="444"/>
      <c r="F23" s="352"/>
      <c r="G23" s="392"/>
      <c r="H23" s="445"/>
      <c r="I23" s="392"/>
      <c r="J23" s="393"/>
      <c r="K23" s="393"/>
      <c r="L23" s="446"/>
      <c r="M23" s="393"/>
      <c r="N23" s="453">
        <f t="shared" si="2"/>
        <v>0</v>
      </c>
      <c r="O23" s="343">
        <f>Incentive!AB21</f>
        <v>4</v>
      </c>
      <c r="P23" s="447"/>
      <c r="Q23" s="56"/>
      <c r="R23" s="56"/>
      <c r="S23" s="56"/>
      <c r="T23" s="56"/>
      <c r="U23" s="56"/>
      <c r="V23" s="56"/>
      <c r="W23" s="56"/>
      <c r="X23" s="56"/>
      <c r="Y23" s="223"/>
      <c r="Z23" s="223"/>
    </row>
    <row r="24" ht="15.75" customHeight="1">
      <c r="A24" s="48">
        <v>8.0</v>
      </c>
      <c r="B24" s="31" t="s">
        <v>48</v>
      </c>
      <c r="C24" s="22" t="s">
        <v>49</v>
      </c>
      <c r="D24" s="23" t="s">
        <v>50</v>
      </c>
      <c r="E24" s="444"/>
      <c r="F24" s="352"/>
      <c r="G24" s="392"/>
      <c r="H24" s="445"/>
      <c r="I24" s="392"/>
      <c r="J24" s="393"/>
      <c r="K24" s="393"/>
      <c r="L24" s="446"/>
      <c r="M24" s="393"/>
      <c r="N24" s="453">
        <f t="shared" si="2"/>
        <v>0</v>
      </c>
      <c r="O24" s="343">
        <f>Incentive!AB22</f>
        <v>2</v>
      </c>
      <c r="P24" s="447"/>
      <c r="Q24" s="56"/>
      <c r="R24" s="56"/>
      <c r="S24" s="56"/>
      <c r="T24" s="56"/>
      <c r="U24" s="56"/>
      <c r="V24" s="56"/>
      <c r="W24" s="56"/>
      <c r="X24" s="56"/>
      <c r="Y24" s="223"/>
      <c r="Z24" s="223"/>
    </row>
    <row r="25" ht="15.75" customHeight="1">
      <c r="A25" s="20">
        <v>9.0</v>
      </c>
      <c r="B25" s="31" t="s">
        <v>51</v>
      </c>
      <c r="C25" s="22" t="s">
        <v>52</v>
      </c>
      <c r="D25" s="23" t="s">
        <v>53</v>
      </c>
      <c r="E25" s="444"/>
      <c r="F25" s="352"/>
      <c r="G25" s="392"/>
      <c r="H25" s="445"/>
      <c r="I25" s="392"/>
      <c r="J25" s="393"/>
      <c r="K25" s="393"/>
      <c r="L25" s="446"/>
      <c r="M25" s="393"/>
      <c r="N25" s="453">
        <f t="shared" si="2"/>
        <v>0</v>
      </c>
      <c r="O25" s="343">
        <f>Incentive!AB23</f>
        <v>1</v>
      </c>
      <c r="P25" s="447"/>
      <c r="Q25" s="56"/>
      <c r="R25" s="56"/>
      <c r="S25" s="56"/>
      <c r="T25" s="56"/>
      <c r="U25" s="56"/>
      <c r="V25" s="56"/>
      <c r="W25" s="56"/>
      <c r="X25" s="56"/>
      <c r="Y25" s="223"/>
      <c r="Z25" s="223"/>
    </row>
    <row r="26" ht="15.75" customHeight="1">
      <c r="A26" s="48">
        <v>10.0</v>
      </c>
      <c r="B26" s="31" t="s">
        <v>54</v>
      </c>
      <c r="C26" s="22" t="s">
        <v>55</v>
      </c>
      <c r="D26" s="23" t="s">
        <v>56</v>
      </c>
      <c r="E26" s="444"/>
      <c r="F26" s="352"/>
      <c r="G26" s="392"/>
      <c r="H26" s="445"/>
      <c r="I26" s="392"/>
      <c r="J26" s="393"/>
      <c r="K26" s="393"/>
      <c r="L26" s="446"/>
      <c r="M26" s="393"/>
      <c r="N26" s="453">
        <f t="shared" si="2"/>
        <v>0</v>
      </c>
      <c r="O26" s="343" t="str">
        <f>Incentive!AB24</f>
        <v/>
      </c>
      <c r="P26" s="447"/>
      <c r="Q26" s="56"/>
      <c r="R26" s="56"/>
      <c r="S26" s="56"/>
      <c r="T26" s="56"/>
      <c r="U26" s="56"/>
      <c r="V26" s="56"/>
      <c r="W26" s="56"/>
      <c r="X26" s="56"/>
      <c r="Y26" s="223"/>
      <c r="Z26" s="223"/>
    </row>
    <row r="27" ht="15.75" customHeight="1">
      <c r="A27" s="20">
        <v>11.0</v>
      </c>
      <c r="B27" s="31" t="s">
        <v>57</v>
      </c>
      <c r="C27" s="22" t="s">
        <v>58</v>
      </c>
      <c r="D27" s="23" t="s">
        <v>59</v>
      </c>
      <c r="E27" s="448" t="s">
        <v>888</v>
      </c>
      <c r="F27" s="449">
        <v>25.0</v>
      </c>
      <c r="G27" s="397">
        <v>13.0</v>
      </c>
      <c r="H27" s="450">
        <v>26.0</v>
      </c>
      <c r="I27" s="397">
        <v>13.0</v>
      </c>
      <c r="J27" s="451">
        <v>2.7</v>
      </c>
      <c r="K27" s="451">
        <v>2.0</v>
      </c>
      <c r="L27" s="452">
        <v>76.0</v>
      </c>
      <c r="M27" s="393" t="str">
        <f>IF(L27&gt;=95,"4",IF(L27&gt;=89,"3",IF(L27&gt;=82,"2",IF(L27&gt;=75,"1","0"))))</f>
        <v>1</v>
      </c>
      <c r="N27" s="453">
        <f t="shared" si="2"/>
        <v>31.7</v>
      </c>
      <c r="O27" s="343">
        <f>Incentive!AB25</f>
        <v>1</v>
      </c>
      <c r="P27" s="454">
        <f>N27+O27</f>
        <v>32.7</v>
      </c>
      <c r="Q27" s="56"/>
      <c r="R27" s="56"/>
      <c r="S27" s="56"/>
      <c r="T27" s="56"/>
      <c r="U27" s="56"/>
      <c r="V27" s="56"/>
      <c r="W27" s="56"/>
      <c r="X27" s="56"/>
      <c r="Y27" s="223"/>
      <c r="Z27" s="223"/>
    </row>
    <row r="28" ht="15.75" customHeight="1">
      <c r="A28" s="48">
        <v>12.0</v>
      </c>
      <c r="B28" s="31" t="s">
        <v>60</v>
      </c>
      <c r="C28" s="22" t="s">
        <v>61</v>
      </c>
      <c r="D28" s="23" t="s">
        <v>62</v>
      </c>
      <c r="E28" s="444"/>
      <c r="F28" s="352"/>
      <c r="G28" s="392"/>
      <c r="H28" s="445"/>
      <c r="I28" s="392"/>
      <c r="J28" s="393"/>
      <c r="K28" s="393"/>
      <c r="L28" s="446"/>
      <c r="M28" s="393"/>
      <c r="N28" s="453">
        <f t="shared" si="2"/>
        <v>0</v>
      </c>
      <c r="O28" s="343" t="str">
        <f>Incentive!AB26</f>
        <v/>
      </c>
      <c r="P28" s="447"/>
      <c r="Q28" s="56"/>
      <c r="R28" s="56"/>
      <c r="S28" s="56"/>
      <c r="T28" s="56"/>
      <c r="U28" s="56"/>
      <c r="V28" s="56"/>
      <c r="W28" s="56"/>
      <c r="X28" s="56"/>
      <c r="Y28" s="223"/>
      <c r="Z28" s="223"/>
    </row>
    <row r="29" ht="15.75" customHeight="1">
      <c r="A29" s="20">
        <v>13.0</v>
      </c>
      <c r="B29" s="31" t="s">
        <v>63</v>
      </c>
      <c r="C29" s="22" t="s">
        <v>64</v>
      </c>
      <c r="D29" s="23" t="s">
        <v>65</v>
      </c>
      <c r="E29" s="444"/>
      <c r="F29" s="352"/>
      <c r="G29" s="392"/>
      <c r="H29" s="445"/>
      <c r="I29" s="392"/>
      <c r="J29" s="393"/>
      <c r="K29" s="393"/>
      <c r="L29" s="446"/>
      <c r="M29" s="393"/>
      <c r="N29" s="453">
        <f t="shared" si="2"/>
        <v>0</v>
      </c>
      <c r="O29" s="343">
        <f>Incentive!AB27</f>
        <v>3</v>
      </c>
      <c r="P29" s="447"/>
      <c r="Q29" s="56"/>
      <c r="R29" s="56"/>
      <c r="S29" s="56"/>
      <c r="T29" s="56"/>
      <c r="U29" s="56"/>
      <c r="V29" s="56"/>
      <c r="W29" s="56"/>
      <c r="X29" s="56"/>
      <c r="Y29" s="223"/>
      <c r="Z29" s="223"/>
    </row>
    <row r="30" ht="15.75" customHeight="1">
      <c r="A30" s="48">
        <v>14.0</v>
      </c>
      <c r="B30" s="31" t="s">
        <v>66</v>
      </c>
      <c r="C30" s="22" t="s">
        <v>67</v>
      </c>
      <c r="D30" s="23" t="s">
        <v>68</v>
      </c>
      <c r="E30" s="448" t="s">
        <v>888</v>
      </c>
      <c r="F30" s="449">
        <v>29.0</v>
      </c>
      <c r="G30" s="397">
        <v>15.0</v>
      </c>
      <c r="H30" s="450">
        <v>30.0</v>
      </c>
      <c r="I30" s="397">
        <v>15.0</v>
      </c>
      <c r="J30" s="451">
        <v>2.7</v>
      </c>
      <c r="K30" s="451">
        <v>2.4</v>
      </c>
      <c r="L30" s="452">
        <v>90.0</v>
      </c>
      <c r="M30" s="393" t="str">
        <f t="shared" ref="M30:M31" si="3">IF(L30&gt;=95,"4",IF(L30&gt;=89,"3",IF(L30&gt;=82,"2",IF(L30&gt;=75,"1","0"))))</f>
        <v>3</v>
      </c>
      <c r="N30" s="453">
        <f t="shared" si="2"/>
        <v>38.1</v>
      </c>
      <c r="O30" s="343" t="str">
        <f>Incentive!AB28</f>
        <v/>
      </c>
      <c r="P30" s="454">
        <f t="shared" ref="P30:P31" si="4">N30+O30</f>
        <v>38.1</v>
      </c>
      <c r="Q30" s="56"/>
      <c r="R30" s="56"/>
      <c r="S30" s="56"/>
      <c r="T30" s="56"/>
      <c r="U30" s="56"/>
      <c r="V30" s="56"/>
      <c r="W30" s="56"/>
      <c r="X30" s="56"/>
      <c r="Y30" s="223"/>
      <c r="Z30" s="223"/>
    </row>
    <row r="31" ht="15.75" customHeight="1">
      <c r="A31" s="20">
        <v>15.0</v>
      </c>
      <c r="B31" s="31" t="s">
        <v>69</v>
      </c>
      <c r="C31" s="22" t="s">
        <v>70</v>
      </c>
      <c r="D31" s="23" t="s">
        <v>71</v>
      </c>
      <c r="E31" s="448" t="s">
        <v>888</v>
      </c>
      <c r="F31" s="449" t="s">
        <v>809</v>
      </c>
      <c r="G31" s="397">
        <v>0.0</v>
      </c>
      <c r="H31" s="450" t="s">
        <v>809</v>
      </c>
      <c r="I31" s="397">
        <v>0.0</v>
      </c>
      <c r="J31" s="451">
        <v>2.4</v>
      </c>
      <c r="K31" s="451">
        <v>2.0</v>
      </c>
      <c r="L31" s="452">
        <v>91.0</v>
      </c>
      <c r="M31" s="393" t="str">
        <f t="shared" si="3"/>
        <v>3</v>
      </c>
      <c r="N31" s="453">
        <f t="shared" si="2"/>
        <v>7.4</v>
      </c>
      <c r="O31" s="343">
        <f>Incentive!AB29</f>
        <v>1</v>
      </c>
      <c r="P31" s="454">
        <f t="shared" si="4"/>
        <v>8.4</v>
      </c>
      <c r="Q31" s="56"/>
      <c r="R31" s="56"/>
      <c r="S31" s="56"/>
      <c r="T31" s="56"/>
      <c r="U31" s="56"/>
      <c r="V31" s="56"/>
      <c r="W31" s="56"/>
      <c r="X31" s="56"/>
      <c r="Y31" s="223"/>
      <c r="Z31" s="223"/>
    </row>
    <row r="32" ht="15.75" customHeight="1">
      <c r="A32" s="48">
        <v>16.0</v>
      </c>
      <c r="B32" s="31" t="s">
        <v>72</v>
      </c>
      <c r="C32" s="22" t="s">
        <v>73</v>
      </c>
      <c r="D32" s="23" t="s">
        <v>74</v>
      </c>
      <c r="E32" s="444"/>
      <c r="F32" s="352"/>
      <c r="G32" s="392"/>
      <c r="H32" s="445"/>
      <c r="I32" s="392"/>
      <c r="J32" s="393"/>
      <c r="K32" s="393"/>
      <c r="L32" s="446"/>
      <c r="M32" s="393"/>
      <c r="N32" s="453">
        <f t="shared" si="2"/>
        <v>0</v>
      </c>
      <c r="O32" s="343">
        <f>Incentive!AB30</f>
        <v>3</v>
      </c>
      <c r="P32" s="447"/>
      <c r="Q32" s="56"/>
      <c r="R32" s="56"/>
      <c r="S32" s="56"/>
      <c r="T32" s="56"/>
      <c r="U32" s="56"/>
      <c r="V32" s="56"/>
      <c r="W32" s="56"/>
      <c r="X32" s="56"/>
      <c r="Y32" s="223"/>
      <c r="Z32" s="223"/>
    </row>
    <row r="33" ht="15.75" customHeight="1">
      <c r="A33" s="20">
        <v>17.0</v>
      </c>
      <c r="B33" s="31" t="s">
        <v>75</v>
      </c>
      <c r="C33" s="22" t="s">
        <v>76</v>
      </c>
      <c r="D33" s="23" t="s">
        <v>77</v>
      </c>
      <c r="E33" s="444"/>
      <c r="F33" s="352"/>
      <c r="G33" s="392"/>
      <c r="H33" s="445"/>
      <c r="I33" s="392"/>
      <c r="J33" s="393"/>
      <c r="K33" s="393"/>
      <c r="L33" s="446"/>
      <c r="M33" s="393"/>
      <c r="N33" s="453">
        <f t="shared" si="2"/>
        <v>0</v>
      </c>
      <c r="O33" s="343" t="str">
        <f>Incentive!AB31</f>
        <v/>
      </c>
      <c r="P33" s="447"/>
      <c r="Q33" s="56"/>
      <c r="R33" s="56"/>
      <c r="S33" s="56"/>
      <c r="T33" s="56"/>
      <c r="U33" s="56"/>
      <c r="V33" s="56"/>
      <c r="W33" s="56"/>
      <c r="X33" s="56"/>
      <c r="Y33" s="223"/>
      <c r="Z33" s="223"/>
    </row>
    <row r="34" ht="15.75" customHeight="1">
      <c r="A34" s="48">
        <v>18.0</v>
      </c>
      <c r="B34" s="31" t="s">
        <v>78</v>
      </c>
      <c r="C34" s="22" t="s">
        <v>79</v>
      </c>
      <c r="D34" s="23" t="s">
        <v>80</v>
      </c>
      <c r="E34" s="444"/>
      <c r="F34" s="352"/>
      <c r="G34" s="392"/>
      <c r="H34" s="445"/>
      <c r="I34" s="392"/>
      <c r="J34" s="393"/>
      <c r="K34" s="393"/>
      <c r="L34" s="446"/>
      <c r="M34" s="393"/>
      <c r="N34" s="453">
        <f t="shared" si="2"/>
        <v>0</v>
      </c>
      <c r="O34" s="343">
        <f>Incentive!AB32</f>
        <v>5</v>
      </c>
      <c r="P34" s="447"/>
      <c r="Q34" s="56"/>
      <c r="R34" s="56"/>
      <c r="S34" s="56"/>
      <c r="T34" s="56"/>
      <c r="U34" s="56"/>
      <c r="V34" s="56"/>
      <c r="W34" s="56"/>
      <c r="X34" s="56"/>
      <c r="Y34" s="223"/>
      <c r="Z34" s="223"/>
    </row>
    <row r="35" ht="15.75" customHeight="1">
      <c r="A35" s="20">
        <v>19.0</v>
      </c>
      <c r="B35" s="31" t="s">
        <v>81</v>
      </c>
      <c r="C35" s="22" t="s">
        <v>82</v>
      </c>
      <c r="D35" s="23" t="s">
        <v>83</v>
      </c>
      <c r="E35" s="448" t="s">
        <v>888</v>
      </c>
      <c r="F35" s="449">
        <v>22.0</v>
      </c>
      <c r="G35" s="397">
        <v>11.0</v>
      </c>
      <c r="H35" s="450" t="s">
        <v>809</v>
      </c>
      <c r="I35" s="397">
        <v>0.0</v>
      </c>
      <c r="J35" s="451">
        <v>2.1</v>
      </c>
      <c r="K35" s="451">
        <v>2.0</v>
      </c>
      <c r="L35" s="452">
        <v>79.0</v>
      </c>
      <c r="M35" s="393" t="str">
        <f>IF(L35&gt;=95,"4",IF(L35&gt;=89,"3",IF(L35&gt;=82,"2",IF(L35&gt;=75,"1","0"))))</f>
        <v>1</v>
      </c>
      <c r="N35" s="453">
        <f t="shared" si="2"/>
        <v>16.1</v>
      </c>
      <c r="O35" s="343" t="str">
        <f>Incentive!AB33</f>
        <v/>
      </c>
      <c r="P35" s="454">
        <f>N35+O35</f>
        <v>16.1</v>
      </c>
      <c r="Q35" s="56"/>
      <c r="R35" s="56"/>
      <c r="S35" s="56"/>
      <c r="T35" s="56"/>
      <c r="U35" s="56"/>
      <c r="V35" s="56"/>
      <c r="W35" s="56"/>
      <c r="X35" s="56"/>
      <c r="Y35" s="223"/>
      <c r="Z35" s="223"/>
    </row>
    <row r="36" ht="15.75" customHeight="1">
      <c r="A36" s="48">
        <v>20.0</v>
      </c>
      <c r="B36" s="31" t="s">
        <v>84</v>
      </c>
      <c r="C36" s="22" t="s">
        <v>85</v>
      </c>
      <c r="D36" s="23" t="s">
        <v>86</v>
      </c>
      <c r="E36" s="444"/>
      <c r="F36" s="352"/>
      <c r="G36" s="392"/>
      <c r="H36" s="445"/>
      <c r="I36" s="392"/>
      <c r="J36" s="393"/>
      <c r="K36" s="393"/>
      <c r="L36" s="446"/>
      <c r="M36" s="393"/>
      <c r="N36" s="453">
        <f t="shared" si="2"/>
        <v>0</v>
      </c>
      <c r="O36" s="343">
        <f>Incentive!AB34</f>
        <v>5</v>
      </c>
      <c r="P36" s="447"/>
      <c r="Q36" s="56"/>
      <c r="R36" s="56"/>
      <c r="S36" s="56"/>
      <c r="T36" s="56"/>
      <c r="U36" s="56"/>
      <c r="V36" s="56"/>
      <c r="W36" s="56"/>
      <c r="X36" s="56"/>
      <c r="Y36" s="223"/>
      <c r="Z36" s="223"/>
    </row>
    <row r="37" ht="15.75" customHeight="1">
      <c r="A37" s="20">
        <v>21.0</v>
      </c>
      <c r="B37" s="31" t="s">
        <v>87</v>
      </c>
      <c r="C37" s="22" t="s">
        <v>88</v>
      </c>
      <c r="D37" s="23" t="s">
        <v>89</v>
      </c>
      <c r="E37" s="448" t="s">
        <v>888</v>
      </c>
      <c r="F37" s="449">
        <v>6.0</v>
      </c>
      <c r="G37" s="397">
        <v>3.0</v>
      </c>
      <c r="H37" s="450">
        <v>15.0</v>
      </c>
      <c r="I37" s="397">
        <v>8.0</v>
      </c>
      <c r="J37" s="451">
        <v>2.1</v>
      </c>
      <c r="K37" s="451">
        <v>2.4</v>
      </c>
      <c r="L37" s="452">
        <v>76.0</v>
      </c>
      <c r="M37" s="393" t="str">
        <f>IF(L37&gt;=95,"4",IF(L37&gt;=89,"3",IF(L37&gt;=82,"2",IF(L37&gt;=75,"1","0"))))</f>
        <v>1</v>
      </c>
      <c r="N37" s="453">
        <f t="shared" si="2"/>
        <v>16.5</v>
      </c>
      <c r="O37" s="343" t="str">
        <f>Incentive!AB35</f>
        <v/>
      </c>
      <c r="P37" s="454">
        <f>N37+O37</f>
        <v>16.5</v>
      </c>
      <c r="Q37" s="56"/>
      <c r="R37" s="56"/>
      <c r="S37" s="56"/>
      <c r="T37" s="56"/>
      <c r="U37" s="56"/>
      <c r="V37" s="56"/>
      <c r="W37" s="56"/>
      <c r="X37" s="56"/>
      <c r="Y37" s="223"/>
      <c r="Z37" s="223"/>
    </row>
    <row r="38" ht="15.75" customHeight="1">
      <c r="A38" s="48">
        <v>22.0</v>
      </c>
      <c r="B38" s="31" t="s">
        <v>90</v>
      </c>
      <c r="C38" s="22" t="s">
        <v>91</v>
      </c>
      <c r="D38" s="23" t="s">
        <v>92</v>
      </c>
      <c r="E38" s="444"/>
      <c r="F38" s="352"/>
      <c r="G38" s="392"/>
      <c r="H38" s="445"/>
      <c r="I38" s="392"/>
      <c r="J38" s="393"/>
      <c r="K38" s="393"/>
      <c r="L38" s="446"/>
      <c r="M38" s="393"/>
      <c r="N38" s="453">
        <f t="shared" si="2"/>
        <v>0</v>
      </c>
      <c r="O38" s="343">
        <f>Incentive!AB36</f>
        <v>3</v>
      </c>
      <c r="P38" s="447"/>
      <c r="Q38" s="56"/>
      <c r="R38" s="56"/>
      <c r="S38" s="56"/>
      <c r="T38" s="56"/>
      <c r="U38" s="56"/>
      <c r="V38" s="56"/>
      <c r="W38" s="56"/>
      <c r="X38" s="56"/>
      <c r="Y38" s="223"/>
      <c r="Z38" s="223"/>
    </row>
    <row r="39" ht="15.75" customHeight="1">
      <c r="A39" s="20">
        <v>23.0</v>
      </c>
      <c r="B39" s="31" t="s">
        <v>93</v>
      </c>
      <c r="C39" s="22" t="s">
        <v>94</v>
      </c>
      <c r="D39" s="23" t="s">
        <v>95</v>
      </c>
      <c r="E39" s="444"/>
      <c r="F39" s="352"/>
      <c r="G39" s="392"/>
      <c r="H39" s="445"/>
      <c r="I39" s="392"/>
      <c r="J39" s="393"/>
      <c r="K39" s="393"/>
      <c r="L39" s="446"/>
      <c r="M39" s="393"/>
      <c r="N39" s="453">
        <f t="shared" si="2"/>
        <v>0</v>
      </c>
      <c r="O39" s="343">
        <f>Incentive!AB37</f>
        <v>3</v>
      </c>
      <c r="P39" s="447"/>
      <c r="Q39" s="56"/>
      <c r="R39" s="56"/>
      <c r="S39" s="56"/>
      <c r="T39" s="56"/>
      <c r="U39" s="56"/>
      <c r="V39" s="56"/>
      <c r="W39" s="56"/>
      <c r="X39" s="56"/>
      <c r="Y39" s="223"/>
      <c r="Z39" s="223"/>
    </row>
    <row r="40" ht="15.75" customHeight="1">
      <c r="A40" s="48">
        <v>24.0</v>
      </c>
      <c r="B40" s="31" t="s">
        <v>96</v>
      </c>
      <c r="C40" s="22" t="s">
        <v>97</v>
      </c>
      <c r="D40" s="23" t="s">
        <v>98</v>
      </c>
      <c r="E40" s="444"/>
      <c r="F40" s="352"/>
      <c r="G40" s="392"/>
      <c r="H40" s="445"/>
      <c r="I40" s="392"/>
      <c r="J40" s="393"/>
      <c r="K40" s="393"/>
      <c r="L40" s="446"/>
      <c r="M40" s="393"/>
      <c r="N40" s="453">
        <f t="shared" si="2"/>
        <v>0</v>
      </c>
      <c r="O40" s="343">
        <f>Incentive!AB38</f>
        <v>5</v>
      </c>
      <c r="P40" s="447"/>
      <c r="Q40" s="56"/>
      <c r="R40" s="56"/>
      <c r="S40" s="56"/>
      <c r="T40" s="56"/>
      <c r="U40" s="56"/>
      <c r="V40" s="56"/>
      <c r="W40" s="56"/>
      <c r="X40" s="56"/>
      <c r="Y40" s="223"/>
      <c r="Z40" s="223"/>
    </row>
    <row r="41" ht="15.75" customHeight="1">
      <c r="A41" s="20">
        <v>25.0</v>
      </c>
      <c r="B41" s="31" t="s">
        <v>99</v>
      </c>
      <c r="C41" s="22" t="s">
        <v>100</v>
      </c>
      <c r="D41" s="23" t="s">
        <v>101</v>
      </c>
      <c r="E41" s="444"/>
      <c r="F41" s="352"/>
      <c r="G41" s="392"/>
      <c r="H41" s="445"/>
      <c r="I41" s="392"/>
      <c r="J41" s="393"/>
      <c r="K41" s="393"/>
      <c r="L41" s="446"/>
      <c r="M41" s="393"/>
      <c r="N41" s="453">
        <f t="shared" si="2"/>
        <v>0</v>
      </c>
      <c r="O41" s="343">
        <f>Incentive!AB39</f>
        <v>5</v>
      </c>
      <c r="P41" s="447"/>
      <c r="Q41" s="56"/>
      <c r="R41" s="56"/>
      <c r="S41" s="56"/>
      <c r="T41" s="56"/>
      <c r="U41" s="56"/>
      <c r="V41" s="56"/>
      <c r="W41" s="56"/>
      <c r="X41" s="56"/>
      <c r="Y41" s="223"/>
      <c r="Z41" s="223"/>
    </row>
    <row r="42" ht="15.75" customHeight="1">
      <c r="A42" s="48">
        <v>26.0</v>
      </c>
      <c r="B42" s="31" t="s">
        <v>102</v>
      </c>
      <c r="C42" s="22" t="s">
        <v>103</v>
      </c>
      <c r="D42" s="23" t="s">
        <v>104</v>
      </c>
      <c r="E42" s="444"/>
      <c r="F42" s="352"/>
      <c r="G42" s="392"/>
      <c r="H42" s="445"/>
      <c r="I42" s="392"/>
      <c r="J42" s="393"/>
      <c r="K42" s="393"/>
      <c r="L42" s="446"/>
      <c r="M42" s="393"/>
      <c r="N42" s="453">
        <f t="shared" si="2"/>
        <v>0</v>
      </c>
      <c r="O42" s="343">
        <f>Incentive!AB40</f>
        <v>3</v>
      </c>
      <c r="P42" s="447"/>
      <c r="Q42" s="56"/>
      <c r="R42" s="56"/>
      <c r="S42" s="56"/>
      <c r="T42" s="56"/>
      <c r="U42" s="56"/>
      <c r="V42" s="56"/>
      <c r="W42" s="56"/>
      <c r="X42" s="56"/>
      <c r="Y42" s="223"/>
      <c r="Z42" s="223"/>
    </row>
    <row r="43" ht="15.75" customHeight="1">
      <c r="A43" s="20">
        <v>27.0</v>
      </c>
      <c r="B43" s="31" t="s">
        <v>105</v>
      </c>
      <c r="C43" s="22" t="s">
        <v>106</v>
      </c>
      <c r="D43" s="23" t="s">
        <v>107</v>
      </c>
      <c r="E43" s="444"/>
      <c r="F43" s="352"/>
      <c r="G43" s="392"/>
      <c r="H43" s="445"/>
      <c r="I43" s="392"/>
      <c r="J43" s="393"/>
      <c r="K43" s="393"/>
      <c r="L43" s="446"/>
      <c r="M43" s="393"/>
      <c r="N43" s="453">
        <f t="shared" si="2"/>
        <v>0</v>
      </c>
      <c r="O43" s="343">
        <f>Incentive!AB41</f>
        <v>1</v>
      </c>
      <c r="P43" s="447"/>
      <c r="Q43" s="56"/>
      <c r="R43" s="56"/>
      <c r="S43" s="56"/>
      <c r="T43" s="56"/>
      <c r="U43" s="56"/>
      <c r="V43" s="56"/>
      <c r="W43" s="56"/>
      <c r="X43" s="56"/>
      <c r="Y43" s="223"/>
      <c r="Z43" s="223"/>
    </row>
    <row r="44" ht="15.75" customHeight="1">
      <c r="A44" s="48">
        <v>28.0</v>
      </c>
      <c r="B44" s="31" t="s">
        <v>108</v>
      </c>
      <c r="C44" s="22" t="s">
        <v>109</v>
      </c>
      <c r="D44" s="23" t="s">
        <v>110</v>
      </c>
      <c r="E44" s="444"/>
      <c r="F44" s="352"/>
      <c r="G44" s="392"/>
      <c r="H44" s="445"/>
      <c r="I44" s="392"/>
      <c r="J44" s="393"/>
      <c r="K44" s="393"/>
      <c r="L44" s="446"/>
      <c r="M44" s="393"/>
      <c r="N44" s="453">
        <f t="shared" si="2"/>
        <v>0</v>
      </c>
      <c r="O44" s="343" t="str">
        <f>Incentive!AB42</f>
        <v/>
      </c>
      <c r="P44" s="447"/>
      <c r="Q44" s="56"/>
      <c r="R44" s="56"/>
      <c r="S44" s="56"/>
      <c r="T44" s="56"/>
      <c r="U44" s="56"/>
      <c r="V44" s="56"/>
      <c r="W44" s="56"/>
      <c r="X44" s="56"/>
      <c r="Y44" s="223"/>
      <c r="Z44" s="223"/>
    </row>
    <row r="45" ht="15.75" customHeight="1">
      <c r="A45" s="20">
        <v>29.0</v>
      </c>
      <c r="B45" s="31" t="s">
        <v>111</v>
      </c>
      <c r="C45" s="22" t="s">
        <v>112</v>
      </c>
      <c r="D45" s="23" t="s">
        <v>113</v>
      </c>
      <c r="E45" s="444"/>
      <c r="F45" s="352"/>
      <c r="G45" s="392"/>
      <c r="H45" s="445"/>
      <c r="I45" s="392"/>
      <c r="J45" s="393"/>
      <c r="K45" s="393"/>
      <c r="L45" s="446"/>
      <c r="M45" s="393"/>
      <c r="N45" s="453">
        <f t="shared" si="2"/>
        <v>0</v>
      </c>
      <c r="O45" s="343" t="str">
        <f>Incentive!AB43</f>
        <v/>
      </c>
      <c r="P45" s="447"/>
      <c r="Q45" s="56"/>
      <c r="R45" s="56"/>
      <c r="S45" s="56"/>
      <c r="T45" s="56"/>
      <c r="U45" s="56"/>
      <c r="V45" s="56"/>
      <c r="W45" s="56"/>
      <c r="X45" s="56"/>
      <c r="Y45" s="223"/>
      <c r="Z45" s="223"/>
    </row>
    <row r="46" ht="15.75" customHeight="1">
      <c r="A46" s="48">
        <v>30.0</v>
      </c>
      <c r="B46" s="31" t="s">
        <v>114</v>
      </c>
      <c r="C46" s="22" t="s">
        <v>115</v>
      </c>
      <c r="D46" s="23" t="s">
        <v>116</v>
      </c>
      <c r="E46" s="444"/>
      <c r="F46" s="352"/>
      <c r="G46" s="392"/>
      <c r="H46" s="445"/>
      <c r="I46" s="392"/>
      <c r="J46" s="393"/>
      <c r="K46" s="393"/>
      <c r="L46" s="446"/>
      <c r="M46" s="393"/>
      <c r="N46" s="453">
        <f t="shared" si="2"/>
        <v>0</v>
      </c>
      <c r="O46" s="343" t="str">
        <f>Incentive!AB44</f>
        <v/>
      </c>
      <c r="P46" s="447"/>
      <c r="Q46" s="56"/>
      <c r="R46" s="56"/>
      <c r="S46" s="56"/>
      <c r="T46" s="56"/>
      <c r="U46" s="56"/>
      <c r="V46" s="56"/>
      <c r="W46" s="56"/>
      <c r="X46" s="56"/>
      <c r="Y46" s="223"/>
      <c r="Z46" s="223"/>
    </row>
    <row r="47" ht="15.75" customHeight="1">
      <c r="A47" s="20">
        <v>31.0</v>
      </c>
      <c r="B47" s="31" t="s">
        <v>117</v>
      </c>
      <c r="C47" s="22" t="s">
        <v>118</v>
      </c>
      <c r="D47" s="23" t="s">
        <v>119</v>
      </c>
      <c r="E47" s="444"/>
      <c r="F47" s="352"/>
      <c r="G47" s="392"/>
      <c r="H47" s="445"/>
      <c r="I47" s="392"/>
      <c r="J47" s="393"/>
      <c r="K47" s="393"/>
      <c r="L47" s="446"/>
      <c r="M47" s="393"/>
      <c r="N47" s="453">
        <f t="shared" si="2"/>
        <v>0</v>
      </c>
      <c r="O47" s="343">
        <f>Incentive!AB45</f>
        <v>4</v>
      </c>
      <c r="P47" s="447"/>
      <c r="Q47" s="56"/>
      <c r="R47" s="56"/>
      <c r="S47" s="56"/>
      <c r="T47" s="56"/>
      <c r="U47" s="56"/>
      <c r="V47" s="56"/>
      <c r="W47" s="56"/>
      <c r="X47" s="56"/>
      <c r="Y47" s="223"/>
      <c r="Z47" s="223"/>
    </row>
    <row r="48" ht="15.75" customHeight="1">
      <c r="A48" s="48">
        <v>32.0</v>
      </c>
      <c r="B48" s="31" t="s">
        <v>120</v>
      </c>
      <c r="C48" s="22" t="s">
        <v>121</v>
      </c>
      <c r="D48" s="23" t="s">
        <v>122</v>
      </c>
      <c r="E48" s="444"/>
      <c r="F48" s="352"/>
      <c r="G48" s="392"/>
      <c r="H48" s="445"/>
      <c r="I48" s="392"/>
      <c r="J48" s="393"/>
      <c r="K48" s="393"/>
      <c r="L48" s="446"/>
      <c r="M48" s="393"/>
      <c r="N48" s="453">
        <f t="shared" si="2"/>
        <v>0</v>
      </c>
      <c r="O48" s="343">
        <f>Incentive!AB46</f>
        <v>3</v>
      </c>
      <c r="P48" s="447"/>
      <c r="Q48" s="56"/>
      <c r="R48" s="56"/>
      <c r="S48" s="56"/>
      <c r="T48" s="56"/>
      <c r="U48" s="56"/>
      <c r="V48" s="56"/>
      <c r="W48" s="56"/>
      <c r="X48" s="56"/>
      <c r="Y48" s="223"/>
      <c r="Z48" s="223"/>
    </row>
    <row r="49" ht="15.75" customHeight="1">
      <c r="A49" s="20">
        <v>33.0</v>
      </c>
      <c r="B49" s="31" t="s">
        <v>123</v>
      </c>
      <c r="C49" s="22" t="s">
        <v>124</v>
      </c>
      <c r="D49" s="23" t="s">
        <v>125</v>
      </c>
      <c r="E49" s="444"/>
      <c r="F49" s="352"/>
      <c r="G49" s="392"/>
      <c r="H49" s="445"/>
      <c r="I49" s="392"/>
      <c r="J49" s="393"/>
      <c r="K49" s="393"/>
      <c r="L49" s="446"/>
      <c r="M49" s="393"/>
      <c r="N49" s="453">
        <f t="shared" si="2"/>
        <v>0</v>
      </c>
      <c r="O49" s="343" t="str">
        <f>Incentive!AB47</f>
        <v/>
      </c>
      <c r="P49" s="447"/>
      <c r="Q49" s="56"/>
      <c r="R49" s="56"/>
      <c r="S49" s="56"/>
      <c r="T49" s="56"/>
      <c r="U49" s="56"/>
      <c r="V49" s="56"/>
      <c r="W49" s="56"/>
      <c r="X49" s="56"/>
      <c r="Y49" s="223"/>
      <c r="Z49" s="223"/>
    </row>
    <row r="50" ht="15.75" customHeight="1">
      <c r="A50" s="48">
        <v>34.0</v>
      </c>
      <c r="B50" s="31" t="s">
        <v>126</v>
      </c>
      <c r="C50" s="22" t="s">
        <v>127</v>
      </c>
      <c r="D50" s="23" t="s">
        <v>128</v>
      </c>
      <c r="E50" s="448" t="s">
        <v>888</v>
      </c>
      <c r="F50" s="449">
        <v>20.0</v>
      </c>
      <c r="G50" s="397">
        <v>10.0</v>
      </c>
      <c r="H50" s="450">
        <v>1.0</v>
      </c>
      <c r="I50" s="397">
        <v>1.0</v>
      </c>
      <c r="J50" s="451">
        <v>2.4</v>
      </c>
      <c r="K50" s="451">
        <v>2.0</v>
      </c>
      <c r="L50" s="452">
        <v>77.0</v>
      </c>
      <c r="M50" s="393" t="str">
        <f>IF(L50&gt;=95,"4",IF(L50&gt;=89,"3",IF(L50&gt;=82,"2",IF(L50&gt;=75,"1","0"))))</f>
        <v>1</v>
      </c>
      <c r="N50" s="453">
        <f t="shared" si="2"/>
        <v>16.4</v>
      </c>
      <c r="O50" s="343" t="str">
        <f>Incentive!AB48</f>
        <v/>
      </c>
      <c r="P50" s="454">
        <f>N50+O50</f>
        <v>16.4</v>
      </c>
      <c r="Q50" s="56"/>
      <c r="R50" s="56"/>
      <c r="S50" s="56"/>
      <c r="T50" s="56"/>
      <c r="U50" s="56"/>
      <c r="V50" s="56"/>
      <c r="W50" s="56"/>
      <c r="X50" s="56"/>
      <c r="Y50" s="223"/>
      <c r="Z50" s="223"/>
    </row>
    <row r="51" ht="15.75" customHeight="1">
      <c r="A51" s="20">
        <v>35.0</v>
      </c>
      <c r="B51" s="31" t="s">
        <v>129</v>
      </c>
      <c r="C51" s="22" t="s">
        <v>130</v>
      </c>
      <c r="D51" s="23" t="s">
        <v>131</v>
      </c>
      <c r="E51" s="444"/>
      <c r="F51" s="352"/>
      <c r="G51" s="392"/>
      <c r="H51" s="445"/>
      <c r="I51" s="392"/>
      <c r="J51" s="393"/>
      <c r="K51" s="393"/>
      <c r="L51" s="446"/>
      <c r="M51" s="393"/>
      <c r="N51" s="453">
        <f t="shared" si="2"/>
        <v>0</v>
      </c>
      <c r="O51" s="343" t="str">
        <f>Incentive!AB49</f>
        <v/>
      </c>
      <c r="P51" s="447"/>
      <c r="Q51" s="56"/>
      <c r="R51" s="56"/>
      <c r="S51" s="56"/>
      <c r="T51" s="56"/>
      <c r="U51" s="56"/>
      <c r="V51" s="56"/>
      <c r="W51" s="56"/>
      <c r="X51" s="56"/>
      <c r="Y51" s="223"/>
      <c r="Z51" s="223"/>
    </row>
    <row r="52" ht="15.75" customHeight="1">
      <c r="A52" s="48">
        <v>36.0</v>
      </c>
      <c r="B52" s="31" t="s">
        <v>132</v>
      </c>
      <c r="C52" s="22" t="s">
        <v>133</v>
      </c>
      <c r="D52" s="23" t="s">
        <v>134</v>
      </c>
      <c r="E52" s="444"/>
      <c r="F52" s="352"/>
      <c r="G52" s="392"/>
      <c r="H52" s="445"/>
      <c r="I52" s="392"/>
      <c r="J52" s="393"/>
      <c r="K52" s="393"/>
      <c r="L52" s="446"/>
      <c r="M52" s="393"/>
      <c r="N52" s="453">
        <f t="shared" si="2"/>
        <v>0</v>
      </c>
      <c r="O52" s="343" t="str">
        <f>Incentive!AB50</f>
        <v/>
      </c>
      <c r="P52" s="447"/>
      <c r="Q52" s="56"/>
      <c r="R52" s="56"/>
      <c r="S52" s="56"/>
      <c r="T52" s="56"/>
      <c r="U52" s="56"/>
      <c r="V52" s="56"/>
      <c r="W52" s="56"/>
      <c r="X52" s="56"/>
      <c r="Y52" s="223"/>
      <c r="Z52" s="223"/>
    </row>
    <row r="53" ht="15.75" customHeight="1">
      <c r="A53" s="20">
        <v>37.0</v>
      </c>
      <c r="B53" s="31" t="s">
        <v>135</v>
      </c>
      <c r="C53" s="22" t="s">
        <v>136</v>
      </c>
      <c r="D53" s="23" t="s">
        <v>137</v>
      </c>
      <c r="E53" s="444"/>
      <c r="F53" s="352"/>
      <c r="G53" s="392"/>
      <c r="H53" s="445"/>
      <c r="I53" s="392"/>
      <c r="J53" s="393"/>
      <c r="K53" s="393"/>
      <c r="L53" s="446"/>
      <c r="M53" s="393"/>
      <c r="N53" s="453">
        <f t="shared" si="2"/>
        <v>0</v>
      </c>
      <c r="O53" s="343" t="str">
        <f>Incentive!AB51</f>
        <v/>
      </c>
      <c r="P53" s="447"/>
      <c r="Q53" s="56"/>
      <c r="R53" s="56"/>
      <c r="S53" s="56"/>
      <c r="T53" s="56"/>
      <c r="U53" s="56"/>
      <c r="V53" s="56"/>
      <c r="W53" s="56"/>
      <c r="X53" s="56"/>
      <c r="Y53" s="223"/>
      <c r="Z53" s="223"/>
    </row>
    <row r="54" ht="15.75" customHeight="1">
      <c r="A54" s="48">
        <v>38.0</v>
      </c>
      <c r="B54" s="31" t="s">
        <v>138</v>
      </c>
      <c r="C54" s="22" t="s">
        <v>139</v>
      </c>
      <c r="D54" s="23" t="s">
        <v>140</v>
      </c>
      <c r="E54" s="444"/>
      <c r="F54" s="352"/>
      <c r="G54" s="392"/>
      <c r="H54" s="445"/>
      <c r="I54" s="392"/>
      <c r="J54" s="393"/>
      <c r="K54" s="393"/>
      <c r="L54" s="446"/>
      <c r="M54" s="393"/>
      <c r="N54" s="453">
        <f t="shared" si="2"/>
        <v>0</v>
      </c>
      <c r="O54" s="343" t="str">
        <f>Incentive!AB52</f>
        <v/>
      </c>
      <c r="P54" s="447"/>
      <c r="Q54" s="56"/>
      <c r="R54" s="56"/>
      <c r="S54" s="56"/>
      <c r="T54" s="56"/>
      <c r="U54" s="56"/>
      <c r="V54" s="56"/>
      <c r="W54" s="56"/>
      <c r="X54" s="56"/>
      <c r="Y54" s="223"/>
      <c r="Z54" s="223"/>
    </row>
    <row r="55" ht="15.75" customHeight="1">
      <c r="A55" s="20">
        <v>39.0</v>
      </c>
      <c r="B55" s="31" t="s">
        <v>141</v>
      </c>
      <c r="C55" s="22" t="s">
        <v>142</v>
      </c>
      <c r="D55" s="23" t="s">
        <v>143</v>
      </c>
      <c r="E55" s="444"/>
      <c r="F55" s="352"/>
      <c r="G55" s="392"/>
      <c r="H55" s="445"/>
      <c r="I55" s="392"/>
      <c r="J55" s="393"/>
      <c r="K55" s="393"/>
      <c r="L55" s="446"/>
      <c r="M55" s="393"/>
      <c r="N55" s="453">
        <f t="shared" si="2"/>
        <v>0</v>
      </c>
      <c r="O55" s="343">
        <f>Incentive!AB53</f>
        <v>5</v>
      </c>
      <c r="P55" s="447"/>
      <c r="Q55" s="56"/>
      <c r="R55" s="56"/>
      <c r="S55" s="56"/>
      <c r="T55" s="56"/>
      <c r="U55" s="56"/>
      <c r="V55" s="56"/>
      <c r="W55" s="56"/>
      <c r="X55" s="56"/>
      <c r="Y55" s="223"/>
      <c r="Z55" s="223"/>
    </row>
    <row r="56" ht="15.75" customHeight="1">
      <c r="A56" s="48">
        <v>40.0</v>
      </c>
      <c r="B56" s="31" t="s">
        <v>144</v>
      </c>
      <c r="C56" s="22" t="s">
        <v>145</v>
      </c>
      <c r="D56" s="23" t="s">
        <v>146</v>
      </c>
      <c r="E56" s="444"/>
      <c r="F56" s="352"/>
      <c r="G56" s="392"/>
      <c r="H56" s="445"/>
      <c r="I56" s="392"/>
      <c r="J56" s="393"/>
      <c r="K56" s="393"/>
      <c r="L56" s="446"/>
      <c r="M56" s="393"/>
      <c r="N56" s="453">
        <f t="shared" si="2"/>
        <v>0</v>
      </c>
      <c r="O56" s="343">
        <f>Incentive!AB54</f>
        <v>5</v>
      </c>
      <c r="P56" s="447"/>
      <c r="Q56" s="56"/>
      <c r="R56" s="56"/>
      <c r="S56" s="56"/>
      <c r="T56" s="56"/>
      <c r="U56" s="56"/>
      <c r="V56" s="56"/>
      <c r="W56" s="56"/>
      <c r="X56" s="56"/>
      <c r="Y56" s="223"/>
      <c r="Z56" s="223"/>
    </row>
    <row r="57" ht="15.75" customHeight="1">
      <c r="A57" s="20">
        <v>41.0</v>
      </c>
      <c r="B57" s="31" t="s">
        <v>147</v>
      </c>
      <c r="C57" s="22" t="s">
        <v>148</v>
      </c>
      <c r="D57" s="23" t="s">
        <v>149</v>
      </c>
      <c r="E57" s="448" t="s">
        <v>888</v>
      </c>
      <c r="F57" s="449">
        <v>10.0</v>
      </c>
      <c r="G57" s="397">
        <v>5.0</v>
      </c>
      <c r="H57" s="450">
        <v>8.0</v>
      </c>
      <c r="I57" s="397">
        <v>4.0</v>
      </c>
      <c r="J57" s="451">
        <v>2.1</v>
      </c>
      <c r="K57" s="451">
        <v>2.0</v>
      </c>
      <c r="L57" s="452">
        <v>90.0</v>
      </c>
      <c r="M57" s="393" t="str">
        <f>IF(L57&gt;=95,"4",IF(L57&gt;=89,"3",IF(L57&gt;=82,"2",IF(L57&gt;=75,"1","0"))))</f>
        <v>3</v>
      </c>
      <c r="N57" s="453">
        <f t="shared" si="2"/>
        <v>16.1</v>
      </c>
      <c r="O57" s="343">
        <f>Incentive!AB55</f>
        <v>3</v>
      </c>
      <c r="P57" s="454">
        <f>N57+O57</f>
        <v>19.1</v>
      </c>
      <c r="Q57" s="56"/>
      <c r="R57" s="56"/>
      <c r="S57" s="56"/>
      <c r="T57" s="56"/>
      <c r="U57" s="56"/>
      <c r="V57" s="56"/>
      <c r="W57" s="56"/>
      <c r="X57" s="56"/>
      <c r="Y57" s="223"/>
      <c r="Z57" s="223"/>
    </row>
    <row r="58" ht="15.75" customHeight="1">
      <c r="A58" s="48">
        <v>42.0</v>
      </c>
      <c r="B58" s="31" t="s">
        <v>150</v>
      </c>
      <c r="C58" s="22" t="s">
        <v>151</v>
      </c>
      <c r="D58" s="23" t="s">
        <v>152</v>
      </c>
      <c r="E58" s="444"/>
      <c r="F58" s="352"/>
      <c r="G58" s="392"/>
      <c r="H58" s="445"/>
      <c r="I58" s="392"/>
      <c r="J58" s="393"/>
      <c r="K58" s="393"/>
      <c r="L58" s="446"/>
      <c r="M58" s="393"/>
      <c r="N58" s="453">
        <f t="shared" si="2"/>
        <v>0</v>
      </c>
      <c r="O58" s="343">
        <f>Incentive!AB56</f>
        <v>3</v>
      </c>
      <c r="P58" s="447"/>
      <c r="Q58" s="56"/>
      <c r="R58" s="56"/>
      <c r="S58" s="56"/>
      <c r="T58" s="56"/>
      <c r="U58" s="56"/>
      <c r="V58" s="56"/>
      <c r="W58" s="56"/>
      <c r="X58" s="56"/>
      <c r="Y58" s="223"/>
      <c r="Z58" s="223"/>
    </row>
    <row r="59" ht="15.75" customHeight="1">
      <c r="A59" s="20">
        <v>43.0</v>
      </c>
      <c r="B59" s="31" t="s">
        <v>153</v>
      </c>
      <c r="C59" s="22" t="s">
        <v>154</v>
      </c>
      <c r="D59" s="23" t="s">
        <v>155</v>
      </c>
      <c r="E59" s="444"/>
      <c r="F59" s="352"/>
      <c r="G59" s="392"/>
      <c r="H59" s="445"/>
      <c r="I59" s="392"/>
      <c r="J59" s="393"/>
      <c r="K59" s="393"/>
      <c r="L59" s="446"/>
      <c r="M59" s="393"/>
      <c r="N59" s="453">
        <f t="shared" si="2"/>
        <v>0</v>
      </c>
      <c r="O59" s="343">
        <f>Incentive!AB57</f>
        <v>4</v>
      </c>
      <c r="P59" s="447"/>
      <c r="Q59" s="56"/>
      <c r="R59" s="56"/>
      <c r="S59" s="56"/>
      <c r="T59" s="56"/>
      <c r="U59" s="56"/>
      <c r="V59" s="56"/>
      <c r="W59" s="56"/>
      <c r="X59" s="56"/>
      <c r="Y59" s="223"/>
      <c r="Z59" s="223"/>
    </row>
    <row r="60" ht="15.75" customHeight="1">
      <c r="A60" s="48">
        <v>44.0</v>
      </c>
      <c r="B60" s="31" t="s">
        <v>156</v>
      </c>
      <c r="C60" s="22" t="s">
        <v>157</v>
      </c>
      <c r="D60" s="23" t="s">
        <v>158</v>
      </c>
      <c r="E60" s="444"/>
      <c r="F60" s="352"/>
      <c r="G60" s="392"/>
      <c r="H60" s="445"/>
      <c r="I60" s="392"/>
      <c r="J60" s="393"/>
      <c r="K60" s="393"/>
      <c r="L60" s="446"/>
      <c r="M60" s="393"/>
      <c r="N60" s="453">
        <f t="shared" si="2"/>
        <v>0</v>
      </c>
      <c r="O60" s="343" t="str">
        <f>Incentive!AB58</f>
        <v/>
      </c>
      <c r="P60" s="447"/>
      <c r="Q60" s="56"/>
      <c r="R60" s="56"/>
      <c r="S60" s="56"/>
      <c r="T60" s="56"/>
      <c r="U60" s="56"/>
      <c r="V60" s="56"/>
      <c r="W60" s="56"/>
      <c r="X60" s="56"/>
      <c r="Y60" s="223"/>
      <c r="Z60" s="223"/>
    </row>
    <row r="61" ht="15.75" customHeight="1">
      <c r="A61" s="20">
        <v>45.0</v>
      </c>
      <c r="B61" s="31" t="s">
        <v>159</v>
      </c>
      <c r="C61" s="22" t="s">
        <v>160</v>
      </c>
      <c r="D61" s="23" t="s">
        <v>161</v>
      </c>
      <c r="E61" s="448" t="s">
        <v>888</v>
      </c>
      <c r="F61" s="449">
        <v>10.0</v>
      </c>
      <c r="G61" s="397">
        <v>5.0</v>
      </c>
      <c r="H61" s="450">
        <v>9.0</v>
      </c>
      <c r="I61" s="397">
        <v>5.0</v>
      </c>
      <c r="J61" s="451">
        <v>2.7</v>
      </c>
      <c r="K61" s="451">
        <v>2.4</v>
      </c>
      <c r="L61" s="452">
        <v>76.0</v>
      </c>
      <c r="M61" s="393" t="str">
        <f>IF(L61&gt;=95,"4",IF(L61&gt;=89,"3",IF(L61&gt;=82,"2",IF(L61&gt;=75,"1","0"))))</f>
        <v>1</v>
      </c>
      <c r="N61" s="453">
        <f t="shared" si="2"/>
        <v>16.1</v>
      </c>
      <c r="O61" s="343" t="str">
        <f>Incentive!AB59</f>
        <v/>
      </c>
      <c r="P61" s="454">
        <f>N61+O61</f>
        <v>16.1</v>
      </c>
      <c r="Q61" s="56"/>
      <c r="R61" s="56"/>
      <c r="S61" s="56"/>
      <c r="T61" s="56"/>
      <c r="U61" s="56"/>
      <c r="V61" s="56"/>
      <c r="W61" s="56"/>
      <c r="X61" s="56"/>
      <c r="Y61" s="223"/>
      <c r="Z61" s="223"/>
    </row>
    <row r="62" ht="15.75" customHeight="1">
      <c r="A62" s="48">
        <v>46.0</v>
      </c>
      <c r="B62" s="31" t="s">
        <v>162</v>
      </c>
      <c r="C62" s="22" t="s">
        <v>163</v>
      </c>
      <c r="D62" s="23" t="s">
        <v>164</v>
      </c>
      <c r="E62" s="444"/>
      <c r="F62" s="352"/>
      <c r="G62" s="392"/>
      <c r="H62" s="445"/>
      <c r="I62" s="392"/>
      <c r="J62" s="393"/>
      <c r="K62" s="393"/>
      <c r="L62" s="446"/>
      <c r="M62" s="393"/>
      <c r="N62" s="453">
        <f t="shared" si="2"/>
        <v>0</v>
      </c>
      <c r="O62" s="343">
        <f>Incentive!AB60</f>
        <v>4</v>
      </c>
      <c r="P62" s="447"/>
      <c r="Q62" s="56"/>
      <c r="R62" s="56"/>
      <c r="S62" s="56"/>
      <c r="T62" s="56"/>
      <c r="U62" s="56"/>
      <c r="V62" s="56"/>
      <c r="W62" s="56"/>
      <c r="X62" s="56"/>
      <c r="Y62" s="223"/>
      <c r="Z62" s="223"/>
    </row>
    <row r="63" ht="15.75" customHeight="1">
      <c r="A63" s="20">
        <v>47.0</v>
      </c>
      <c r="B63" s="31" t="s">
        <v>165</v>
      </c>
      <c r="C63" s="22" t="s">
        <v>166</v>
      </c>
      <c r="D63" s="23" t="s">
        <v>167</v>
      </c>
      <c r="E63" s="444"/>
      <c r="F63" s="352"/>
      <c r="G63" s="392"/>
      <c r="H63" s="445"/>
      <c r="I63" s="392"/>
      <c r="J63" s="393"/>
      <c r="K63" s="393"/>
      <c r="L63" s="446"/>
      <c r="M63" s="393"/>
      <c r="N63" s="453">
        <f t="shared" si="2"/>
        <v>0</v>
      </c>
      <c r="O63" s="343" t="str">
        <f>Incentive!AB61</f>
        <v/>
      </c>
      <c r="P63" s="447"/>
      <c r="Q63" s="56"/>
      <c r="R63" s="56"/>
      <c r="S63" s="56"/>
      <c r="T63" s="56"/>
      <c r="U63" s="56"/>
      <c r="V63" s="56"/>
      <c r="W63" s="56"/>
      <c r="X63" s="56"/>
      <c r="Y63" s="223"/>
      <c r="Z63" s="223"/>
    </row>
    <row r="64" ht="15.75" customHeight="1">
      <c r="A64" s="48">
        <v>48.0</v>
      </c>
      <c r="B64" s="31" t="s">
        <v>168</v>
      </c>
      <c r="C64" s="22" t="s">
        <v>169</v>
      </c>
      <c r="D64" s="23" t="s">
        <v>170</v>
      </c>
      <c r="E64" s="444"/>
      <c r="F64" s="352"/>
      <c r="G64" s="392"/>
      <c r="H64" s="445"/>
      <c r="I64" s="392"/>
      <c r="J64" s="393"/>
      <c r="K64" s="393"/>
      <c r="L64" s="446"/>
      <c r="M64" s="393"/>
      <c r="N64" s="453">
        <f t="shared" si="2"/>
        <v>0</v>
      </c>
      <c r="O64" s="343" t="str">
        <f>Incentive!AB62</f>
        <v/>
      </c>
      <c r="P64" s="447"/>
      <c r="Q64" s="56"/>
      <c r="R64" s="56"/>
      <c r="S64" s="56"/>
      <c r="T64" s="56"/>
      <c r="U64" s="56"/>
      <c r="V64" s="56"/>
      <c r="W64" s="56"/>
      <c r="X64" s="56"/>
      <c r="Y64" s="223"/>
      <c r="Z64" s="223"/>
    </row>
    <row r="65" ht="15.75" customHeight="1">
      <c r="A65" s="20">
        <v>49.0</v>
      </c>
      <c r="B65" s="31" t="s">
        <v>171</v>
      </c>
      <c r="C65" s="22" t="s">
        <v>172</v>
      </c>
      <c r="D65" s="23" t="s">
        <v>173</v>
      </c>
      <c r="E65" s="444"/>
      <c r="F65" s="352"/>
      <c r="G65" s="392"/>
      <c r="H65" s="445"/>
      <c r="I65" s="392"/>
      <c r="J65" s="393"/>
      <c r="K65" s="393"/>
      <c r="L65" s="446"/>
      <c r="M65" s="393"/>
      <c r="N65" s="453">
        <f t="shared" si="2"/>
        <v>0</v>
      </c>
      <c r="O65" s="343" t="str">
        <f>Incentive!AB63</f>
        <v/>
      </c>
      <c r="P65" s="447"/>
      <c r="Q65" s="56"/>
      <c r="R65" s="56"/>
      <c r="S65" s="56"/>
      <c r="T65" s="56"/>
      <c r="U65" s="56"/>
      <c r="V65" s="56"/>
      <c r="W65" s="56"/>
      <c r="X65" s="56"/>
      <c r="Y65" s="223"/>
      <c r="Z65" s="223"/>
    </row>
    <row r="66" ht="15.75" customHeight="1">
      <c r="A66" s="48">
        <v>50.0</v>
      </c>
      <c r="B66" s="31" t="s">
        <v>174</v>
      </c>
      <c r="C66" s="22" t="s">
        <v>175</v>
      </c>
      <c r="D66" s="23" t="s">
        <v>176</v>
      </c>
      <c r="E66" s="448" t="s">
        <v>888</v>
      </c>
      <c r="F66" s="449">
        <v>0.0</v>
      </c>
      <c r="G66" s="397">
        <v>0.0</v>
      </c>
      <c r="H66" s="450">
        <v>3.0</v>
      </c>
      <c r="I66" s="397">
        <v>2.0</v>
      </c>
      <c r="J66" s="451">
        <v>2.0</v>
      </c>
      <c r="K66" s="451">
        <v>2.0</v>
      </c>
      <c r="L66" s="452">
        <v>82.0</v>
      </c>
      <c r="M66" s="393" t="str">
        <f t="shared" ref="M66:M67" si="5">IF(L66&gt;=95,"4",IF(L66&gt;=89,"3",IF(L66&gt;=82,"2",IF(L66&gt;=75,"1","0"))))</f>
        <v>2</v>
      </c>
      <c r="N66" s="453">
        <f t="shared" si="2"/>
        <v>8</v>
      </c>
      <c r="O66" s="343" t="str">
        <f>Incentive!AB64</f>
        <v/>
      </c>
      <c r="P66" s="454">
        <f t="shared" ref="P66:P67" si="6">N66+O66</f>
        <v>8</v>
      </c>
      <c r="Q66" s="56"/>
      <c r="R66" s="56"/>
      <c r="S66" s="56"/>
      <c r="T66" s="56"/>
      <c r="U66" s="56"/>
      <c r="V66" s="56"/>
      <c r="W66" s="56"/>
      <c r="X66" s="56"/>
      <c r="Y66" s="223"/>
      <c r="Z66" s="223"/>
    </row>
    <row r="67" ht="15.75" customHeight="1">
      <c r="A67" s="20">
        <v>51.0</v>
      </c>
      <c r="B67" s="31" t="s">
        <v>177</v>
      </c>
      <c r="C67" s="22" t="s">
        <v>178</v>
      </c>
      <c r="D67" s="23" t="s">
        <v>179</v>
      </c>
      <c r="E67" s="448" t="s">
        <v>888</v>
      </c>
      <c r="F67" s="449" t="s">
        <v>809</v>
      </c>
      <c r="G67" s="397">
        <v>0.0</v>
      </c>
      <c r="H67" s="450" t="s">
        <v>809</v>
      </c>
      <c r="I67" s="397">
        <v>0.0</v>
      </c>
      <c r="J67" s="451">
        <v>2.0</v>
      </c>
      <c r="K67" s="451">
        <v>2.0</v>
      </c>
      <c r="L67" s="452">
        <v>91.0</v>
      </c>
      <c r="M67" s="393" t="str">
        <f t="shared" si="5"/>
        <v>3</v>
      </c>
      <c r="N67" s="453">
        <f t="shared" si="2"/>
        <v>7</v>
      </c>
      <c r="O67" s="343">
        <f>Incentive!AB65</f>
        <v>1</v>
      </c>
      <c r="P67" s="454">
        <f t="shared" si="6"/>
        <v>8</v>
      </c>
      <c r="Q67" s="56"/>
      <c r="R67" s="56"/>
      <c r="S67" s="56"/>
      <c r="T67" s="56"/>
      <c r="U67" s="56"/>
      <c r="V67" s="56"/>
      <c r="W67" s="56"/>
      <c r="X67" s="56"/>
      <c r="Y67" s="223"/>
      <c r="Z67" s="223"/>
    </row>
    <row r="68" ht="15.75" customHeight="1">
      <c r="A68" s="48">
        <v>52.0</v>
      </c>
      <c r="B68" s="31" t="s">
        <v>180</v>
      </c>
      <c r="C68" s="22" t="s">
        <v>181</v>
      </c>
      <c r="D68" s="23" t="s">
        <v>182</v>
      </c>
      <c r="E68" s="444"/>
      <c r="F68" s="352"/>
      <c r="G68" s="392"/>
      <c r="H68" s="445"/>
      <c r="I68" s="392"/>
      <c r="J68" s="393"/>
      <c r="K68" s="393"/>
      <c r="L68" s="446"/>
      <c r="M68" s="393"/>
      <c r="N68" s="453">
        <f t="shared" si="2"/>
        <v>0</v>
      </c>
      <c r="O68" s="343" t="str">
        <f>Incentive!AB66</f>
        <v/>
      </c>
      <c r="P68" s="447"/>
      <c r="Q68" s="56"/>
      <c r="R68" s="56"/>
      <c r="S68" s="56"/>
      <c r="T68" s="56"/>
      <c r="U68" s="56"/>
      <c r="V68" s="56"/>
      <c r="W68" s="56"/>
      <c r="X68" s="56"/>
      <c r="Y68" s="223"/>
      <c r="Z68" s="223"/>
    </row>
    <row r="69" ht="15.75" customHeight="1">
      <c r="A69" s="20">
        <v>53.0</v>
      </c>
      <c r="B69" s="31" t="s">
        <v>183</v>
      </c>
      <c r="C69" s="22" t="s">
        <v>184</v>
      </c>
      <c r="D69" s="23" t="s">
        <v>185</v>
      </c>
      <c r="E69" s="448" t="s">
        <v>888</v>
      </c>
      <c r="F69" s="449">
        <v>12.0</v>
      </c>
      <c r="G69" s="397">
        <v>6.0</v>
      </c>
      <c r="H69" s="450">
        <v>22.0</v>
      </c>
      <c r="I69" s="397">
        <v>11.0</v>
      </c>
      <c r="J69" s="451">
        <v>1.8</v>
      </c>
      <c r="K69" s="451">
        <v>2.4</v>
      </c>
      <c r="L69" s="452">
        <v>76.0</v>
      </c>
      <c r="M69" s="393" t="str">
        <f t="shared" ref="M69:M71" si="7">IF(L69&gt;=95,"4",IF(L69&gt;=89,"3",IF(L69&gt;=82,"2",IF(L69&gt;=75,"1","0"))))</f>
        <v>1</v>
      </c>
      <c r="N69" s="453">
        <f t="shared" si="2"/>
        <v>22.2</v>
      </c>
      <c r="O69" s="343">
        <f>Incentive!AB67</f>
        <v>5</v>
      </c>
      <c r="P69" s="454">
        <f t="shared" ref="P69:P71" si="8">N69+O69</f>
        <v>27.2</v>
      </c>
      <c r="Q69" s="56"/>
      <c r="R69" s="56"/>
      <c r="S69" s="56"/>
      <c r="T69" s="56"/>
      <c r="U69" s="56"/>
      <c r="V69" s="56"/>
      <c r="W69" s="56"/>
      <c r="X69" s="56"/>
      <c r="Y69" s="223"/>
      <c r="Z69" s="223"/>
    </row>
    <row r="70" ht="15.75" customHeight="1">
      <c r="A70" s="48">
        <v>54.0</v>
      </c>
      <c r="B70" s="31" t="s">
        <v>186</v>
      </c>
      <c r="C70" s="22" t="s">
        <v>187</v>
      </c>
      <c r="D70" s="23" t="s">
        <v>188</v>
      </c>
      <c r="E70" s="448" t="s">
        <v>888</v>
      </c>
      <c r="F70" s="449">
        <v>26.0</v>
      </c>
      <c r="G70" s="397">
        <v>13.0</v>
      </c>
      <c r="H70" s="450">
        <v>21.0</v>
      </c>
      <c r="I70" s="397">
        <v>11.0</v>
      </c>
      <c r="J70" s="451">
        <v>2.7</v>
      </c>
      <c r="K70" s="451">
        <v>2.2</v>
      </c>
      <c r="L70" s="452">
        <v>77.0</v>
      </c>
      <c r="M70" s="393" t="str">
        <f t="shared" si="7"/>
        <v>1</v>
      </c>
      <c r="N70" s="453">
        <f t="shared" si="2"/>
        <v>29.9</v>
      </c>
      <c r="O70" s="343" t="str">
        <f>Incentive!AB68</f>
        <v/>
      </c>
      <c r="P70" s="454">
        <f t="shared" si="8"/>
        <v>29.9</v>
      </c>
      <c r="Q70" s="56"/>
      <c r="R70" s="56"/>
      <c r="S70" s="56"/>
      <c r="T70" s="56"/>
      <c r="U70" s="56"/>
      <c r="V70" s="56"/>
      <c r="W70" s="56"/>
      <c r="X70" s="56"/>
      <c r="Y70" s="223"/>
      <c r="Z70" s="223"/>
    </row>
    <row r="71" ht="15.75" customHeight="1">
      <c r="A71" s="20">
        <v>55.0</v>
      </c>
      <c r="B71" s="31" t="s">
        <v>189</v>
      </c>
      <c r="C71" s="22" t="s">
        <v>190</v>
      </c>
      <c r="D71" s="23" t="s">
        <v>191</v>
      </c>
      <c r="E71" s="448" t="s">
        <v>888</v>
      </c>
      <c r="F71" s="449">
        <v>15.0</v>
      </c>
      <c r="G71" s="397">
        <v>8.0</v>
      </c>
      <c r="H71" s="450">
        <v>9.0</v>
      </c>
      <c r="I71" s="397">
        <v>5.0</v>
      </c>
      <c r="J71" s="451">
        <v>3.0</v>
      </c>
      <c r="K71" s="451">
        <v>2.0</v>
      </c>
      <c r="L71" s="452">
        <v>79.0</v>
      </c>
      <c r="M71" s="393" t="str">
        <f t="shared" si="7"/>
        <v>1</v>
      </c>
      <c r="N71" s="453">
        <f t="shared" si="2"/>
        <v>19</v>
      </c>
      <c r="O71" s="343" t="str">
        <f>Incentive!AB69</f>
        <v/>
      </c>
      <c r="P71" s="454">
        <f t="shared" si="8"/>
        <v>19</v>
      </c>
      <c r="Q71" s="56"/>
      <c r="R71" s="56"/>
      <c r="S71" s="56"/>
      <c r="T71" s="56"/>
      <c r="U71" s="56"/>
      <c r="V71" s="56"/>
      <c r="W71" s="56"/>
      <c r="X71" s="56"/>
      <c r="Y71" s="223"/>
      <c r="Z71" s="223"/>
    </row>
    <row r="72" ht="15.75" customHeight="1">
      <c r="A72" s="48">
        <v>56.0</v>
      </c>
      <c r="B72" s="31" t="s">
        <v>192</v>
      </c>
      <c r="C72" s="22" t="s">
        <v>193</v>
      </c>
      <c r="D72" s="23" t="s">
        <v>194</v>
      </c>
      <c r="E72" s="444"/>
      <c r="F72" s="352"/>
      <c r="G72" s="392"/>
      <c r="H72" s="445"/>
      <c r="I72" s="392"/>
      <c r="J72" s="393"/>
      <c r="K72" s="393"/>
      <c r="L72" s="446"/>
      <c r="M72" s="393"/>
      <c r="N72" s="453">
        <f t="shared" si="2"/>
        <v>0</v>
      </c>
      <c r="O72" s="343">
        <f>Incentive!AB70</f>
        <v>5</v>
      </c>
      <c r="P72" s="447"/>
      <c r="Q72" s="56"/>
      <c r="R72" s="56"/>
      <c r="S72" s="56"/>
      <c r="T72" s="56"/>
      <c r="U72" s="56"/>
      <c r="V72" s="56"/>
      <c r="W72" s="56"/>
      <c r="X72" s="56"/>
      <c r="Y72" s="223"/>
      <c r="Z72" s="223"/>
    </row>
    <row r="73" ht="15.75" customHeight="1">
      <c r="A73" s="20">
        <v>57.0</v>
      </c>
      <c r="B73" s="31" t="s">
        <v>195</v>
      </c>
      <c r="C73" s="22" t="s">
        <v>196</v>
      </c>
      <c r="D73" s="23" t="s">
        <v>197</v>
      </c>
      <c r="E73" s="444"/>
      <c r="F73" s="352"/>
      <c r="G73" s="392"/>
      <c r="H73" s="445"/>
      <c r="I73" s="392"/>
      <c r="J73" s="393"/>
      <c r="K73" s="393"/>
      <c r="L73" s="446"/>
      <c r="M73" s="393"/>
      <c r="N73" s="453">
        <f t="shared" si="2"/>
        <v>0</v>
      </c>
      <c r="O73" s="343" t="str">
        <f>Incentive!AB71</f>
        <v/>
      </c>
      <c r="P73" s="447"/>
      <c r="Q73" s="56"/>
      <c r="R73" s="56"/>
      <c r="S73" s="56"/>
      <c r="T73" s="56"/>
      <c r="U73" s="56"/>
      <c r="V73" s="56"/>
      <c r="W73" s="56"/>
      <c r="X73" s="56"/>
      <c r="Y73" s="223"/>
      <c r="Z73" s="223"/>
    </row>
    <row r="74" ht="15.75" customHeight="1">
      <c r="A74" s="48">
        <v>58.0</v>
      </c>
      <c r="B74" s="31" t="s">
        <v>198</v>
      </c>
      <c r="C74" s="22" t="s">
        <v>199</v>
      </c>
      <c r="D74" s="23" t="s">
        <v>200</v>
      </c>
      <c r="E74" s="448" t="s">
        <v>888</v>
      </c>
      <c r="F74" s="449">
        <v>12.0</v>
      </c>
      <c r="G74" s="397">
        <v>6.0</v>
      </c>
      <c r="H74" s="450">
        <v>19.0</v>
      </c>
      <c r="I74" s="397">
        <v>10.0</v>
      </c>
      <c r="J74" s="451">
        <v>2.0</v>
      </c>
      <c r="K74" s="451">
        <v>2.4</v>
      </c>
      <c r="L74" s="452">
        <v>76.0</v>
      </c>
      <c r="M74" s="393" t="str">
        <f t="shared" ref="M74:M75" si="9">IF(L74&gt;=95,"4",IF(L74&gt;=89,"3",IF(L74&gt;=82,"2",IF(L74&gt;=75,"1","0"))))</f>
        <v>1</v>
      </c>
      <c r="N74" s="453">
        <f t="shared" si="2"/>
        <v>21.4</v>
      </c>
      <c r="O74" s="343">
        <f>Incentive!AB72</f>
        <v>1</v>
      </c>
      <c r="P74" s="454">
        <f t="shared" ref="P74:P75" si="10">N74+O74</f>
        <v>22.4</v>
      </c>
      <c r="Q74" s="56"/>
      <c r="R74" s="56"/>
      <c r="S74" s="56"/>
      <c r="T74" s="56"/>
      <c r="U74" s="56"/>
      <c r="V74" s="56"/>
      <c r="W74" s="56"/>
      <c r="X74" s="56"/>
      <c r="Y74" s="223"/>
      <c r="Z74" s="223"/>
    </row>
    <row r="75" ht="15.75" customHeight="1">
      <c r="A75" s="20">
        <v>59.0</v>
      </c>
      <c r="B75" s="31" t="s">
        <v>201</v>
      </c>
      <c r="C75" s="22" t="s">
        <v>202</v>
      </c>
      <c r="D75" s="23" t="s">
        <v>203</v>
      </c>
      <c r="E75" s="448" t="s">
        <v>888</v>
      </c>
      <c r="F75" s="449">
        <v>0.0</v>
      </c>
      <c r="G75" s="397">
        <v>0.0</v>
      </c>
      <c r="H75" s="450">
        <v>9.0</v>
      </c>
      <c r="I75" s="397">
        <v>5.0</v>
      </c>
      <c r="J75" s="451">
        <v>2.7</v>
      </c>
      <c r="K75" s="451">
        <v>2.0</v>
      </c>
      <c r="L75" s="452">
        <v>77.0</v>
      </c>
      <c r="M75" s="393" t="str">
        <f t="shared" si="9"/>
        <v>1</v>
      </c>
      <c r="N75" s="453">
        <f t="shared" si="2"/>
        <v>10.7</v>
      </c>
      <c r="O75" s="343" t="str">
        <f>Incentive!AB73</f>
        <v/>
      </c>
      <c r="P75" s="454">
        <f t="shared" si="10"/>
        <v>10.7</v>
      </c>
      <c r="Q75" s="56"/>
      <c r="R75" s="56"/>
      <c r="S75" s="56"/>
      <c r="T75" s="56"/>
      <c r="U75" s="56"/>
      <c r="V75" s="56"/>
      <c r="W75" s="56"/>
      <c r="X75" s="56"/>
      <c r="Y75" s="223"/>
      <c r="Z75" s="223"/>
    </row>
    <row r="76" ht="15.75" customHeight="1">
      <c r="A76" s="48">
        <v>60.0</v>
      </c>
      <c r="B76" s="31" t="s">
        <v>204</v>
      </c>
      <c r="C76" s="22" t="s">
        <v>205</v>
      </c>
      <c r="D76" s="23" t="s">
        <v>206</v>
      </c>
      <c r="E76" s="444"/>
      <c r="F76" s="352"/>
      <c r="G76" s="392"/>
      <c r="H76" s="445"/>
      <c r="I76" s="392"/>
      <c r="J76" s="393"/>
      <c r="K76" s="393"/>
      <c r="L76" s="446"/>
      <c r="M76" s="393"/>
      <c r="N76" s="453">
        <f t="shared" si="2"/>
        <v>0</v>
      </c>
      <c r="O76" s="343">
        <f>Incentive!AB74</f>
        <v>4</v>
      </c>
      <c r="P76" s="447"/>
      <c r="Q76" s="56"/>
      <c r="R76" s="56"/>
      <c r="S76" s="56"/>
      <c r="T76" s="56"/>
      <c r="U76" s="56"/>
      <c r="V76" s="56"/>
      <c r="W76" s="56"/>
      <c r="X76" s="56"/>
      <c r="Y76" s="223"/>
      <c r="Z76" s="223"/>
    </row>
    <row r="77" ht="15.75" customHeight="1">
      <c r="A77" s="20">
        <v>61.0</v>
      </c>
      <c r="B77" s="31" t="s">
        <v>207</v>
      </c>
      <c r="C77" s="22" t="s">
        <v>208</v>
      </c>
      <c r="D77" s="23" t="s">
        <v>209</v>
      </c>
      <c r="E77" s="448" t="s">
        <v>888</v>
      </c>
      <c r="F77" s="449">
        <v>5.0</v>
      </c>
      <c r="G77" s="397">
        <v>3.0</v>
      </c>
      <c r="H77" s="450">
        <v>12.0</v>
      </c>
      <c r="I77" s="397">
        <v>6.0</v>
      </c>
      <c r="J77" s="451">
        <v>2.0</v>
      </c>
      <c r="K77" s="451">
        <v>2.0</v>
      </c>
      <c r="L77" s="452">
        <v>76.0</v>
      </c>
      <c r="M77" s="393" t="str">
        <f>IF(L77&gt;=95,"4",IF(L77&gt;=89,"3",IF(L77&gt;=82,"2",IF(L77&gt;=75,"1","0"))))</f>
        <v>1</v>
      </c>
      <c r="N77" s="453">
        <f t="shared" si="2"/>
        <v>14</v>
      </c>
      <c r="O77" s="343" t="str">
        <f>Incentive!AB75</f>
        <v/>
      </c>
      <c r="P77" s="454">
        <f>N77+O77</f>
        <v>14</v>
      </c>
      <c r="Q77" s="56"/>
      <c r="R77" s="56"/>
      <c r="S77" s="56"/>
      <c r="T77" s="56"/>
      <c r="U77" s="56"/>
      <c r="V77" s="56"/>
      <c r="W77" s="56"/>
      <c r="X77" s="56"/>
      <c r="Y77" s="223"/>
      <c r="Z77" s="223"/>
    </row>
    <row r="78" ht="15.75" customHeight="1">
      <c r="A78" s="48">
        <v>62.0</v>
      </c>
      <c r="B78" s="31" t="s">
        <v>210</v>
      </c>
      <c r="C78" s="22" t="s">
        <v>211</v>
      </c>
      <c r="D78" s="23" t="s">
        <v>212</v>
      </c>
      <c r="E78" s="444"/>
      <c r="F78" s="352"/>
      <c r="G78" s="392"/>
      <c r="H78" s="445"/>
      <c r="I78" s="392"/>
      <c r="J78" s="393"/>
      <c r="K78" s="393"/>
      <c r="L78" s="446"/>
      <c r="M78" s="393"/>
      <c r="N78" s="453">
        <f t="shared" si="2"/>
        <v>0</v>
      </c>
      <c r="O78" s="343">
        <f>Incentive!AB76</f>
        <v>5</v>
      </c>
      <c r="P78" s="447"/>
      <c r="Q78" s="56"/>
      <c r="R78" s="56"/>
      <c r="S78" s="56"/>
      <c r="T78" s="56"/>
      <c r="U78" s="56"/>
      <c r="V78" s="56"/>
      <c r="W78" s="56"/>
      <c r="X78" s="56"/>
      <c r="Y78" s="223"/>
      <c r="Z78" s="223"/>
    </row>
    <row r="79" ht="15.75" customHeight="1">
      <c r="A79" s="20">
        <v>63.0</v>
      </c>
      <c r="B79" s="31" t="s">
        <v>213</v>
      </c>
      <c r="C79" s="22" t="s">
        <v>214</v>
      </c>
      <c r="D79" s="23" t="s">
        <v>215</v>
      </c>
      <c r="E79" s="444"/>
      <c r="F79" s="352"/>
      <c r="G79" s="392"/>
      <c r="H79" s="445"/>
      <c r="I79" s="392"/>
      <c r="J79" s="393"/>
      <c r="K79" s="393"/>
      <c r="L79" s="446"/>
      <c r="M79" s="393"/>
      <c r="N79" s="453">
        <f t="shared" si="2"/>
        <v>0</v>
      </c>
      <c r="O79" s="343">
        <f>Incentive!AB77</f>
        <v>2</v>
      </c>
      <c r="P79" s="447"/>
      <c r="Q79" s="56"/>
      <c r="R79" s="56"/>
      <c r="S79" s="56"/>
      <c r="T79" s="56"/>
      <c r="U79" s="56"/>
      <c r="V79" s="56"/>
      <c r="W79" s="56"/>
      <c r="X79" s="56"/>
      <c r="Y79" s="223"/>
      <c r="Z79" s="223"/>
    </row>
    <row r="80" ht="15.75" customHeight="1">
      <c r="A80" s="48">
        <v>64.0</v>
      </c>
      <c r="B80" s="31" t="s">
        <v>216</v>
      </c>
      <c r="C80" s="22" t="s">
        <v>217</v>
      </c>
      <c r="D80" s="23" t="s">
        <v>218</v>
      </c>
      <c r="E80" s="448" t="s">
        <v>888</v>
      </c>
      <c r="F80" s="449">
        <v>17.0</v>
      </c>
      <c r="G80" s="397">
        <v>9.0</v>
      </c>
      <c r="H80" s="450">
        <v>16.0</v>
      </c>
      <c r="I80" s="397">
        <v>8.0</v>
      </c>
      <c r="J80" s="451">
        <v>2.0</v>
      </c>
      <c r="K80" s="451">
        <v>2.0</v>
      </c>
      <c r="L80" s="452">
        <v>77.0</v>
      </c>
      <c r="M80" s="393" t="str">
        <f t="shared" ref="M80:M83" si="11">IF(L80&gt;=95,"4",IF(L80&gt;=89,"3",IF(L80&gt;=82,"2",IF(L80&gt;=75,"1","0"))))</f>
        <v>1</v>
      </c>
      <c r="N80" s="453">
        <f t="shared" si="2"/>
        <v>22</v>
      </c>
      <c r="O80" s="343" t="str">
        <f>Incentive!AB78</f>
        <v/>
      </c>
      <c r="P80" s="454">
        <f t="shared" ref="P80:P83" si="12">N80+O80</f>
        <v>22</v>
      </c>
      <c r="Q80" s="56"/>
      <c r="R80" s="56"/>
      <c r="S80" s="56"/>
      <c r="T80" s="56"/>
      <c r="U80" s="56"/>
      <c r="V80" s="56"/>
      <c r="W80" s="56"/>
      <c r="X80" s="56"/>
      <c r="Y80" s="223"/>
      <c r="Z80" s="223"/>
    </row>
    <row r="81" ht="15.75" customHeight="1">
      <c r="A81" s="20">
        <v>65.0</v>
      </c>
      <c r="B81" s="31" t="s">
        <v>219</v>
      </c>
      <c r="C81" s="22" t="s">
        <v>220</v>
      </c>
      <c r="D81" s="23" t="s">
        <v>221</v>
      </c>
      <c r="E81" s="448" t="s">
        <v>888</v>
      </c>
      <c r="F81" s="449">
        <v>7.0</v>
      </c>
      <c r="G81" s="397">
        <v>4.0</v>
      </c>
      <c r="H81" s="450">
        <v>7.0</v>
      </c>
      <c r="I81" s="397">
        <v>4.0</v>
      </c>
      <c r="J81" s="451">
        <v>2.0</v>
      </c>
      <c r="K81" s="451">
        <v>1.6</v>
      </c>
      <c r="L81" s="452">
        <v>78.0</v>
      </c>
      <c r="M81" s="393" t="str">
        <f t="shared" si="11"/>
        <v>1</v>
      </c>
      <c r="N81" s="453">
        <f t="shared" si="2"/>
        <v>12.6</v>
      </c>
      <c r="O81" s="343">
        <f>Incentive!AB79</f>
        <v>3</v>
      </c>
      <c r="P81" s="454">
        <f t="shared" si="12"/>
        <v>15.6</v>
      </c>
      <c r="Q81" s="56"/>
      <c r="R81" s="56"/>
      <c r="S81" s="56"/>
      <c r="T81" s="56"/>
      <c r="U81" s="56"/>
      <c r="V81" s="56"/>
      <c r="W81" s="56"/>
      <c r="X81" s="56"/>
      <c r="Y81" s="223"/>
      <c r="Z81" s="223"/>
    </row>
    <row r="82" ht="15.75" customHeight="1">
      <c r="A82" s="48">
        <v>66.0</v>
      </c>
      <c r="B82" s="31" t="s">
        <v>222</v>
      </c>
      <c r="C82" s="22" t="s">
        <v>223</v>
      </c>
      <c r="D82" s="23" t="s">
        <v>224</v>
      </c>
      <c r="E82" s="448" t="s">
        <v>888</v>
      </c>
      <c r="F82" s="449">
        <v>15.0</v>
      </c>
      <c r="G82" s="397">
        <v>8.0</v>
      </c>
      <c r="H82" s="450">
        <v>13.0</v>
      </c>
      <c r="I82" s="397">
        <v>7.0</v>
      </c>
      <c r="J82" s="451">
        <v>2.7</v>
      </c>
      <c r="K82" s="451">
        <v>1.8</v>
      </c>
      <c r="L82" s="452">
        <v>76.0</v>
      </c>
      <c r="M82" s="393" t="str">
        <f t="shared" si="11"/>
        <v>1</v>
      </c>
      <c r="N82" s="453">
        <f t="shared" si="2"/>
        <v>20.5</v>
      </c>
      <c r="O82" s="343" t="str">
        <f>Incentive!AB80</f>
        <v/>
      </c>
      <c r="P82" s="454">
        <f t="shared" si="12"/>
        <v>20.5</v>
      </c>
      <c r="Q82" s="56"/>
      <c r="R82" s="56"/>
      <c r="S82" s="56"/>
      <c r="T82" s="56"/>
      <c r="U82" s="56"/>
      <c r="V82" s="56"/>
      <c r="W82" s="56"/>
      <c r="X82" s="56"/>
      <c r="Y82" s="223"/>
      <c r="Z82" s="223"/>
    </row>
    <row r="83" ht="15.75" customHeight="1">
      <c r="A83" s="20">
        <v>67.0</v>
      </c>
      <c r="B83" s="31" t="s">
        <v>225</v>
      </c>
      <c r="C83" s="22" t="s">
        <v>226</v>
      </c>
      <c r="D83" s="23" t="s">
        <v>227</v>
      </c>
      <c r="E83" s="448" t="s">
        <v>888</v>
      </c>
      <c r="F83" s="449">
        <v>13.0</v>
      </c>
      <c r="G83" s="397">
        <v>7.0</v>
      </c>
      <c r="H83" s="450">
        <v>14.0</v>
      </c>
      <c r="I83" s="397">
        <v>7.0</v>
      </c>
      <c r="J83" s="451">
        <v>2.1</v>
      </c>
      <c r="K83" s="451">
        <v>2.2</v>
      </c>
      <c r="L83" s="452">
        <v>90.0</v>
      </c>
      <c r="M83" s="393" t="str">
        <f t="shared" si="11"/>
        <v>3</v>
      </c>
      <c r="N83" s="453">
        <f t="shared" si="2"/>
        <v>21.3</v>
      </c>
      <c r="O83" s="343">
        <f>Incentive!AB81</f>
        <v>3</v>
      </c>
      <c r="P83" s="454">
        <f t="shared" si="12"/>
        <v>24.3</v>
      </c>
      <c r="Q83" s="56"/>
      <c r="R83" s="56"/>
      <c r="S83" s="56"/>
      <c r="T83" s="56"/>
      <c r="U83" s="56"/>
      <c r="V83" s="56"/>
      <c r="W83" s="56"/>
      <c r="X83" s="56"/>
      <c r="Y83" s="223"/>
      <c r="Z83" s="223"/>
    </row>
    <row r="84" ht="15.75" customHeight="1">
      <c r="A84" s="48">
        <v>68.0</v>
      </c>
      <c r="B84" s="31" t="s">
        <v>228</v>
      </c>
      <c r="C84" s="22" t="s">
        <v>229</v>
      </c>
      <c r="D84" s="23" t="s">
        <v>230</v>
      </c>
      <c r="E84" s="444"/>
      <c r="F84" s="352"/>
      <c r="G84" s="392"/>
      <c r="H84" s="445"/>
      <c r="I84" s="392"/>
      <c r="J84" s="393"/>
      <c r="K84" s="393"/>
      <c r="L84" s="446"/>
      <c r="M84" s="393"/>
      <c r="N84" s="453">
        <f t="shared" si="2"/>
        <v>0</v>
      </c>
      <c r="O84" s="343" t="str">
        <f>Incentive!AB82</f>
        <v/>
      </c>
      <c r="P84" s="447"/>
      <c r="Q84" s="56"/>
      <c r="R84" s="56"/>
      <c r="S84" s="56"/>
      <c r="T84" s="56"/>
      <c r="U84" s="56"/>
      <c r="V84" s="56"/>
      <c r="W84" s="56"/>
      <c r="X84" s="56"/>
      <c r="Y84" s="223"/>
      <c r="Z84" s="223"/>
    </row>
    <row r="85" ht="15.75" customHeight="1">
      <c r="A85" s="20">
        <v>69.0</v>
      </c>
      <c r="B85" s="31" t="s">
        <v>231</v>
      </c>
      <c r="C85" s="22" t="s">
        <v>232</v>
      </c>
      <c r="D85" s="23" t="s">
        <v>233</v>
      </c>
      <c r="E85" s="448" t="s">
        <v>888</v>
      </c>
      <c r="F85" s="449">
        <v>28.0</v>
      </c>
      <c r="G85" s="397">
        <v>14.0</v>
      </c>
      <c r="H85" s="450">
        <v>24.0</v>
      </c>
      <c r="I85" s="397">
        <v>12.0</v>
      </c>
      <c r="J85" s="451">
        <v>2.1</v>
      </c>
      <c r="K85" s="451">
        <v>2.4</v>
      </c>
      <c r="L85" s="452">
        <v>90.0</v>
      </c>
      <c r="M85" s="393" t="str">
        <f t="shared" ref="M85:M88" si="13">IF(L85&gt;=95,"4",IF(L85&gt;=89,"3",IF(L85&gt;=82,"2",IF(L85&gt;=75,"1","0"))))</f>
        <v>3</v>
      </c>
      <c r="N85" s="453">
        <f t="shared" si="2"/>
        <v>33.5</v>
      </c>
      <c r="O85" s="343">
        <f>Incentive!AB83</f>
        <v>1</v>
      </c>
      <c r="P85" s="454">
        <f t="shared" ref="P85:P88" si="14">N85+O85</f>
        <v>34.5</v>
      </c>
      <c r="Q85" s="56"/>
      <c r="R85" s="56"/>
      <c r="S85" s="56"/>
      <c r="T85" s="56"/>
      <c r="U85" s="56"/>
      <c r="V85" s="56"/>
      <c r="W85" s="56"/>
      <c r="X85" s="56"/>
      <c r="Y85" s="223"/>
      <c r="Z85" s="223"/>
    </row>
    <row r="86" ht="15.75" customHeight="1">
      <c r="A86" s="48">
        <v>70.0</v>
      </c>
      <c r="B86" s="31" t="s">
        <v>234</v>
      </c>
      <c r="C86" s="22" t="s">
        <v>235</v>
      </c>
      <c r="D86" s="23" t="s">
        <v>236</v>
      </c>
      <c r="E86" s="448" t="s">
        <v>888</v>
      </c>
      <c r="F86" s="449">
        <v>8.0</v>
      </c>
      <c r="G86" s="397">
        <v>4.0</v>
      </c>
      <c r="H86" s="450">
        <v>11.0</v>
      </c>
      <c r="I86" s="397">
        <v>6.0</v>
      </c>
      <c r="J86" s="451">
        <v>2.0</v>
      </c>
      <c r="K86" s="451">
        <v>2.0</v>
      </c>
      <c r="L86" s="452">
        <v>77.0</v>
      </c>
      <c r="M86" s="393" t="str">
        <f t="shared" si="13"/>
        <v>1</v>
      </c>
      <c r="N86" s="453">
        <f t="shared" si="2"/>
        <v>15</v>
      </c>
      <c r="O86" s="343" t="str">
        <f>Incentive!AB84</f>
        <v/>
      </c>
      <c r="P86" s="454">
        <f t="shared" si="14"/>
        <v>15</v>
      </c>
      <c r="Q86" s="56"/>
      <c r="R86" s="56"/>
      <c r="S86" s="56"/>
      <c r="T86" s="56"/>
      <c r="U86" s="56"/>
      <c r="V86" s="56"/>
      <c r="W86" s="56"/>
      <c r="X86" s="56"/>
      <c r="Y86" s="223"/>
      <c r="Z86" s="223"/>
    </row>
    <row r="87" ht="15.75" customHeight="1">
      <c r="A87" s="20">
        <v>71.0</v>
      </c>
      <c r="B87" s="31" t="s">
        <v>237</v>
      </c>
      <c r="C87" s="22" t="s">
        <v>238</v>
      </c>
      <c r="D87" s="23" t="s">
        <v>239</v>
      </c>
      <c r="E87" s="448" t="s">
        <v>888</v>
      </c>
      <c r="F87" s="449">
        <v>24.0</v>
      </c>
      <c r="G87" s="397">
        <v>12.0</v>
      </c>
      <c r="H87" s="450">
        <v>23.0</v>
      </c>
      <c r="I87" s="397">
        <v>12.0</v>
      </c>
      <c r="J87" s="451">
        <v>2.7</v>
      </c>
      <c r="K87" s="451">
        <v>2.4</v>
      </c>
      <c r="L87" s="452">
        <v>76.0</v>
      </c>
      <c r="M87" s="393" t="str">
        <f t="shared" si="13"/>
        <v>1</v>
      </c>
      <c r="N87" s="453">
        <f t="shared" si="2"/>
        <v>30.1</v>
      </c>
      <c r="O87" s="343">
        <f>Incentive!AB85</f>
        <v>4</v>
      </c>
      <c r="P87" s="454">
        <f t="shared" si="14"/>
        <v>34.1</v>
      </c>
      <c r="Q87" s="56"/>
      <c r="R87" s="56"/>
      <c r="S87" s="56"/>
      <c r="T87" s="56"/>
      <c r="U87" s="56"/>
      <c r="V87" s="56"/>
      <c r="W87" s="56"/>
      <c r="X87" s="56"/>
      <c r="Y87" s="223"/>
      <c r="Z87" s="223"/>
    </row>
    <row r="88" ht="15.75" customHeight="1">
      <c r="A88" s="48">
        <v>72.0</v>
      </c>
      <c r="B88" s="31" t="s">
        <v>240</v>
      </c>
      <c r="C88" s="358" t="s">
        <v>241</v>
      </c>
      <c r="D88" s="23" t="s">
        <v>242</v>
      </c>
      <c r="E88" s="237" t="s">
        <v>888</v>
      </c>
      <c r="F88" s="237">
        <v>16.0</v>
      </c>
      <c r="G88" s="20">
        <v>8.0</v>
      </c>
      <c r="H88" s="237">
        <v>14.0</v>
      </c>
      <c r="I88" s="20">
        <v>7.0</v>
      </c>
      <c r="J88" s="49">
        <v>2.1</v>
      </c>
      <c r="K88" s="49">
        <v>1.8</v>
      </c>
      <c r="L88" s="218">
        <v>100.0</v>
      </c>
      <c r="M88" s="48" t="str">
        <f t="shared" si="13"/>
        <v>4</v>
      </c>
      <c r="N88" s="453">
        <f t="shared" si="2"/>
        <v>22.9</v>
      </c>
      <c r="O88" s="343">
        <f>Incentive!AB86</f>
        <v>5</v>
      </c>
      <c r="P88" s="342">
        <f t="shared" si="14"/>
        <v>27.9</v>
      </c>
      <c r="Q88" s="56"/>
      <c r="R88" s="56"/>
      <c r="S88" s="56"/>
      <c r="T88" s="56"/>
      <c r="U88" s="56"/>
      <c r="V88" s="56"/>
      <c r="W88" s="56"/>
      <c r="X88" s="56"/>
      <c r="Y88" s="223"/>
      <c r="Z88" s="223"/>
    </row>
    <row r="89" ht="15.75" customHeight="1">
      <c r="A89" s="20">
        <v>73.0</v>
      </c>
      <c r="B89" s="31" t="s">
        <v>243</v>
      </c>
      <c r="C89" s="358" t="s">
        <v>244</v>
      </c>
      <c r="D89" s="23" t="s">
        <v>245</v>
      </c>
      <c r="E89" s="238"/>
      <c r="F89" s="238"/>
      <c r="G89" s="48"/>
      <c r="H89" s="238"/>
      <c r="I89" s="48"/>
      <c r="J89" s="48"/>
      <c r="K89" s="48"/>
      <c r="L89" s="45"/>
      <c r="M89" s="48"/>
      <c r="N89" s="453">
        <f t="shared" si="2"/>
        <v>0</v>
      </c>
      <c r="O89" s="343">
        <f>Incentive!AB87</f>
        <v>5</v>
      </c>
      <c r="P89" s="310"/>
      <c r="Q89" s="56"/>
      <c r="R89" s="56"/>
      <c r="S89" s="56"/>
      <c r="T89" s="56"/>
      <c r="U89" s="56"/>
      <c r="V89" s="56"/>
      <c r="W89" s="56"/>
      <c r="X89" s="56"/>
      <c r="Y89" s="223"/>
      <c r="Z89" s="223"/>
    </row>
    <row r="90" ht="15.75" customHeight="1">
      <c r="A90" s="48">
        <v>74.0</v>
      </c>
      <c r="B90" s="31" t="s">
        <v>246</v>
      </c>
      <c r="C90" s="358" t="s">
        <v>247</v>
      </c>
      <c r="D90" s="23" t="s">
        <v>248</v>
      </c>
      <c r="E90" s="238"/>
      <c r="F90" s="238"/>
      <c r="G90" s="48"/>
      <c r="H90" s="238"/>
      <c r="I90" s="48"/>
      <c r="J90" s="48"/>
      <c r="K90" s="48"/>
      <c r="L90" s="45"/>
      <c r="M90" s="48"/>
      <c r="N90" s="453">
        <f t="shared" si="2"/>
        <v>0</v>
      </c>
      <c r="O90" s="343">
        <f>Incentive!AB88</f>
        <v>2</v>
      </c>
      <c r="P90" s="310"/>
      <c r="Q90" s="56"/>
      <c r="R90" s="56"/>
      <c r="S90" s="56"/>
      <c r="T90" s="56"/>
      <c r="U90" s="56"/>
      <c r="V90" s="56"/>
      <c r="W90" s="56"/>
      <c r="X90" s="56"/>
      <c r="Y90" s="223"/>
      <c r="Z90" s="223"/>
    </row>
    <row r="91" ht="15.75" customHeight="1">
      <c r="A91" s="20">
        <v>75.0</v>
      </c>
      <c r="B91" s="31" t="s">
        <v>249</v>
      </c>
      <c r="C91" s="358" t="s">
        <v>250</v>
      </c>
      <c r="D91" s="23" t="s">
        <v>251</v>
      </c>
      <c r="E91" s="237" t="s">
        <v>888</v>
      </c>
      <c r="F91" s="237">
        <v>14.0</v>
      </c>
      <c r="G91" s="20">
        <v>7.0</v>
      </c>
      <c r="H91" s="237">
        <v>15.0</v>
      </c>
      <c r="I91" s="20">
        <v>8.0</v>
      </c>
      <c r="J91" s="49">
        <v>2.7</v>
      </c>
      <c r="K91" s="49">
        <v>2.0</v>
      </c>
      <c r="L91" s="218">
        <v>77.0</v>
      </c>
      <c r="M91" s="48" t="str">
        <f>IF(L91&gt;=95,"4",IF(L91&gt;=89,"3",IF(L91&gt;=82,"2",IF(L91&gt;=75,"1","0"))))</f>
        <v>1</v>
      </c>
      <c r="N91" s="453">
        <f t="shared" si="2"/>
        <v>20.7</v>
      </c>
      <c r="O91" s="343">
        <f>Incentive!AB89</f>
        <v>2</v>
      </c>
      <c r="P91" s="342">
        <f>N91+O91</f>
        <v>22.7</v>
      </c>
      <c r="Q91" s="56"/>
      <c r="R91" s="56"/>
      <c r="S91" s="56"/>
      <c r="T91" s="56"/>
      <c r="U91" s="56"/>
      <c r="V91" s="56"/>
      <c r="W91" s="56"/>
      <c r="X91" s="56"/>
      <c r="Y91" s="223"/>
      <c r="Z91" s="223"/>
    </row>
    <row r="92" ht="15.75" customHeight="1">
      <c r="A92" s="48">
        <v>76.0</v>
      </c>
      <c r="B92" s="31" t="s">
        <v>252</v>
      </c>
      <c r="C92" s="361" t="s">
        <v>253</v>
      </c>
      <c r="D92" s="36" t="s">
        <v>254</v>
      </c>
      <c r="E92" s="37"/>
      <c r="F92" s="37"/>
      <c r="G92" s="37"/>
      <c r="H92" s="37"/>
      <c r="I92" s="37"/>
      <c r="J92" s="37"/>
      <c r="K92" s="37"/>
      <c r="L92" s="37"/>
      <c r="M92" s="37"/>
      <c r="N92" s="453">
        <f t="shared" si="2"/>
        <v>0</v>
      </c>
      <c r="O92" s="343" t="str">
        <f>Incentive!AB90</f>
        <v/>
      </c>
      <c r="P92" s="37"/>
      <c r="R92" s="56"/>
      <c r="S92" s="56"/>
      <c r="T92" s="56"/>
      <c r="U92" s="56"/>
      <c r="V92" s="56"/>
      <c r="W92" s="56"/>
      <c r="X92" s="56"/>
      <c r="Y92" s="223"/>
      <c r="Z92" s="223"/>
    </row>
    <row r="93" ht="15.75" customHeight="1">
      <c r="A93" s="333">
        <v>77.0</v>
      </c>
      <c r="B93" s="456" t="s">
        <v>255</v>
      </c>
      <c r="C93" s="457" t="s">
        <v>256</v>
      </c>
      <c r="D93" s="458" t="s">
        <v>257</v>
      </c>
      <c r="E93" s="237" t="s">
        <v>888</v>
      </c>
      <c r="F93" s="459">
        <v>9.0</v>
      </c>
      <c r="G93" s="459">
        <v>5.0</v>
      </c>
      <c r="H93" s="459">
        <v>15.0</v>
      </c>
      <c r="I93" s="459">
        <v>8.0</v>
      </c>
      <c r="J93" s="460">
        <v>3.0</v>
      </c>
      <c r="K93" s="460">
        <v>2.0</v>
      </c>
      <c r="L93" s="461">
        <v>100.0</v>
      </c>
      <c r="M93" s="48" t="str">
        <f t="shared" ref="M93:M94" si="15">IF(L93&gt;=95,"4",IF(L93&gt;=89,"3",IF(L93&gt;=82,"2",IF(L93&gt;=75,"1","0"))))</f>
        <v>4</v>
      </c>
      <c r="N93" s="453">
        <f t="shared" si="2"/>
        <v>22</v>
      </c>
      <c r="O93" s="334">
        <f>Incentive!AB91</f>
        <v>3</v>
      </c>
      <c r="P93" s="342">
        <f t="shared" ref="P93:P94" si="16">N93+O93</f>
        <v>25</v>
      </c>
      <c r="Q93" s="101"/>
      <c r="R93" s="462"/>
      <c r="S93" s="462"/>
      <c r="T93" s="462"/>
      <c r="U93" s="462"/>
      <c r="V93" s="462"/>
      <c r="W93" s="462"/>
      <c r="X93" s="462"/>
      <c r="Y93" s="463"/>
      <c r="Z93" s="463"/>
    </row>
    <row r="94" ht="15.75" customHeight="1">
      <c r="A94" s="316">
        <v>78.0</v>
      </c>
      <c r="B94" s="456" t="s">
        <v>258</v>
      </c>
      <c r="C94" s="457" t="s">
        <v>259</v>
      </c>
      <c r="D94" s="458" t="s">
        <v>260</v>
      </c>
      <c r="E94" s="237" t="s">
        <v>888</v>
      </c>
      <c r="F94" s="459">
        <v>18.0</v>
      </c>
      <c r="G94" s="459">
        <v>9.0</v>
      </c>
      <c r="H94" s="459">
        <v>15.0</v>
      </c>
      <c r="I94" s="459">
        <v>8.0</v>
      </c>
      <c r="J94" s="460">
        <v>3.0</v>
      </c>
      <c r="K94" s="460">
        <v>3.0</v>
      </c>
      <c r="L94" s="461">
        <v>100.0</v>
      </c>
      <c r="M94" s="48" t="str">
        <f t="shared" si="15"/>
        <v>4</v>
      </c>
      <c r="N94" s="453">
        <f t="shared" si="2"/>
        <v>27</v>
      </c>
      <c r="O94" s="334">
        <f>Incentive!AB92</f>
        <v>5</v>
      </c>
      <c r="P94" s="342">
        <f t="shared" si="16"/>
        <v>32</v>
      </c>
      <c r="Q94" s="101"/>
      <c r="R94" s="462"/>
      <c r="S94" s="462"/>
      <c r="T94" s="462"/>
      <c r="U94" s="462"/>
      <c r="V94" s="462"/>
      <c r="W94" s="462"/>
      <c r="X94" s="462"/>
      <c r="Y94" s="463"/>
      <c r="Z94" s="463"/>
    </row>
    <row r="95" ht="15.75" customHeight="1">
      <c r="A95" s="20">
        <v>79.0</v>
      </c>
      <c r="B95" s="21" t="s">
        <v>261</v>
      </c>
      <c r="C95" s="361" t="s">
        <v>262</v>
      </c>
      <c r="D95" s="36" t="s">
        <v>263</v>
      </c>
      <c r="E95" s="37"/>
      <c r="F95" s="263"/>
      <c r="G95" s="263"/>
      <c r="H95" s="263"/>
      <c r="I95" s="263"/>
      <c r="J95" s="464"/>
      <c r="K95" s="464"/>
      <c r="L95" s="37"/>
      <c r="M95" s="37"/>
      <c r="N95" s="453">
        <f t="shared" si="2"/>
        <v>0</v>
      </c>
      <c r="O95" s="343">
        <f>Incentive!AB93</f>
        <v>3</v>
      </c>
      <c r="P95" s="37"/>
      <c r="R95" s="56"/>
      <c r="S95" s="56"/>
      <c r="T95" s="56"/>
      <c r="U95" s="56"/>
      <c r="V95" s="56"/>
      <c r="W95" s="56"/>
      <c r="X95" s="56"/>
      <c r="Y95" s="223"/>
      <c r="Z95" s="223"/>
    </row>
    <row r="96" ht="15.75" customHeight="1">
      <c r="A96" s="48">
        <v>80.0</v>
      </c>
      <c r="B96" s="21" t="s">
        <v>264</v>
      </c>
      <c r="C96" s="361" t="s">
        <v>265</v>
      </c>
      <c r="D96" s="36" t="s">
        <v>266</v>
      </c>
      <c r="E96" s="37"/>
      <c r="F96" s="263"/>
      <c r="G96" s="263"/>
      <c r="H96" s="263"/>
      <c r="I96" s="263"/>
      <c r="J96" s="464"/>
      <c r="K96" s="464"/>
      <c r="L96" s="37"/>
      <c r="M96" s="37"/>
      <c r="N96" s="453">
        <f t="shared" si="2"/>
        <v>0</v>
      </c>
      <c r="O96" s="343">
        <f>Incentive!AB94</f>
        <v>3</v>
      </c>
      <c r="P96" s="37"/>
      <c r="R96" s="56"/>
      <c r="S96" s="56"/>
      <c r="T96" s="56"/>
      <c r="U96" s="56"/>
      <c r="V96" s="56"/>
      <c r="W96" s="56"/>
      <c r="X96" s="56"/>
      <c r="Y96" s="223"/>
      <c r="Z96" s="223"/>
    </row>
    <row r="97" ht="15.75" customHeight="1">
      <c r="A97" s="20">
        <v>81.0</v>
      </c>
      <c r="B97" s="21" t="s">
        <v>267</v>
      </c>
      <c r="C97" s="361" t="s">
        <v>268</v>
      </c>
      <c r="D97" s="36" t="s">
        <v>269</v>
      </c>
      <c r="E97" s="37"/>
      <c r="F97" s="263"/>
      <c r="G97" s="263"/>
      <c r="H97" s="263"/>
      <c r="I97" s="263"/>
      <c r="J97" s="464"/>
      <c r="K97" s="464"/>
      <c r="L97" s="37"/>
      <c r="M97" s="37"/>
      <c r="N97" s="453">
        <f t="shared" si="2"/>
        <v>0</v>
      </c>
      <c r="O97" s="343" t="str">
        <f>Incentive!AB95</f>
        <v/>
      </c>
      <c r="P97" s="37"/>
      <c r="R97" s="56"/>
      <c r="S97" s="56"/>
      <c r="T97" s="56"/>
      <c r="U97" s="56"/>
      <c r="V97" s="56"/>
      <c r="W97" s="56"/>
      <c r="X97" s="56"/>
      <c r="Y97" s="223"/>
      <c r="Z97" s="223"/>
    </row>
    <row r="98" ht="15.75" customHeight="1">
      <c r="A98" s="48">
        <v>82.0</v>
      </c>
      <c r="B98" s="21" t="s">
        <v>270</v>
      </c>
      <c r="C98" s="361" t="s">
        <v>271</v>
      </c>
      <c r="D98" s="36" t="s">
        <v>272</v>
      </c>
      <c r="E98" s="37"/>
      <c r="F98" s="263"/>
      <c r="G98" s="263"/>
      <c r="H98" s="263"/>
      <c r="I98" s="263"/>
      <c r="J98" s="464"/>
      <c r="K98" s="464"/>
      <c r="L98" s="37"/>
      <c r="M98" s="37"/>
      <c r="N98" s="453">
        <f t="shared" si="2"/>
        <v>0</v>
      </c>
      <c r="O98" s="343">
        <f>Incentive!AB96</f>
        <v>2</v>
      </c>
      <c r="P98" s="37"/>
      <c r="R98" s="56"/>
      <c r="S98" s="56"/>
      <c r="T98" s="56"/>
      <c r="U98" s="56"/>
      <c r="V98" s="56"/>
      <c r="W98" s="56"/>
      <c r="X98" s="56"/>
      <c r="Y98" s="223"/>
      <c r="Z98" s="223"/>
    </row>
    <row r="99" ht="15.75" customHeight="1">
      <c r="A99" s="333">
        <v>83.0</v>
      </c>
      <c r="B99" s="456" t="s">
        <v>273</v>
      </c>
      <c r="C99" s="457" t="s">
        <v>274</v>
      </c>
      <c r="D99" s="458" t="s">
        <v>275</v>
      </c>
      <c r="E99" s="237" t="s">
        <v>888</v>
      </c>
      <c r="F99" s="459">
        <v>14.0</v>
      </c>
      <c r="G99" s="459">
        <v>7.0</v>
      </c>
      <c r="H99" s="459">
        <v>10.0</v>
      </c>
      <c r="I99" s="459">
        <v>5.0</v>
      </c>
      <c r="J99" s="460">
        <v>2.0</v>
      </c>
      <c r="K99" s="460">
        <v>3.0</v>
      </c>
      <c r="L99" s="461">
        <v>100.0</v>
      </c>
      <c r="M99" s="48" t="str">
        <f>IF(L99&gt;=95,"4",IF(L99&gt;=89,"3",IF(L99&gt;=82,"2",IF(L99&gt;=75,"1","0"))))</f>
        <v>4</v>
      </c>
      <c r="N99" s="453">
        <f t="shared" si="2"/>
        <v>21</v>
      </c>
      <c r="O99" s="334">
        <f>Incentive!AB97</f>
        <v>3</v>
      </c>
      <c r="P99" s="342">
        <f>N99+O99</f>
        <v>24</v>
      </c>
      <c r="Q99" s="101"/>
      <c r="R99" s="462"/>
      <c r="S99" s="462"/>
      <c r="T99" s="462"/>
      <c r="U99" s="462"/>
      <c r="V99" s="462"/>
      <c r="W99" s="462"/>
      <c r="X99" s="462"/>
      <c r="Y99" s="463"/>
      <c r="Z99" s="463"/>
    </row>
    <row r="100" ht="15.75" customHeight="1">
      <c r="A100" s="48">
        <v>84.0</v>
      </c>
      <c r="B100" s="31" t="s">
        <v>276</v>
      </c>
      <c r="C100" s="361" t="s">
        <v>277</v>
      </c>
      <c r="D100" s="36" t="s">
        <v>278</v>
      </c>
      <c r="E100" s="37"/>
      <c r="F100" s="263"/>
      <c r="G100" s="263"/>
      <c r="H100" s="263"/>
      <c r="I100" s="263"/>
      <c r="J100" s="464"/>
      <c r="K100" s="464"/>
      <c r="L100" s="37"/>
      <c r="M100" s="37"/>
      <c r="N100" s="453">
        <f t="shared" si="2"/>
        <v>0</v>
      </c>
      <c r="O100" s="343" t="str">
        <f>Incentive!AB98</f>
        <v/>
      </c>
      <c r="P100" s="37"/>
      <c r="R100" s="56"/>
      <c r="S100" s="56"/>
      <c r="T100" s="56"/>
      <c r="U100" s="56"/>
      <c r="V100" s="56"/>
      <c r="W100" s="56"/>
      <c r="X100" s="56"/>
      <c r="Y100" s="223"/>
      <c r="Z100" s="223"/>
    </row>
    <row r="101" ht="15.75" customHeight="1">
      <c r="A101" s="20">
        <v>85.0</v>
      </c>
      <c r="B101" s="31" t="s">
        <v>279</v>
      </c>
      <c r="C101" s="361" t="s">
        <v>280</v>
      </c>
      <c r="D101" s="36" t="s">
        <v>281</v>
      </c>
      <c r="E101" s="37"/>
      <c r="F101" s="263"/>
      <c r="G101" s="263"/>
      <c r="H101" s="263"/>
      <c r="I101" s="263"/>
      <c r="J101" s="464"/>
      <c r="K101" s="464"/>
      <c r="L101" s="37"/>
      <c r="M101" s="37"/>
      <c r="N101" s="453">
        <f t="shared" si="2"/>
        <v>0</v>
      </c>
      <c r="O101" s="343">
        <f>Incentive!AB99</f>
        <v>5</v>
      </c>
      <c r="P101" s="37"/>
      <c r="R101" s="56"/>
      <c r="S101" s="56"/>
      <c r="T101" s="56"/>
      <c r="U101" s="56"/>
      <c r="V101" s="56"/>
      <c r="W101" s="56"/>
      <c r="X101" s="56"/>
      <c r="Y101" s="223"/>
      <c r="Z101" s="223"/>
    </row>
    <row r="102" ht="15.75" customHeight="1">
      <c r="A102" s="316">
        <v>86.0</v>
      </c>
      <c r="B102" s="456" t="s">
        <v>282</v>
      </c>
      <c r="C102" s="457" t="s">
        <v>283</v>
      </c>
      <c r="D102" s="458" t="s">
        <v>284</v>
      </c>
      <c r="E102" s="237" t="s">
        <v>888</v>
      </c>
      <c r="F102" s="459">
        <v>16.0</v>
      </c>
      <c r="G102" s="459">
        <v>8.0</v>
      </c>
      <c r="H102" s="459">
        <v>9.0</v>
      </c>
      <c r="I102" s="459">
        <v>5.0</v>
      </c>
      <c r="J102" s="460">
        <v>2.0</v>
      </c>
      <c r="K102" s="460">
        <v>2.0</v>
      </c>
      <c r="L102" s="461">
        <v>100.0</v>
      </c>
      <c r="M102" s="48" t="str">
        <f>IF(L102&gt;=95,"4",IF(L102&gt;=89,"3",IF(L102&gt;=82,"2",IF(L102&gt;=75,"1","0"))))</f>
        <v>4</v>
      </c>
      <c r="N102" s="453">
        <f t="shared" si="2"/>
        <v>21</v>
      </c>
      <c r="O102" s="334">
        <f>Incentive!AB100</f>
        <v>5</v>
      </c>
      <c r="P102" s="342">
        <f>N102+O102</f>
        <v>26</v>
      </c>
      <c r="Q102" s="101"/>
      <c r="R102" s="462"/>
      <c r="S102" s="462"/>
      <c r="T102" s="462"/>
      <c r="U102" s="462"/>
      <c r="V102" s="462"/>
      <c r="W102" s="462"/>
      <c r="X102" s="462"/>
      <c r="Y102" s="463"/>
      <c r="Z102" s="463"/>
    </row>
    <row r="103" ht="15.75" customHeight="1">
      <c r="A103" s="20">
        <v>87.0</v>
      </c>
      <c r="B103" s="31" t="s">
        <v>285</v>
      </c>
      <c r="C103" s="361" t="s">
        <v>286</v>
      </c>
      <c r="D103" s="36" t="s">
        <v>287</v>
      </c>
      <c r="E103" s="37"/>
      <c r="F103" s="263"/>
      <c r="G103" s="263"/>
      <c r="H103" s="263"/>
      <c r="I103" s="263"/>
      <c r="J103" s="464"/>
      <c r="K103" s="464"/>
      <c r="L103" s="37"/>
      <c r="M103" s="37"/>
      <c r="N103" s="453">
        <f t="shared" si="2"/>
        <v>0</v>
      </c>
      <c r="O103" s="343">
        <f>Incentive!AB101</f>
        <v>2</v>
      </c>
      <c r="P103" s="37"/>
      <c r="R103" s="56"/>
      <c r="S103" s="56"/>
      <c r="T103" s="56"/>
      <c r="U103" s="56"/>
      <c r="V103" s="56"/>
      <c r="W103" s="56"/>
      <c r="X103" s="56"/>
      <c r="Y103" s="223"/>
      <c r="Z103" s="223"/>
    </row>
    <row r="104" ht="15.75" customHeight="1">
      <c r="A104" s="316">
        <v>88.0</v>
      </c>
      <c r="B104" s="456" t="s">
        <v>288</v>
      </c>
      <c r="C104" s="457" t="s">
        <v>289</v>
      </c>
      <c r="D104" s="458" t="s">
        <v>290</v>
      </c>
      <c r="E104" s="237" t="s">
        <v>888</v>
      </c>
      <c r="F104" s="459">
        <v>13.0</v>
      </c>
      <c r="G104" s="459">
        <v>7.0</v>
      </c>
      <c r="H104" s="459">
        <v>10.0</v>
      </c>
      <c r="I104" s="459">
        <v>5.0</v>
      </c>
      <c r="J104" s="460">
        <v>2.0</v>
      </c>
      <c r="K104" s="460">
        <v>3.0</v>
      </c>
      <c r="L104" s="461">
        <v>100.0</v>
      </c>
      <c r="M104" s="48" t="str">
        <f t="shared" ref="M104:M106" si="17">IF(L104&gt;=95,"4",IF(L104&gt;=89,"3",IF(L104&gt;=82,"2",IF(L104&gt;=75,"1","0"))))</f>
        <v>4</v>
      </c>
      <c r="N104" s="453">
        <f t="shared" si="2"/>
        <v>21</v>
      </c>
      <c r="O104" s="334">
        <f>Incentive!AB102</f>
        <v>2</v>
      </c>
      <c r="P104" s="342">
        <f t="shared" ref="P104:P106" si="18">N104+O104</f>
        <v>23</v>
      </c>
      <c r="Q104" s="101"/>
      <c r="R104" s="462"/>
      <c r="S104" s="462"/>
      <c r="T104" s="462"/>
      <c r="U104" s="462"/>
      <c r="V104" s="462"/>
      <c r="W104" s="462"/>
      <c r="X104" s="462"/>
      <c r="Y104" s="463"/>
      <c r="Z104" s="463"/>
    </row>
    <row r="105" ht="15.75" customHeight="1">
      <c r="A105" s="333">
        <v>89.0</v>
      </c>
      <c r="B105" s="456" t="s">
        <v>291</v>
      </c>
      <c r="C105" s="457" t="s">
        <v>292</v>
      </c>
      <c r="D105" s="458" t="s">
        <v>293</v>
      </c>
      <c r="E105" s="237" t="s">
        <v>888</v>
      </c>
      <c r="F105" s="460">
        <v>0.0</v>
      </c>
      <c r="G105" s="460">
        <v>0.0</v>
      </c>
      <c r="H105" s="460">
        <v>0.0</v>
      </c>
      <c r="I105" s="460">
        <v>0.0</v>
      </c>
      <c r="J105" s="460">
        <v>2.0</v>
      </c>
      <c r="K105" s="460">
        <v>2.0</v>
      </c>
      <c r="L105" s="461">
        <v>96.0</v>
      </c>
      <c r="M105" s="48" t="str">
        <f t="shared" si="17"/>
        <v>4</v>
      </c>
      <c r="N105" s="453">
        <f t="shared" si="2"/>
        <v>8</v>
      </c>
      <c r="O105" s="334" t="str">
        <f>Incentive!AB103</f>
        <v/>
      </c>
      <c r="P105" s="342">
        <f t="shared" si="18"/>
        <v>8</v>
      </c>
      <c r="Q105" s="101"/>
      <c r="R105" s="462"/>
      <c r="S105" s="462"/>
      <c r="T105" s="462"/>
      <c r="U105" s="462"/>
      <c r="V105" s="462"/>
      <c r="W105" s="462"/>
      <c r="X105" s="462"/>
      <c r="Y105" s="463"/>
      <c r="Z105" s="463"/>
    </row>
    <row r="106" ht="15.75" customHeight="1">
      <c r="A106" s="316">
        <v>90.0</v>
      </c>
      <c r="B106" s="456" t="s">
        <v>294</v>
      </c>
      <c r="C106" s="457" t="s">
        <v>295</v>
      </c>
      <c r="D106" s="458" t="s">
        <v>296</v>
      </c>
      <c r="E106" s="237" t="s">
        <v>888</v>
      </c>
      <c r="F106" s="459">
        <v>21.0</v>
      </c>
      <c r="G106" s="459">
        <v>11.0</v>
      </c>
      <c r="H106" s="459">
        <v>5.0</v>
      </c>
      <c r="I106" s="459">
        <v>3.0</v>
      </c>
      <c r="J106" s="460">
        <v>3.0</v>
      </c>
      <c r="K106" s="460">
        <v>3.0</v>
      </c>
      <c r="L106" s="461">
        <v>100.0</v>
      </c>
      <c r="M106" s="48" t="str">
        <f t="shared" si="17"/>
        <v>4</v>
      </c>
      <c r="N106" s="453">
        <f t="shared" si="2"/>
        <v>24</v>
      </c>
      <c r="O106" s="334">
        <f>Incentive!AB104</f>
        <v>2</v>
      </c>
      <c r="P106" s="342">
        <f t="shared" si="18"/>
        <v>26</v>
      </c>
      <c r="Q106" s="101"/>
      <c r="R106" s="462"/>
      <c r="S106" s="462"/>
      <c r="T106" s="462"/>
      <c r="U106" s="462"/>
      <c r="V106" s="462"/>
      <c r="W106" s="462"/>
      <c r="X106" s="462"/>
      <c r="Y106" s="463"/>
      <c r="Z106" s="463"/>
    </row>
    <row r="107" ht="15.75" customHeight="1">
      <c r="A107" s="20">
        <v>91.0</v>
      </c>
      <c r="B107" s="41" t="s">
        <v>297</v>
      </c>
      <c r="C107" s="42" t="s">
        <v>298</v>
      </c>
      <c r="D107" s="43" t="s">
        <v>299</v>
      </c>
      <c r="E107" s="45"/>
      <c r="F107" s="45"/>
      <c r="G107" s="465"/>
      <c r="H107" s="45"/>
      <c r="I107" s="465"/>
      <c r="J107" s="45"/>
      <c r="K107" s="45"/>
      <c r="L107" s="45"/>
      <c r="M107" s="45"/>
      <c r="N107" s="45"/>
      <c r="O107" s="343">
        <f>Incentive!AB105</f>
        <v>4</v>
      </c>
      <c r="P107" s="48"/>
      <c r="Q107" s="56"/>
      <c r="R107" s="56"/>
      <c r="S107" s="56"/>
      <c r="T107" s="56"/>
      <c r="U107" s="56"/>
      <c r="V107" s="56"/>
      <c r="W107" s="56"/>
      <c r="X107" s="56"/>
      <c r="Y107" s="223"/>
      <c r="Z107" s="223"/>
    </row>
    <row r="108" ht="15.75" customHeight="1">
      <c r="A108" s="48">
        <v>92.0</v>
      </c>
      <c r="B108" s="41" t="s">
        <v>300</v>
      </c>
      <c r="C108" s="42" t="s">
        <v>301</v>
      </c>
      <c r="D108" s="43" t="s">
        <v>302</v>
      </c>
      <c r="E108" s="45"/>
      <c r="F108" s="45"/>
      <c r="G108" s="465"/>
      <c r="H108" s="45"/>
      <c r="I108" s="465"/>
      <c r="J108" s="45"/>
      <c r="K108" s="45"/>
      <c r="L108" s="45"/>
      <c r="M108" s="45"/>
      <c r="N108" s="45"/>
      <c r="O108" s="343">
        <f>Incentive!AB106</f>
        <v>5</v>
      </c>
      <c r="P108" s="48"/>
      <c r="Q108" s="56"/>
      <c r="R108" s="56"/>
      <c r="S108" s="56"/>
      <c r="T108" s="56"/>
      <c r="U108" s="56"/>
      <c r="V108" s="56"/>
      <c r="W108" s="56"/>
      <c r="X108" s="56"/>
      <c r="Y108" s="223"/>
      <c r="Z108" s="223"/>
    </row>
    <row r="109" ht="15.75" customHeight="1">
      <c r="A109" s="20">
        <v>93.0</v>
      </c>
      <c r="B109" s="41" t="s">
        <v>303</v>
      </c>
      <c r="C109" s="42" t="s">
        <v>304</v>
      </c>
      <c r="D109" s="43" t="s">
        <v>305</v>
      </c>
      <c r="E109" s="45"/>
      <c r="F109" s="45"/>
      <c r="G109" s="465"/>
      <c r="H109" s="45"/>
      <c r="I109" s="465"/>
      <c r="J109" s="45"/>
      <c r="K109" s="45"/>
      <c r="L109" s="45"/>
      <c r="M109" s="45"/>
      <c r="N109" s="45"/>
      <c r="O109" s="343">
        <f>Incentive!AB107</f>
        <v>5</v>
      </c>
      <c r="P109" s="48"/>
      <c r="Q109" s="56"/>
      <c r="R109" s="56"/>
      <c r="S109" s="56"/>
      <c r="T109" s="56"/>
      <c r="U109" s="56"/>
      <c r="V109" s="56"/>
      <c r="W109" s="56"/>
      <c r="X109" s="56"/>
      <c r="Y109" s="223"/>
      <c r="Z109" s="223"/>
    </row>
    <row r="110" ht="15.75" customHeight="1">
      <c r="A110" s="48">
        <v>94.0</v>
      </c>
      <c r="B110" s="41" t="s">
        <v>306</v>
      </c>
      <c r="C110" s="42" t="s">
        <v>307</v>
      </c>
      <c r="D110" s="43" t="s">
        <v>308</v>
      </c>
      <c r="E110" s="45"/>
      <c r="F110" s="45"/>
      <c r="G110" s="465"/>
      <c r="H110" s="45"/>
      <c r="I110" s="465"/>
      <c r="J110" s="45"/>
      <c r="K110" s="45"/>
      <c r="L110" s="45"/>
      <c r="M110" s="45"/>
      <c r="N110" s="45"/>
      <c r="O110" s="343" t="str">
        <f>Incentive!AB108</f>
        <v/>
      </c>
      <c r="P110" s="48"/>
      <c r="Q110" s="56"/>
      <c r="R110" s="56"/>
      <c r="S110" s="56"/>
      <c r="T110" s="56"/>
      <c r="U110" s="56"/>
      <c r="V110" s="56"/>
      <c r="W110" s="56"/>
      <c r="X110" s="56"/>
      <c r="Y110" s="223"/>
      <c r="Z110" s="223"/>
    </row>
    <row r="111" ht="15.75" customHeight="1">
      <c r="A111" s="20">
        <v>95.0</v>
      </c>
      <c r="B111" s="41" t="s">
        <v>309</v>
      </c>
      <c r="C111" s="42" t="s">
        <v>310</v>
      </c>
      <c r="D111" s="43" t="s">
        <v>311</v>
      </c>
      <c r="E111" s="45"/>
      <c r="F111" s="45"/>
      <c r="G111" s="465"/>
      <c r="H111" s="45"/>
      <c r="I111" s="465"/>
      <c r="J111" s="45"/>
      <c r="K111" s="45"/>
      <c r="L111" s="45"/>
      <c r="M111" s="45"/>
      <c r="N111" s="45"/>
      <c r="O111" s="343">
        <f>Incentive!AB109</f>
        <v>1</v>
      </c>
      <c r="P111" s="48"/>
      <c r="Q111" s="56"/>
      <c r="R111" s="56"/>
      <c r="S111" s="56"/>
      <c r="T111" s="56"/>
      <c r="U111" s="56"/>
      <c r="V111" s="56"/>
      <c r="W111" s="56"/>
      <c r="X111" s="56"/>
      <c r="Y111" s="223"/>
      <c r="Z111" s="223"/>
    </row>
    <row r="112" ht="15.75" customHeight="1">
      <c r="A112" s="48">
        <v>96.0</v>
      </c>
      <c r="B112" s="41" t="s">
        <v>312</v>
      </c>
      <c r="C112" s="42" t="s">
        <v>313</v>
      </c>
      <c r="D112" s="43" t="s">
        <v>314</v>
      </c>
      <c r="E112" s="45"/>
      <c r="F112" s="45"/>
      <c r="G112" s="465"/>
      <c r="H112" s="45"/>
      <c r="I112" s="465"/>
      <c r="J112" s="45"/>
      <c r="K112" s="45"/>
      <c r="L112" s="45"/>
      <c r="M112" s="45"/>
      <c r="N112" s="45"/>
      <c r="O112" s="343">
        <f>Incentive!AB110</f>
        <v>2</v>
      </c>
      <c r="P112" s="48"/>
      <c r="Q112" s="56"/>
      <c r="R112" s="56"/>
      <c r="S112" s="56"/>
      <c r="T112" s="56"/>
      <c r="U112" s="56"/>
      <c r="V112" s="56"/>
      <c r="W112" s="56"/>
      <c r="X112" s="56"/>
      <c r="Y112" s="223"/>
      <c r="Z112" s="223"/>
    </row>
    <row r="113" ht="15.75" customHeight="1">
      <c r="A113" s="20">
        <v>97.0</v>
      </c>
      <c r="B113" s="41" t="s">
        <v>315</v>
      </c>
      <c r="C113" s="42" t="s">
        <v>316</v>
      </c>
      <c r="D113" s="43" t="s">
        <v>317</v>
      </c>
      <c r="E113" s="45"/>
      <c r="F113" s="45"/>
      <c r="G113" s="465"/>
      <c r="H113" s="45"/>
      <c r="I113" s="465"/>
      <c r="J113" s="45"/>
      <c r="K113" s="45"/>
      <c r="L113" s="45"/>
      <c r="M113" s="45"/>
      <c r="N113" s="45"/>
      <c r="O113" s="343">
        <f>Incentive!AB111</f>
        <v>5</v>
      </c>
      <c r="P113" s="48"/>
      <c r="Q113" s="56"/>
      <c r="R113" s="56"/>
      <c r="S113" s="56"/>
      <c r="T113" s="56"/>
      <c r="U113" s="56"/>
      <c r="V113" s="56"/>
      <c r="W113" s="56"/>
      <c r="X113" s="56"/>
      <c r="Y113" s="223"/>
      <c r="Z113" s="223"/>
    </row>
    <row r="114" ht="15.75" customHeight="1">
      <c r="A114" s="48">
        <v>98.0</v>
      </c>
      <c r="B114" s="41" t="s">
        <v>318</v>
      </c>
      <c r="C114" s="42" t="s">
        <v>319</v>
      </c>
      <c r="D114" s="43" t="s">
        <v>320</v>
      </c>
      <c r="E114" s="45"/>
      <c r="F114" s="45"/>
      <c r="G114" s="465"/>
      <c r="H114" s="45"/>
      <c r="I114" s="465"/>
      <c r="J114" s="45"/>
      <c r="K114" s="45"/>
      <c r="L114" s="45"/>
      <c r="M114" s="45"/>
      <c r="N114" s="45"/>
      <c r="O114" s="343">
        <f>Incentive!AB112</f>
        <v>3</v>
      </c>
      <c r="P114" s="48"/>
      <c r="Q114" s="56"/>
      <c r="R114" s="56"/>
      <c r="S114" s="56"/>
      <c r="T114" s="56"/>
      <c r="U114" s="56"/>
      <c r="V114" s="56"/>
      <c r="W114" s="56"/>
      <c r="X114" s="56"/>
      <c r="Y114" s="223"/>
      <c r="Z114" s="223"/>
    </row>
    <row r="115" ht="15.75" customHeight="1">
      <c r="A115" s="20">
        <v>99.0</v>
      </c>
      <c r="B115" s="41" t="s">
        <v>321</v>
      </c>
      <c r="C115" s="42" t="s">
        <v>322</v>
      </c>
      <c r="D115" s="43" t="s">
        <v>323</v>
      </c>
      <c r="E115" s="45"/>
      <c r="F115" s="45"/>
      <c r="G115" s="465"/>
      <c r="H115" s="45"/>
      <c r="I115" s="465"/>
      <c r="J115" s="45"/>
      <c r="K115" s="45"/>
      <c r="L115" s="45"/>
      <c r="M115" s="45"/>
      <c r="N115" s="45"/>
      <c r="O115" s="343" t="str">
        <f>Incentive!AB113</f>
        <v/>
      </c>
      <c r="P115" s="48"/>
      <c r="Q115" s="56"/>
      <c r="R115" s="56"/>
      <c r="S115" s="56"/>
      <c r="T115" s="56"/>
      <c r="U115" s="56"/>
      <c r="V115" s="56"/>
      <c r="W115" s="56"/>
      <c r="X115" s="56"/>
      <c r="Y115" s="223"/>
      <c r="Z115" s="223"/>
    </row>
    <row r="116" ht="15.75" customHeight="1">
      <c r="A116" s="48">
        <v>100.0</v>
      </c>
      <c r="B116" s="41" t="s">
        <v>324</v>
      </c>
      <c r="C116" s="42" t="s">
        <v>325</v>
      </c>
      <c r="D116" s="43" t="s">
        <v>326</v>
      </c>
      <c r="E116" s="45"/>
      <c r="F116" s="45"/>
      <c r="G116" s="465"/>
      <c r="H116" s="45"/>
      <c r="I116" s="465"/>
      <c r="J116" s="45"/>
      <c r="K116" s="45"/>
      <c r="L116" s="45"/>
      <c r="M116" s="45"/>
      <c r="N116" s="45"/>
      <c r="O116" s="343">
        <f>Incentive!AB114</f>
        <v>5</v>
      </c>
      <c r="P116" s="48"/>
      <c r="Q116" s="56"/>
      <c r="R116" s="56"/>
      <c r="S116" s="56"/>
      <c r="T116" s="56"/>
      <c r="U116" s="56"/>
      <c r="V116" s="56"/>
      <c r="W116" s="56"/>
      <c r="X116" s="56"/>
      <c r="Y116" s="223"/>
      <c r="Z116" s="223"/>
    </row>
    <row r="117" ht="15.75" customHeight="1">
      <c r="A117" s="20">
        <v>101.0</v>
      </c>
      <c r="B117" s="41" t="s">
        <v>327</v>
      </c>
      <c r="C117" s="42" t="s">
        <v>328</v>
      </c>
      <c r="D117" s="43" t="s">
        <v>329</v>
      </c>
      <c r="E117" s="45"/>
      <c r="F117" s="45"/>
      <c r="G117" s="465"/>
      <c r="H117" s="45"/>
      <c r="I117" s="465"/>
      <c r="J117" s="45"/>
      <c r="K117" s="45"/>
      <c r="L117" s="45"/>
      <c r="M117" s="45"/>
      <c r="N117" s="45"/>
      <c r="O117" s="343">
        <f>Incentive!AB115</f>
        <v>3</v>
      </c>
      <c r="P117" s="48"/>
      <c r="Q117" s="56"/>
      <c r="R117" s="56"/>
      <c r="S117" s="56"/>
      <c r="T117" s="56"/>
      <c r="U117" s="56"/>
      <c r="V117" s="56"/>
      <c r="W117" s="56"/>
      <c r="X117" s="56"/>
      <c r="Y117" s="223"/>
      <c r="Z117" s="223"/>
    </row>
    <row r="118" ht="15.75" customHeight="1">
      <c r="A118" s="48">
        <v>102.0</v>
      </c>
      <c r="B118" s="41" t="s">
        <v>330</v>
      </c>
      <c r="C118" s="42" t="s">
        <v>331</v>
      </c>
      <c r="D118" s="43" t="s">
        <v>332</v>
      </c>
      <c r="E118" s="45"/>
      <c r="F118" s="45"/>
      <c r="G118" s="465"/>
      <c r="H118" s="45"/>
      <c r="I118" s="465"/>
      <c r="J118" s="45"/>
      <c r="K118" s="45"/>
      <c r="L118" s="45"/>
      <c r="M118" s="45"/>
      <c r="N118" s="45"/>
      <c r="O118" s="343">
        <f>Incentive!AB116</f>
        <v>4</v>
      </c>
      <c r="P118" s="48"/>
      <c r="Q118" s="56"/>
      <c r="R118" s="56"/>
      <c r="S118" s="56"/>
      <c r="T118" s="56"/>
      <c r="U118" s="56"/>
      <c r="V118" s="56"/>
      <c r="W118" s="56"/>
      <c r="X118" s="56"/>
      <c r="Y118" s="223"/>
      <c r="Z118" s="223"/>
    </row>
    <row r="119" ht="15.75" customHeight="1">
      <c r="A119" s="20">
        <v>103.0</v>
      </c>
      <c r="B119" s="41" t="s">
        <v>333</v>
      </c>
      <c r="C119" s="42" t="s">
        <v>334</v>
      </c>
      <c r="D119" s="43" t="s">
        <v>335</v>
      </c>
      <c r="E119" s="45"/>
      <c r="F119" s="45"/>
      <c r="G119" s="465"/>
      <c r="H119" s="45"/>
      <c r="I119" s="465"/>
      <c r="J119" s="45"/>
      <c r="K119" s="45"/>
      <c r="L119" s="45"/>
      <c r="M119" s="45"/>
      <c r="N119" s="45"/>
      <c r="O119" s="343">
        <f>Incentive!AB117</f>
        <v>1</v>
      </c>
      <c r="P119" s="48"/>
      <c r="Q119" s="56"/>
      <c r="R119" s="56"/>
      <c r="S119" s="56"/>
      <c r="T119" s="56"/>
      <c r="U119" s="56"/>
      <c r="V119" s="56"/>
      <c r="W119" s="56"/>
      <c r="X119" s="56"/>
      <c r="Y119" s="223"/>
      <c r="Z119" s="223"/>
    </row>
    <row r="120" ht="15.75" customHeight="1">
      <c r="A120" s="48">
        <v>104.0</v>
      </c>
      <c r="B120" s="41" t="s">
        <v>336</v>
      </c>
      <c r="C120" s="42" t="s">
        <v>337</v>
      </c>
      <c r="D120" s="43" t="s">
        <v>338</v>
      </c>
      <c r="E120" s="45"/>
      <c r="F120" s="45"/>
      <c r="G120" s="465"/>
      <c r="H120" s="45"/>
      <c r="I120" s="465"/>
      <c r="J120" s="45"/>
      <c r="K120" s="45"/>
      <c r="L120" s="45"/>
      <c r="M120" s="45"/>
      <c r="N120" s="45"/>
      <c r="O120" s="343">
        <f>Incentive!AB118</f>
        <v>4</v>
      </c>
      <c r="P120" s="48"/>
      <c r="Q120" s="56"/>
      <c r="R120" s="56"/>
      <c r="S120" s="56"/>
      <c r="T120" s="56"/>
      <c r="U120" s="56"/>
      <c r="V120" s="56"/>
      <c r="W120" s="56"/>
      <c r="X120" s="56"/>
      <c r="Y120" s="223"/>
      <c r="Z120" s="223"/>
    </row>
    <row r="121" ht="15.75" customHeight="1">
      <c r="A121" s="20">
        <v>105.0</v>
      </c>
      <c r="B121" s="41" t="s">
        <v>339</v>
      </c>
      <c r="C121" s="42" t="s">
        <v>340</v>
      </c>
      <c r="D121" s="43" t="s">
        <v>341</v>
      </c>
      <c r="E121" s="45"/>
      <c r="F121" s="45"/>
      <c r="G121" s="465"/>
      <c r="H121" s="45"/>
      <c r="I121" s="465"/>
      <c r="J121" s="45"/>
      <c r="K121" s="45"/>
      <c r="L121" s="45"/>
      <c r="M121" s="45"/>
      <c r="N121" s="45"/>
      <c r="O121" s="343">
        <f>Incentive!AB119</f>
        <v>4</v>
      </c>
      <c r="P121" s="48"/>
      <c r="Q121" s="56"/>
      <c r="R121" s="56"/>
      <c r="S121" s="56"/>
      <c r="T121" s="56"/>
      <c r="U121" s="56"/>
      <c r="V121" s="56"/>
      <c r="W121" s="56"/>
      <c r="X121" s="56"/>
      <c r="Y121" s="223"/>
      <c r="Z121" s="223"/>
    </row>
    <row r="122" ht="15.75" customHeight="1">
      <c r="A122" s="48">
        <v>106.0</v>
      </c>
      <c r="B122" s="41" t="s">
        <v>342</v>
      </c>
      <c r="C122" s="42" t="s">
        <v>343</v>
      </c>
      <c r="D122" s="43" t="s">
        <v>344</v>
      </c>
      <c r="E122" s="45"/>
      <c r="F122" s="45"/>
      <c r="G122" s="465"/>
      <c r="H122" s="45"/>
      <c r="I122" s="465"/>
      <c r="J122" s="45"/>
      <c r="K122" s="45"/>
      <c r="L122" s="45"/>
      <c r="M122" s="45"/>
      <c r="N122" s="45"/>
      <c r="O122" s="343">
        <f>Incentive!AB120</f>
        <v>5</v>
      </c>
      <c r="P122" s="48"/>
      <c r="Q122" s="56"/>
      <c r="R122" s="56"/>
      <c r="S122" s="56"/>
      <c r="T122" s="56"/>
      <c r="U122" s="56"/>
      <c r="V122" s="56"/>
      <c r="W122" s="56"/>
      <c r="X122" s="56"/>
      <c r="Y122" s="223"/>
      <c r="Z122" s="223"/>
    </row>
    <row r="123" ht="15.75" customHeight="1">
      <c r="A123" s="20">
        <v>107.0</v>
      </c>
      <c r="B123" s="41" t="s">
        <v>345</v>
      </c>
      <c r="C123" s="42" t="s">
        <v>346</v>
      </c>
      <c r="D123" s="43" t="s">
        <v>347</v>
      </c>
      <c r="E123" s="45"/>
      <c r="F123" s="45"/>
      <c r="G123" s="465"/>
      <c r="H123" s="45"/>
      <c r="I123" s="465"/>
      <c r="J123" s="45"/>
      <c r="K123" s="45"/>
      <c r="L123" s="45"/>
      <c r="M123" s="45"/>
      <c r="N123" s="45"/>
      <c r="O123" s="343">
        <f>Incentive!AB121</f>
        <v>3</v>
      </c>
      <c r="P123" s="48"/>
      <c r="Q123" s="56"/>
      <c r="R123" s="56"/>
      <c r="S123" s="56"/>
      <c r="T123" s="56"/>
      <c r="U123" s="56"/>
      <c r="V123" s="56"/>
      <c r="W123" s="56"/>
      <c r="X123" s="56"/>
      <c r="Y123" s="223"/>
      <c r="Z123" s="223"/>
    </row>
    <row r="124" ht="15.75" customHeight="1">
      <c r="A124" s="48">
        <v>108.0</v>
      </c>
      <c r="B124" s="41" t="s">
        <v>348</v>
      </c>
      <c r="C124" s="42" t="s">
        <v>349</v>
      </c>
      <c r="D124" s="43" t="s">
        <v>350</v>
      </c>
      <c r="E124" s="45"/>
      <c r="F124" s="45"/>
      <c r="G124" s="465"/>
      <c r="H124" s="45"/>
      <c r="I124" s="465"/>
      <c r="J124" s="45"/>
      <c r="K124" s="45"/>
      <c r="L124" s="45"/>
      <c r="M124" s="45"/>
      <c r="N124" s="45"/>
      <c r="O124" s="343">
        <f>Incentive!AB122</f>
        <v>5</v>
      </c>
      <c r="P124" s="48"/>
      <c r="Q124" s="56"/>
      <c r="R124" s="56"/>
      <c r="S124" s="56"/>
      <c r="T124" s="56"/>
      <c r="U124" s="56"/>
      <c r="V124" s="56"/>
      <c r="W124" s="56"/>
      <c r="X124" s="56"/>
      <c r="Y124" s="223"/>
      <c r="Z124" s="223"/>
    </row>
    <row r="125" ht="15.75" customHeight="1">
      <c r="A125" s="20">
        <v>109.0</v>
      </c>
      <c r="B125" s="41" t="s">
        <v>351</v>
      </c>
      <c r="C125" s="42" t="s">
        <v>352</v>
      </c>
      <c r="D125" s="43" t="s">
        <v>353</v>
      </c>
      <c r="E125" s="45"/>
      <c r="F125" s="45"/>
      <c r="G125" s="465"/>
      <c r="H125" s="45"/>
      <c r="I125" s="465"/>
      <c r="J125" s="45"/>
      <c r="K125" s="45"/>
      <c r="L125" s="45"/>
      <c r="M125" s="45"/>
      <c r="N125" s="45"/>
      <c r="O125" s="343">
        <f>Incentive!AB123</f>
        <v>3</v>
      </c>
      <c r="P125" s="48"/>
      <c r="Q125" s="56"/>
      <c r="R125" s="56"/>
      <c r="S125" s="56"/>
      <c r="T125" s="56"/>
      <c r="U125" s="56"/>
      <c r="V125" s="56"/>
      <c r="W125" s="56"/>
      <c r="X125" s="56"/>
      <c r="Y125" s="223"/>
      <c r="Z125" s="223"/>
    </row>
    <row r="126" ht="15.75" customHeight="1">
      <c r="A126" s="48">
        <v>110.0</v>
      </c>
      <c r="B126" s="41" t="s">
        <v>354</v>
      </c>
      <c r="C126" s="42" t="s">
        <v>355</v>
      </c>
      <c r="D126" s="43" t="s">
        <v>356</v>
      </c>
      <c r="E126" s="45"/>
      <c r="F126" s="45"/>
      <c r="G126" s="465"/>
      <c r="H126" s="45"/>
      <c r="I126" s="465"/>
      <c r="J126" s="45"/>
      <c r="K126" s="45"/>
      <c r="L126" s="45"/>
      <c r="M126" s="45"/>
      <c r="N126" s="45"/>
      <c r="O126" s="343">
        <f>Incentive!AB124</f>
        <v>3</v>
      </c>
      <c r="P126" s="48"/>
      <c r="Q126" s="56"/>
      <c r="R126" s="56"/>
      <c r="S126" s="56"/>
      <c r="T126" s="56"/>
      <c r="U126" s="56"/>
      <c r="V126" s="56"/>
      <c r="W126" s="56"/>
      <c r="X126" s="56"/>
      <c r="Y126" s="223"/>
      <c r="Z126" s="223"/>
    </row>
    <row r="127" ht="15.75" customHeight="1">
      <c r="A127" s="20">
        <v>111.0</v>
      </c>
      <c r="B127" s="41" t="s">
        <v>357</v>
      </c>
      <c r="C127" s="42" t="s">
        <v>358</v>
      </c>
      <c r="D127" s="43" t="s">
        <v>359</v>
      </c>
      <c r="E127" s="45"/>
      <c r="F127" s="45"/>
      <c r="G127" s="465"/>
      <c r="H127" s="45"/>
      <c r="I127" s="465"/>
      <c r="J127" s="45"/>
      <c r="K127" s="45"/>
      <c r="L127" s="45"/>
      <c r="M127" s="45"/>
      <c r="N127" s="45"/>
      <c r="O127" s="343">
        <f>Incentive!AB125</f>
        <v>4</v>
      </c>
      <c r="P127" s="48"/>
      <c r="Q127" s="56"/>
      <c r="R127" s="56"/>
      <c r="S127" s="56"/>
      <c r="T127" s="56"/>
      <c r="U127" s="56"/>
      <c r="V127" s="56"/>
      <c r="W127" s="56"/>
      <c r="X127" s="56"/>
      <c r="Y127" s="223"/>
      <c r="Z127" s="223"/>
    </row>
    <row r="128" ht="15.75" customHeight="1">
      <c r="A128" s="48">
        <v>112.0</v>
      </c>
      <c r="B128" s="41" t="s">
        <v>360</v>
      </c>
      <c r="C128" s="42" t="s">
        <v>361</v>
      </c>
      <c r="D128" s="43" t="s">
        <v>362</v>
      </c>
      <c r="E128" s="45"/>
      <c r="F128" s="45"/>
      <c r="G128" s="465"/>
      <c r="H128" s="45"/>
      <c r="I128" s="465"/>
      <c r="J128" s="45"/>
      <c r="K128" s="45"/>
      <c r="L128" s="45"/>
      <c r="M128" s="45"/>
      <c r="N128" s="45"/>
      <c r="O128" s="343">
        <f>Incentive!AB126</f>
        <v>3</v>
      </c>
      <c r="P128" s="48"/>
      <c r="Q128" s="56"/>
      <c r="R128" s="56"/>
      <c r="S128" s="56"/>
      <c r="T128" s="56"/>
      <c r="U128" s="56"/>
      <c r="V128" s="56"/>
      <c r="W128" s="56"/>
      <c r="X128" s="56"/>
      <c r="Y128" s="223"/>
      <c r="Z128" s="223"/>
    </row>
    <row r="129" ht="15.75" customHeight="1">
      <c r="A129" s="20">
        <v>113.0</v>
      </c>
      <c r="B129" s="41" t="s">
        <v>363</v>
      </c>
      <c r="C129" s="42" t="s">
        <v>364</v>
      </c>
      <c r="D129" s="43" t="s">
        <v>365</v>
      </c>
      <c r="E129" s="45"/>
      <c r="F129" s="45"/>
      <c r="G129" s="465"/>
      <c r="H129" s="45"/>
      <c r="I129" s="465"/>
      <c r="J129" s="45"/>
      <c r="K129" s="45"/>
      <c r="L129" s="45"/>
      <c r="M129" s="45"/>
      <c r="N129" s="45"/>
      <c r="O129" s="343">
        <f>Incentive!AB127</f>
        <v>4</v>
      </c>
      <c r="P129" s="48"/>
      <c r="Q129" s="56"/>
      <c r="R129" s="56"/>
      <c r="S129" s="56"/>
      <c r="T129" s="56"/>
      <c r="U129" s="56"/>
      <c r="V129" s="56"/>
      <c r="W129" s="56"/>
      <c r="X129" s="56"/>
      <c r="Y129" s="223"/>
      <c r="Z129" s="223"/>
    </row>
    <row r="130" ht="15.75" customHeight="1">
      <c r="A130" s="48">
        <v>114.0</v>
      </c>
      <c r="B130" s="41" t="s">
        <v>366</v>
      </c>
      <c r="C130" s="42" t="s">
        <v>367</v>
      </c>
      <c r="D130" s="43" t="s">
        <v>368</v>
      </c>
      <c r="E130" s="45"/>
      <c r="F130" s="45"/>
      <c r="G130" s="465"/>
      <c r="H130" s="45"/>
      <c r="I130" s="465"/>
      <c r="J130" s="45"/>
      <c r="K130" s="45"/>
      <c r="L130" s="45"/>
      <c r="M130" s="45"/>
      <c r="N130" s="45"/>
      <c r="O130" s="343">
        <f>Incentive!AB128</f>
        <v>3</v>
      </c>
      <c r="P130" s="48"/>
      <c r="Q130" s="56"/>
      <c r="R130" s="56"/>
      <c r="S130" s="56"/>
      <c r="T130" s="56"/>
      <c r="U130" s="56"/>
      <c r="V130" s="56"/>
      <c r="W130" s="56"/>
      <c r="X130" s="56"/>
      <c r="Y130" s="223"/>
      <c r="Z130" s="223"/>
    </row>
    <row r="131" ht="15.75" customHeight="1">
      <c r="A131" s="20">
        <v>115.0</v>
      </c>
      <c r="B131" s="41" t="s">
        <v>369</v>
      </c>
      <c r="C131" s="42" t="s">
        <v>370</v>
      </c>
      <c r="D131" s="43" t="s">
        <v>371</v>
      </c>
      <c r="E131" s="45"/>
      <c r="F131" s="45"/>
      <c r="G131" s="465"/>
      <c r="H131" s="45"/>
      <c r="I131" s="465"/>
      <c r="J131" s="45"/>
      <c r="K131" s="45"/>
      <c r="L131" s="45"/>
      <c r="M131" s="45"/>
      <c r="N131" s="45"/>
      <c r="O131" s="343">
        <f>Incentive!AB129</f>
        <v>3</v>
      </c>
      <c r="P131" s="48"/>
      <c r="Q131" s="56"/>
      <c r="R131" s="56"/>
      <c r="S131" s="56"/>
      <c r="T131" s="56"/>
      <c r="U131" s="56"/>
      <c r="V131" s="56"/>
      <c r="W131" s="56"/>
      <c r="X131" s="56"/>
      <c r="Y131" s="223"/>
      <c r="Z131" s="223"/>
    </row>
    <row r="132" ht="15.75" customHeight="1">
      <c r="A132" s="48">
        <v>116.0</v>
      </c>
      <c r="B132" s="41" t="s">
        <v>372</v>
      </c>
      <c r="C132" s="42" t="s">
        <v>373</v>
      </c>
      <c r="D132" s="43" t="s">
        <v>374</v>
      </c>
      <c r="E132" s="45"/>
      <c r="F132" s="45"/>
      <c r="G132" s="465"/>
      <c r="H132" s="45"/>
      <c r="I132" s="465"/>
      <c r="J132" s="45"/>
      <c r="K132" s="45"/>
      <c r="L132" s="45"/>
      <c r="M132" s="45"/>
      <c r="N132" s="45"/>
      <c r="O132" s="343">
        <f>Incentive!AB130</f>
        <v>4</v>
      </c>
      <c r="P132" s="48"/>
      <c r="Q132" s="56"/>
      <c r="R132" s="56"/>
      <c r="S132" s="56"/>
      <c r="T132" s="56"/>
      <c r="U132" s="56"/>
      <c r="V132" s="56"/>
      <c r="W132" s="56"/>
      <c r="X132" s="56"/>
      <c r="Y132" s="223"/>
      <c r="Z132" s="223"/>
    </row>
    <row r="133" ht="15.75" customHeight="1">
      <c r="A133" s="20">
        <v>117.0</v>
      </c>
      <c r="B133" s="41" t="s">
        <v>375</v>
      </c>
      <c r="C133" s="42" t="s">
        <v>376</v>
      </c>
      <c r="D133" s="43" t="s">
        <v>377</v>
      </c>
      <c r="E133" s="45"/>
      <c r="F133" s="45"/>
      <c r="G133" s="465"/>
      <c r="H133" s="45"/>
      <c r="I133" s="465"/>
      <c r="J133" s="45"/>
      <c r="K133" s="45"/>
      <c r="L133" s="45"/>
      <c r="M133" s="45"/>
      <c r="N133" s="45"/>
      <c r="O133" s="343">
        <f>Incentive!AB131</f>
        <v>3</v>
      </c>
      <c r="P133" s="48"/>
      <c r="Q133" s="56"/>
      <c r="R133" s="56"/>
      <c r="S133" s="56"/>
      <c r="T133" s="56"/>
      <c r="U133" s="56"/>
      <c r="V133" s="56"/>
      <c r="W133" s="56"/>
      <c r="X133" s="56"/>
      <c r="Y133" s="223"/>
      <c r="Z133" s="223"/>
    </row>
    <row r="134" ht="15.75" customHeight="1">
      <c r="A134" s="48">
        <v>118.0</v>
      </c>
      <c r="B134" s="41" t="s">
        <v>378</v>
      </c>
      <c r="C134" s="42" t="s">
        <v>379</v>
      </c>
      <c r="D134" s="43" t="s">
        <v>380</v>
      </c>
      <c r="E134" s="45"/>
      <c r="F134" s="45"/>
      <c r="G134" s="465"/>
      <c r="H134" s="45"/>
      <c r="I134" s="465"/>
      <c r="J134" s="45"/>
      <c r="K134" s="45"/>
      <c r="L134" s="45"/>
      <c r="M134" s="45"/>
      <c r="N134" s="45"/>
      <c r="O134" s="343" t="str">
        <f>Incentive!AB132</f>
        <v/>
      </c>
      <c r="P134" s="48"/>
      <c r="Q134" s="56"/>
      <c r="R134" s="56"/>
      <c r="S134" s="56"/>
      <c r="T134" s="56"/>
      <c r="U134" s="56"/>
      <c r="V134" s="56"/>
      <c r="W134" s="56"/>
      <c r="X134" s="56"/>
      <c r="Y134" s="223"/>
      <c r="Z134" s="223"/>
    </row>
    <row r="135" ht="15.75" customHeight="1">
      <c r="A135" s="20">
        <v>119.0</v>
      </c>
      <c r="B135" s="41" t="s">
        <v>381</v>
      </c>
      <c r="C135" s="42" t="s">
        <v>382</v>
      </c>
      <c r="D135" s="43" t="s">
        <v>383</v>
      </c>
      <c r="E135" s="45"/>
      <c r="F135" s="45"/>
      <c r="G135" s="465"/>
      <c r="H135" s="45"/>
      <c r="I135" s="465"/>
      <c r="J135" s="45"/>
      <c r="K135" s="45"/>
      <c r="L135" s="45"/>
      <c r="M135" s="45"/>
      <c r="N135" s="45"/>
      <c r="O135" s="343" t="str">
        <f>Incentive!AB133</f>
        <v/>
      </c>
      <c r="P135" s="48"/>
      <c r="Q135" s="56"/>
      <c r="R135" s="56"/>
      <c r="S135" s="56"/>
      <c r="T135" s="56"/>
      <c r="U135" s="56"/>
      <c r="V135" s="56"/>
      <c r="W135" s="56"/>
      <c r="X135" s="56"/>
      <c r="Y135" s="223"/>
      <c r="Z135" s="223"/>
    </row>
    <row r="136" ht="15.75" customHeight="1">
      <c r="A136" s="48">
        <v>120.0</v>
      </c>
      <c r="B136" s="41" t="s">
        <v>384</v>
      </c>
      <c r="C136" s="42" t="s">
        <v>385</v>
      </c>
      <c r="D136" s="43" t="s">
        <v>386</v>
      </c>
      <c r="E136" s="45"/>
      <c r="F136" s="45"/>
      <c r="G136" s="465"/>
      <c r="H136" s="45"/>
      <c r="I136" s="465"/>
      <c r="J136" s="45"/>
      <c r="K136" s="45"/>
      <c r="L136" s="45"/>
      <c r="M136" s="45"/>
      <c r="N136" s="45"/>
      <c r="O136" s="343">
        <f>Incentive!AB134</f>
        <v>2</v>
      </c>
      <c r="P136" s="48"/>
      <c r="Q136" s="56"/>
      <c r="R136" s="56"/>
      <c r="S136" s="56"/>
      <c r="T136" s="56"/>
      <c r="U136" s="56"/>
      <c r="V136" s="56"/>
      <c r="W136" s="56"/>
      <c r="X136" s="56"/>
      <c r="Y136" s="223"/>
      <c r="Z136" s="223"/>
    </row>
    <row r="137" ht="15.75" customHeight="1">
      <c r="A137" s="20">
        <v>121.0</v>
      </c>
      <c r="B137" s="41" t="s">
        <v>387</v>
      </c>
      <c r="C137" s="42" t="s">
        <v>388</v>
      </c>
      <c r="D137" s="43" t="s">
        <v>389</v>
      </c>
      <c r="E137" s="45"/>
      <c r="F137" s="45"/>
      <c r="G137" s="465"/>
      <c r="H137" s="45"/>
      <c r="I137" s="465"/>
      <c r="J137" s="45"/>
      <c r="K137" s="45"/>
      <c r="L137" s="45"/>
      <c r="M137" s="45"/>
      <c r="N137" s="45"/>
      <c r="O137" s="343" t="str">
        <f>Incentive!AB135</f>
        <v/>
      </c>
      <c r="P137" s="48"/>
      <c r="Q137" s="56"/>
      <c r="R137" s="56"/>
      <c r="S137" s="56"/>
      <c r="T137" s="56"/>
      <c r="U137" s="56"/>
      <c r="V137" s="56"/>
      <c r="W137" s="56"/>
      <c r="X137" s="56"/>
      <c r="Y137" s="223"/>
      <c r="Z137" s="223"/>
    </row>
    <row r="138" ht="15.75" customHeight="1">
      <c r="A138" s="48">
        <v>122.0</v>
      </c>
      <c r="B138" s="41" t="s">
        <v>390</v>
      </c>
      <c r="C138" s="42" t="s">
        <v>391</v>
      </c>
      <c r="D138" s="43" t="s">
        <v>392</v>
      </c>
      <c r="E138" s="45"/>
      <c r="F138" s="45"/>
      <c r="G138" s="465"/>
      <c r="H138" s="45"/>
      <c r="I138" s="465"/>
      <c r="J138" s="45"/>
      <c r="K138" s="45"/>
      <c r="L138" s="45"/>
      <c r="M138" s="45"/>
      <c r="N138" s="45"/>
      <c r="O138" s="343">
        <f>Incentive!AB136</f>
        <v>1</v>
      </c>
      <c r="P138" s="48"/>
      <c r="Q138" s="56"/>
      <c r="R138" s="56"/>
      <c r="S138" s="56"/>
      <c r="T138" s="56"/>
      <c r="U138" s="56"/>
      <c r="V138" s="56"/>
      <c r="W138" s="56"/>
      <c r="X138" s="56"/>
      <c r="Y138" s="223"/>
      <c r="Z138" s="223"/>
    </row>
    <row r="139" ht="15.75" customHeight="1">
      <c r="A139" s="20">
        <v>123.0</v>
      </c>
      <c r="B139" s="41" t="s">
        <v>393</v>
      </c>
      <c r="C139" s="42" t="s">
        <v>394</v>
      </c>
      <c r="D139" s="43" t="s">
        <v>395</v>
      </c>
      <c r="E139" s="45"/>
      <c r="F139" s="45"/>
      <c r="G139" s="465"/>
      <c r="H139" s="45"/>
      <c r="I139" s="465"/>
      <c r="J139" s="45"/>
      <c r="K139" s="45"/>
      <c r="L139" s="45"/>
      <c r="M139" s="45"/>
      <c r="N139" s="45"/>
      <c r="O139" s="343">
        <f>Incentive!AB137</f>
        <v>3</v>
      </c>
      <c r="P139" s="48"/>
      <c r="Q139" s="56"/>
      <c r="R139" s="56"/>
      <c r="S139" s="56"/>
      <c r="T139" s="56"/>
      <c r="U139" s="56"/>
      <c r="V139" s="56"/>
      <c r="W139" s="56"/>
      <c r="X139" s="56"/>
      <c r="Y139" s="223"/>
      <c r="Z139" s="223"/>
    </row>
    <row r="140" ht="15.75" customHeight="1">
      <c r="A140" s="48">
        <v>124.0</v>
      </c>
      <c r="B140" s="41" t="s">
        <v>396</v>
      </c>
      <c r="C140" s="42" t="s">
        <v>397</v>
      </c>
      <c r="D140" s="43" t="s">
        <v>398</v>
      </c>
      <c r="E140" s="45"/>
      <c r="F140" s="45"/>
      <c r="G140" s="465"/>
      <c r="H140" s="45"/>
      <c r="I140" s="465"/>
      <c r="J140" s="45"/>
      <c r="K140" s="45"/>
      <c r="L140" s="45"/>
      <c r="M140" s="45"/>
      <c r="N140" s="45"/>
      <c r="O140" s="343">
        <f>Incentive!AB138</f>
        <v>3</v>
      </c>
      <c r="P140" s="48"/>
      <c r="Q140" s="56"/>
      <c r="R140" s="56"/>
      <c r="S140" s="56"/>
      <c r="T140" s="56"/>
      <c r="U140" s="56"/>
      <c r="V140" s="56"/>
      <c r="W140" s="56"/>
      <c r="X140" s="56"/>
      <c r="Y140" s="223"/>
      <c r="Z140" s="223"/>
    </row>
    <row r="141" ht="15.75" customHeight="1">
      <c r="A141" s="20">
        <v>125.0</v>
      </c>
      <c r="B141" s="41" t="s">
        <v>399</v>
      </c>
      <c r="C141" s="42" t="s">
        <v>400</v>
      </c>
      <c r="D141" s="43" t="s">
        <v>401</v>
      </c>
      <c r="E141" s="45"/>
      <c r="F141" s="45"/>
      <c r="G141" s="465"/>
      <c r="H141" s="45"/>
      <c r="I141" s="465"/>
      <c r="J141" s="45"/>
      <c r="K141" s="45"/>
      <c r="L141" s="45"/>
      <c r="M141" s="45"/>
      <c r="N141" s="45"/>
      <c r="O141" s="343">
        <f>Incentive!AB139</f>
        <v>5</v>
      </c>
      <c r="P141" s="48"/>
      <c r="Q141" s="56"/>
      <c r="R141" s="56"/>
      <c r="S141" s="56"/>
      <c r="T141" s="56"/>
      <c r="U141" s="56"/>
      <c r="V141" s="56"/>
      <c r="W141" s="56"/>
      <c r="X141" s="56"/>
      <c r="Y141" s="223"/>
      <c r="Z141" s="223"/>
    </row>
    <row r="142" ht="15.75" customHeight="1">
      <c r="A142" s="48">
        <v>126.0</v>
      </c>
      <c r="B142" s="41" t="s">
        <v>402</v>
      </c>
      <c r="C142" s="42" t="s">
        <v>403</v>
      </c>
      <c r="D142" s="43" t="s">
        <v>404</v>
      </c>
      <c r="E142" s="45"/>
      <c r="F142" s="45"/>
      <c r="G142" s="465"/>
      <c r="H142" s="45"/>
      <c r="I142" s="465"/>
      <c r="J142" s="45"/>
      <c r="K142" s="45"/>
      <c r="L142" s="45"/>
      <c r="M142" s="45"/>
      <c r="N142" s="45"/>
      <c r="O142" s="343" t="str">
        <f>Incentive!AB140</f>
        <v/>
      </c>
      <c r="P142" s="48"/>
      <c r="Q142" s="56"/>
      <c r="R142" s="56"/>
      <c r="S142" s="56"/>
      <c r="T142" s="56"/>
      <c r="U142" s="56"/>
      <c r="V142" s="56"/>
      <c r="W142" s="56"/>
      <c r="X142" s="56"/>
      <c r="Y142" s="223"/>
      <c r="Z142" s="223"/>
    </row>
    <row r="143" ht="15.75" customHeight="1">
      <c r="A143" s="20">
        <v>127.0</v>
      </c>
      <c r="B143" s="41" t="s">
        <v>405</v>
      </c>
      <c r="C143" s="42" t="s">
        <v>406</v>
      </c>
      <c r="D143" s="43" t="s">
        <v>407</v>
      </c>
      <c r="E143" s="45"/>
      <c r="F143" s="45"/>
      <c r="G143" s="465"/>
      <c r="H143" s="45"/>
      <c r="I143" s="465"/>
      <c r="J143" s="45"/>
      <c r="K143" s="45"/>
      <c r="L143" s="45"/>
      <c r="M143" s="45"/>
      <c r="N143" s="45"/>
      <c r="O143" s="343">
        <f>Incentive!AB141</f>
        <v>4</v>
      </c>
      <c r="P143" s="48"/>
      <c r="Q143" s="56"/>
      <c r="R143" s="56"/>
      <c r="S143" s="56"/>
      <c r="T143" s="56"/>
      <c r="U143" s="56"/>
      <c r="V143" s="56"/>
      <c r="W143" s="56"/>
      <c r="X143" s="56"/>
      <c r="Y143" s="223"/>
      <c r="Z143" s="223"/>
    </row>
    <row r="144" ht="15.75" customHeight="1">
      <c r="A144" s="48">
        <v>128.0</v>
      </c>
      <c r="B144" s="41" t="s">
        <v>408</v>
      </c>
      <c r="C144" s="42" t="s">
        <v>409</v>
      </c>
      <c r="D144" s="43" t="s">
        <v>410</v>
      </c>
      <c r="E144" s="45"/>
      <c r="F144" s="45"/>
      <c r="G144" s="465"/>
      <c r="H144" s="45"/>
      <c r="I144" s="465"/>
      <c r="J144" s="45"/>
      <c r="K144" s="45"/>
      <c r="L144" s="45"/>
      <c r="M144" s="45"/>
      <c r="N144" s="45"/>
      <c r="O144" s="343" t="str">
        <f>Incentive!AB142</f>
        <v/>
      </c>
      <c r="P144" s="48"/>
      <c r="Q144" s="56"/>
      <c r="R144" s="56"/>
      <c r="S144" s="56"/>
      <c r="T144" s="56"/>
      <c r="U144" s="56"/>
      <c r="V144" s="56"/>
      <c r="W144" s="56"/>
      <c r="X144" s="56"/>
      <c r="Y144" s="223"/>
      <c r="Z144" s="223"/>
    </row>
    <row r="145" ht="15.75" customHeight="1">
      <c r="A145" s="20">
        <v>129.0</v>
      </c>
      <c r="B145" s="41" t="s">
        <v>411</v>
      </c>
      <c r="C145" s="42" t="s">
        <v>412</v>
      </c>
      <c r="D145" s="43" t="s">
        <v>413</v>
      </c>
      <c r="E145" s="45"/>
      <c r="F145" s="45"/>
      <c r="G145" s="465"/>
      <c r="H145" s="45"/>
      <c r="I145" s="465"/>
      <c r="J145" s="45"/>
      <c r="K145" s="45"/>
      <c r="L145" s="45"/>
      <c r="M145" s="45"/>
      <c r="N145" s="45"/>
      <c r="O145" s="343" t="str">
        <f>Incentive!AB143</f>
        <v/>
      </c>
      <c r="P145" s="48"/>
      <c r="Q145" s="56"/>
      <c r="R145" s="56"/>
      <c r="S145" s="56"/>
      <c r="T145" s="56"/>
      <c r="U145" s="56"/>
      <c r="V145" s="56"/>
      <c r="W145" s="56"/>
      <c r="X145" s="56"/>
      <c r="Y145" s="223"/>
      <c r="Z145" s="223"/>
    </row>
    <row r="146" ht="15.75" customHeight="1">
      <c r="A146" s="48">
        <v>130.0</v>
      </c>
      <c r="B146" s="41" t="s">
        <v>414</v>
      </c>
      <c r="C146" s="42" t="s">
        <v>415</v>
      </c>
      <c r="D146" s="43" t="s">
        <v>416</v>
      </c>
      <c r="E146" s="45"/>
      <c r="F146" s="45"/>
      <c r="G146" s="465"/>
      <c r="H146" s="45"/>
      <c r="I146" s="465"/>
      <c r="J146" s="45"/>
      <c r="K146" s="45"/>
      <c r="L146" s="45"/>
      <c r="M146" s="45"/>
      <c r="N146" s="45"/>
      <c r="O146" s="343" t="str">
        <f>Incentive!AB144</f>
        <v/>
      </c>
      <c r="P146" s="48"/>
      <c r="Q146" s="56"/>
      <c r="R146" s="56"/>
      <c r="S146" s="56"/>
      <c r="T146" s="56"/>
      <c r="U146" s="56"/>
      <c r="V146" s="56"/>
      <c r="W146" s="56"/>
      <c r="X146" s="56"/>
      <c r="Y146" s="223"/>
      <c r="Z146" s="223"/>
    </row>
    <row r="147" ht="15.75" customHeight="1">
      <c r="A147" s="20">
        <v>131.0</v>
      </c>
      <c r="B147" s="41" t="s">
        <v>417</v>
      </c>
      <c r="C147" s="42" t="s">
        <v>418</v>
      </c>
      <c r="D147" s="43" t="s">
        <v>419</v>
      </c>
      <c r="E147" s="45"/>
      <c r="F147" s="45"/>
      <c r="G147" s="465"/>
      <c r="H147" s="45"/>
      <c r="I147" s="465"/>
      <c r="J147" s="45"/>
      <c r="K147" s="45"/>
      <c r="L147" s="45"/>
      <c r="M147" s="45"/>
      <c r="N147" s="45"/>
      <c r="O147" s="343">
        <f>Incentive!AB145</f>
        <v>5</v>
      </c>
      <c r="P147" s="48"/>
      <c r="Q147" s="56"/>
      <c r="R147" s="56"/>
      <c r="S147" s="56"/>
      <c r="T147" s="56"/>
      <c r="U147" s="56"/>
      <c r="V147" s="56"/>
      <c r="W147" s="56"/>
      <c r="X147" s="56"/>
      <c r="Y147" s="223"/>
      <c r="Z147" s="223"/>
    </row>
    <row r="148" ht="15.75" customHeight="1">
      <c r="A148" s="48">
        <v>132.0</v>
      </c>
      <c r="B148" s="41" t="s">
        <v>420</v>
      </c>
      <c r="C148" s="42" t="s">
        <v>421</v>
      </c>
      <c r="D148" s="43" t="s">
        <v>422</v>
      </c>
      <c r="E148" s="45"/>
      <c r="F148" s="45"/>
      <c r="G148" s="465"/>
      <c r="H148" s="45"/>
      <c r="I148" s="465"/>
      <c r="J148" s="45"/>
      <c r="K148" s="45"/>
      <c r="L148" s="45"/>
      <c r="M148" s="45"/>
      <c r="N148" s="45"/>
      <c r="O148" s="343">
        <f>Incentive!AB146</f>
        <v>5</v>
      </c>
      <c r="P148" s="48"/>
      <c r="Q148" s="56"/>
      <c r="R148" s="56"/>
      <c r="S148" s="56"/>
      <c r="T148" s="56"/>
      <c r="U148" s="56"/>
      <c r="V148" s="56"/>
      <c r="W148" s="56"/>
      <c r="X148" s="56"/>
      <c r="Y148" s="223"/>
      <c r="Z148" s="223"/>
    </row>
    <row r="149" ht="15.75" customHeight="1">
      <c r="A149" s="20">
        <v>133.0</v>
      </c>
      <c r="B149" s="41" t="s">
        <v>423</v>
      </c>
      <c r="C149" s="42" t="s">
        <v>424</v>
      </c>
      <c r="D149" s="43" t="s">
        <v>425</v>
      </c>
      <c r="E149" s="45"/>
      <c r="F149" s="45"/>
      <c r="G149" s="465"/>
      <c r="H149" s="45"/>
      <c r="I149" s="465"/>
      <c r="J149" s="45"/>
      <c r="K149" s="45"/>
      <c r="L149" s="45"/>
      <c r="M149" s="45"/>
      <c r="N149" s="45"/>
      <c r="O149" s="343">
        <f>Incentive!AB147</f>
        <v>4</v>
      </c>
      <c r="P149" s="48"/>
      <c r="Q149" s="56"/>
      <c r="R149" s="56"/>
      <c r="S149" s="56"/>
      <c r="T149" s="56"/>
      <c r="U149" s="56"/>
      <c r="V149" s="56"/>
      <c r="W149" s="56"/>
      <c r="X149" s="56"/>
      <c r="Y149" s="223"/>
      <c r="Z149" s="223"/>
    </row>
    <row r="150" ht="15.75" customHeight="1">
      <c r="A150" s="48">
        <v>134.0</v>
      </c>
      <c r="B150" s="41" t="s">
        <v>426</v>
      </c>
      <c r="C150" s="42" t="s">
        <v>427</v>
      </c>
      <c r="D150" s="43" t="s">
        <v>428</v>
      </c>
      <c r="E150" s="45"/>
      <c r="F150" s="45"/>
      <c r="G150" s="465"/>
      <c r="H150" s="45"/>
      <c r="I150" s="465"/>
      <c r="J150" s="45"/>
      <c r="K150" s="45"/>
      <c r="L150" s="45"/>
      <c r="M150" s="45"/>
      <c r="N150" s="45"/>
      <c r="O150" s="343" t="str">
        <f>Incentive!AB148</f>
        <v/>
      </c>
      <c r="P150" s="48"/>
      <c r="Q150" s="56"/>
      <c r="R150" s="56"/>
      <c r="S150" s="56"/>
      <c r="T150" s="56"/>
      <c r="U150" s="56"/>
      <c r="V150" s="56"/>
      <c r="W150" s="56"/>
      <c r="X150" s="56"/>
      <c r="Y150" s="223"/>
      <c r="Z150" s="223"/>
    </row>
    <row r="151" ht="15.75" customHeight="1">
      <c r="A151" s="20">
        <v>135.0</v>
      </c>
      <c r="B151" s="41" t="s">
        <v>429</v>
      </c>
      <c r="C151" s="42" t="s">
        <v>430</v>
      </c>
      <c r="D151" s="43" t="s">
        <v>431</v>
      </c>
      <c r="E151" s="45"/>
      <c r="F151" s="45"/>
      <c r="G151" s="465"/>
      <c r="H151" s="45"/>
      <c r="I151" s="465"/>
      <c r="J151" s="45"/>
      <c r="K151" s="45"/>
      <c r="L151" s="45"/>
      <c r="M151" s="45"/>
      <c r="N151" s="45"/>
      <c r="O151" s="343">
        <f>Incentive!AB149</f>
        <v>3</v>
      </c>
      <c r="P151" s="48"/>
      <c r="Q151" s="56"/>
      <c r="R151" s="56"/>
      <c r="S151" s="56"/>
      <c r="T151" s="56"/>
      <c r="U151" s="56"/>
      <c r="V151" s="56"/>
      <c r="W151" s="56"/>
      <c r="X151" s="56"/>
      <c r="Y151" s="223"/>
      <c r="Z151" s="223"/>
    </row>
    <row r="152" ht="15.75" customHeight="1">
      <c r="A152" s="48">
        <v>136.0</v>
      </c>
      <c r="B152" s="41" t="s">
        <v>432</v>
      </c>
      <c r="C152" s="42" t="s">
        <v>433</v>
      </c>
      <c r="D152" s="43" t="s">
        <v>434</v>
      </c>
      <c r="E152" s="45"/>
      <c r="F152" s="45"/>
      <c r="G152" s="465"/>
      <c r="H152" s="45"/>
      <c r="I152" s="465"/>
      <c r="J152" s="45"/>
      <c r="K152" s="45"/>
      <c r="L152" s="45"/>
      <c r="M152" s="45"/>
      <c r="N152" s="45"/>
      <c r="O152" s="343">
        <f>Incentive!AB150</f>
        <v>3</v>
      </c>
      <c r="P152" s="48"/>
      <c r="Q152" s="56"/>
      <c r="R152" s="56"/>
      <c r="S152" s="56"/>
      <c r="T152" s="56"/>
      <c r="U152" s="56"/>
      <c r="V152" s="56"/>
      <c r="W152" s="56"/>
      <c r="X152" s="56"/>
      <c r="Y152" s="223"/>
      <c r="Z152" s="223"/>
    </row>
    <row r="153" ht="15.75" customHeight="1">
      <c r="A153" s="20">
        <v>137.0</v>
      </c>
      <c r="B153" s="41" t="s">
        <v>435</v>
      </c>
      <c r="C153" s="42" t="s">
        <v>436</v>
      </c>
      <c r="D153" s="43" t="s">
        <v>437</v>
      </c>
      <c r="E153" s="45"/>
      <c r="F153" s="45"/>
      <c r="G153" s="465"/>
      <c r="H153" s="45"/>
      <c r="I153" s="465"/>
      <c r="J153" s="45"/>
      <c r="K153" s="45"/>
      <c r="L153" s="45"/>
      <c r="M153" s="45"/>
      <c r="N153" s="45"/>
      <c r="O153" s="343" t="str">
        <f>Incentive!AB151</f>
        <v/>
      </c>
      <c r="P153" s="48"/>
      <c r="Q153" s="56"/>
      <c r="R153" s="56"/>
      <c r="S153" s="56"/>
      <c r="T153" s="56"/>
      <c r="U153" s="56"/>
      <c r="V153" s="56"/>
      <c r="W153" s="56"/>
      <c r="X153" s="56"/>
      <c r="Y153" s="223"/>
      <c r="Z153" s="223"/>
    </row>
    <row r="154" ht="15.75" customHeight="1">
      <c r="A154" s="48">
        <v>138.0</v>
      </c>
      <c r="B154" s="41" t="s">
        <v>438</v>
      </c>
      <c r="C154" s="42" t="s">
        <v>439</v>
      </c>
      <c r="D154" s="43" t="s">
        <v>440</v>
      </c>
      <c r="E154" s="45"/>
      <c r="F154" s="45"/>
      <c r="G154" s="465"/>
      <c r="H154" s="45"/>
      <c r="I154" s="465"/>
      <c r="J154" s="45"/>
      <c r="K154" s="45"/>
      <c r="L154" s="45"/>
      <c r="M154" s="45"/>
      <c r="N154" s="45"/>
      <c r="O154" s="343">
        <f>Incentive!AB152</f>
        <v>4</v>
      </c>
      <c r="P154" s="48"/>
      <c r="Q154" s="56"/>
      <c r="R154" s="56"/>
      <c r="S154" s="56"/>
      <c r="T154" s="56"/>
      <c r="U154" s="56"/>
      <c r="V154" s="56"/>
      <c r="W154" s="56"/>
      <c r="X154" s="56"/>
      <c r="Y154" s="223"/>
      <c r="Z154" s="223"/>
    </row>
    <row r="155" ht="15.75" customHeight="1">
      <c r="A155" s="20">
        <v>139.0</v>
      </c>
      <c r="B155" s="41" t="s">
        <v>441</v>
      </c>
      <c r="C155" s="42" t="s">
        <v>442</v>
      </c>
      <c r="D155" s="43" t="s">
        <v>443</v>
      </c>
      <c r="E155" s="45"/>
      <c r="F155" s="45"/>
      <c r="G155" s="465"/>
      <c r="H155" s="45"/>
      <c r="I155" s="465"/>
      <c r="J155" s="45"/>
      <c r="K155" s="45"/>
      <c r="L155" s="45"/>
      <c r="M155" s="45"/>
      <c r="N155" s="45"/>
      <c r="O155" s="343">
        <f>Incentive!AB153</f>
        <v>3</v>
      </c>
      <c r="P155" s="48"/>
      <c r="Q155" s="56"/>
      <c r="R155" s="56"/>
      <c r="S155" s="56"/>
      <c r="T155" s="56"/>
      <c r="U155" s="56"/>
      <c r="V155" s="56"/>
      <c r="W155" s="56"/>
      <c r="X155" s="56"/>
      <c r="Y155" s="223"/>
      <c r="Z155" s="223"/>
    </row>
    <row r="156" ht="15.75" customHeight="1">
      <c r="A156" s="48">
        <v>140.0</v>
      </c>
      <c r="B156" s="41" t="s">
        <v>444</v>
      </c>
      <c r="C156" s="42" t="s">
        <v>445</v>
      </c>
      <c r="D156" s="43" t="s">
        <v>446</v>
      </c>
      <c r="E156" s="45"/>
      <c r="F156" s="45"/>
      <c r="G156" s="465"/>
      <c r="H156" s="45"/>
      <c r="I156" s="465"/>
      <c r="J156" s="45"/>
      <c r="K156" s="45"/>
      <c r="L156" s="45"/>
      <c r="M156" s="45"/>
      <c r="N156" s="45"/>
      <c r="O156" s="343">
        <f>Incentive!AB154</f>
        <v>5</v>
      </c>
      <c r="P156" s="48"/>
      <c r="Q156" s="56"/>
      <c r="R156" s="56"/>
      <c r="S156" s="56"/>
      <c r="T156" s="56"/>
      <c r="U156" s="56"/>
      <c r="V156" s="56"/>
      <c r="W156" s="56"/>
      <c r="X156" s="56"/>
      <c r="Y156" s="223"/>
      <c r="Z156" s="223"/>
    </row>
    <row r="157" ht="15.75" customHeight="1">
      <c r="A157" s="20">
        <v>141.0</v>
      </c>
      <c r="B157" s="41" t="s">
        <v>447</v>
      </c>
      <c r="C157" s="42" t="s">
        <v>448</v>
      </c>
      <c r="D157" s="43" t="s">
        <v>449</v>
      </c>
      <c r="E157" s="45"/>
      <c r="F157" s="45"/>
      <c r="G157" s="465"/>
      <c r="H157" s="45"/>
      <c r="I157" s="465"/>
      <c r="J157" s="45"/>
      <c r="K157" s="45"/>
      <c r="L157" s="45"/>
      <c r="M157" s="45"/>
      <c r="N157" s="45"/>
      <c r="O157" s="343">
        <f>Incentive!AB155</f>
        <v>3</v>
      </c>
      <c r="P157" s="48"/>
      <c r="Q157" s="56"/>
      <c r="R157" s="56"/>
      <c r="S157" s="56"/>
      <c r="T157" s="56"/>
      <c r="U157" s="56"/>
      <c r="V157" s="56"/>
      <c r="W157" s="56"/>
      <c r="X157" s="56"/>
      <c r="Y157" s="223"/>
      <c r="Z157" s="223"/>
    </row>
    <row r="158" ht="15.75" customHeight="1">
      <c r="A158" s="48">
        <v>142.0</v>
      </c>
      <c r="B158" s="41" t="s">
        <v>450</v>
      </c>
      <c r="C158" s="42" t="s">
        <v>451</v>
      </c>
      <c r="D158" s="43" t="s">
        <v>452</v>
      </c>
      <c r="E158" s="45"/>
      <c r="F158" s="45"/>
      <c r="G158" s="465"/>
      <c r="H158" s="45"/>
      <c r="I158" s="465"/>
      <c r="J158" s="45"/>
      <c r="K158" s="45"/>
      <c r="L158" s="45"/>
      <c r="M158" s="45"/>
      <c r="N158" s="45"/>
      <c r="O158" s="343">
        <f>Incentive!AB156</f>
        <v>4</v>
      </c>
      <c r="P158" s="48"/>
      <c r="Q158" s="56"/>
      <c r="R158" s="56"/>
      <c r="S158" s="56"/>
      <c r="T158" s="56"/>
      <c r="U158" s="56"/>
      <c r="V158" s="56"/>
      <c r="W158" s="56"/>
      <c r="X158" s="56"/>
      <c r="Y158" s="223"/>
      <c r="Z158" s="223"/>
    </row>
    <row r="159" ht="15.75" customHeight="1">
      <c r="A159" s="20">
        <v>143.0</v>
      </c>
      <c r="B159" s="41" t="s">
        <v>453</v>
      </c>
      <c r="C159" s="42" t="s">
        <v>454</v>
      </c>
      <c r="D159" s="43" t="s">
        <v>455</v>
      </c>
      <c r="E159" s="45"/>
      <c r="F159" s="45"/>
      <c r="G159" s="465"/>
      <c r="H159" s="45"/>
      <c r="I159" s="465"/>
      <c r="J159" s="45"/>
      <c r="K159" s="45"/>
      <c r="L159" s="45"/>
      <c r="M159" s="45"/>
      <c r="N159" s="45"/>
      <c r="O159" s="343">
        <f>Incentive!AB157</f>
        <v>2</v>
      </c>
      <c r="P159" s="48"/>
      <c r="Q159" s="56"/>
      <c r="R159" s="56"/>
      <c r="S159" s="56"/>
      <c r="T159" s="56"/>
      <c r="U159" s="56"/>
      <c r="V159" s="56"/>
      <c r="W159" s="56"/>
      <c r="X159" s="56"/>
      <c r="Y159" s="223"/>
      <c r="Z159" s="223"/>
    </row>
    <row r="160" ht="15.75" customHeight="1">
      <c r="A160" s="48">
        <v>144.0</v>
      </c>
      <c r="B160" s="41" t="s">
        <v>456</v>
      </c>
      <c r="C160" s="42" t="s">
        <v>457</v>
      </c>
      <c r="D160" s="43" t="s">
        <v>458</v>
      </c>
      <c r="E160" s="45"/>
      <c r="F160" s="45"/>
      <c r="G160" s="465"/>
      <c r="H160" s="45"/>
      <c r="I160" s="465"/>
      <c r="J160" s="45"/>
      <c r="K160" s="45"/>
      <c r="L160" s="45"/>
      <c r="M160" s="45"/>
      <c r="N160" s="45"/>
      <c r="O160" s="343">
        <f>Incentive!AB158</f>
        <v>1</v>
      </c>
      <c r="P160" s="48"/>
      <c r="Q160" s="56"/>
      <c r="R160" s="56"/>
      <c r="S160" s="56"/>
      <c r="T160" s="56"/>
      <c r="U160" s="56"/>
      <c r="V160" s="56"/>
      <c r="W160" s="56"/>
      <c r="X160" s="56"/>
      <c r="Y160" s="223"/>
      <c r="Z160" s="223"/>
    </row>
    <row r="161" ht="15.75" customHeight="1">
      <c r="A161" s="20">
        <v>145.0</v>
      </c>
      <c r="B161" s="41" t="s">
        <v>459</v>
      </c>
      <c r="C161" s="42" t="s">
        <v>460</v>
      </c>
      <c r="D161" s="43" t="s">
        <v>461</v>
      </c>
      <c r="E161" s="45"/>
      <c r="F161" s="45"/>
      <c r="G161" s="465"/>
      <c r="H161" s="45"/>
      <c r="I161" s="465"/>
      <c r="J161" s="45"/>
      <c r="K161" s="45"/>
      <c r="L161" s="45"/>
      <c r="M161" s="45"/>
      <c r="N161" s="45"/>
      <c r="O161" s="343">
        <f>Incentive!AB159</f>
        <v>3</v>
      </c>
      <c r="P161" s="48"/>
      <c r="Q161" s="56"/>
      <c r="R161" s="56"/>
      <c r="S161" s="56"/>
      <c r="T161" s="56"/>
      <c r="U161" s="56"/>
      <c r="V161" s="56"/>
      <c r="W161" s="56"/>
      <c r="X161" s="56"/>
      <c r="Y161" s="223"/>
      <c r="Z161" s="223"/>
    </row>
    <row r="162" ht="15.75" customHeight="1">
      <c r="A162" s="48">
        <v>146.0</v>
      </c>
      <c r="B162" s="41" t="s">
        <v>462</v>
      </c>
      <c r="C162" s="42" t="s">
        <v>463</v>
      </c>
      <c r="D162" s="43" t="s">
        <v>464</v>
      </c>
      <c r="E162" s="45"/>
      <c r="F162" s="45"/>
      <c r="G162" s="465"/>
      <c r="H162" s="45"/>
      <c r="I162" s="465"/>
      <c r="J162" s="45"/>
      <c r="K162" s="45"/>
      <c r="L162" s="45"/>
      <c r="M162" s="45"/>
      <c r="N162" s="45"/>
      <c r="O162" s="343">
        <f>Incentive!AB160</f>
        <v>3</v>
      </c>
      <c r="P162" s="48"/>
      <c r="Q162" s="56"/>
      <c r="R162" s="56"/>
      <c r="S162" s="56"/>
      <c r="T162" s="56"/>
      <c r="U162" s="56"/>
      <c r="V162" s="56"/>
      <c r="W162" s="56"/>
      <c r="X162" s="56"/>
      <c r="Y162" s="223"/>
      <c r="Z162" s="223"/>
    </row>
    <row r="163" ht="15.75" customHeight="1">
      <c r="A163" s="20">
        <v>147.0</v>
      </c>
      <c r="B163" s="41" t="s">
        <v>465</v>
      </c>
      <c r="C163" s="42" t="s">
        <v>466</v>
      </c>
      <c r="D163" s="43" t="s">
        <v>467</v>
      </c>
      <c r="E163" s="45"/>
      <c r="F163" s="45"/>
      <c r="G163" s="465"/>
      <c r="H163" s="45"/>
      <c r="I163" s="465"/>
      <c r="J163" s="45"/>
      <c r="K163" s="45"/>
      <c r="L163" s="45"/>
      <c r="M163" s="45"/>
      <c r="N163" s="45"/>
      <c r="O163" s="343">
        <f>Incentive!AB161</f>
        <v>1</v>
      </c>
      <c r="P163" s="48"/>
      <c r="Q163" s="56"/>
      <c r="R163" s="56"/>
      <c r="S163" s="56"/>
      <c r="T163" s="56"/>
      <c r="U163" s="56"/>
      <c r="V163" s="56"/>
      <c r="W163" s="56"/>
      <c r="X163" s="56"/>
      <c r="Y163" s="223"/>
      <c r="Z163" s="223"/>
    </row>
    <row r="164" ht="15.75" customHeight="1">
      <c r="A164" s="48">
        <v>148.0</v>
      </c>
      <c r="B164" s="41" t="s">
        <v>468</v>
      </c>
      <c r="C164" s="42" t="s">
        <v>469</v>
      </c>
      <c r="D164" s="43" t="s">
        <v>470</v>
      </c>
      <c r="E164" s="45"/>
      <c r="F164" s="45"/>
      <c r="G164" s="465"/>
      <c r="H164" s="45"/>
      <c r="I164" s="465"/>
      <c r="J164" s="45"/>
      <c r="K164" s="45"/>
      <c r="L164" s="45"/>
      <c r="M164" s="45"/>
      <c r="N164" s="45"/>
      <c r="O164" s="343" t="str">
        <f>Incentive!AB162</f>
        <v/>
      </c>
      <c r="P164" s="48"/>
      <c r="Q164" s="56"/>
      <c r="R164" s="56"/>
      <c r="S164" s="56"/>
      <c r="T164" s="56"/>
      <c r="U164" s="56"/>
      <c r="V164" s="56"/>
      <c r="W164" s="56"/>
      <c r="X164" s="56"/>
      <c r="Y164" s="223"/>
      <c r="Z164" s="223"/>
    </row>
    <row r="165" ht="15.75" customHeight="1">
      <c r="A165" s="20">
        <v>149.0</v>
      </c>
      <c r="B165" s="41" t="s">
        <v>471</v>
      </c>
      <c r="C165" s="42" t="s">
        <v>472</v>
      </c>
      <c r="D165" s="43" t="s">
        <v>473</v>
      </c>
      <c r="E165" s="45"/>
      <c r="F165" s="45"/>
      <c r="G165" s="465"/>
      <c r="H165" s="45"/>
      <c r="I165" s="465"/>
      <c r="J165" s="45"/>
      <c r="K165" s="45"/>
      <c r="L165" s="45"/>
      <c r="M165" s="45"/>
      <c r="N165" s="45"/>
      <c r="O165" s="343">
        <f>Incentive!AB163</f>
        <v>5</v>
      </c>
      <c r="P165" s="48"/>
      <c r="Q165" s="56"/>
      <c r="R165" s="56"/>
      <c r="S165" s="56"/>
      <c r="T165" s="56"/>
      <c r="U165" s="56"/>
      <c r="V165" s="56"/>
      <c r="W165" s="56"/>
      <c r="X165" s="56"/>
      <c r="Y165" s="223"/>
      <c r="Z165" s="223"/>
    </row>
    <row r="166" ht="15.75" customHeight="1">
      <c r="A166" s="48">
        <v>150.0</v>
      </c>
      <c r="B166" s="41" t="s">
        <v>474</v>
      </c>
      <c r="C166" s="42" t="s">
        <v>475</v>
      </c>
      <c r="D166" s="43" t="s">
        <v>476</v>
      </c>
      <c r="E166" s="45"/>
      <c r="F166" s="45"/>
      <c r="G166" s="465"/>
      <c r="H166" s="45"/>
      <c r="I166" s="465"/>
      <c r="J166" s="45"/>
      <c r="K166" s="45"/>
      <c r="L166" s="45"/>
      <c r="M166" s="45"/>
      <c r="N166" s="45"/>
      <c r="O166" s="343">
        <f>Incentive!AB164</f>
        <v>3</v>
      </c>
      <c r="P166" s="48"/>
      <c r="Q166" s="56"/>
      <c r="R166" s="56"/>
      <c r="S166" s="56"/>
      <c r="T166" s="56"/>
      <c r="U166" s="56"/>
      <c r="V166" s="56"/>
      <c r="W166" s="56"/>
      <c r="X166" s="56"/>
      <c r="Y166" s="223"/>
      <c r="Z166" s="223"/>
    </row>
    <row r="167" ht="15.75" customHeight="1">
      <c r="A167" s="20">
        <v>151.0</v>
      </c>
      <c r="B167" s="41" t="s">
        <v>477</v>
      </c>
      <c r="C167" s="42" t="s">
        <v>478</v>
      </c>
      <c r="D167" s="43" t="s">
        <v>479</v>
      </c>
      <c r="E167" s="45"/>
      <c r="F167" s="45"/>
      <c r="G167" s="465"/>
      <c r="H167" s="45"/>
      <c r="I167" s="465"/>
      <c r="J167" s="45"/>
      <c r="K167" s="45"/>
      <c r="L167" s="45"/>
      <c r="M167" s="45"/>
      <c r="N167" s="45"/>
      <c r="O167" s="343">
        <f>Incentive!AB165</f>
        <v>5</v>
      </c>
      <c r="P167" s="48"/>
      <c r="Q167" s="56"/>
      <c r="R167" s="56"/>
      <c r="S167" s="56"/>
      <c r="T167" s="56"/>
      <c r="U167" s="56"/>
      <c r="V167" s="56"/>
      <c r="W167" s="56"/>
      <c r="X167" s="56"/>
      <c r="Y167" s="223"/>
      <c r="Z167" s="223"/>
    </row>
    <row r="168" ht="15.75" customHeight="1">
      <c r="A168" s="48">
        <v>152.0</v>
      </c>
      <c r="B168" s="41" t="s">
        <v>480</v>
      </c>
      <c r="C168" s="42" t="s">
        <v>481</v>
      </c>
      <c r="D168" s="43" t="s">
        <v>482</v>
      </c>
      <c r="E168" s="45"/>
      <c r="F168" s="45"/>
      <c r="G168" s="465"/>
      <c r="H168" s="45"/>
      <c r="I168" s="465"/>
      <c r="J168" s="45"/>
      <c r="K168" s="45"/>
      <c r="L168" s="45"/>
      <c r="M168" s="45"/>
      <c r="N168" s="45"/>
      <c r="O168" s="343" t="str">
        <f>Incentive!AB166</f>
        <v/>
      </c>
      <c r="P168" s="48"/>
      <c r="Q168" s="56"/>
      <c r="R168" s="56"/>
      <c r="S168" s="56"/>
      <c r="T168" s="56"/>
      <c r="U168" s="56"/>
      <c r="V168" s="56"/>
      <c r="W168" s="56"/>
      <c r="X168" s="56"/>
      <c r="Y168" s="223"/>
      <c r="Z168" s="223"/>
    </row>
    <row r="169" ht="15.75" customHeight="1">
      <c r="A169" s="20">
        <v>153.0</v>
      </c>
      <c r="B169" s="41" t="s">
        <v>483</v>
      </c>
      <c r="C169" s="42" t="s">
        <v>484</v>
      </c>
      <c r="D169" s="43" t="s">
        <v>485</v>
      </c>
      <c r="E169" s="45"/>
      <c r="F169" s="45"/>
      <c r="G169" s="465"/>
      <c r="H169" s="45"/>
      <c r="I169" s="465"/>
      <c r="J169" s="45"/>
      <c r="K169" s="45"/>
      <c r="L169" s="45"/>
      <c r="M169" s="45"/>
      <c r="N169" s="45"/>
      <c r="O169" s="343" t="str">
        <f>Incentive!AB167</f>
        <v/>
      </c>
      <c r="P169" s="48"/>
      <c r="Q169" s="56"/>
      <c r="R169" s="56"/>
      <c r="S169" s="56"/>
      <c r="T169" s="56"/>
      <c r="U169" s="56"/>
      <c r="V169" s="56"/>
      <c r="W169" s="56"/>
      <c r="X169" s="56"/>
      <c r="Y169" s="223"/>
      <c r="Z169" s="223"/>
    </row>
    <row r="170" ht="15.75" customHeight="1">
      <c r="A170" s="48">
        <v>154.0</v>
      </c>
      <c r="B170" s="41" t="s">
        <v>486</v>
      </c>
      <c r="C170" s="42" t="s">
        <v>487</v>
      </c>
      <c r="D170" s="43" t="s">
        <v>488</v>
      </c>
      <c r="E170" s="45"/>
      <c r="F170" s="45"/>
      <c r="G170" s="465"/>
      <c r="H170" s="45"/>
      <c r="I170" s="465"/>
      <c r="J170" s="45"/>
      <c r="K170" s="45"/>
      <c r="L170" s="45"/>
      <c r="M170" s="45"/>
      <c r="N170" s="45"/>
      <c r="O170" s="343" t="str">
        <f>Incentive!AB168</f>
        <v/>
      </c>
      <c r="P170" s="48"/>
      <c r="Q170" s="56"/>
      <c r="R170" s="56"/>
      <c r="S170" s="56"/>
      <c r="T170" s="56"/>
      <c r="U170" s="56"/>
      <c r="V170" s="56"/>
      <c r="W170" s="56"/>
      <c r="X170" s="56"/>
      <c r="Y170" s="223"/>
      <c r="Z170" s="223"/>
    </row>
    <row r="171" ht="15.75" customHeight="1">
      <c r="A171" s="20">
        <v>155.0</v>
      </c>
      <c r="B171" s="41" t="s">
        <v>489</v>
      </c>
      <c r="C171" s="42" t="s">
        <v>490</v>
      </c>
      <c r="D171" s="43" t="s">
        <v>491</v>
      </c>
      <c r="E171" s="48"/>
      <c r="F171" s="48"/>
      <c r="G171" s="465"/>
      <c r="H171" s="45"/>
      <c r="I171" s="465"/>
      <c r="J171" s="48"/>
      <c r="K171" s="48"/>
      <c r="L171" s="48"/>
      <c r="M171" s="48"/>
      <c r="N171" s="48"/>
      <c r="O171" s="343" t="str">
        <f>Incentive!AB169</f>
        <v/>
      </c>
      <c r="P171" s="48"/>
      <c r="Q171" s="56"/>
      <c r="R171" s="56"/>
      <c r="S171" s="56"/>
      <c r="T171" s="56"/>
      <c r="U171" s="56"/>
      <c r="V171" s="56"/>
      <c r="W171" s="56"/>
      <c r="X171" s="56"/>
      <c r="Y171" s="223"/>
      <c r="Z171" s="223"/>
    </row>
    <row r="172" ht="15.75" customHeight="1">
      <c r="A172" s="48">
        <v>156.0</v>
      </c>
      <c r="B172" s="41" t="s">
        <v>492</v>
      </c>
      <c r="C172" s="42" t="s">
        <v>493</v>
      </c>
      <c r="D172" s="43" t="s">
        <v>494</v>
      </c>
      <c r="E172" s="48"/>
      <c r="F172" s="48"/>
      <c r="G172" s="465"/>
      <c r="H172" s="45"/>
      <c r="I172" s="465"/>
      <c r="J172" s="48"/>
      <c r="K172" s="48"/>
      <c r="L172" s="48"/>
      <c r="M172" s="48"/>
      <c r="N172" s="48"/>
      <c r="O172" s="343" t="str">
        <f>Incentive!AB170</f>
        <v/>
      </c>
      <c r="P172" s="48"/>
      <c r="Q172" s="56"/>
      <c r="R172" s="56"/>
      <c r="S172" s="56"/>
      <c r="T172" s="56"/>
      <c r="U172" s="56"/>
      <c r="V172" s="56"/>
      <c r="W172" s="56"/>
      <c r="X172" s="56"/>
      <c r="Y172" s="223"/>
      <c r="Z172" s="223"/>
    </row>
    <row r="173" ht="15.75" customHeight="1">
      <c r="A173" s="20">
        <v>157.0</v>
      </c>
      <c r="B173" s="41" t="s">
        <v>495</v>
      </c>
      <c r="C173" s="42" t="s">
        <v>496</v>
      </c>
      <c r="D173" s="43" t="s">
        <v>497</v>
      </c>
      <c r="E173" s="48"/>
      <c r="F173" s="48"/>
      <c r="G173" s="465"/>
      <c r="H173" s="24"/>
      <c r="I173" s="48"/>
      <c r="J173" s="48"/>
      <c r="K173" s="48"/>
      <c r="L173" s="48"/>
      <c r="M173" s="48"/>
      <c r="N173" s="48"/>
      <c r="O173" s="343" t="str">
        <f>Incentive!AB171</f>
        <v/>
      </c>
      <c r="P173" s="48"/>
      <c r="Q173" s="56"/>
      <c r="R173" s="56"/>
      <c r="S173" s="56"/>
      <c r="T173" s="56"/>
      <c r="U173" s="56"/>
      <c r="V173" s="56"/>
      <c r="W173" s="56"/>
      <c r="X173" s="56"/>
      <c r="Y173" s="223"/>
      <c r="Z173" s="223"/>
    </row>
    <row r="174" ht="15.75" customHeight="1">
      <c r="A174" s="48">
        <v>158.0</v>
      </c>
      <c r="B174" s="41" t="s">
        <v>498</v>
      </c>
      <c r="C174" s="42" t="s">
        <v>499</v>
      </c>
      <c r="D174" s="43" t="s">
        <v>500</v>
      </c>
      <c r="E174" s="48"/>
      <c r="F174" s="48"/>
      <c r="G174" s="465"/>
      <c r="H174" s="48"/>
      <c r="I174" s="48"/>
      <c r="J174" s="48"/>
      <c r="K174" s="48"/>
      <c r="L174" s="48"/>
      <c r="M174" s="48"/>
      <c r="N174" s="48"/>
      <c r="O174" s="343" t="str">
        <f>Incentive!AB172</f>
        <v/>
      </c>
      <c r="P174" s="48"/>
      <c r="Q174" s="56"/>
      <c r="R174" s="56"/>
      <c r="S174" s="56"/>
      <c r="T174" s="56"/>
      <c r="U174" s="56"/>
      <c r="V174" s="56"/>
      <c r="W174" s="56"/>
      <c r="X174" s="56"/>
      <c r="Y174" s="223"/>
      <c r="Z174" s="223"/>
    </row>
    <row r="175" ht="15.75" customHeight="1">
      <c r="A175" s="20">
        <v>159.0</v>
      </c>
      <c r="B175" s="41" t="s">
        <v>501</v>
      </c>
      <c r="C175" s="42" t="s">
        <v>502</v>
      </c>
      <c r="D175" s="43" t="s">
        <v>503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343" t="str">
        <f>Incentive!AB173</f>
        <v/>
      </c>
      <c r="P175" s="48"/>
      <c r="Q175" s="56"/>
      <c r="R175" s="56"/>
      <c r="S175" s="56"/>
      <c r="T175" s="56"/>
      <c r="U175" s="56"/>
      <c r="V175" s="56"/>
      <c r="W175" s="56"/>
      <c r="X175" s="56"/>
      <c r="Y175" s="223"/>
      <c r="Z175" s="223"/>
    </row>
    <row r="176" ht="15.75" customHeight="1">
      <c r="A176" s="466">
        <v>160.0</v>
      </c>
      <c r="B176" s="467" t="s">
        <v>504</v>
      </c>
      <c r="C176" s="468" t="s">
        <v>505</v>
      </c>
      <c r="D176" s="414" t="s">
        <v>506</v>
      </c>
      <c r="E176" s="466"/>
      <c r="F176" s="466"/>
      <c r="G176" s="466"/>
      <c r="H176" s="466"/>
      <c r="I176" s="466"/>
      <c r="J176" s="466"/>
      <c r="K176" s="466"/>
      <c r="L176" s="466"/>
      <c r="M176" s="466"/>
      <c r="N176" s="466"/>
      <c r="O176" s="469">
        <f>Incentive!AB174</f>
        <v>5</v>
      </c>
      <c r="P176" s="466"/>
      <c r="Q176" s="470"/>
      <c r="R176" s="470"/>
      <c r="S176" s="470"/>
      <c r="T176" s="470"/>
      <c r="U176" s="470"/>
      <c r="V176" s="470"/>
      <c r="W176" s="470"/>
      <c r="X176" s="470"/>
      <c r="Y176" s="471"/>
      <c r="Z176" s="471"/>
    </row>
    <row r="177" ht="15.75" customHeight="1">
      <c r="A177" s="472">
        <v>161.0</v>
      </c>
      <c r="B177" s="467" t="s">
        <v>507</v>
      </c>
      <c r="C177" s="468" t="s">
        <v>508</v>
      </c>
      <c r="D177" s="414" t="s">
        <v>509</v>
      </c>
      <c r="E177" s="466"/>
      <c r="F177" s="466"/>
      <c r="G177" s="466"/>
      <c r="H177" s="466"/>
      <c r="I177" s="466"/>
      <c r="J177" s="466"/>
      <c r="K177" s="466"/>
      <c r="L177" s="466"/>
      <c r="M177" s="466"/>
      <c r="N177" s="466"/>
      <c r="O177" s="469">
        <f>Incentive!AB175</f>
        <v>3</v>
      </c>
      <c r="P177" s="466"/>
      <c r="Q177" s="470"/>
      <c r="R177" s="470"/>
      <c r="S177" s="470"/>
      <c r="T177" s="470"/>
      <c r="U177" s="470"/>
      <c r="V177" s="470"/>
      <c r="W177" s="470"/>
      <c r="X177" s="470"/>
      <c r="Y177" s="471"/>
      <c r="Z177" s="471"/>
    </row>
    <row r="178" ht="15.75" customHeight="1">
      <c r="A178" s="466">
        <v>162.0</v>
      </c>
      <c r="B178" s="467" t="s">
        <v>510</v>
      </c>
      <c r="C178" s="468" t="s">
        <v>511</v>
      </c>
      <c r="D178" s="414" t="s">
        <v>512</v>
      </c>
      <c r="E178" s="466"/>
      <c r="F178" s="466"/>
      <c r="G178" s="466"/>
      <c r="H178" s="466"/>
      <c r="I178" s="466"/>
      <c r="J178" s="466"/>
      <c r="K178" s="466"/>
      <c r="L178" s="466"/>
      <c r="M178" s="466"/>
      <c r="N178" s="466"/>
      <c r="O178" s="469">
        <f>Incentive!AB176</f>
        <v>3</v>
      </c>
      <c r="P178" s="466"/>
      <c r="Q178" s="470"/>
      <c r="R178" s="470"/>
      <c r="S178" s="470"/>
      <c r="T178" s="470"/>
      <c r="U178" s="470"/>
      <c r="V178" s="470"/>
      <c r="W178" s="470"/>
      <c r="X178" s="470"/>
      <c r="Y178" s="471"/>
      <c r="Z178" s="471"/>
    </row>
    <row r="179" ht="15.75" customHeight="1">
      <c r="A179" s="472">
        <v>163.0</v>
      </c>
      <c r="B179" s="467" t="s">
        <v>513</v>
      </c>
      <c r="C179" s="468" t="s">
        <v>514</v>
      </c>
      <c r="D179" s="414" t="s">
        <v>515</v>
      </c>
      <c r="E179" s="466"/>
      <c r="F179" s="466"/>
      <c r="G179" s="466"/>
      <c r="H179" s="466"/>
      <c r="I179" s="466"/>
      <c r="J179" s="466"/>
      <c r="K179" s="466"/>
      <c r="L179" s="466"/>
      <c r="M179" s="466"/>
      <c r="N179" s="466"/>
      <c r="O179" s="469">
        <f>Incentive!AB177</f>
        <v>3</v>
      </c>
      <c r="P179" s="466"/>
      <c r="Q179" s="470"/>
      <c r="R179" s="470"/>
      <c r="S179" s="470"/>
      <c r="T179" s="470"/>
      <c r="U179" s="470"/>
      <c r="V179" s="470"/>
      <c r="W179" s="470"/>
      <c r="X179" s="470"/>
      <c r="Y179" s="471"/>
      <c r="Z179" s="471"/>
    </row>
    <row r="180" ht="15.75" customHeight="1">
      <c r="A180" s="466">
        <v>164.0</v>
      </c>
      <c r="B180" s="467" t="s">
        <v>516</v>
      </c>
      <c r="C180" s="468" t="s">
        <v>517</v>
      </c>
      <c r="D180" s="414" t="s">
        <v>518</v>
      </c>
      <c r="E180" s="466"/>
      <c r="F180" s="466"/>
      <c r="G180" s="466"/>
      <c r="H180" s="466"/>
      <c r="I180" s="466"/>
      <c r="J180" s="466"/>
      <c r="K180" s="466"/>
      <c r="L180" s="466"/>
      <c r="M180" s="466"/>
      <c r="N180" s="466"/>
      <c r="O180" s="469">
        <f>Incentive!AB178</f>
        <v>5</v>
      </c>
      <c r="P180" s="466"/>
      <c r="Q180" s="470"/>
      <c r="R180" s="470"/>
      <c r="S180" s="470"/>
      <c r="T180" s="470"/>
      <c r="U180" s="470"/>
      <c r="V180" s="470"/>
      <c r="W180" s="470"/>
      <c r="X180" s="470"/>
      <c r="Y180" s="471"/>
      <c r="Z180" s="471"/>
    </row>
    <row r="181" ht="15.75" customHeight="1">
      <c r="A181" s="472">
        <v>165.0</v>
      </c>
      <c r="B181" s="467" t="s">
        <v>519</v>
      </c>
      <c r="C181" s="468" t="s">
        <v>520</v>
      </c>
      <c r="D181" s="414" t="s">
        <v>521</v>
      </c>
      <c r="E181" s="466"/>
      <c r="F181" s="466"/>
      <c r="G181" s="466"/>
      <c r="H181" s="466"/>
      <c r="I181" s="466"/>
      <c r="J181" s="466"/>
      <c r="K181" s="466"/>
      <c r="L181" s="466"/>
      <c r="M181" s="466"/>
      <c r="N181" s="466"/>
      <c r="O181" s="469" t="str">
        <f>Incentive!AB179</f>
        <v/>
      </c>
      <c r="P181" s="466"/>
      <c r="Q181" s="470"/>
      <c r="R181" s="470"/>
      <c r="S181" s="470"/>
      <c r="T181" s="470"/>
      <c r="U181" s="470"/>
      <c r="V181" s="470"/>
      <c r="W181" s="470"/>
      <c r="X181" s="470"/>
      <c r="Y181" s="471"/>
      <c r="Z181" s="471"/>
    </row>
    <row r="182" ht="15.75" customHeight="1">
      <c r="A182" s="466">
        <v>166.0</v>
      </c>
      <c r="B182" s="467" t="s">
        <v>522</v>
      </c>
      <c r="C182" s="468" t="s">
        <v>523</v>
      </c>
      <c r="D182" s="414" t="s">
        <v>524</v>
      </c>
      <c r="E182" s="466"/>
      <c r="F182" s="466"/>
      <c r="G182" s="466"/>
      <c r="H182" s="466"/>
      <c r="I182" s="466"/>
      <c r="J182" s="466"/>
      <c r="K182" s="466"/>
      <c r="L182" s="466"/>
      <c r="M182" s="466"/>
      <c r="N182" s="466"/>
      <c r="O182" s="469">
        <f>Incentive!AB180</f>
        <v>5</v>
      </c>
      <c r="P182" s="466"/>
      <c r="Q182" s="470"/>
      <c r="R182" s="470"/>
      <c r="S182" s="470"/>
      <c r="T182" s="470"/>
      <c r="U182" s="470"/>
      <c r="V182" s="470"/>
      <c r="W182" s="470"/>
      <c r="X182" s="470"/>
      <c r="Y182" s="471"/>
      <c r="Z182" s="471"/>
    </row>
    <row r="183" ht="15.75" customHeight="1">
      <c r="A183" s="472">
        <v>167.0</v>
      </c>
      <c r="B183" s="467" t="s">
        <v>525</v>
      </c>
      <c r="C183" s="468" t="s">
        <v>526</v>
      </c>
      <c r="D183" s="414" t="s">
        <v>527</v>
      </c>
      <c r="E183" s="466"/>
      <c r="F183" s="466"/>
      <c r="G183" s="466"/>
      <c r="H183" s="466"/>
      <c r="I183" s="466"/>
      <c r="J183" s="466"/>
      <c r="K183" s="466"/>
      <c r="L183" s="466"/>
      <c r="M183" s="466"/>
      <c r="N183" s="466"/>
      <c r="O183" s="469">
        <f>Incentive!AB181</f>
        <v>5</v>
      </c>
      <c r="P183" s="466"/>
      <c r="Q183" s="470"/>
      <c r="R183" s="470"/>
      <c r="S183" s="470"/>
      <c r="T183" s="470"/>
      <c r="U183" s="470"/>
      <c r="V183" s="470"/>
      <c r="W183" s="470"/>
      <c r="X183" s="470"/>
      <c r="Y183" s="471"/>
      <c r="Z183" s="471"/>
    </row>
    <row r="184" ht="15.75" customHeight="1">
      <c r="A184" s="466">
        <v>168.0</v>
      </c>
      <c r="B184" s="467" t="s">
        <v>528</v>
      </c>
      <c r="C184" s="468" t="s">
        <v>529</v>
      </c>
      <c r="D184" s="414" t="s">
        <v>530</v>
      </c>
      <c r="E184" s="466"/>
      <c r="F184" s="466"/>
      <c r="G184" s="466"/>
      <c r="H184" s="466"/>
      <c r="I184" s="466"/>
      <c r="J184" s="466"/>
      <c r="K184" s="466"/>
      <c r="L184" s="466"/>
      <c r="M184" s="466"/>
      <c r="N184" s="466"/>
      <c r="O184" s="469">
        <f>Incentive!AB182</f>
        <v>5</v>
      </c>
      <c r="P184" s="466"/>
      <c r="Q184" s="470"/>
      <c r="R184" s="470"/>
      <c r="S184" s="470"/>
      <c r="T184" s="470"/>
      <c r="U184" s="470"/>
      <c r="V184" s="470"/>
      <c r="W184" s="470"/>
      <c r="X184" s="470"/>
      <c r="Y184" s="471"/>
      <c r="Z184" s="471"/>
    </row>
    <row r="185" ht="15.75" customHeight="1">
      <c r="A185" s="472">
        <v>169.0</v>
      </c>
      <c r="B185" s="467" t="s">
        <v>531</v>
      </c>
      <c r="C185" s="468" t="s">
        <v>532</v>
      </c>
      <c r="D185" s="414" t="s">
        <v>533</v>
      </c>
      <c r="E185" s="466"/>
      <c r="F185" s="466"/>
      <c r="G185" s="466"/>
      <c r="H185" s="466"/>
      <c r="I185" s="466"/>
      <c r="J185" s="466"/>
      <c r="K185" s="466"/>
      <c r="L185" s="466"/>
      <c r="M185" s="466"/>
      <c r="N185" s="466"/>
      <c r="O185" s="469">
        <f>Incentive!AB183</f>
        <v>5</v>
      </c>
      <c r="P185" s="466"/>
      <c r="Q185" s="470"/>
      <c r="R185" s="470"/>
      <c r="S185" s="470"/>
      <c r="T185" s="470"/>
      <c r="U185" s="470"/>
      <c r="V185" s="470"/>
      <c r="W185" s="470"/>
      <c r="X185" s="470"/>
      <c r="Y185" s="471"/>
      <c r="Z185" s="471"/>
    </row>
    <row r="186" ht="15.75" customHeight="1">
      <c r="A186" s="466">
        <v>170.0</v>
      </c>
      <c r="B186" s="467" t="s">
        <v>534</v>
      </c>
      <c r="C186" s="468" t="s">
        <v>535</v>
      </c>
      <c r="D186" s="414" t="s">
        <v>536</v>
      </c>
      <c r="E186" s="466"/>
      <c r="F186" s="466"/>
      <c r="G186" s="466"/>
      <c r="H186" s="466"/>
      <c r="I186" s="466"/>
      <c r="J186" s="466"/>
      <c r="K186" s="466"/>
      <c r="L186" s="466"/>
      <c r="M186" s="466"/>
      <c r="N186" s="466"/>
      <c r="O186" s="469">
        <f>Incentive!AB184</f>
        <v>3</v>
      </c>
      <c r="P186" s="466"/>
      <c r="Q186" s="470"/>
      <c r="R186" s="470"/>
      <c r="S186" s="470"/>
      <c r="T186" s="470"/>
      <c r="U186" s="470"/>
      <c r="V186" s="470"/>
      <c r="W186" s="470"/>
      <c r="X186" s="470"/>
      <c r="Y186" s="471"/>
      <c r="Z186" s="471"/>
    </row>
    <row r="187" ht="15.75" customHeight="1">
      <c r="A187" s="472">
        <v>171.0</v>
      </c>
      <c r="B187" s="467" t="s">
        <v>537</v>
      </c>
      <c r="C187" s="468" t="s">
        <v>538</v>
      </c>
      <c r="D187" s="414" t="s">
        <v>539</v>
      </c>
      <c r="E187" s="466"/>
      <c r="F187" s="466"/>
      <c r="G187" s="466"/>
      <c r="H187" s="466"/>
      <c r="I187" s="466"/>
      <c r="J187" s="466"/>
      <c r="K187" s="466"/>
      <c r="L187" s="466"/>
      <c r="M187" s="466"/>
      <c r="N187" s="466"/>
      <c r="O187" s="469">
        <f>Incentive!AB185</f>
        <v>5</v>
      </c>
      <c r="P187" s="466"/>
      <c r="Q187" s="470"/>
      <c r="R187" s="470"/>
      <c r="S187" s="470"/>
      <c r="T187" s="470"/>
      <c r="U187" s="470"/>
      <c r="V187" s="470"/>
      <c r="W187" s="470"/>
      <c r="X187" s="470"/>
      <c r="Y187" s="471"/>
      <c r="Z187" s="471"/>
    </row>
    <row r="188" ht="15.75" customHeight="1">
      <c r="A188" s="56"/>
      <c r="B188" s="244"/>
      <c r="C188" s="244"/>
      <c r="D188" s="238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223"/>
      <c r="Z188" s="223"/>
    </row>
    <row r="189" ht="15.75" customHeight="1">
      <c r="A189" s="56"/>
      <c r="B189" s="244"/>
      <c r="C189" s="244"/>
      <c r="D189" s="238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223"/>
      <c r="Z189" s="223"/>
    </row>
    <row r="190" ht="15.75" customHeight="1">
      <c r="A190" s="56"/>
      <c r="B190" s="244"/>
      <c r="C190" s="244"/>
      <c r="D190" s="238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223"/>
      <c r="Z190" s="223"/>
    </row>
    <row r="191" ht="15.75" customHeight="1">
      <c r="A191" s="56"/>
      <c r="B191" s="244"/>
      <c r="C191" s="244"/>
      <c r="D191" s="238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223"/>
      <c r="Z191" s="223"/>
    </row>
    <row r="192" ht="15.75" customHeight="1">
      <c r="A192" s="56"/>
      <c r="B192" s="365" t="s">
        <v>810</v>
      </c>
      <c r="C192" s="59"/>
      <c r="D192" s="238">
        <f>COUNTIF(P15:P22,"=22")</f>
        <v>0</v>
      </c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223"/>
      <c r="Z192" s="223"/>
    </row>
    <row r="193" ht="15.75" customHeight="1">
      <c r="A193" s="56"/>
      <c r="B193" s="365" t="s">
        <v>811</v>
      </c>
      <c r="C193" s="59"/>
      <c r="D193" s="244">
        <f>COUNTIF(P15:P22,"=23")</f>
        <v>0</v>
      </c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223"/>
      <c r="Z193" s="223"/>
    </row>
    <row r="194" ht="15.75" customHeight="1">
      <c r="A194" s="56"/>
      <c r="B194" s="365" t="s">
        <v>812</v>
      </c>
      <c r="C194" s="59"/>
      <c r="D194" s="244">
        <f>COUNTIF(P15:P22,"=24")</f>
        <v>0</v>
      </c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223"/>
      <c r="Z194" s="223"/>
    </row>
    <row r="195" ht="15.75" customHeight="1">
      <c r="A195" s="56"/>
      <c r="B195" s="365" t="s">
        <v>813</v>
      </c>
      <c r="C195" s="59"/>
      <c r="D195" s="238">
        <f>COUNTIF(P15:P22,"=25")</f>
        <v>0</v>
      </c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223"/>
      <c r="Z195" s="223"/>
    </row>
    <row r="196" ht="15.75" customHeight="1">
      <c r="A196" s="56"/>
      <c r="B196" s="365" t="s">
        <v>814</v>
      </c>
      <c r="C196" s="59"/>
      <c r="D196" s="244">
        <f>COUNTIF(P15:P22,"=26")</f>
        <v>0</v>
      </c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223"/>
      <c r="Z196" s="223"/>
    </row>
    <row r="197" ht="15.75" customHeight="1">
      <c r="A197" s="56"/>
      <c r="B197" s="365" t="s">
        <v>815</v>
      </c>
      <c r="C197" s="59"/>
      <c r="D197" s="238">
        <f>COUNTIF(P15:P22,"=27")</f>
        <v>0</v>
      </c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223"/>
      <c r="Z197" s="223"/>
    </row>
    <row r="198" ht="15.75" customHeight="1">
      <c r="A198" s="56"/>
      <c r="B198" s="365" t="s">
        <v>816</v>
      </c>
      <c r="C198" s="59"/>
      <c r="D198" s="238">
        <f>COUNTIF(P15:P22,"=28")</f>
        <v>0</v>
      </c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223"/>
      <c r="Z198" s="223"/>
    </row>
    <row r="199" ht="15.75" customHeight="1">
      <c r="A199" s="56"/>
      <c r="B199" s="365" t="s">
        <v>817</v>
      </c>
      <c r="C199" s="59"/>
      <c r="D199" s="238">
        <f>COUNTIF(P15:P22,"=29")</f>
        <v>0</v>
      </c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223"/>
      <c r="Z199" s="223"/>
    </row>
    <row r="200" ht="15.75" customHeight="1">
      <c r="A200" s="56"/>
      <c r="B200" s="365" t="s">
        <v>818</v>
      </c>
      <c r="C200" s="59"/>
      <c r="D200" s="244">
        <f>COUNTIF(P15:P22,"=30")</f>
        <v>0</v>
      </c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223"/>
      <c r="Z200" s="223"/>
    </row>
    <row r="201" ht="15.75" customHeight="1">
      <c r="A201" s="56"/>
      <c r="B201" s="365" t="s">
        <v>819</v>
      </c>
      <c r="C201" s="59"/>
      <c r="D201" s="238">
        <f>COUNTIF(P15:P22,"=31")</f>
        <v>0</v>
      </c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223"/>
      <c r="Z201" s="223"/>
    </row>
    <row r="202" ht="15.75" customHeight="1">
      <c r="A202" s="56"/>
      <c r="B202" s="365" t="s">
        <v>820</v>
      </c>
      <c r="C202" s="59"/>
      <c r="D202" s="244">
        <f>COUNTIF(P15:P22,"=32")</f>
        <v>0</v>
      </c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223"/>
      <c r="Z202" s="223"/>
    </row>
    <row r="203" ht="15.75" customHeight="1">
      <c r="A203" s="56"/>
      <c r="B203" s="365" t="s">
        <v>820</v>
      </c>
      <c r="C203" s="59"/>
      <c r="D203" s="238">
        <f>COUNTIF(P15:P22,"=33")</f>
        <v>0</v>
      </c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223"/>
      <c r="Z203" s="223"/>
    </row>
    <row r="204" ht="15.75" customHeight="1">
      <c r="A204" s="56"/>
      <c r="B204" s="365" t="s">
        <v>821</v>
      </c>
      <c r="C204" s="59"/>
      <c r="D204" s="238">
        <f>COUNTIF(P15:P22,"=34")</f>
        <v>0</v>
      </c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223"/>
      <c r="Z204" s="223"/>
    </row>
    <row r="205" ht="15.75" customHeight="1">
      <c r="A205" s="56"/>
      <c r="B205" s="365" t="s">
        <v>822</v>
      </c>
      <c r="C205" s="59"/>
      <c r="D205" s="238">
        <f>COUNTIF(P15:P22,"=35")</f>
        <v>0</v>
      </c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223"/>
      <c r="Z205" s="223"/>
    </row>
    <row r="206" ht="15.75" customHeight="1">
      <c r="A206" s="56"/>
      <c r="B206" s="365" t="s">
        <v>823</v>
      </c>
      <c r="C206" s="59"/>
      <c r="D206" s="238">
        <f>COUNTIF(P15:P22,"=21")</f>
        <v>0</v>
      </c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223"/>
      <c r="Z206" s="223"/>
    </row>
    <row r="207" ht="15.75" customHeight="1">
      <c r="A207" s="56"/>
      <c r="B207" s="365" t="s">
        <v>824</v>
      </c>
      <c r="C207" s="59"/>
      <c r="D207" s="238">
        <f>COUNTIF(P15:P22,"=36")</f>
        <v>1</v>
      </c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223"/>
      <c r="Z207" s="223"/>
    </row>
    <row r="208" ht="15.75" customHeight="1">
      <c r="A208" s="56"/>
      <c r="B208" s="365" t="s">
        <v>825</v>
      </c>
      <c r="C208" s="59"/>
      <c r="D208" s="238">
        <f>COUNTIF(P15:P22,"=37")</f>
        <v>0</v>
      </c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223"/>
      <c r="Z208" s="223"/>
    </row>
    <row r="209" ht="15.75" customHeight="1">
      <c r="A209" s="56"/>
      <c r="B209" s="365" t="s">
        <v>826</v>
      </c>
      <c r="C209" s="59"/>
      <c r="D209" s="238">
        <f>COUNTIF(P15:P22,"=21")</f>
        <v>0</v>
      </c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223"/>
      <c r="Z209" s="223"/>
    </row>
    <row r="210" ht="15.75" customHeight="1">
      <c r="A210" s="56"/>
      <c r="B210" s="365" t="s">
        <v>827</v>
      </c>
      <c r="C210" s="59"/>
      <c r="D210" s="238">
        <f>COUNTIF(P15:P22,"=38")</f>
        <v>0</v>
      </c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223"/>
      <c r="Z210" s="223"/>
    </row>
    <row r="211" ht="15.75" customHeight="1">
      <c r="A211" s="56"/>
      <c r="B211" s="365" t="s">
        <v>560</v>
      </c>
      <c r="C211" s="59"/>
      <c r="D211" s="48">
        <f>SUM(D188:D210)</f>
        <v>1</v>
      </c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223"/>
      <c r="Z211" s="223"/>
    </row>
    <row r="212" ht="15.75" customHeight="1">
      <c r="A212" s="1"/>
      <c r="B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ht="15.75" customHeight="1">
      <c r="A217" s="7"/>
      <c r="B217" s="7"/>
      <c r="C217" s="63" t="s">
        <v>828</v>
      </c>
      <c r="D217" s="7"/>
      <c r="E217" s="7"/>
      <c r="F217" s="7"/>
      <c r="G217" s="7"/>
      <c r="H217" s="7"/>
      <c r="I217" s="7"/>
      <c r="J217" s="63" t="s">
        <v>562</v>
      </c>
      <c r="K217" s="7"/>
      <c r="L217" s="7"/>
      <c r="M217" s="7"/>
      <c r="N217" s="63" t="s">
        <v>563</v>
      </c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368"/>
      <c r="Z217" s="368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</sheetData>
  <mergeCells count="34">
    <mergeCell ref="J13:J14"/>
    <mergeCell ref="K13:K14"/>
    <mergeCell ref="L13:M13"/>
    <mergeCell ref="N13:N14"/>
    <mergeCell ref="A6:P6"/>
    <mergeCell ref="A7:P7"/>
    <mergeCell ref="B9:C9"/>
    <mergeCell ref="A13:A14"/>
    <mergeCell ref="B13:B14"/>
    <mergeCell ref="C13:C14"/>
    <mergeCell ref="D13:D14"/>
    <mergeCell ref="P13:P14"/>
    <mergeCell ref="F13:G13"/>
    <mergeCell ref="H13:I13"/>
    <mergeCell ref="B192:C192"/>
    <mergeCell ref="B193:C193"/>
    <mergeCell ref="B194:C194"/>
    <mergeCell ref="B195:C195"/>
    <mergeCell ref="B196:C196"/>
    <mergeCell ref="B204:C204"/>
    <mergeCell ref="B205:C205"/>
    <mergeCell ref="B206:C206"/>
    <mergeCell ref="B207:C207"/>
    <mergeCell ref="B208:C208"/>
    <mergeCell ref="B209:C209"/>
    <mergeCell ref="B210:C210"/>
    <mergeCell ref="B211:C211"/>
    <mergeCell ref="B197:C197"/>
    <mergeCell ref="B198:C198"/>
    <mergeCell ref="B199:C199"/>
    <mergeCell ref="B200:C200"/>
    <mergeCell ref="B201:C201"/>
    <mergeCell ref="B202:C202"/>
    <mergeCell ref="B203:C20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9.63"/>
    <col customWidth="1" min="3" max="3" width="12.38"/>
    <col customWidth="1" min="4" max="4" width="30.0"/>
    <col customWidth="1" min="5" max="12" width="8.0"/>
    <col customWidth="1" min="13" max="13" width="10.13"/>
    <col customWidth="1" min="14" max="14" width="13.88"/>
    <col customWidth="1" min="15" max="15" width="8.0"/>
  </cols>
  <sheetData>
    <row r="1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3"/>
      <c r="P1" s="1"/>
      <c r="Q1" s="1"/>
      <c r="R1" s="1"/>
      <c r="S1" s="1"/>
      <c r="T1" s="1"/>
      <c r="U1" s="1"/>
      <c r="V1" s="1"/>
      <c r="W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3"/>
      <c r="P2" s="1"/>
      <c r="Q2" s="1"/>
      <c r="R2" s="1"/>
      <c r="S2" s="1"/>
      <c r="T2" s="1"/>
      <c r="U2" s="1"/>
      <c r="V2" s="1"/>
      <c r="W2" s="1"/>
    </row>
    <row r="3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3"/>
      <c r="P3" s="1"/>
      <c r="Q3" s="1"/>
      <c r="R3" s="1"/>
      <c r="S3" s="1"/>
      <c r="T3" s="1"/>
      <c r="U3" s="1"/>
      <c r="V3" s="1"/>
      <c r="W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3"/>
      <c r="P4" s="1"/>
      <c r="Q4" s="1"/>
      <c r="R4" s="1"/>
      <c r="S4" s="1"/>
      <c r="T4" s="1"/>
      <c r="U4" s="1"/>
      <c r="V4" s="1"/>
      <c r="W4" s="1"/>
    </row>
    <row r="5" ht="15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</row>
    <row r="6" ht="15.75" customHeight="1">
      <c r="A6" s="295" t="s">
        <v>785</v>
      </c>
      <c r="P6" s="1"/>
      <c r="Q6" s="1"/>
      <c r="R6" s="1"/>
      <c r="S6" s="1"/>
      <c r="T6" s="1"/>
      <c r="U6" s="1"/>
      <c r="V6" s="1"/>
      <c r="W6" s="1"/>
    </row>
    <row r="7" ht="19.5" customHeight="1">
      <c r="A7" s="64" t="s">
        <v>1</v>
      </c>
      <c r="P7" s="1"/>
      <c r="Q7" s="1"/>
      <c r="R7" s="1"/>
      <c r="S7" s="1"/>
      <c r="T7" s="1"/>
      <c r="U7" s="1"/>
      <c r="V7" s="1"/>
      <c r="W7" s="1"/>
    </row>
    <row r="8" ht="15.75" customHeight="1">
      <c r="A8" s="296"/>
      <c r="B8" s="1"/>
      <c r="C8" s="1"/>
      <c r="D8" s="296"/>
      <c r="E8" s="297"/>
      <c r="F8" s="297"/>
      <c r="G8" s="296"/>
      <c r="H8" s="297"/>
      <c r="I8" s="296"/>
      <c r="J8" s="297"/>
      <c r="K8" s="297"/>
      <c r="L8" s="297"/>
      <c r="M8" s="297"/>
      <c r="N8" s="297"/>
      <c r="O8" s="298"/>
      <c r="P8" s="1"/>
      <c r="Q8" s="1"/>
      <c r="R8" s="1"/>
      <c r="S8" s="1"/>
      <c r="T8" s="1"/>
      <c r="U8" s="1"/>
      <c r="V8" s="1"/>
      <c r="W8" s="1"/>
    </row>
    <row r="9" ht="15.75" customHeight="1">
      <c r="A9" s="63" t="s">
        <v>786</v>
      </c>
      <c r="B9" s="300" t="s">
        <v>925</v>
      </c>
      <c r="D9" s="1"/>
      <c r="E9" s="7"/>
      <c r="F9" s="7"/>
      <c r="G9" s="1"/>
      <c r="H9" s="7"/>
      <c r="I9" s="1"/>
      <c r="J9" s="7"/>
      <c r="K9" s="7"/>
      <c r="L9" s="63"/>
      <c r="M9" s="63" t="s">
        <v>787</v>
      </c>
      <c r="N9" s="7"/>
      <c r="O9" s="473" t="s">
        <v>788</v>
      </c>
      <c r="P9" s="7"/>
      <c r="Q9" s="7"/>
      <c r="R9" s="7"/>
      <c r="S9" s="7"/>
      <c r="T9" s="7"/>
      <c r="U9" s="7"/>
      <c r="V9" s="7"/>
      <c r="W9" s="7"/>
    </row>
    <row r="10" ht="15.75" customHeight="1">
      <c r="A10" s="63" t="s">
        <v>606</v>
      </c>
      <c r="B10" s="1"/>
      <c r="C10" s="303" t="s">
        <v>926</v>
      </c>
      <c r="D10" s="1"/>
      <c r="E10" s="1"/>
      <c r="F10" s="1"/>
      <c r="G10" s="1"/>
      <c r="H10" s="1"/>
      <c r="I10" s="1"/>
      <c r="J10" s="7"/>
      <c r="K10" s="7"/>
      <c r="L10" s="7"/>
      <c r="M10" s="63" t="s">
        <v>790</v>
      </c>
      <c r="N10" s="304"/>
      <c r="O10" s="473" t="s">
        <v>927</v>
      </c>
      <c r="P10" s="7"/>
      <c r="Q10" s="7"/>
      <c r="R10" s="7"/>
      <c r="S10" s="7"/>
      <c r="T10" s="7"/>
      <c r="U10" s="7"/>
      <c r="V10" s="7"/>
      <c r="W10" s="7"/>
    </row>
    <row r="11" ht="15.75" customHeight="1">
      <c r="A11" s="63" t="s">
        <v>792</v>
      </c>
      <c r="B11" s="7"/>
      <c r="C11" s="300" t="s">
        <v>928</v>
      </c>
      <c r="D11" s="7"/>
      <c r="E11" s="7"/>
      <c r="F11" s="7"/>
      <c r="G11" s="63"/>
      <c r="H11" s="63"/>
      <c r="I11" s="1"/>
      <c r="J11" s="297"/>
      <c r="K11" s="297"/>
      <c r="L11" s="297"/>
      <c r="M11" s="63" t="s">
        <v>607</v>
      </c>
      <c r="N11" s="297"/>
      <c r="O11" s="298"/>
      <c r="P11" s="1"/>
      <c r="Q11" s="1"/>
      <c r="R11" s="1"/>
      <c r="S11" s="1"/>
      <c r="T11" s="1"/>
      <c r="U11" s="1"/>
      <c r="V11" s="1"/>
      <c r="W11" s="1"/>
    </row>
    <row r="12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3"/>
      <c r="P12" s="1"/>
      <c r="Q12" s="1"/>
      <c r="R12" s="1"/>
      <c r="S12" s="1"/>
      <c r="T12" s="1"/>
      <c r="U12" s="1"/>
      <c r="V12" s="1"/>
      <c r="W12" s="1"/>
    </row>
    <row r="13" ht="72.75" customHeight="1">
      <c r="A13" s="201" t="s">
        <v>609</v>
      </c>
      <c r="B13" s="201" t="s">
        <v>7</v>
      </c>
      <c r="C13" s="201" t="s">
        <v>8</v>
      </c>
      <c r="D13" s="201" t="s">
        <v>9</v>
      </c>
      <c r="E13" s="305" t="s">
        <v>794</v>
      </c>
      <c r="F13" s="59"/>
      <c r="G13" s="305" t="s">
        <v>795</v>
      </c>
      <c r="H13" s="59"/>
      <c r="I13" s="309" t="s">
        <v>796</v>
      </c>
      <c r="J13" s="309" t="s">
        <v>797</v>
      </c>
      <c r="K13" s="305" t="s">
        <v>798</v>
      </c>
      <c r="L13" s="59"/>
      <c r="M13" s="474" t="s">
        <v>929</v>
      </c>
      <c r="N13" s="308" t="s">
        <v>800</v>
      </c>
      <c r="O13" s="306" t="s">
        <v>801</v>
      </c>
      <c r="P13" s="56"/>
      <c r="Q13" s="56"/>
      <c r="R13" s="56"/>
      <c r="S13" s="56"/>
      <c r="T13" s="56"/>
      <c r="U13" s="56"/>
      <c r="V13" s="56"/>
      <c r="W13" s="56"/>
      <c r="X13" s="223"/>
      <c r="Y13" s="223"/>
    </row>
    <row r="14" ht="42.75" customHeight="1">
      <c r="A14" s="16"/>
      <c r="B14" s="16"/>
      <c r="C14" s="16"/>
      <c r="D14" s="16"/>
      <c r="E14" s="310" t="s">
        <v>802</v>
      </c>
      <c r="F14" s="313" t="s">
        <v>803</v>
      </c>
      <c r="G14" s="310" t="s">
        <v>802</v>
      </c>
      <c r="H14" s="313" t="s">
        <v>803</v>
      </c>
      <c r="I14" s="16"/>
      <c r="J14" s="16"/>
      <c r="K14" s="310" t="s">
        <v>804</v>
      </c>
      <c r="L14" s="313" t="s">
        <v>805</v>
      </c>
      <c r="M14" s="16"/>
      <c r="N14" s="314" t="s">
        <v>806</v>
      </c>
      <c r="O14" s="16"/>
      <c r="P14" s="56"/>
      <c r="Q14" s="56"/>
      <c r="R14" s="56"/>
      <c r="S14" s="56"/>
      <c r="T14" s="56"/>
      <c r="U14" s="56"/>
      <c r="V14" s="56"/>
      <c r="W14" s="56"/>
      <c r="X14" s="223"/>
      <c r="Y14" s="223"/>
    </row>
    <row r="15" ht="37.5" customHeight="1">
      <c r="A15" s="315" t="s">
        <v>807</v>
      </c>
      <c r="B15" s="316" t="s">
        <v>27</v>
      </c>
      <c r="C15" s="317" t="s">
        <v>304</v>
      </c>
      <c r="D15" s="318" t="s">
        <v>808</v>
      </c>
      <c r="E15" s="319">
        <v>20.0</v>
      </c>
      <c r="F15" s="316">
        <f>E15/2</f>
        <v>10</v>
      </c>
      <c r="G15" s="319">
        <v>21.0</v>
      </c>
      <c r="H15" s="441">
        <f>G15/2</f>
        <v>10.5</v>
      </c>
      <c r="I15" s="316">
        <v>2.7</v>
      </c>
      <c r="J15" s="316">
        <v>2.4</v>
      </c>
      <c r="K15" s="316">
        <v>97.22</v>
      </c>
      <c r="L15" s="316" t="str">
        <f>IF(K15&gt;=95,"4",IF(K15&gt;=89,"3",IF(K15&gt;=82,"2",IF(K15&gt;=75,"1","0"))))</f>
        <v>4</v>
      </c>
      <c r="M15" s="441">
        <f>F15+H15+I15+J15+L15</f>
        <v>29.6</v>
      </c>
      <c r="N15" s="316">
        <v>5.0</v>
      </c>
      <c r="O15" s="222">
        <f t="shared" ref="O15:O16" si="1">M15+N15</f>
        <v>34.6</v>
      </c>
      <c r="P15" s="56"/>
      <c r="Q15" s="56"/>
      <c r="R15" s="56"/>
      <c r="S15" s="56"/>
      <c r="T15" s="56"/>
      <c r="U15" s="56"/>
      <c r="V15" s="56"/>
      <c r="W15" s="56"/>
      <c r="X15" s="223"/>
      <c r="Y15" s="223"/>
    </row>
    <row r="16" ht="15.75" customHeight="1">
      <c r="A16" s="16"/>
      <c r="B16" s="327"/>
      <c r="C16" s="328"/>
      <c r="D16" s="328"/>
      <c r="E16" s="329"/>
      <c r="F16" s="318">
        <v>10.0</v>
      </c>
      <c r="G16" s="331"/>
      <c r="H16" s="318">
        <v>11.0</v>
      </c>
      <c r="I16" s="321">
        <v>3.0</v>
      </c>
      <c r="J16" s="321">
        <v>3.0</v>
      </c>
      <c r="K16" s="443"/>
      <c r="L16" s="321">
        <v>4.0</v>
      </c>
      <c r="M16" s="334">
        <f>sum(E16:L16)</f>
        <v>31</v>
      </c>
      <c r="N16" s="334">
        <v>5.0</v>
      </c>
      <c r="O16" s="222">
        <f t="shared" si="1"/>
        <v>36</v>
      </c>
      <c r="P16" s="56"/>
      <c r="Q16" s="56"/>
      <c r="R16" s="56"/>
      <c r="S16" s="56"/>
      <c r="T16" s="56"/>
      <c r="U16" s="56"/>
      <c r="V16" s="56"/>
      <c r="W16" s="56"/>
      <c r="X16" s="223"/>
      <c r="Y16" s="223"/>
    </row>
    <row r="17" ht="15.75" customHeight="1">
      <c r="A17" s="20">
        <v>1.0</v>
      </c>
      <c r="B17" s="21" t="s">
        <v>27</v>
      </c>
      <c r="C17" s="22" t="s">
        <v>28</v>
      </c>
      <c r="D17" s="23" t="s">
        <v>29</v>
      </c>
      <c r="E17" s="352"/>
      <c r="F17" s="392"/>
      <c r="G17" s="397"/>
      <c r="H17" s="397"/>
      <c r="I17" s="393"/>
      <c r="J17" s="393"/>
      <c r="K17" s="446"/>
      <c r="L17" s="393"/>
      <c r="M17" s="343"/>
      <c r="N17" s="343"/>
      <c r="O17" s="454"/>
      <c r="P17" s="56"/>
      <c r="Q17" s="56"/>
      <c r="R17" s="56"/>
      <c r="S17" s="56"/>
      <c r="T17" s="56"/>
      <c r="U17" s="56"/>
      <c r="V17" s="56"/>
      <c r="W17" s="56"/>
      <c r="X17" s="223"/>
      <c r="Y17" s="223"/>
    </row>
    <row r="18" ht="15.75" customHeight="1">
      <c r="A18" s="48">
        <v>2.0</v>
      </c>
      <c r="B18" s="21" t="s">
        <v>30</v>
      </c>
      <c r="C18" s="22" t="s">
        <v>31</v>
      </c>
      <c r="D18" s="23" t="s">
        <v>32</v>
      </c>
      <c r="E18" s="352"/>
      <c r="F18" s="392"/>
      <c r="G18" s="445"/>
      <c r="H18" s="392"/>
      <c r="I18" s="393"/>
      <c r="J18" s="393"/>
      <c r="K18" s="446"/>
      <c r="L18" s="393"/>
      <c r="M18" s="343"/>
      <c r="N18" s="343"/>
      <c r="O18" s="454"/>
      <c r="P18" s="56"/>
      <c r="Q18" s="56"/>
      <c r="R18" s="56"/>
      <c r="S18" s="56"/>
      <c r="T18" s="56"/>
      <c r="U18" s="56"/>
      <c r="V18" s="56"/>
      <c r="W18" s="56"/>
      <c r="X18" s="223"/>
      <c r="Y18" s="223"/>
    </row>
    <row r="19" ht="15.75" customHeight="1">
      <c r="A19" s="20">
        <v>3.0</v>
      </c>
      <c r="B19" s="31" t="s">
        <v>33</v>
      </c>
      <c r="C19" s="22" t="s">
        <v>34</v>
      </c>
      <c r="D19" s="23" t="s">
        <v>35</v>
      </c>
      <c r="E19" s="352"/>
      <c r="F19" s="392"/>
      <c r="G19" s="445"/>
      <c r="H19" s="392"/>
      <c r="I19" s="393"/>
      <c r="J19" s="393"/>
      <c r="K19" s="446"/>
      <c r="L19" s="393"/>
      <c r="M19" s="343"/>
      <c r="N19" s="343"/>
      <c r="O19" s="454"/>
      <c r="P19" s="56"/>
      <c r="Q19" s="56"/>
      <c r="R19" s="56"/>
      <c r="S19" s="56"/>
      <c r="T19" s="56"/>
      <c r="U19" s="56"/>
      <c r="V19" s="56"/>
      <c r="W19" s="56"/>
      <c r="X19" s="223"/>
      <c r="Y19" s="223"/>
    </row>
    <row r="20" ht="15.75" customHeight="1">
      <c r="A20" s="48">
        <v>4.0</v>
      </c>
      <c r="B20" s="31" t="s">
        <v>36</v>
      </c>
      <c r="C20" s="22" t="s">
        <v>37</v>
      </c>
      <c r="D20" s="23" t="s">
        <v>38</v>
      </c>
      <c r="E20" s="352"/>
      <c r="F20" s="392"/>
      <c r="G20" s="445"/>
      <c r="H20" s="392"/>
      <c r="I20" s="393"/>
      <c r="J20" s="393"/>
      <c r="K20" s="446"/>
      <c r="L20" s="393"/>
      <c r="M20" s="343"/>
      <c r="N20" s="343"/>
      <c r="O20" s="454"/>
      <c r="P20" s="56"/>
      <c r="Q20" s="56"/>
      <c r="R20" s="56"/>
      <c r="S20" s="56"/>
      <c r="T20" s="56"/>
      <c r="U20" s="56"/>
      <c r="V20" s="56"/>
      <c r="W20" s="56"/>
      <c r="X20" s="223"/>
      <c r="Y20" s="223"/>
    </row>
    <row r="21" ht="15.75" customHeight="1">
      <c r="A21" s="20">
        <v>5.0</v>
      </c>
      <c r="B21" s="31" t="s">
        <v>39</v>
      </c>
      <c r="C21" s="22" t="s">
        <v>40</v>
      </c>
      <c r="D21" s="23" t="s">
        <v>41</v>
      </c>
      <c r="E21" s="352"/>
      <c r="F21" s="392"/>
      <c r="G21" s="445"/>
      <c r="H21" s="392"/>
      <c r="I21" s="393"/>
      <c r="J21" s="393"/>
      <c r="K21" s="446"/>
      <c r="L21" s="393"/>
      <c r="M21" s="343"/>
      <c r="N21" s="343"/>
      <c r="O21" s="454"/>
      <c r="P21" s="56"/>
      <c r="Q21" s="56"/>
      <c r="R21" s="56"/>
      <c r="S21" s="56"/>
      <c r="T21" s="56"/>
      <c r="U21" s="56"/>
      <c r="V21" s="56"/>
      <c r="W21" s="56"/>
      <c r="X21" s="223"/>
      <c r="Y21" s="223"/>
    </row>
    <row r="22" ht="15.75" customHeight="1">
      <c r="A22" s="48">
        <v>6.0</v>
      </c>
      <c r="B22" s="31" t="s">
        <v>42</v>
      </c>
      <c r="C22" s="22" t="s">
        <v>43</v>
      </c>
      <c r="D22" s="23" t="s">
        <v>44</v>
      </c>
      <c r="E22" s="352"/>
      <c r="F22" s="392"/>
      <c r="G22" s="445"/>
      <c r="H22" s="392"/>
      <c r="I22" s="393"/>
      <c r="J22" s="393"/>
      <c r="K22" s="446"/>
      <c r="L22" s="393"/>
      <c r="M22" s="343"/>
      <c r="N22" s="343"/>
      <c r="O22" s="454"/>
      <c r="P22" s="56"/>
      <c r="Q22" s="56"/>
      <c r="R22" s="56"/>
      <c r="S22" s="56"/>
      <c r="T22" s="56"/>
      <c r="U22" s="56"/>
      <c r="V22" s="56"/>
      <c r="W22" s="56"/>
      <c r="X22" s="223"/>
      <c r="Y22" s="223"/>
    </row>
    <row r="23" ht="15.75" customHeight="1">
      <c r="A23" s="20">
        <v>7.0</v>
      </c>
      <c r="B23" s="31" t="s">
        <v>45</v>
      </c>
      <c r="C23" s="22" t="s">
        <v>46</v>
      </c>
      <c r="D23" s="23" t="s">
        <v>47</v>
      </c>
      <c r="E23" s="352"/>
      <c r="F23" s="392"/>
      <c r="G23" s="445"/>
      <c r="H23" s="392"/>
      <c r="I23" s="393"/>
      <c r="J23" s="393"/>
      <c r="K23" s="446"/>
      <c r="L23" s="393"/>
      <c r="M23" s="343"/>
      <c r="N23" s="343"/>
      <c r="O23" s="454"/>
      <c r="P23" s="56"/>
      <c r="Q23" s="56"/>
      <c r="R23" s="56"/>
      <c r="S23" s="56"/>
      <c r="T23" s="56"/>
      <c r="U23" s="56"/>
      <c r="V23" s="56"/>
      <c r="W23" s="56"/>
      <c r="X23" s="223"/>
      <c r="Y23" s="223"/>
    </row>
    <row r="24" ht="15.75" customHeight="1">
      <c r="A24" s="48">
        <v>8.0</v>
      </c>
      <c r="B24" s="31" t="s">
        <v>48</v>
      </c>
      <c r="C24" s="22" t="s">
        <v>49</v>
      </c>
      <c r="D24" s="23" t="s">
        <v>50</v>
      </c>
      <c r="E24" s="352"/>
      <c r="F24" s="392"/>
      <c r="G24" s="445"/>
      <c r="H24" s="392"/>
      <c r="I24" s="393"/>
      <c r="J24" s="393"/>
      <c r="K24" s="446"/>
      <c r="L24" s="393"/>
      <c r="M24" s="343"/>
      <c r="N24" s="343"/>
      <c r="O24" s="454"/>
      <c r="P24" s="56"/>
      <c r="Q24" s="56"/>
      <c r="R24" s="56"/>
      <c r="S24" s="56"/>
      <c r="T24" s="56"/>
      <c r="U24" s="56"/>
      <c r="V24" s="56"/>
      <c r="W24" s="56"/>
      <c r="X24" s="223"/>
      <c r="Y24" s="223"/>
    </row>
    <row r="25" ht="15.75" customHeight="1">
      <c r="A25" s="20">
        <v>9.0</v>
      </c>
      <c r="B25" s="31" t="s">
        <v>51</v>
      </c>
      <c r="C25" s="22" t="s">
        <v>52</v>
      </c>
      <c r="D25" s="23" t="s">
        <v>53</v>
      </c>
      <c r="E25" s="352"/>
      <c r="F25" s="392"/>
      <c r="G25" s="445"/>
      <c r="H25" s="392"/>
      <c r="I25" s="393"/>
      <c r="J25" s="393"/>
      <c r="K25" s="446"/>
      <c r="L25" s="393"/>
      <c r="M25" s="343"/>
      <c r="N25" s="343"/>
      <c r="O25" s="454"/>
      <c r="P25" s="56"/>
      <c r="Q25" s="56"/>
      <c r="R25" s="56"/>
      <c r="S25" s="56"/>
      <c r="T25" s="56"/>
      <c r="U25" s="56"/>
      <c r="V25" s="56"/>
      <c r="W25" s="56"/>
      <c r="X25" s="223"/>
      <c r="Y25" s="223"/>
    </row>
    <row r="26" ht="15.75" customHeight="1">
      <c r="A26" s="48">
        <v>10.0</v>
      </c>
      <c r="B26" s="31" t="s">
        <v>54</v>
      </c>
      <c r="C26" s="22" t="s">
        <v>55</v>
      </c>
      <c r="D26" s="23" t="s">
        <v>56</v>
      </c>
      <c r="E26" s="352"/>
      <c r="F26" s="392"/>
      <c r="G26" s="445"/>
      <c r="H26" s="392"/>
      <c r="I26" s="393"/>
      <c r="J26" s="393"/>
      <c r="K26" s="446"/>
      <c r="L26" s="393"/>
      <c r="M26" s="343"/>
      <c r="N26" s="343"/>
      <c r="O26" s="454"/>
      <c r="P26" s="56"/>
      <c r="Q26" s="56"/>
      <c r="R26" s="56"/>
      <c r="S26" s="56"/>
      <c r="T26" s="56"/>
      <c r="U26" s="56"/>
      <c r="V26" s="56"/>
      <c r="W26" s="56"/>
      <c r="X26" s="223"/>
      <c r="Y26" s="223"/>
    </row>
    <row r="27" ht="15.75" customHeight="1">
      <c r="A27" s="20">
        <v>11.0</v>
      </c>
      <c r="B27" s="31" t="s">
        <v>57</v>
      </c>
      <c r="C27" s="22" t="s">
        <v>58</v>
      </c>
      <c r="D27" s="23" t="s">
        <v>59</v>
      </c>
      <c r="E27" s="352"/>
      <c r="F27" s="392"/>
      <c r="G27" s="445"/>
      <c r="H27" s="392"/>
      <c r="I27" s="393"/>
      <c r="J27" s="393"/>
      <c r="K27" s="446"/>
      <c r="L27" s="393"/>
      <c r="M27" s="343"/>
      <c r="N27" s="343"/>
      <c r="O27" s="454"/>
      <c r="P27" s="56"/>
      <c r="Q27" s="56"/>
      <c r="R27" s="56"/>
      <c r="S27" s="56"/>
      <c r="T27" s="56"/>
      <c r="U27" s="56"/>
      <c r="V27" s="56"/>
      <c r="W27" s="56"/>
      <c r="X27" s="223"/>
      <c r="Y27" s="223"/>
    </row>
    <row r="28" ht="15.75" customHeight="1">
      <c r="A28" s="48">
        <v>12.0</v>
      </c>
      <c r="B28" s="31" t="s">
        <v>60</v>
      </c>
      <c r="C28" s="22" t="s">
        <v>61</v>
      </c>
      <c r="D28" s="23" t="s">
        <v>62</v>
      </c>
      <c r="E28" s="352"/>
      <c r="F28" s="392"/>
      <c r="G28" s="445"/>
      <c r="H28" s="392"/>
      <c r="I28" s="393"/>
      <c r="J28" s="393"/>
      <c r="K28" s="446"/>
      <c r="L28" s="393"/>
      <c r="M28" s="343"/>
      <c r="N28" s="343"/>
      <c r="O28" s="454"/>
      <c r="P28" s="56"/>
      <c r="Q28" s="56"/>
      <c r="R28" s="56"/>
      <c r="S28" s="56"/>
      <c r="T28" s="56"/>
      <c r="U28" s="56"/>
      <c r="V28" s="56"/>
      <c r="W28" s="56"/>
      <c r="X28" s="223"/>
      <c r="Y28" s="223"/>
    </row>
    <row r="29" ht="15.75" customHeight="1">
      <c r="A29" s="20">
        <v>13.0</v>
      </c>
      <c r="B29" s="31" t="s">
        <v>63</v>
      </c>
      <c r="C29" s="22" t="s">
        <v>64</v>
      </c>
      <c r="D29" s="23" t="s">
        <v>65</v>
      </c>
      <c r="E29" s="352"/>
      <c r="F29" s="392"/>
      <c r="G29" s="445"/>
      <c r="H29" s="392"/>
      <c r="I29" s="393"/>
      <c r="J29" s="393"/>
      <c r="K29" s="446"/>
      <c r="L29" s="393"/>
      <c r="M29" s="343"/>
      <c r="N29" s="343"/>
      <c r="O29" s="454"/>
      <c r="P29" s="56"/>
      <c r="Q29" s="56"/>
      <c r="R29" s="56"/>
      <c r="S29" s="56"/>
      <c r="T29" s="56"/>
      <c r="U29" s="56"/>
      <c r="V29" s="56"/>
      <c r="W29" s="56"/>
      <c r="X29" s="223"/>
      <c r="Y29" s="223"/>
    </row>
    <row r="30" ht="15.75" customHeight="1">
      <c r="A30" s="48">
        <v>14.0</v>
      </c>
      <c r="B30" s="31" t="s">
        <v>66</v>
      </c>
      <c r="C30" s="22" t="s">
        <v>67</v>
      </c>
      <c r="D30" s="23" t="s">
        <v>68</v>
      </c>
      <c r="E30" s="352"/>
      <c r="F30" s="392"/>
      <c r="G30" s="445"/>
      <c r="H30" s="392"/>
      <c r="I30" s="393"/>
      <c r="J30" s="393"/>
      <c r="K30" s="446"/>
      <c r="L30" s="393"/>
      <c r="M30" s="343"/>
      <c r="N30" s="343"/>
      <c r="O30" s="454"/>
      <c r="P30" s="56"/>
      <c r="Q30" s="56"/>
      <c r="R30" s="56"/>
      <c r="S30" s="56"/>
      <c r="T30" s="56"/>
      <c r="U30" s="56"/>
      <c r="V30" s="56"/>
      <c r="W30" s="56"/>
      <c r="X30" s="223"/>
      <c r="Y30" s="223"/>
    </row>
    <row r="31" ht="15.75" customHeight="1">
      <c r="A31" s="20">
        <v>15.0</v>
      </c>
      <c r="B31" s="31" t="s">
        <v>69</v>
      </c>
      <c r="C31" s="22" t="s">
        <v>70</v>
      </c>
      <c r="D31" s="23" t="s">
        <v>71</v>
      </c>
      <c r="E31" s="352"/>
      <c r="F31" s="392"/>
      <c r="G31" s="445"/>
      <c r="H31" s="392"/>
      <c r="I31" s="393"/>
      <c r="J31" s="393"/>
      <c r="K31" s="446"/>
      <c r="L31" s="393"/>
      <c r="M31" s="343"/>
      <c r="N31" s="343"/>
      <c r="O31" s="454"/>
      <c r="P31" s="56"/>
      <c r="Q31" s="56"/>
      <c r="R31" s="56"/>
      <c r="S31" s="56"/>
      <c r="T31" s="56"/>
      <c r="U31" s="56"/>
      <c r="V31" s="56"/>
      <c r="W31" s="56"/>
      <c r="X31" s="223"/>
      <c r="Y31" s="223"/>
    </row>
    <row r="32" ht="15.75" customHeight="1">
      <c r="A32" s="48">
        <v>16.0</v>
      </c>
      <c r="B32" s="31" t="s">
        <v>72</v>
      </c>
      <c r="C32" s="22" t="s">
        <v>73</v>
      </c>
      <c r="D32" s="23" t="s">
        <v>74</v>
      </c>
      <c r="E32" s="352"/>
      <c r="F32" s="392"/>
      <c r="G32" s="445"/>
      <c r="H32" s="392"/>
      <c r="I32" s="393"/>
      <c r="J32" s="393"/>
      <c r="K32" s="446"/>
      <c r="L32" s="393"/>
      <c r="M32" s="343"/>
      <c r="N32" s="343"/>
      <c r="O32" s="454"/>
      <c r="P32" s="56"/>
      <c r="Q32" s="56"/>
      <c r="R32" s="56"/>
      <c r="S32" s="56"/>
      <c r="T32" s="56"/>
      <c r="U32" s="56"/>
      <c r="V32" s="56"/>
      <c r="W32" s="56"/>
      <c r="X32" s="223"/>
      <c r="Y32" s="223"/>
    </row>
    <row r="33" ht="15.75" customHeight="1">
      <c r="A33" s="20">
        <v>17.0</v>
      </c>
      <c r="B33" s="31" t="s">
        <v>75</v>
      </c>
      <c r="C33" s="22" t="s">
        <v>76</v>
      </c>
      <c r="D33" s="23" t="s">
        <v>77</v>
      </c>
      <c r="E33" s="352"/>
      <c r="F33" s="392"/>
      <c r="G33" s="445"/>
      <c r="H33" s="392"/>
      <c r="I33" s="393"/>
      <c r="J33" s="393"/>
      <c r="K33" s="446"/>
      <c r="L33" s="393"/>
      <c r="M33" s="343"/>
      <c r="N33" s="343"/>
      <c r="O33" s="454"/>
      <c r="P33" s="56"/>
      <c r="Q33" s="56"/>
      <c r="R33" s="56"/>
      <c r="S33" s="56"/>
      <c r="T33" s="56"/>
      <c r="U33" s="56"/>
      <c r="V33" s="56"/>
      <c r="W33" s="56"/>
      <c r="X33" s="223"/>
      <c r="Y33" s="223"/>
    </row>
    <row r="34" ht="15.75" customHeight="1">
      <c r="A34" s="48">
        <v>18.0</v>
      </c>
      <c r="B34" s="31" t="s">
        <v>78</v>
      </c>
      <c r="C34" s="22" t="s">
        <v>79</v>
      </c>
      <c r="D34" s="23" t="s">
        <v>80</v>
      </c>
      <c r="E34" s="352"/>
      <c r="F34" s="392"/>
      <c r="G34" s="445"/>
      <c r="H34" s="392"/>
      <c r="I34" s="393"/>
      <c r="J34" s="393"/>
      <c r="K34" s="446"/>
      <c r="L34" s="393"/>
      <c r="M34" s="343"/>
      <c r="N34" s="343"/>
      <c r="O34" s="454"/>
      <c r="P34" s="56"/>
      <c r="Q34" s="56"/>
      <c r="R34" s="56"/>
      <c r="S34" s="56"/>
      <c r="T34" s="56"/>
      <c r="U34" s="56"/>
      <c r="V34" s="56"/>
      <c r="W34" s="56"/>
      <c r="X34" s="223"/>
      <c r="Y34" s="223"/>
    </row>
    <row r="35" ht="15.75" customHeight="1">
      <c r="A35" s="20">
        <v>19.0</v>
      </c>
      <c r="B35" s="31" t="s">
        <v>81</v>
      </c>
      <c r="C35" s="22" t="s">
        <v>82</v>
      </c>
      <c r="D35" s="23" t="s">
        <v>83</v>
      </c>
      <c r="E35" s="352"/>
      <c r="F35" s="392"/>
      <c r="G35" s="445"/>
      <c r="H35" s="392"/>
      <c r="I35" s="393"/>
      <c r="J35" s="393"/>
      <c r="K35" s="446"/>
      <c r="L35" s="393"/>
      <c r="M35" s="343"/>
      <c r="N35" s="343"/>
      <c r="O35" s="454"/>
      <c r="P35" s="56"/>
      <c r="Q35" s="56"/>
      <c r="R35" s="56"/>
      <c r="S35" s="56"/>
      <c r="T35" s="56"/>
      <c r="U35" s="56"/>
      <c r="V35" s="56"/>
      <c r="W35" s="56"/>
      <c r="X35" s="223"/>
      <c r="Y35" s="223"/>
    </row>
    <row r="36" ht="15.75" customHeight="1">
      <c r="A36" s="48">
        <v>20.0</v>
      </c>
      <c r="B36" s="31" t="s">
        <v>84</v>
      </c>
      <c r="C36" s="22" t="s">
        <v>85</v>
      </c>
      <c r="D36" s="23" t="s">
        <v>86</v>
      </c>
      <c r="E36" s="352"/>
      <c r="F36" s="392"/>
      <c r="G36" s="445"/>
      <c r="H36" s="392"/>
      <c r="I36" s="393"/>
      <c r="J36" s="393"/>
      <c r="K36" s="446"/>
      <c r="L36" s="393"/>
      <c r="M36" s="343"/>
      <c r="N36" s="343"/>
      <c r="O36" s="454"/>
      <c r="P36" s="56"/>
      <c r="Q36" s="56"/>
      <c r="R36" s="56"/>
      <c r="S36" s="56"/>
      <c r="T36" s="56"/>
      <c r="U36" s="56"/>
      <c r="V36" s="56"/>
      <c r="W36" s="56"/>
      <c r="X36" s="223"/>
      <c r="Y36" s="223"/>
    </row>
    <row r="37" ht="15.75" customHeight="1">
      <c r="A37" s="20">
        <v>21.0</v>
      </c>
      <c r="B37" s="31" t="s">
        <v>87</v>
      </c>
      <c r="C37" s="22" t="s">
        <v>88</v>
      </c>
      <c r="D37" s="23" t="s">
        <v>89</v>
      </c>
      <c r="E37" s="352"/>
      <c r="F37" s="392"/>
      <c r="G37" s="445"/>
      <c r="H37" s="392"/>
      <c r="I37" s="393"/>
      <c r="J37" s="393"/>
      <c r="K37" s="446"/>
      <c r="L37" s="393"/>
      <c r="M37" s="343"/>
      <c r="N37" s="343"/>
      <c r="O37" s="454"/>
      <c r="P37" s="56"/>
      <c r="Q37" s="56"/>
      <c r="R37" s="56"/>
      <c r="S37" s="56"/>
      <c r="T37" s="56"/>
      <c r="U37" s="56"/>
      <c r="V37" s="56"/>
      <c r="W37" s="56"/>
      <c r="X37" s="223"/>
      <c r="Y37" s="223"/>
    </row>
    <row r="38" ht="15.75" customHeight="1">
      <c r="A38" s="48">
        <v>22.0</v>
      </c>
      <c r="B38" s="31" t="s">
        <v>90</v>
      </c>
      <c r="C38" s="22" t="s">
        <v>91</v>
      </c>
      <c r="D38" s="23" t="s">
        <v>92</v>
      </c>
      <c r="E38" s="352"/>
      <c r="F38" s="392"/>
      <c r="G38" s="445"/>
      <c r="H38" s="392"/>
      <c r="I38" s="393"/>
      <c r="J38" s="393"/>
      <c r="K38" s="446"/>
      <c r="L38" s="393"/>
      <c r="M38" s="343"/>
      <c r="N38" s="343"/>
      <c r="O38" s="454"/>
      <c r="P38" s="56"/>
      <c r="Q38" s="56"/>
      <c r="R38" s="56"/>
      <c r="S38" s="56"/>
      <c r="T38" s="56"/>
      <c r="U38" s="56"/>
      <c r="V38" s="56"/>
      <c r="W38" s="56"/>
      <c r="X38" s="223"/>
      <c r="Y38" s="223"/>
    </row>
    <row r="39" ht="15.75" customHeight="1">
      <c r="A39" s="20">
        <v>23.0</v>
      </c>
      <c r="B39" s="31" t="s">
        <v>93</v>
      </c>
      <c r="C39" s="22" t="s">
        <v>94</v>
      </c>
      <c r="D39" s="23" t="s">
        <v>95</v>
      </c>
      <c r="E39" s="352"/>
      <c r="F39" s="392"/>
      <c r="G39" s="445"/>
      <c r="H39" s="392"/>
      <c r="I39" s="393"/>
      <c r="J39" s="393"/>
      <c r="K39" s="446"/>
      <c r="L39" s="393"/>
      <c r="M39" s="343"/>
      <c r="N39" s="343"/>
      <c r="O39" s="454"/>
      <c r="P39" s="56"/>
      <c r="Q39" s="56"/>
      <c r="R39" s="56"/>
      <c r="S39" s="56"/>
      <c r="T39" s="56"/>
      <c r="U39" s="56"/>
      <c r="V39" s="56"/>
      <c r="W39" s="56"/>
      <c r="X39" s="223"/>
      <c r="Y39" s="223"/>
    </row>
    <row r="40" ht="15.75" customHeight="1">
      <c r="A40" s="48">
        <v>24.0</v>
      </c>
      <c r="B40" s="31" t="s">
        <v>96</v>
      </c>
      <c r="C40" s="22" t="s">
        <v>97</v>
      </c>
      <c r="D40" s="23" t="s">
        <v>98</v>
      </c>
      <c r="E40" s="352"/>
      <c r="F40" s="392"/>
      <c r="G40" s="445"/>
      <c r="H40" s="392"/>
      <c r="I40" s="393"/>
      <c r="J40" s="393"/>
      <c r="K40" s="446"/>
      <c r="L40" s="393"/>
      <c r="M40" s="343"/>
      <c r="N40" s="343"/>
      <c r="O40" s="454"/>
      <c r="P40" s="56"/>
      <c r="Q40" s="56"/>
      <c r="R40" s="56"/>
      <c r="S40" s="56"/>
      <c r="T40" s="56"/>
      <c r="U40" s="56"/>
      <c r="V40" s="56"/>
      <c r="W40" s="56"/>
      <c r="X40" s="223"/>
      <c r="Y40" s="223"/>
    </row>
    <row r="41" ht="15.75" customHeight="1">
      <c r="A41" s="20">
        <v>25.0</v>
      </c>
      <c r="B41" s="31" t="s">
        <v>99</v>
      </c>
      <c r="C41" s="22" t="s">
        <v>100</v>
      </c>
      <c r="D41" s="23" t="s">
        <v>101</v>
      </c>
      <c r="E41" s="352"/>
      <c r="F41" s="392"/>
      <c r="G41" s="445"/>
      <c r="H41" s="392"/>
      <c r="I41" s="393"/>
      <c r="J41" s="393"/>
      <c r="K41" s="446"/>
      <c r="L41" s="393"/>
      <c r="M41" s="343"/>
      <c r="N41" s="343"/>
      <c r="O41" s="454"/>
      <c r="P41" s="56"/>
      <c r="Q41" s="56"/>
      <c r="R41" s="56"/>
      <c r="S41" s="56"/>
      <c r="T41" s="56"/>
      <c r="U41" s="56"/>
      <c r="V41" s="56"/>
      <c r="W41" s="56"/>
      <c r="X41" s="223"/>
      <c r="Y41" s="223"/>
    </row>
    <row r="42" ht="15.75" customHeight="1">
      <c r="A42" s="48">
        <v>26.0</v>
      </c>
      <c r="B42" s="31" t="s">
        <v>102</v>
      </c>
      <c r="C42" s="22" t="s">
        <v>103</v>
      </c>
      <c r="D42" s="23" t="s">
        <v>104</v>
      </c>
      <c r="E42" s="352"/>
      <c r="F42" s="392"/>
      <c r="G42" s="445"/>
      <c r="H42" s="392"/>
      <c r="I42" s="393"/>
      <c r="J42" s="393"/>
      <c r="K42" s="446"/>
      <c r="L42" s="393"/>
      <c r="M42" s="343"/>
      <c r="N42" s="343"/>
      <c r="O42" s="454"/>
      <c r="P42" s="56"/>
      <c r="Q42" s="56"/>
      <c r="R42" s="56"/>
      <c r="S42" s="56"/>
      <c r="T42" s="56"/>
      <c r="U42" s="56"/>
      <c r="V42" s="56"/>
      <c r="W42" s="56"/>
      <c r="X42" s="223"/>
      <c r="Y42" s="223"/>
    </row>
    <row r="43" ht="15.75" customHeight="1">
      <c r="A43" s="20">
        <v>27.0</v>
      </c>
      <c r="B43" s="31" t="s">
        <v>105</v>
      </c>
      <c r="C43" s="22" t="s">
        <v>106</v>
      </c>
      <c r="D43" s="23" t="s">
        <v>107</v>
      </c>
      <c r="E43" s="352"/>
      <c r="F43" s="392"/>
      <c r="G43" s="445"/>
      <c r="H43" s="392"/>
      <c r="I43" s="393"/>
      <c r="J43" s="393"/>
      <c r="K43" s="446"/>
      <c r="L43" s="393"/>
      <c r="M43" s="343"/>
      <c r="N43" s="343"/>
      <c r="O43" s="454"/>
      <c r="P43" s="56"/>
      <c r="Q43" s="56"/>
      <c r="R43" s="56"/>
      <c r="S43" s="56"/>
      <c r="T43" s="56"/>
      <c r="U43" s="56"/>
      <c r="V43" s="56"/>
      <c r="W43" s="56"/>
      <c r="X43" s="223"/>
      <c r="Y43" s="223"/>
    </row>
    <row r="44" ht="15.75" customHeight="1">
      <c r="A44" s="48">
        <v>28.0</v>
      </c>
      <c r="B44" s="31" t="s">
        <v>108</v>
      </c>
      <c r="C44" s="22" t="s">
        <v>109</v>
      </c>
      <c r="D44" s="23" t="s">
        <v>110</v>
      </c>
      <c r="E44" s="352"/>
      <c r="F44" s="392"/>
      <c r="G44" s="445"/>
      <c r="H44" s="392"/>
      <c r="I44" s="393"/>
      <c r="J44" s="393"/>
      <c r="K44" s="446"/>
      <c r="L44" s="393"/>
      <c r="M44" s="343"/>
      <c r="N44" s="343"/>
      <c r="O44" s="454"/>
      <c r="P44" s="56"/>
      <c r="Q44" s="56"/>
      <c r="R44" s="56"/>
      <c r="S44" s="56"/>
      <c r="T44" s="56"/>
      <c r="U44" s="56"/>
      <c r="V44" s="56"/>
      <c r="W44" s="56"/>
      <c r="X44" s="223"/>
      <c r="Y44" s="223"/>
    </row>
    <row r="45" ht="15.75" customHeight="1">
      <c r="A45" s="20">
        <v>29.0</v>
      </c>
      <c r="B45" s="31" t="s">
        <v>111</v>
      </c>
      <c r="C45" s="22" t="s">
        <v>112</v>
      </c>
      <c r="D45" s="23" t="s">
        <v>113</v>
      </c>
      <c r="E45" s="352"/>
      <c r="F45" s="392"/>
      <c r="G45" s="445"/>
      <c r="H45" s="392"/>
      <c r="I45" s="393"/>
      <c r="J45" s="393"/>
      <c r="K45" s="446"/>
      <c r="L45" s="393"/>
      <c r="M45" s="343"/>
      <c r="N45" s="343"/>
      <c r="O45" s="454"/>
      <c r="P45" s="56"/>
      <c r="Q45" s="56"/>
      <c r="R45" s="56"/>
      <c r="S45" s="56"/>
      <c r="T45" s="56"/>
      <c r="U45" s="56"/>
      <c r="V45" s="56"/>
      <c r="W45" s="56"/>
      <c r="X45" s="223"/>
      <c r="Y45" s="223"/>
    </row>
    <row r="46" ht="15.75" customHeight="1">
      <c r="A46" s="48">
        <v>30.0</v>
      </c>
      <c r="B46" s="31" t="s">
        <v>114</v>
      </c>
      <c r="C46" s="22" t="s">
        <v>115</v>
      </c>
      <c r="D46" s="23" t="s">
        <v>116</v>
      </c>
      <c r="E46" s="352"/>
      <c r="F46" s="392"/>
      <c r="G46" s="445"/>
      <c r="H46" s="392"/>
      <c r="I46" s="393"/>
      <c r="J46" s="393"/>
      <c r="K46" s="446"/>
      <c r="L46" s="393"/>
      <c r="M46" s="343"/>
      <c r="N46" s="343"/>
      <c r="O46" s="454"/>
      <c r="P46" s="56"/>
      <c r="Q46" s="56"/>
      <c r="R46" s="56"/>
      <c r="S46" s="56"/>
      <c r="T46" s="56"/>
      <c r="U46" s="56"/>
      <c r="V46" s="56"/>
      <c r="W46" s="56"/>
      <c r="X46" s="223"/>
      <c r="Y46" s="223"/>
    </row>
    <row r="47" ht="15.75" customHeight="1">
      <c r="A47" s="20">
        <v>31.0</v>
      </c>
      <c r="B47" s="31" t="s">
        <v>117</v>
      </c>
      <c r="C47" s="22" t="s">
        <v>118</v>
      </c>
      <c r="D47" s="23" t="s">
        <v>119</v>
      </c>
      <c r="E47" s="352"/>
      <c r="F47" s="392"/>
      <c r="G47" s="445"/>
      <c r="H47" s="392"/>
      <c r="I47" s="393"/>
      <c r="J47" s="393"/>
      <c r="K47" s="446"/>
      <c r="L47" s="393"/>
      <c r="M47" s="343"/>
      <c r="N47" s="343"/>
      <c r="O47" s="454"/>
      <c r="P47" s="56"/>
      <c r="Q47" s="56"/>
      <c r="R47" s="56"/>
      <c r="S47" s="56"/>
      <c r="T47" s="56"/>
      <c r="U47" s="56"/>
      <c r="V47" s="56"/>
      <c r="W47" s="56"/>
      <c r="X47" s="223"/>
      <c r="Y47" s="223"/>
    </row>
    <row r="48" ht="15.75" customHeight="1">
      <c r="A48" s="48">
        <v>32.0</v>
      </c>
      <c r="B48" s="31" t="s">
        <v>120</v>
      </c>
      <c r="C48" s="22" t="s">
        <v>121</v>
      </c>
      <c r="D48" s="23" t="s">
        <v>122</v>
      </c>
      <c r="E48" s="352"/>
      <c r="F48" s="392"/>
      <c r="G48" s="445"/>
      <c r="H48" s="392"/>
      <c r="I48" s="393"/>
      <c r="J48" s="393"/>
      <c r="K48" s="446"/>
      <c r="L48" s="393"/>
      <c r="M48" s="343"/>
      <c r="N48" s="343"/>
      <c r="O48" s="454"/>
      <c r="P48" s="56"/>
      <c r="Q48" s="56"/>
      <c r="R48" s="56"/>
      <c r="S48" s="56"/>
      <c r="T48" s="56"/>
      <c r="U48" s="56"/>
      <c r="V48" s="56"/>
      <c r="W48" s="56"/>
      <c r="X48" s="223"/>
      <c r="Y48" s="223"/>
    </row>
    <row r="49" ht="15.75" customHeight="1">
      <c r="A49" s="20">
        <v>33.0</v>
      </c>
      <c r="B49" s="31" t="s">
        <v>123</v>
      </c>
      <c r="C49" s="22" t="s">
        <v>124</v>
      </c>
      <c r="D49" s="23" t="s">
        <v>125</v>
      </c>
      <c r="E49" s="352"/>
      <c r="F49" s="392"/>
      <c r="G49" s="445"/>
      <c r="H49" s="392"/>
      <c r="I49" s="393"/>
      <c r="J49" s="393"/>
      <c r="K49" s="446"/>
      <c r="L49" s="393"/>
      <c r="M49" s="343"/>
      <c r="N49" s="343"/>
      <c r="O49" s="454"/>
      <c r="P49" s="56"/>
      <c r="Q49" s="56"/>
      <c r="R49" s="56"/>
      <c r="S49" s="56"/>
      <c r="T49" s="56"/>
      <c r="U49" s="56"/>
      <c r="V49" s="56"/>
      <c r="W49" s="56"/>
      <c r="X49" s="223"/>
      <c r="Y49" s="223"/>
    </row>
    <row r="50" ht="15.75" customHeight="1">
      <c r="A50" s="48">
        <v>34.0</v>
      </c>
      <c r="B50" s="31" t="s">
        <v>126</v>
      </c>
      <c r="C50" s="22" t="s">
        <v>127</v>
      </c>
      <c r="D50" s="23" t="s">
        <v>128</v>
      </c>
      <c r="E50" s="352"/>
      <c r="F50" s="392"/>
      <c r="G50" s="445"/>
      <c r="H50" s="392"/>
      <c r="I50" s="393"/>
      <c r="J50" s="393"/>
      <c r="K50" s="446"/>
      <c r="L50" s="393"/>
      <c r="M50" s="343"/>
      <c r="N50" s="343"/>
      <c r="O50" s="454"/>
      <c r="P50" s="56"/>
      <c r="Q50" s="56"/>
      <c r="R50" s="56"/>
      <c r="S50" s="56"/>
      <c r="T50" s="56"/>
      <c r="U50" s="56"/>
      <c r="V50" s="56"/>
      <c r="W50" s="56"/>
      <c r="X50" s="223"/>
      <c r="Y50" s="223"/>
    </row>
    <row r="51" ht="15.75" customHeight="1">
      <c r="A51" s="20">
        <v>35.0</v>
      </c>
      <c r="B51" s="31" t="s">
        <v>129</v>
      </c>
      <c r="C51" s="22" t="s">
        <v>130</v>
      </c>
      <c r="D51" s="23" t="s">
        <v>131</v>
      </c>
      <c r="E51" s="352"/>
      <c r="F51" s="392"/>
      <c r="G51" s="445"/>
      <c r="H51" s="392"/>
      <c r="I51" s="393"/>
      <c r="J51" s="393"/>
      <c r="K51" s="446"/>
      <c r="L51" s="393"/>
      <c r="M51" s="343"/>
      <c r="N51" s="343"/>
      <c r="O51" s="454"/>
      <c r="P51" s="56"/>
      <c r="Q51" s="56"/>
      <c r="R51" s="56"/>
      <c r="S51" s="56"/>
      <c r="T51" s="56"/>
      <c r="U51" s="56"/>
      <c r="V51" s="56"/>
      <c r="W51" s="56"/>
      <c r="X51" s="223"/>
      <c r="Y51" s="223"/>
    </row>
    <row r="52" ht="15.75" customHeight="1">
      <c r="A52" s="48">
        <v>36.0</v>
      </c>
      <c r="B52" s="31" t="s">
        <v>132</v>
      </c>
      <c r="C52" s="22" t="s">
        <v>133</v>
      </c>
      <c r="D52" s="23" t="s">
        <v>134</v>
      </c>
      <c r="E52" s="352"/>
      <c r="F52" s="392"/>
      <c r="G52" s="445"/>
      <c r="H52" s="392"/>
      <c r="I52" s="393"/>
      <c r="J52" s="393"/>
      <c r="K52" s="446"/>
      <c r="L52" s="393"/>
      <c r="M52" s="343"/>
      <c r="N52" s="343"/>
      <c r="O52" s="454"/>
      <c r="P52" s="56"/>
      <c r="Q52" s="56"/>
      <c r="R52" s="56"/>
      <c r="S52" s="56"/>
      <c r="T52" s="56"/>
      <c r="U52" s="56"/>
      <c r="V52" s="56"/>
      <c r="W52" s="56"/>
      <c r="X52" s="223"/>
      <c r="Y52" s="223"/>
    </row>
    <row r="53" ht="15.75" customHeight="1">
      <c r="A53" s="20">
        <v>37.0</v>
      </c>
      <c r="B53" s="31" t="s">
        <v>135</v>
      </c>
      <c r="C53" s="22" t="s">
        <v>136</v>
      </c>
      <c r="D53" s="23" t="s">
        <v>137</v>
      </c>
      <c r="E53" s="352"/>
      <c r="F53" s="392"/>
      <c r="G53" s="445"/>
      <c r="H53" s="392"/>
      <c r="I53" s="393"/>
      <c r="J53" s="393"/>
      <c r="K53" s="446"/>
      <c r="L53" s="393"/>
      <c r="M53" s="343"/>
      <c r="N53" s="343"/>
      <c r="O53" s="454"/>
      <c r="P53" s="56"/>
      <c r="Q53" s="56"/>
      <c r="R53" s="56"/>
      <c r="S53" s="56"/>
      <c r="T53" s="56"/>
      <c r="U53" s="56"/>
      <c r="V53" s="56"/>
      <c r="W53" s="56"/>
      <c r="X53" s="223"/>
      <c r="Y53" s="223"/>
    </row>
    <row r="54" ht="15.75" customHeight="1">
      <c r="A54" s="48">
        <v>38.0</v>
      </c>
      <c r="B54" s="31" t="s">
        <v>138</v>
      </c>
      <c r="C54" s="22" t="s">
        <v>139</v>
      </c>
      <c r="D54" s="23" t="s">
        <v>140</v>
      </c>
      <c r="E54" s="352"/>
      <c r="F54" s="392"/>
      <c r="G54" s="445"/>
      <c r="H54" s="392"/>
      <c r="I54" s="393"/>
      <c r="J54" s="393"/>
      <c r="K54" s="446"/>
      <c r="L54" s="393"/>
      <c r="M54" s="343"/>
      <c r="N54" s="343"/>
      <c r="O54" s="454"/>
      <c r="P54" s="56"/>
      <c r="Q54" s="56"/>
      <c r="R54" s="56"/>
      <c r="S54" s="56"/>
      <c r="T54" s="56"/>
      <c r="U54" s="56"/>
      <c r="V54" s="56"/>
      <c r="W54" s="56"/>
      <c r="X54" s="223"/>
      <c r="Y54" s="223"/>
    </row>
    <row r="55" ht="15.75" customHeight="1">
      <c r="A55" s="20">
        <v>39.0</v>
      </c>
      <c r="B55" s="31" t="s">
        <v>141</v>
      </c>
      <c r="C55" s="22" t="s">
        <v>142</v>
      </c>
      <c r="D55" s="23" t="s">
        <v>143</v>
      </c>
      <c r="E55" s="352"/>
      <c r="F55" s="392"/>
      <c r="G55" s="445"/>
      <c r="H55" s="392"/>
      <c r="I55" s="393"/>
      <c r="J55" s="393"/>
      <c r="K55" s="446"/>
      <c r="L55" s="393"/>
      <c r="M55" s="343"/>
      <c r="N55" s="343"/>
      <c r="O55" s="454"/>
      <c r="P55" s="56"/>
      <c r="Q55" s="56"/>
      <c r="R55" s="56"/>
      <c r="S55" s="56"/>
      <c r="T55" s="56"/>
      <c r="U55" s="56"/>
      <c r="V55" s="56"/>
      <c r="W55" s="56"/>
      <c r="X55" s="223"/>
      <c r="Y55" s="223"/>
    </row>
    <row r="56" ht="15.75" customHeight="1">
      <c r="A56" s="48">
        <v>40.0</v>
      </c>
      <c r="B56" s="31" t="s">
        <v>144</v>
      </c>
      <c r="C56" s="22" t="s">
        <v>145</v>
      </c>
      <c r="D56" s="23" t="s">
        <v>146</v>
      </c>
      <c r="E56" s="352"/>
      <c r="F56" s="392"/>
      <c r="G56" s="445"/>
      <c r="H56" s="392"/>
      <c r="I56" s="393"/>
      <c r="J56" s="393"/>
      <c r="K56" s="446"/>
      <c r="L56" s="393"/>
      <c r="M56" s="343"/>
      <c r="N56" s="343"/>
      <c r="O56" s="454"/>
      <c r="P56" s="56"/>
      <c r="Q56" s="56"/>
      <c r="R56" s="56"/>
      <c r="S56" s="56"/>
      <c r="T56" s="56"/>
      <c r="U56" s="56"/>
      <c r="V56" s="56"/>
      <c r="W56" s="56"/>
      <c r="X56" s="223"/>
      <c r="Y56" s="223"/>
    </row>
    <row r="57" ht="15.75" customHeight="1">
      <c r="A57" s="20">
        <v>41.0</v>
      </c>
      <c r="B57" s="31" t="s">
        <v>147</v>
      </c>
      <c r="C57" s="22" t="s">
        <v>148</v>
      </c>
      <c r="D57" s="23" t="s">
        <v>149</v>
      </c>
      <c r="E57" s="352"/>
      <c r="F57" s="392"/>
      <c r="G57" s="445"/>
      <c r="H57" s="392"/>
      <c r="I57" s="393"/>
      <c r="J57" s="393"/>
      <c r="K57" s="446"/>
      <c r="L57" s="393"/>
      <c r="M57" s="343"/>
      <c r="N57" s="343"/>
      <c r="O57" s="454"/>
      <c r="P57" s="56"/>
      <c r="Q57" s="56"/>
      <c r="R57" s="56"/>
      <c r="S57" s="56"/>
      <c r="T57" s="56"/>
      <c r="U57" s="56"/>
      <c r="V57" s="56"/>
      <c r="W57" s="56"/>
      <c r="X57" s="223"/>
      <c r="Y57" s="223"/>
    </row>
    <row r="58" ht="15.75" customHeight="1">
      <c r="A58" s="48">
        <v>42.0</v>
      </c>
      <c r="B58" s="31" t="s">
        <v>150</v>
      </c>
      <c r="C58" s="22" t="s">
        <v>151</v>
      </c>
      <c r="D58" s="23" t="s">
        <v>152</v>
      </c>
      <c r="E58" s="352"/>
      <c r="F58" s="392"/>
      <c r="G58" s="445"/>
      <c r="H58" s="392"/>
      <c r="I58" s="393"/>
      <c r="J58" s="393"/>
      <c r="K58" s="446"/>
      <c r="L58" s="393"/>
      <c r="M58" s="343"/>
      <c r="N58" s="343"/>
      <c r="O58" s="454"/>
      <c r="P58" s="56"/>
      <c r="Q58" s="56"/>
      <c r="R58" s="56"/>
      <c r="S58" s="56"/>
      <c r="T58" s="56"/>
      <c r="U58" s="56"/>
      <c r="V58" s="56"/>
      <c r="W58" s="56"/>
      <c r="X58" s="223"/>
      <c r="Y58" s="223"/>
    </row>
    <row r="59" ht="15.75" customHeight="1">
      <c r="A59" s="20">
        <v>43.0</v>
      </c>
      <c r="B59" s="31" t="s">
        <v>153</v>
      </c>
      <c r="C59" s="22" t="s">
        <v>154</v>
      </c>
      <c r="D59" s="23" t="s">
        <v>155</v>
      </c>
      <c r="E59" s="352"/>
      <c r="F59" s="392"/>
      <c r="G59" s="445"/>
      <c r="H59" s="392"/>
      <c r="I59" s="393"/>
      <c r="J59" s="393"/>
      <c r="K59" s="446"/>
      <c r="L59" s="393"/>
      <c r="M59" s="343"/>
      <c r="N59" s="343"/>
      <c r="O59" s="454"/>
      <c r="P59" s="56"/>
      <c r="Q59" s="56"/>
      <c r="R59" s="56"/>
      <c r="S59" s="56"/>
      <c r="T59" s="56"/>
      <c r="U59" s="56"/>
      <c r="V59" s="56"/>
      <c r="W59" s="56"/>
      <c r="X59" s="223"/>
      <c r="Y59" s="223"/>
    </row>
    <row r="60" ht="15.75" customHeight="1">
      <c r="A60" s="48">
        <v>44.0</v>
      </c>
      <c r="B60" s="31" t="s">
        <v>156</v>
      </c>
      <c r="C60" s="22" t="s">
        <v>157</v>
      </c>
      <c r="D60" s="23" t="s">
        <v>158</v>
      </c>
      <c r="E60" s="352"/>
      <c r="F60" s="392"/>
      <c r="G60" s="445"/>
      <c r="H60" s="392"/>
      <c r="I60" s="393"/>
      <c r="J60" s="393"/>
      <c r="K60" s="446"/>
      <c r="L60" s="393"/>
      <c r="M60" s="343"/>
      <c r="N60" s="343"/>
      <c r="O60" s="454"/>
      <c r="P60" s="56"/>
      <c r="Q60" s="56"/>
      <c r="R60" s="56"/>
      <c r="S60" s="56"/>
      <c r="T60" s="56"/>
      <c r="U60" s="56"/>
      <c r="V60" s="56"/>
      <c r="W60" s="56"/>
      <c r="X60" s="223"/>
      <c r="Y60" s="223"/>
    </row>
    <row r="61" ht="15.75" customHeight="1">
      <c r="A61" s="20">
        <v>45.0</v>
      </c>
      <c r="B61" s="31" t="s">
        <v>159</v>
      </c>
      <c r="C61" s="22" t="s">
        <v>160</v>
      </c>
      <c r="D61" s="23" t="s">
        <v>161</v>
      </c>
      <c r="E61" s="352"/>
      <c r="F61" s="392"/>
      <c r="G61" s="445"/>
      <c r="H61" s="392"/>
      <c r="I61" s="393"/>
      <c r="J61" s="393"/>
      <c r="K61" s="446"/>
      <c r="L61" s="393"/>
      <c r="M61" s="343"/>
      <c r="N61" s="343"/>
      <c r="O61" s="454"/>
      <c r="P61" s="56"/>
      <c r="Q61" s="56"/>
      <c r="R61" s="56"/>
      <c r="S61" s="56"/>
      <c r="T61" s="56"/>
      <c r="U61" s="56"/>
      <c r="V61" s="56"/>
      <c r="W61" s="56"/>
      <c r="X61" s="223"/>
      <c r="Y61" s="223"/>
    </row>
    <row r="62" ht="15.75" customHeight="1">
      <c r="A62" s="48">
        <v>46.0</v>
      </c>
      <c r="B62" s="31" t="s">
        <v>162</v>
      </c>
      <c r="C62" s="22" t="s">
        <v>163</v>
      </c>
      <c r="D62" s="23" t="s">
        <v>164</v>
      </c>
      <c r="E62" s="352"/>
      <c r="F62" s="392"/>
      <c r="G62" s="445"/>
      <c r="H62" s="392"/>
      <c r="I62" s="393"/>
      <c r="J62" s="393"/>
      <c r="K62" s="446"/>
      <c r="L62" s="393"/>
      <c r="M62" s="343"/>
      <c r="N62" s="343"/>
      <c r="O62" s="454"/>
      <c r="P62" s="56"/>
      <c r="Q62" s="56"/>
      <c r="R62" s="56"/>
      <c r="S62" s="56"/>
      <c r="T62" s="56"/>
      <c r="U62" s="56"/>
      <c r="V62" s="56"/>
      <c r="W62" s="56"/>
      <c r="X62" s="223"/>
      <c r="Y62" s="223"/>
    </row>
    <row r="63" ht="15.75" customHeight="1">
      <c r="A63" s="20">
        <v>47.0</v>
      </c>
      <c r="B63" s="31" t="s">
        <v>165</v>
      </c>
      <c r="C63" s="22" t="s">
        <v>166</v>
      </c>
      <c r="D63" s="23" t="s">
        <v>167</v>
      </c>
      <c r="E63" s="352"/>
      <c r="F63" s="392"/>
      <c r="G63" s="445"/>
      <c r="H63" s="392"/>
      <c r="I63" s="393"/>
      <c r="J63" s="393"/>
      <c r="K63" s="446"/>
      <c r="L63" s="393"/>
      <c r="M63" s="343"/>
      <c r="N63" s="343"/>
      <c r="O63" s="454"/>
      <c r="P63" s="56"/>
      <c r="Q63" s="56"/>
      <c r="R63" s="56"/>
      <c r="S63" s="56"/>
      <c r="T63" s="56"/>
      <c r="U63" s="56"/>
      <c r="V63" s="56"/>
      <c r="W63" s="56"/>
      <c r="X63" s="223"/>
      <c r="Y63" s="223"/>
    </row>
    <row r="64" ht="15.75" customHeight="1">
      <c r="A64" s="48">
        <v>48.0</v>
      </c>
      <c r="B64" s="31" t="s">
        <v>168</v>
      </c>
      <c r="C64" s="22" t="s">
        <v>169</v>
      </c>
      <c r="D64" s="23" t="s">
        <v>170</v>
      </c>
      <c r="E64" s="352"/>
      <c r="F64" s="392"/>
      <c r="G64" s="445"/>
      <c r="H64" s="392"/>
      <c r="I64" s="393"/>
      <c r="J64" s="393"/>
      <c r="K64" s="446"/>
      <c r="L64" s="393"/>
      <c r="M64" s="343"/>
      <c r="N64" s="343"/>
      <c r="O64" s="454"/>
      <c r="P64" s="56"/>
      <c r="Q64" s="56"/>
      <c r="R64" s="56"/>
      <c r="S64" s="56"/>
      <c r="T64" s="56"/>
      <c r="U64" s="56"/>
      <c r="V64" s="56"/>
      <c r="W64" s="56"/>
      <c r="X64" s="223"/>
      <c r="Y64" s="223"/>
    </row>
    <row r="65" ht="15.75" customHeight="1">
      <c r="A65" s="20">
        <v>49.0</v>
      </c>
      <c r="B65" s="31" t="s">
        <v>171</v>
      </c>
      <c r="C65" s="22" t="s">
        <v>172</v>
      </c>
      <c r="D65" s="23" t="s">
        <v>173</v>
      </c>
      <c r="E65" s="352"/>
      <c r="F65" s="392"/>
      <c r="G65" s="445"/>
      <c r="H65" s="392"/>
      <c r="I65" s="393"/>
      <c r="J65" s="393"/>
      <c r="K65" s="446"/>
      <c r="L65" s="393"/>
      <c r="M65" s="343"/>
      <c r="N65" s="343"/>
      <c r="O65" s="454"/>
      <c r="P65" s="56"/>
      <c r="Q65" s="56"/>
      <c r="R65" s="56"/>
      <c r="S65" s="56"/>
      <c r="T65" s="56"/>
      <c r="U65" s="56"/>
      <c r="V65" s="56"/>
      <c r="W65" s="56"/>
      <c r="X65" s="223"/>
      <c r="Y65" s="223"/>
    </row>
    <row r="66" ht="15.75" customHeight="1">
      <c r="A66" s="48">
        <v>50.0</v>
      </c>
      <c r="B66" s="31" t="s">
        <v>174</v>
      </c>
      <c r="C66" s="22" t="s">
        <v>175</v>
      </c>
      <c r="D66" s="23" t="s">
        <v>176</v>
      </c>
      <c r="E66" s="352"/>
      <c r="F66" s="392"/>
      <c r="G66" s="445"/>
      <c r="H66" s="392"/>
      <c r="I66" s="393"/>
      <c r="J66" s="393"/>
      <c r="K66" s="446"/>
      <c r="L66" s="393"/>
      <c r="M66" s="343"/>
      <c r="N66" s="343"/>
      <c r="O66" s="454"/>
      <c r="P66" s="56"/>
      <c r="Q66" s="56"/>
      <c r="R66" s="56"/>
      <c r="S66" s="56"/>
      <c r="T66" s="56"/>
      <c r="U66" s="56"/>
      <c r="V66" s="56"/>
      <c r="W66" s="56"/>
      <c r="X66" s="223"/>
      <c r="Y66" s="223"/>
    </row>
    <row r="67" ht="15.75" customHeight="1">
      <c r="A67" s="20">
        <v>51.0</v>
      </c>
      <c r="B67" s="31" t="s">
        <v>177</v>
      </c>
      <c r="C67" s="22" t="s">
        <v>178</v>
      </c>
      <c r="D67" s="23" t="s">
        <v>179</v>
      </c>
      <c r="E67" s="352"/>
      <c r="F67" s="392"/>
      <c r="G67" s="445"/>
      <c r="H67" s="392"/>
      <c r="I67" s="393"/>
      <c r="J67" s="393"/>
      <c r="K67" s="446"/>
      <c r="L67" s="393"/>
      <c r="M67" s="343"/>
      <c r="N67" s="343"/>
      <c r="O67" s="454"/>
      <c r="P67" s="56"/>
      <c r="Q67" s="56"/>
      <c r="R67" s="56"/>
      <c r="S67" s="56"/>
      <c r="T67" s="56"/>
      <c r="U67" s="56"/>
      <c r="V67" s="56"/>
      <c r="W67" s="56"/>
      <c r="X67" s="223"/>
      <c r="Y67" s="223"/>
    </row>
    <row r="68" ht="15.75" customHeight="1">
      <c r="A68" s="48">
        <v>52.0</v>
      </c>
      <c r="B68" s="31" t="s">
        <v>180</v>
      </c>
      <c r="C68" s="22" t="s">
        <v>181</v>
      </c>
      <c r="D68" s="23" t="s">
        <v>182</v>
      </c>
      <c r="E68" s="352"/>
      <c r="F68" s="392"/>
      <c r="G68" s="445"/>
      <c r="H68" s="392"/>
      <c r="I68" s="393"/>
      <c r="J68" s="393"/>
      <c r="K68" s="446"/>
      <c r="L68" s="393"/>
      <c r="M68" s="343"/>
      <c r="N68" s="343"/>
      <c r="O68" s="454"/>
      <c r="P68" s="56"/>
      <c r="Q68" s="56"/>
      <c r="R68" s="56"/>
      <c r="S68" s="56"/>
      <c r="T68" s="56"/>
      <c r="U68" s="56"/>
      <c r="V68" s="56"/>
      <c r="W68" s="56"/>
      <c r="X68" s="223"/>
      <c r="Y68" s="223"/>
    </row>
    <row r="69" ht="15.75" customHeight="1">
      <c r="A69" s="20">
        <v>53.0</v>
      </c>
      <c r="B69" s="31" t="s">
        <v>183</v>
      </c>
      <c r="C69" s="22" t="s">
        <v>184</v>
      </c>
      <c r="D69" s="23" t="s">
        <v>185</v>
      </c>
      <c r="E69" s="352"/>
      <c r="F69" s="392"/>
      <c r="G69" s="445"/>
      <c r="H69" s="392"/>
      <c r="I69" s="393"/>
      <c r="J69" s="393"/>
      <c r="K69" s="446"/>
      <c r="L69" s="393"/>
      <c r="M69" s="343"/>
      <c r="N69" s="343"/>
      <c r="O69" s="454"/>
      <c r="P69" s="56"/>
      <c r="Q69" s="56"/>
      <c r="R69" s="56"/>
      <c r="S69" s="56"/>
      <c r="T69" s="56"/>
      <c r="U69" s="56"/>
      <c r="V69" s="56"/>
      <c r="W69" s="56"/>
      <c r="X69" s="223"/>
      <c r="Y69" s="223"/>
    </row>
    <row r="70" ht="15.75" customHeight="1">
      <c r="A70" s="48">
        <v>54.0</v>
      </c>
      <c r="B70" s="31" t="s">
        <v>186</v>
      </c>
      <c r="C70" s="22" t="s">
        <v>187</v>
      </c>
      <c r="D70" s="23" t="s">
        <v>188</v>
      </c>
      <c r="E70" s="352"/>
      <c r="F70" s="392"/>
      <c r="G70" s="445"/>
      <c r="H70" s="392"/>
      <c r="I70" s="393"/>
      <c r="J70" s="393"/>
      <c r="K70" s="446"/>
      <c r="L70" s="393"/>
      <c r="M70" s="343"/>
      <c r="N70" s="343"/>
      <c r="O70" s="454"/>
      <c r="P70" s="56"/>
      <c r="Q70" s="56"/>
      <c r="R70" s="56"/>
      <c r="S70" s="56"/>
      <c r="T70" s="56"/>
      <c r="U70" s="56"/>
      <c r="V70" s="56"/>
      <c r="W70" s="56"/>
      <c r="X70" s="223"/>
      <c r="Y70" s="223"/>
    </row>
    <row r="71" ht="15.75" customHeight="1">
      <c r="A71" s="20">
        <v>55.0</v>
      </c>
      <c r="B71" s="31" t="s">
        <v>189</v>
      </c>
      <c r="C71" s="22" t="s">
        <v>190</v>
      </c>
      <c r="D71" s="23" t="s">
        <v>191</v>
      </c>
      <c r="E71" s="352"/>
      <c r="F71" s="392"/>
      <c r="G71" s="445"/>
      <c r="H71" s="392"/>
      <c r="I71" s="393"/>
      <c r="J71" s="393"/>
      <c r="K71" s="446"/>
      <c r="L71" s="393"/>
      <c r="M71" s="343"/>
      <c r="N71" s="343"/>
      <c r="O71" s="454"/>
      <c r="P71" s="56"/>
      <c r="Q71" s="56"/>
      <c r="R71" s="56"/>
      <c r="S71" s="56"/>
      <c r="T71" s="56"/>
      <c r="U71" s="56"/>
      <c r="V71" s="56"/>
      <c r="W71" s="56"/>
      <c r="X71" s="223"/>
      <c r="Y71" s="223"/>
    </row>
    <row r="72" ht="15.75" customHeight="1">
      <c r="A72" s="48">
        <v>56.0</v>
      </c>
      <c r="B72" s="31" t="s">
        <v>192</v>
      </c>
      <c r="C72" s="22" t="s">
        <v>193</v>
      </c>
      <c r="D72" s="23" t="s">
        <v>194</v>
      </c>
      <c r="E72" s="352"/>
      <c r="F72" s="392"/>
      <c r="G72" s="445"/>
      <c r="H72" s="392"/>
      <c r="I72" s="393"/>
      <c r="J72" s="393"/>
      <c r="K72" s="446"/>
      <c r="L72" s="393"/>
      <c r="M72" s="343"/>
      <c r="N72" s="343"/>
      <c r="O72" s="454"/>
      <c r="P72" s="56"/>
      <c r="Q72" s="56"/>
      <c r="R72" s="56"/>
      <c r="S72" s="56"/>
      <c r="T72" s="56"/>
      <c r="U72" s="56"/>
      <c r="V72" s="56"/>
      <c r="W72" s="56"/>
      <c r="X72" s="223"/>
      <c r="Y72" s="223"/>
    </row>
    <row r="73" ht="15.75" customHeight="1">
      <c r="A73" s="20">
        <v>57.0</v>
      </c>
      <c r="B73" s="31" t="s">
        <v>195</v>
      </c>
      <c r="C73" s="22" t="s">
        <v>196</v>
      </c>
      <c r="D73" s="23" t="s">
        <v>197</v>
      </c>
      <c r="E73" s="352"/>
      <c r="F73" s="392"/>
      <c r="G73" s="445"/>
      <c r="H73" s="392"/>
      <c r="I73" s="393"/>
      <c r="J73" s="393"/>
      <c r="K73" s="446"/>
      <c r="L73" s="393"/>
      <c r="M73" s="343"/>
      <c r="N73" s="343"/>
      <c r="O73" s="454"/>
      <c r="P73" s="56"/>
      <c r="Q73" s="56"/>
      <c r="R73" s="56"/>
      <c r="S73" s="56"/>
      <c r="T73" s="56"/>
      <c r="U73" s="56"/>
      <c r="V73" s="56"/>
      <c r="W73" s="56"/>
      <c r="X73" s="223"/>
      <c r="Y73" s="223"/>
    </row>
    <row r="74" ht="15.75" customHeight="1">
      <c r="A74" s="48">
        <v>58.0</v>
      </c>
      <c r="B74" s="31" t="s">
        <v>198</v>
      </c>
      <c r="C74" s="22" t="s">
        <v>199</v>
      </c>
      <c r="D74" s="23" t="s">
        <v>200</v>
      </c>
      <c r="E74" s="352"/>
      <c r="F74" s="392"/>
      <c r="G74" s="445"/>
      <c r="H74" s="392"/>
      <c r="I74" s="393"/>
      <c r="J74" s="393"/>
      <c r="K74" s="446"/>
      <c r="L74" s="393"/>
      <c r="M74" s="343"/>
      <c r="N74" s="343"/>
      <c r="O74" s="454"/>
      <c r="P74" s="56"/>
      <c r="Q74" s="56"/>
      <c r="R74" s="56"/>
      <c r="S74" s="56"/>
      <c r="T74" s="56"/>
      <c r="U74" s="56"/>
      <c r="V74" s="56"/>
      <c r="W74" s="56"/>
      <c r="X74" s="223"/>
      <c r="Y74" s="223"/>
    </row>
    <row r="75" ht="15.75" customHeight="1">
      <c r="A75" s="20">
        <v>59.0</v>
      </c>
      <c r="B75" s="31" t="s">
        <v>201</v>
      </c>
      <c r="C75" s="22" t="s">
        <v>202</v>
      </c>
      <c r="D75" s="23" t="s">
        <v>203</v>
      </c>
      <c r="E75" s="352"/>
      <c r="F75" s="392"/>
      <c r="G75" s="445"/>
      <c r="H75" s="392"/>
      <c r="I75" s="393"/>
      <c r="J75" s="393"/>
      <c r="K75" s="446"/>
      <c r="L75" s="393"/>
      <c r="M75" s="343"/>
      <c r="N75" s="343"/>
      <c r="O75" s="454"/>
      <c r="P75" s="56"/>
      <c r="Q75" s="56"/>
      <c r="R75" s="56"/>
      <c r="S75" s="56"/>
      <c r="T75" s="56"/>
      <c r="U75" s="56"/>
      <c r="V75" s="56"/>
      <c r="W75" s="56"/>
      <c r="X75" s="223"/>
      <c r="Y75" s="223"/>
    </row>
    <row r="76" ht="15.75" customHeight="1">
      <c r="A76" s="48">
        <v>60.0</v>
      </c>
      <c r="B76" s="31" t="s">
        <v>204</v>
      </c>
      <c r="C76" s="22" t="s">
        <v>205</v>
      </c>
      <c r="D76" s="23" t="s">
        <v>206</v>
      </c>
      <c r="E76" s="352"/>
      <c r="F76" s="392"/>
      <c r="G76" s="445"/>
      <c r="H76" s="392"/>
      <c r="I76" s="393"/>
      <c r="J76" s="393"/>
      <c r="K76" s="446"/>
      <c r="L76" s="393"/>
      <c r="M76" s="343"/>
      <c r="N76" s="343"/>
      <c r="O76" s="454"/>
      <c r="P76" s="56"/>
      <c r="Q76" s="56"/>
      <c r="R76" s="56"/>
      <c r="S76" s="56"/>
      <c r="T76" s="56"/>
      <c r="U76" s="56"/>
      <c r="V76" s="56"/>
      <c r="W76" s="56"/>
      <c r="X76" s="223"/>
      <c r="Y76" s="223"/>
    </row>
    <row r="77" ht="15.75" customHeight="1">
      <c r="A77" s="20">
        <v>61.0</v>
      </c>
      <c r="B77" s="31" t="s">
        <v>207</v>
      </c>
      <c r="C77" s="22" t="s">
        <v>208</v>
      </c>
      <c r="D77" s="23" t="s">
        <v>209</v>
      </c>
      <c r="E77" s="352"/>
      <c r="F77" s="392"/>
      <c r="G77" s="445"/>
      <c r="H77" s="392"/>
      <c r="I77" s="393"/>
      <c r="J77" s="393"/>
      <c r="K77" s="446"/>
      <c r="L77" s="393"/>
      <c r="M77" s="343"/>
      <c r="N77" s="343"/>
      <c r="O77" s="454"/>
      <c r="P77" s="56"/>
      <c r="Q77" s="56"/>
      <c r="R77" s="56"/>
      <c r="S77" s="56"/>
      <c r="T77" s="56"/>
      <c r="U77" s="56"/>
      <c r="V77" s="56"/>
      <c r="W77" s="56"/>
      <c r="X77" s="223"/>
      <c r="Y77" s="223"/>
    </row>
    <row r="78" ht="15.75" customHeight="1">
      <c r="A78" s="48">
        <v>62.0</v>
      </c>
      <c r="B78" s="31" t="s">
        <v>210</v>
      </c>
      <c r="C78" s="22" t="s">
        <v>211</v>
      </c>
      <c r="D78" s="23" t="s">
        <v>212</v>
      </c>
      <c r="E78" s="352"/>
      <c r="F78" s="392"/>
      <c r="G78" s="445"/>
      <c r="H78" s="392"/>
      <c r="I78" s="393"/>
      <c r="J78" s="393"/>
      <c r="K78" s="446"/>
      <c r="L78" s="393"/>
      <c r="M78" s="343"/>
      <c r="N78" s="343"/>
      <c r="O78" s="454"/>
      <c r="P78" s="56"/>
      <c r="Q78" s="56"/>
      <c r="R78" s="56"/>
      <c r="S78" s="56"/>
      <c r="T78" s="56"/>
      <c r="U78" s="56"/>
      <c r="V78" s="56"/>
      <c r="W78" s="56"/>
      <c r="X78" s="223"/>
      <c r="Y78" s="223"/>
    </row>
    <row r="79" ht="15.75" customHeight="1">
      <c r="A79" s="20">
        <v>63.0</v>
      </c>
      <c r="B79" s="31" t="s">
        <v>213</v>
      </c>
      <c r="C79" s="22" t="s">
        <v>214</v>
      </c>
      <c r="D79" s="23" t="s">
        <v>215</v>
      </c>
      <c r="E79" s="352"/>
      <c r="F79" s="392"/>
      <c r="G79" s="445"/>
      <c r="H79" s="392"/>
      <c r="I79" s="393"/>
      <c r="J79" s="393"/>
      <c r="K79" s="446"/>
      <c r="L79" s="393"/>
      <c r="M79" s="343"/>
      <c r="N79" s="343"/>
      <c r="O79" s="454"/>
      <c r="P79" s="56"/>
      <c r="Q79" s="56"/>
      <c r="R79" s="56"/>
      <c r="S79" s="56"/>
      <c r="T79" s="56"/>
      <c r="U79" s="56"/>
      <c r="V79" s="56"/>
      <c r="W79" s="56"/>
      <c r="X79" s="223"/>
      <c r="Y79" s="223"/>
    </row>
    <row r="80" ht="15.75" customHeight="1">
      <c r="A80" s="48">
        <v>64.0</v>
      </c>
      <c r="B80" s="31" t="s">
        <v>216</v>
      </c>
      <c r="C80" s="22" t="s">
        <v>217</v>
      </c>
      <c r="D80" s="23" t="s">
        <v>218</v>
      </c>
      <c r="E80" s="352"/>
      <c r="F80" s="392"/>
      <c r="G80" s="445"/>
      <c r="H80" s="392"/>
      <c r="I80" s="393"/>
      <c r="J80" s="393"/>
      <c r="K80" s="446"/>
      <c r="L80" s="393"/>
      <c r="M80" s="343"/>
      <c r="N80" s="343"/>
      <c r="O80" s="454"/>
      <c r="P80" s="56"/>
      <c r="Q80" s="56"/>
      <c r="R80" s="56"/>
      <c r="S80" s="56"/>
      <c r="T80" s="56"/>
      <c r="U80" s="56"/>
      <c r="V80" s="56"/>
      <c r="W80" s="56"/>
      <c r="X80" s="223"/>
      <c r="Y80" s="223"/>
    </row>
    <row r="81" ht="15.75" customHeight="1">
      <c r="A81" s="20">
        <v>65.0</v>
      </c>
      <c r="B81" s="31" t="s">
        <v>219</v>
      </c>
      <c r="C81" s="22" t="s">
        <v>220</v>
      </c>
      <c r="D81" s="23" t="s">
        <v>221</v>
      </c>
      <c r="E81" s="352"/>
      <c r="F81" s="392"/>
      <c r="G81" s="445"/>
      <c r="H81" s="392"/>
      <c r="I81" s="393"/>
      <c r="J81" s="393"/>
      <c r="K81" s="446"/>
      <c r="L81" s="393"/>
      <c r="M81" s="343"/>
      <c r="N81" s="343"/>
      <c r="O81" s="454"/>
      <c r="P81" s="56"/>
      <c r="Q81" s="56"/>
      <c r="R81" s="56"/>
      <c r="S81" s="56"/>
      <c r="T81" s="56"/>
      <c r="U81" s="56"/>
      <c r="V81" s="56"/>
      <c r="W81" s="56"/>
      <c r="X81" s="223"/>
      <c r="Y81" s="223"/>
    </row>
    <row r="82" ht="15.75" customHeight="1">
      <c r="A82" s="48">
        <v>66.0</v>
      </c>
      <c r="B82" s="31" t="s">
        <v>222</v>
      </c>
      <c r="C82" s="22" t="s">
        <v>223</v>
      </c>
      <c r="D82" s="23" t="s">
        <v>224</v>
      </c>
      <c r="E82" s="352"/>
      <c r="F82" s="392"/>
      <c r="G82" s="445"/>
      <c r="H82" s="392"/>
      <c r="I82" s="393"/>
      <c r="J82" s="393"/>
      <c r="K82" s="446"/>
      <c r="L82" s="393"/>
      <c r="M82" s="343"/>
      <c r="N82" s="343"/>
      <c r="O82" s="454"/>
      <c r="P82" s="56"/>
      <c r="Q82" s="56"/>
      <c r="R82" s="56"/>
      <c r="S82" s="56"/>
      <c r="T82" s="56"/>
      <c r="U82" s="56"/>
      <c r="V82" s="56"/>
      <c r="W82" s="56"/>
      <c r="X82" s="223"/>
      <c r="Y82" s="223"/>
    </row>
    <row r="83" ht="15.75" customHeight="1">
      <c r="A83" s="20">
        <v>67.0</v>
      </c>
      <c r="B83" s="31" t="s">
        <v>225</v>
      </c>
      <c r="C83" s="22" t="s">
        <v>226</v>
      </c>
      <c r="D83" s="23" t="s">
        <v>227</v>
      </c>
      <c r="E83" s="352"/>
      <c r="F83" s="392"/>
      <c r="G83" s="445"/>
      <c r="H83" s="392"/>
      <c r="I83" s="393"/>
      <c r="J83" s="393"/>
      <c r="K83" s="446"/>
      <c r="L83" s="393"/>
      <c r="M83" s="343"/>
      <c r="N83" s="343"/>
      <c r="O83" s="454"/>
      <c r="P83" s="56"/>
      <c r="Q83" s="56"/>
      <c r="R83" s="56"/>
      <c r="S83" s="56"/>
      <c r="T83" s="56"/>
      <c r="U83" s="56"/>
      <c r="V83" s="56"/>
      <c r="W83" s="56"/>
      <c r="X83" s="223"/>
      <c r="Y83" s="223"/>
    </row>
    <row r="84" ht="15.75" customHeight="1">
      <c r="A84" s="48">
        <v>68.0</v>
      </c>
      <c r="B84" s="31" t="s">
        <v>228</v>
      </c>
      <c r="C84" s="22" t="s">
        <v>229</v>
      </c>
      <c r="D84" s="23" t="s">
        <v>230</v>
      </c>
      <c r="E84" s="352"/>
      <c r="F84" s="392"/>
      <c r="G84" s="445"/>
      <c r="H84" s="392"/>
      <c r="I84" s="393"/>
      <c r="J84" s="393"/>
      <c r="K84" s="446"/>
      <c r="L84" s="393"/>
      <c r="M84" s="343"/>
      <c r="N84" s="343"/>
      <c r="O84" s="454"/>
      <c r="P84" s="56"/>
      <c r="Q84" s="56"/>
      <c r="R84" s="56"/>
      <c r="S84" s="56"/>
      <c r="T84" s="56"/>
      <c r="U84" s="56"/>
      <c r="V84" s="56"/>
      <c r="W84" s="56"/>
      <c r="X84" s="223"/>
      <c r="Y84" s="223"/>
    </row>
    <row r="85" ht="15.75" customHeight="1">
      <c r="A85" s="20">
        <v>69.0</v>
      </c>
      <c r="B85" s="31" t="s">
        <v>231</v>
      </c>
      <c r="C85" s="22" t="s">
        <v>232</v>
      </c>
      <c r="D85" s="23" t="s">
        <v>233</v>
      </c>
      <c r="E85" s="352"/>
      <c r="F85" s="392"/>
      <c r="G85" s="445"/>
      <c r="H85" s="392"/>
      <c r="I85" s="393"/>
      <c r="J85" s="393"/>
      <c r="K85" s="446"/>
      <c r="L85" s="393"/>
      <c r="M85" s="343"/>
      <c r="N85" s="343"/>
      <c r="O85" s="454"/>
      <c r="P85" s="56"/>
      <c r="Q85" s="56"/>
      <c r="R85" s="56"/>
      <c r="S85" s="56"/>
      <c r="T85" s="56"/>
      <c r="U85" s="56"/>
      <c r="V85" s="56"/>
      <c r="W85" s="56"/>
      <c r="X85" s="223"/>
      <c r="Y85" s="223"/>
    </row>
    <row r="86" ht="15.75" customHeight="1">
      <c r="A86" s="48">
        <v>70.0</v>
      </c>
      <c r="B86" s="31" t="s">
        <v>234</v>
      </c>
      <c r="C86" s="22" t="s">
        <v>235</v>
      </c>
      <c r="D86" s="23" t="s">
        <v>236</v>
      </c>
      <c r="E86" s="352"/>
      <c r="F86" s="392"/>
      <c r="G86" s="445"/>
      <c r="H86" s="392"/>
      <c r="I86" s="393"/>
      <c r="J86" s="393"/>
      <c r="K86" s="446"/>
      <c r="L86" s="393"/>
      <c r="M86" s="343"/>
      <c r="N86" s="343"/>
      <c r="O86" s="454"/>
      <c r="P86" s="56"/>
      <c r="Q86" s="56"/>
      <c r="R86" s="56"/>
      <c r="S86" s="56"/>
      <c r="T86" s="56"/>
      <c r="U86" s="56"/>
      <c r="V86" s="56"/>
      <c r="W86" s="56"/>
      <c r="X86" s="223"/>
      <c r="Y86" s="223"/>
    </row>
    <row r="87" ht="15.75" customHeight="1">
      <c r="A87" s="20">
        <v>71.0</v>
      </c>
      <c r="B87" s="31" t="s">
        <v>237</v>
      </c>
      <c r="C87" s="22" t="s">
        <v>238</v>
      </c>
      <c r="D87" s="23" t="s">
        <v>239</v>
      </c>
      <c r="E87" s="238"/>
      <c r="F87" s="48"/>
      <c r="G87" s="238"/>
      <c r="H87" s="48"/>
      <c r="I87" s="48"/>
      <c r="J87" s="48"/>
      <c r="K87" s="45"/>
      <c r="L87" s="48"/>
      <c r="M87" s="45"/>
      <c r="N87" s="343"/>
      <c r="O87" s="342"/>
      <c r="P87" s="56"/>
      <c r="Q87" s="56"/>
      <c r="R87" s="56"/>
      <c r="S87" s="56"/>
      <c r="T87" s="56"/>
      <c r="U87" s="56"/>
      <c r="V87" s="56"/>
      <c r="W87" s="56"/>
      <c r="X87" s="223"/>
      <c r="Y87" s="223"/>
    </row>
    <row r="88" ht="15.75" customHeight="1">
      <c r="A88" s="48">
        <v>72.0</v>
      </c>
      <c r="B88" s="31" t="s">
        <v>240</v>
      </c>
      <c r="C88" s="33" t="s">
        <v>241</v>
      </c>
      <c r="D88" s="23" t="s">
        <v>242</v>
      </c>
      <c r="E88" s="238"/>
      <c r="F88" s="48"/>
      <c r="G88" s="238"/>
      <c r="H88" s="48"/>
      <c r="I88" s="48"/>
      <c r="J88" s="48"/>
      <c r="K88" s="45"/>
      <c r="L88" s="48"/>
      <c r="M88" s="45"/>
      <c r="N88" s="343"/>
      <c r="O88" s="342"/>
      <c r="P88" s="56"/>
      <c r="Q88" s="56"/>
      <c r="R88" s="56"/>
      <c r="S88" s="56"/>
      <c r="T88" s="56"/>
      <c r="U88" s="56"/>
      <c r="V88" s="56"/>
      <c r="W88" s="56"/>
      <c r="X88" s="223"/>
      <c r="Y88" s="223"/>
    </row>
    <row r="89" ht="15.75" customHeight="1">
      <c r="A89" s="20">
        <v>73.0</v>
      </c>
      <c r="B89" s="31" t="s">
        <v>243</v>
      </c>
      <c r="C89" s="33" t="s">
        <v>244</v>
      </c>
      <c r="D89" s="23" t="s">
        <v>245</v>
      </c>
      <c r="E89" s="238"/>
      <c r="F89" s="48"/>
      <c r="G89" s="238"/>
      <c r="H89" s="48"/>
      <c r="I89" s="48"/>
      <c r="J89" s="48"/>
      <c r="K89" s="45"/>
      <c r="L89" s="48"/>
      <c r="M89" s="45"/>
      <c r="N89" s="343"/>
      <c r="O89" s="342"/>
      <c r="P89" s="56"/>
      <c r="Q89" s="56"/>
      <c r="R89" s="56"/>
      <c r="S89" s="56"/>
      <c r="T89" s="56"/>
      <c r="U89" s="56"/>
      <c r="V89" s="56"/>
      <c r="W89" s="56"/>
      <c r="X89" s="223"/>
      <c r="Y89" s="223"/>
    </row>
    <row r="90" ht="15.75" customHeight="1">
      <c r="A90" s="48">
        <v>74.0</v>
      </c>
      <c r="B90" s="31" t="s">
        <v>246</v>
      </c>
      <c r="C90" s="33" t="s">
        <v>247</v>
      </c>
      <c r="D90" s="23" t="s">
        <v>248</v>
      </c>
      <c r="E90" s="238"/>
      <c r="F90" s="48"/>
      <c r="G90" s="238"/>
      <c r="H90" s="48"/>
      <c r="I90" s="48"/>
      <c r="J90" s="48"/>
      <c r="K90" s="45"/>
      <c r="L90" s="48"/>
      <c r="M90" s="45"/>
      <c r="N90" s="343"/>
      <c r="O90" s="342"/>
      <c r="P90" s="56"/>
      <c r="Q90" s="56"/>
      <c r="R90" s="56"/>
      <c r="S90" s="56"/>
      <c r="T90" s="56"/>
      <c r="U90" s="56"/>
      <c r="V90" s="56"/>
      <c r="W90" s="56"/>
      <c r="X90" s="223"/>
      <c r="Y90" s="223"/>
    </row>
    <row r="91" ht="15.75" customHeight="1">
      <c r="A91" s="20">
        <v>75.0</v>
      </c>
      <c r="B91" s="31" t="s">
        <v>249</v>
      </c>
      <c r="C91" s="34" t="s">
        <v>250</v>
      </c>
      <c r="D91" s="23" t="s">
        <v>251</v>
      </c>
      <c r="E91" s="238"/>
      <c r="F91" s="48"/>
      <c r="G91" s="238"/>
      <c r="H91" s="48"/>
      <c r="I91" s="48"/>
      <c r="J91" s="48"/>
      <c r="K91" s="45"/>
      <c r="L91" s="48"/>
      <c r="M91" s="45"/>
      <c r="N91" s="343"/>
      <c r="O91" s="342"/>
      <c r="P91" s="56"/>
      <c r="Q91" s="56"/>
      <c r="R91" s="56"/>
      <c r="S91" s="56"/>
      <c r="T91" s="56"/>
      <c r="U91" s="56"/>
      <c r="V91" s="56"/>
      <c r="W91" s="56"/>
      <c r="X91" s="223"/>
      <c r="Y91" s="223"/>
    </row>
    <row r="92" ht="15.75" customHeight="1">
      <c r="A92" s="48">
        <v>76.0</v>
      </c>
      <c r="B92" s="31" t="s">
        <v>252</v>
      </c>
      <c r="C92" s="35" t="s">
        <v>253</v>
      </c>
      <c r="D92" s="36" t="s">
        <v>254</v>
      </c>
      <c r="E92" s="37"/>
      <c r="F92" s="37"/>
      <c r="G92" s="37"/>
      <c r="H92" s="37"/>
      <c r="I92" s="37"/>
      <c r="J92" s="37"/>
      <c r="K92" s="37"/>
      <c r="L92" s="37"/>
      <c r="M92" s="37"/>
      <c r="N92" s="343"/>
      <c r="O92" s="38"/>
      <c r="P92" s="56"/>
      <c r="Q92" s="56"/>
      <c r="R92" s="56"/>
      <c r="S92" s="56"/>
      <c r="T92" s="56"/>
      <c r="U92" s="56"/>
      <c r="V92" s="56"/>
      <c r="W92" s="56"/>
      <c r="X92" s="223"/>
      <c r="Y92" s="223"/>
    </row>
    <row r="93" ht="15.75" customHeight="1">
      <c r="A93" s="20">
        <v>77.0</v>
      </c>
      <c r="B93" s="31" t="s">
        <v>255</v>
      </c>
      <c r="C93" s="39" t="s">
        <v>256</v>
      </c>
      <c r="D93" s="36" t="s">
        <v>257</v>
      </c>
      <c r="E93" s="37"/>
      <c r="F93" s="37"/>
      <c r="G93" s="37"/>
      <c r="H93" s="37"/>
      <c r="I93" s="37"/>
      <c r="J93" s="37"/>
      <c r="K93" s="37"/>
      <c r="L93" s="37"/>
      <c r="M93" s="37"/>
      <c r="N93" s="343"/>
      <c r="O93" s="38"/>
      <c r="P93" s="56"/>
      <c r="Q93" s="56"/>
      <c r="R93" s="56"/>
      <c r="S93" s="56"/>
      <c r="T93" s="56"/>
      <c r="U93" s="56"/>
      <c r="V93" s="56"/>
      <c r="W93" s="56"/>
      <c r="X93" s="223"/>
      <c r="Y93" s="223"/>
    </row>
    <row r="94" ht="15.75" customHeight="1">
      <c r="A94" s="48">
        <v>78.0</v>
      </c>
      <c r="B94" s="31" t="s">
        <v>258</v>
      </c>
      <c r="C94" s="40" t="s">
        <v>259</v>
      </c>
      <c r="D94" s="36" t="s">
        <v>260</v>
      </c>
      <c r="E94" s="37"/>
      <c r="F94" s="37"/>
      <c r="G94" s="37"/>
      <c r="H94" s="37"/>
      <c r="I94" s="37"/>
      <c r="J94" s="37"/>
      <c r="K94" s="37"/>
      <c r="L94" s="37"/>
      <c r="M94" s="37"/>
      <c r="N94" s="343"/>
      <c r="O94" s="38"/>
      <c r="P94" s="56"/>
      <c r="Q94" s="56"/>
      <c r="R94" s="56"/>
      <c r="S94" s="56"/>
      <c r="T94" s="56"/>
      <c r="U94" s="56"/>
      <c r="V94" s="56"/>
      <c r="W94" s="56"/>
      <c r="X94" s="223"/>
      <c r="Y94" s="223"/>
    </row>
    <row r="95" ht="15.75" customHeight="1">
      <c r="A95" s="20">
        <v>79.0</v>
      </c>
      <c r="B95" s="21" t="s">
        <v>261</v>
      </c>
      <c r="C95" s="35" t="s">
        <v>262</v>
      </c>
      <c r="D95" s="36" t="s">
        <v>263</v>
      </c>
      <c r="E95" s="37"/>
      <c r="F95" s="37"/>
      <c r="G95" s="37"/>
      <c r="H95" s="37"/>
      <c r="I95" s="37"/>
      <c r="J95" s="37"/>
      <c r="K95" s="37"/>
      <c r="L95" s="37"/>
      <c r="M95" s="37"/>
      <c r="N95" s="343"/>
      <c r="O95" s="38"/>
      <c r="P95" s="56"/>
      <c r="Q95" s="56"/>
      <c r="R95" s="56"/>
      <c r="S95" s="56"/>
      <c r="T95" s="56"/>
      <c r="U95" s="56"/>
      <c r="V95" s="56"/>
      <c r="W95" s="56"/>
      <c r="X95" s="223"/>
      <c r="Y95" s="223"/>
    </row>
    <row r="96" ht="15.75" customHeight="1">
      <c r="A96" s="48">
        <v>80.0</v>
      </c>
      <c r="B96" s="21" t="s">
        <v>264</v>
      </c>
      <c r="C96" s="35" t="s">
        <v>265</v>
      </c>
      <c r="D96" s="36" t="s">
        <v>266</v>
      </c>
      <c r="E96" s="37"/>
      <c r="F96" s="37"/>
      <c r="G96" s="37"/>
      <c r="H96" s="37"/>
      <c r="I96" s="37"/>
      <c r="J96" s="37"/>
      <c r="K96" s="37"/>
      <c r="L96" s="37"/>
      <c r="M96" s="37"/>
      <c r="N96" s="343"/>
      <c r="O96" s="38"/>
      <c r="P96" s="56"/>
      <c r="Q96" s="56"/>
      <c r="R96" s="56"/>
      <c r="S96" s="56"/>
      <c r="T96" s="56"/>
      <c r="U96" s="56"/>
      <c r="V96" s="56"/>
      <c r="W96" s="56"/>
      <c r="X96" s="223"/>
      <c r="Y96" s="223"/>
    </row>
    <row r="97" ht="15.75" customHeight="1">
      <c r="A97" s="20">
        <v>81.0</v>
      </c>
      <c r="B97" s="21" t="s">
        <v>267</v>
      </c>
      <c r="C97" s="35" t="s">
        <v>268</v>
      </c>
      <c r="D97" s="36" t="s">
        <v>269</v>
      </c>
      <c r="E97" s="37"/>
      <c r="F97" s="37"/>
      <c r="G97" s="37"/>
      <c r="H97" s="37"/>
      <c r="I97" s="37"/>
      <c r="J97" s="37"/>
      <c r="K97" s="37"/>
      <c r="L97" s="37"/>
      <c r="M97" s="37"/>
      <c r="N97" s="343"/>
      <c r="O97" s="38"/>
      <c r="P97" s="56"/>
      <c r="Q97" s="56"/>
      <c r="R97" s="56"/>
      <c r="S97" s="56"/>
      <c r="T97" s="56"/>
      <c r="U97" s="56"/>
      <c r="V97" s="56"/>
      <c r="W97" s="56"/>
      <c r="X97" s="223"/>
      <c r="Y97" s="223"/>
    </row>
    <row r="98" ht="15.75" customHeight="1">
      <c r="A98" s="48">
        <v>82.0</v>
      </c>
      <c r="B98" s="21" t="s">
        <v>270</v>
      </c>
      <c r="C98" s="35" t="s">
        <v>271</v>
      </c>
      <c r="D98" s="36" t="s">
        <v>272</v>
      </c>
      <c r="E98" s="37"/>
      <c r="F98" s="37"/>
      <c r="G98" s="37"/>
      <c r="H98" s="37"/>
      <c r="I98" s="37"/>
      <c r="J98" s="37"/>
      <c r="K98" s="37"/>
      <c r="L98" s="37"/>
      <c r="M98" s="37"/>
      <c r="N98" s="343"/>
      <c r="O98" s="38"/>
      <c r="P98" s="56"/>
      <c r="Q98" s="56"/>
      <c r="R98" s="56"/>
      <c r="S98" s="56"/>
      <c r="T98" s="56"/>
      <c r="U98" s="56"/>
      <c r="V98" s="56"/>
      <c r="W98" s="56"/>
      <c r="X98" s="223"/>
      <c r="Y98" s="223"/>
    </row>
    <row r="99" ht="15.75" customHeight="1">
      <c r="A99" s="20">
        <v>83.0</v>
      </c>
      <c r="B99" s="31" t="s">
        <v>273</v>
      </c>
      <c r="C99" s="35" t="s">
        <v>274</v>
      </c>
      <c r="D99" s="36" t="s">
        <v>275</v>
      </c>
      <c r="E99" s="37"/>
      <c r="F99" s="37"/>
      <c r="G99" s="37"/>
      <c r="H99" s="37"/>
      <c r="I99" s="37"/>
      <c r="J99" s="37"/>
      <c r="K99" s="37"/>
      <c r="L99" s="37"/>
      <c r="M99" s="37"/>
      <c r="N99" s="343"/>
      <c r="O99" s="38"/>
      <c r="P99" s="56"/>
      <c r="Q99" s="56"/>
      <c r="R99" s="56"/>
      <c r="S99" s="56"/>
      <c r="T99" s="56"/>
      <c r="U99" s="56"/>
      <c r="V99" s="56"/>
      <c r="W99" s="56"/>
      <c r="X99" s="223"/>
      <c r="Y99" s="223"/>
    </row>
    <row r="100" ht="15.75" customHeight="1">
      <c r="A100" s="48">
        <v>84.0</v>
      </c>
      <c r="B100" s="31" t="s">
        <v>276</v>
      </c>
      <c r="C100" s="35" t="s">
        <v>277</v>
      </c>
      <c r="D100" s="36" t="s">
        <v>278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43"/>
      <c r="O100" s="38"/>
      <c r="P100" s="56"/>
      <c r="Q100" s="56"/>
      <c r="R100" s="56"/>
      <c r="S100" s="56"/>
      <c r="T100" s="56"/>
      <c r="U100" s="56"/>
      <c r="V100" s="56"/>
      <c r="W100" s="56"/>
      <c r="X100" s="223"/>
      <c r="Y100" s="223"/>
    </row>
    <row r="101" ht="15.75" customHeight="1">
      <c r="A101" s="20">
        <v>85.0</v>
      </c>
      <c r="B101" s="31" t="s">
        <v>279</v>
      </c>
      <c r="C101" s="35" t="s">
        <v>280</v>
      </c>
      <c r="D101" s="36" t="s">
        <v>281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43"/>
      <c r="O101" s="38"/>
      <c r="P101" s="56"/>
      <c r="Q101" s="56"/>
      <c r="R101" s="56"/>
      <c r="S101" s="56"/>
      <c r="T101" s="56"/>
      <c r="U101" s="56"/>
      <c r="V101" s="56"/>
      <c r="W101" s="56"/>
      <c r="X101" s="223"/>
      <c r="Y101" s="223"/>
    </row>
    <row r="102" ht="15.75" customHeight="1">
      <c r="A102" s="48">
        <v>86.0</v>
      </c>
      <c r="B102" s="31" t="s">
        <v>282</v>
      </c>
      <c r="C102" s="35" t="s">
        <v>283</v>
      </c>
      <c r="D102" s="36" t="s">
        <v>284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43"/>
      <c r="O102" s="38"/>
      <c r="P102" s="56"/>
      <c r="Q102" s="56"/>
      <c r="R102" s="56"/>
      <c r="S102" s="56"/>
      <c r="T102" s="56"/>
      <c r="U102" s="56"/>
      <c r="V102" s="56"/>
      <c r="W102" s="56"/>
      <c r="X102" s="223"/>
      <c r="Y102" s="223"/>
    </row>
    <row r="103" ht="15.75" customHeight="1">
      <c r="A103" s="20">
        <v>87.0</v>
      </c>
      <c r="B103" s="31" t="s">
        <v>285</v>
      </c>
      <c r="C103" s="35" t="s">
        <v>286</v>
      </c>
      <c r="D103" s="36" t="s">
        <v>287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43"/>
      <c r="O103" s="38"/>
      <c r="P103" s="56"/>
      <c r="Q103" s="56"/>
      <c r="R103" s="56"/>
      <c r="S103" s="56"/>
      <c r="T103" s="56"/>
      <c r="U103" s="56"/>
      <c r="V103" s="56"/>
      <c r="W103" s="56"/>
      <c r="X103" s="223"/>
      <c r="Y103" s="223"/>
    </row>
    <row r="104" ht="15.75" customHeight="1">
      <c r="A104" s="48">
        <v>88.0</v>
      </c>
      <c r="B104" s="31" t="s">
        <v>288</v>
      </c>
      <c r="C104" s="35" t="s">
        <v>289</v>
      </c>
      <c r="D104" s="36" t="s">
        <v>290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43"/>
      <c r="O104" s="38"/>
      <c r="P104" s="56"/>
      <c r="Q104" s="56"/>
      <c r="R104" s="56"/>
      <c r="S104" s="56"/>
      <c r="T104" s="56"/>
      <c r="U104" s="56"/>
      <c r="V104" s="56"/>
      <c r="W104" s="56"/>
      <c r="X104" s="223"/>
      <c r="Y104" s="223"/>
    </row>
    <row r="105" ht="15.75" customHeight="1">
      <c r="A105" s="20">
        <v>89.0</v>
      </c>
      <c r="B105" s="31" t="s">
        <v>291</v>
      </c>
      <c r="C105" s="35" t="s">
        <v>292</v>
      </c>
      <c r="D105" s="36" t="s">
        <v>293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43"/>
      <c r="O105" s="38"/>
      <c r="P105" s="56"/>
      <c r="Q105" s="56"/>
      <c r="R105" s="56"/>
      <c r="S105" s="56"/>
      <c r="T105" s="56"/>
      <c r="U105" s="56"/>
      <c r="V105" s="56"/>
      <c r="W105" s="56"/>
      <c r="X105" s="223"/>
      <c r="Y105" s="223"/>
    </row>
    <row r="106" ht="15.75" customHeight="1">
      <c r="A106" s="48">
        <v>90.0</v>
      </c>
      <c r="B106" s="31" t="s">
        <v>294</v>
      </c>
      <c r="C106" s="35" t="s">
        <v>295</v>
      </c>
      <c r="D106" s="36" t="s">
        <v>296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43"/>
      <c r="O106" s="38"/>
      <c r="P106" s="56"/>
      <c r="Q106" s="56"/>
      <c r="R106" s="56"/>
      <c r="S106" s="56"/>
      <c r="T106" s="56"/>
      <c r="U106" s="56"/>
      <c r="V106" s="56"/>
      <c r="W106" s="56"/>
      <c r="X106" s="223"/>
      <c r="Y106" s="223"/>
    </row>
    <row r="107" ht="15.75" customHeight="1">
      <c r="A107" s="20">
        <v>91.0</v>
      </c>
      <c r="B107" s="41" t="s">
        <v>297</v>
      </c>
      <c r="C107" s="42" t="s">
        <v>298</v>
      </c>
      <c r="D107" s="43" t="s">
        <v>299</v>
      </c>
      <c r="E107" s="218">
        <v>20.0</v>
      </c>
      <c r="F107" s="465">
        <f t="shared" ref="F107:F187" si="2">E107/2</f>
        <v>10</v>
      </c>
      <c r="G107" s="475">
        <v>16.0</v>
      </c>
      <c r="H107" s="465">
        <f t="shared" ref="H107:H187" si="3">G107/2</f>
        <v>8</v>
      </c>
      <c r="I107" s="218">
        <v>2.0</v>
      </c>
      <c r="J107" s="218">
        <v>2.0</v>
      </c>
      <c r="K107" s="476">
        <v>77.78</v>
      </c>
      <c r="L107" s="316" t="str">
        <f t="shared" ref="L107:L187" si="4">IF(K107&gt;=95,"4",IF(K107&gt;=89,"3",IF(K107&gt;=82,"2",IF(K107&gt;=75,"1","0"))))</f>
        <v>1</v>
      </c>
      <c r="M107" s="477">
        <f t="shared" ref="M107:M187" si="5">F107+H107+I107+J107+L107</f>
        <v>23</v>
      </c>
      <c r="N107" s="343">
        <f>Incentive!AB105</f>
        <v>4</v>
      </c>
      <c r="O107" s="24">
        <f t="shared" ref="O107:O187" si="6">M107+N107</f>
        <v>27</v>
      </c>
      <c r="P107" s="56"/>
      <c r="Q107" s="56"/>
      <c r="R107" s="56"/>
      <c r="S107" s="56"/>
      <c r="T107" s="56"/>
      <c r="U107" s="56"/>
      <c r="V107" s="56"/>
      <c r="W107" s="56"/>
      <c r="X107" s="223"/>
      <c r="Y107" s="223"/>
    </row>
    <row r="108" ht="15.75" customHeight="1">
      <c r="A108" s="48">
        <v>92.0</v>
      </c>
      <c r="B108" s="41" t="s">
        <v>300</v>
      </c>
      <c r="C108" s="42" t="s">
        <v>301</v>
      </c>
      <c r="D108" s="43" t="s">
        <v>302</v>
      </c>
      <c r="E108" s="218">
        <v>23.0</v>
      </c>
      <c r="F108" s="465">
        <f t="shared" si="2"/>
        <v>11.5</v>
      </c>
      <c r="G108" s="475">
        <v>24.0</v>
      </c>
      <c r="H108" s="465">
        <f t="shared" si="3"/>
        <v>12</v>
      </c>
      <c r="I108" s="218">
        <v>3.0</v>
      </c>
      <c r="J108" s="218">
        <v>3.0</v>
      </c>
      <c r="K108" s="476">
        <v>76.0</v>
      </c>
      <c r="L108" s="316" t="str">
        <f t="shared" si="4"/>
        <v>1</v>
      </c>
      <c r="M108" s="477">
        <f t="shared" si="5"/>
        <v>30.5</v>
      </c>
      <c r="N108" s="343">
        <f>Incentive!AB106</f>
        <v>5</v>
      </c>
      <c r="O108" s="24">
        <f t="shared" si="6"/>
        <v>35.5</v>
      </c>
      <c r="P108" s="56"/>
      <c r="Q108" s="56"/>
      <c r="R108" s="56"/>
      <c r="S108" s="56"/>
      <c r="T108" s="56"/>
      <c r="U108" s="56"/>
      <c r="V108" s="56"/>
      <c r="W108" s="56"/>
      <c r="X108" s="223"/>
      <c r="Y108" s="223"/>
    </row>
    <row r="109" ht="15.75" customHeight="1">
      <c r="A109" s="20">
        <v>93.0</v>
      </c>
      <c r="B109" s="41" t="s">
        <v>303</v>
      </c>
      <c r="C109" s="42" t="s">
        <v>304</v>
      </c>
      <c r="D109" s="43" t="s">
        <v>305</v>
      </c>
      <c r="E109" s="218"/>
      <c r="F109" s="465">
        <f t="shared" si="2"/>
        <v>0</v>
      </c>
      <c r="G109" s="475">
        <v>24.0</v>
      </c>
      <c r="H109" s="465">
        <f t="shared" si="3"/>
        <v>12</v>
      </c>
      <c r="I109" s="218">
        <v>3.0</v>
      </c>
      <c r="J109" s="218">
        <v>3.0</v>
      </c>
      <c r="K109" s="476">
        <v>76.0</v>
      </c>
      <c r="L109" s="316" t="str">
        <f t="shared" si="4"/>
        <v>1</v>
      </c>
      <c r="M109" s="477">
        <f t="shared" si="5"/>
        <v>19</v>
      </c>
      <c r="N109" s="343">
        <f>Incentive!AB107</f>
        <v>5</v>
      </c>
      <c r="O109" s="24">
        <f t="shared" si="6"/>
        <v>24</v>
      </c>
      <c r="P109" s="56"/>
      <c r="Q109" s="56"/>
      <c r="R109" s="56"/>
      <c r="S109" s="56"/>
      <c r="T109" s="56"/>
      <c r="U109" s="56"/>
      <c r="V109" s="56"/>
      <c r="W109" s="56"/>
      <c r="X109" s="223"/>
      <c r="Y109" s="223"/>
    </row>
    <row r="110" ht="15.75" customHeight="1">
      <c r="A110" s="48">
        <v>94.0</v>
      </c>
      <c r="B110" s="41" t="s">
        <v>306</v>
      </c>
      <c r="C110" s="42" t="s">
        <v>307</v>
      </c>
      <c r="D110" s="43" t="s">
        <v>308</v>
      </c>
      <c r="E110" s="218">
        <v>24.0</v>
      </c>
      <c r="F110" s="465">
        <f t="shared" si="2"/>
        <v>12</v>
      </c>
      <c r="G110" s="475">
        <v>23.0</v>
      </c>
      <c r="H110" s="465">
        <f t="shared" si="3"/>
        <v>11.5</v>
      </c>
      <c r="I110" s="218">
        <v>3.0</v>
      </c>
      <c r="J110" s="218">
        <v>3.0</v>
      </c>
      <c r="K110" s="476">
        <v>91.67</v>
      </c>
      <c r="L110" s="316" t="str">
        <f t="shared" si="4"/>
        <v>3</v>
      </c>
      <c r="M110" s="477">
        <f t="shared" si="5"/>
        <v>32.5</v>
      </c>
      <c r="N110" s="343" t="str">
        <f>Incentive!AB108</f>
        <v/>
      </c>
      <c r="O110" s="24">
        <f t="shared" si="6"/>
        <v>32.5</v>
      </c>
      <c r="P110" s="56"/>
      <c r="Q110" s="56"/>
      <c r="R110" s="56"/>
      <c r="S110" s="56"/>
      <c r="T110" s="56"/>
      <c r="U110" s="56"/>
      <c r="V110" s="56"/>
      <c r="W110" s="56"/>
      <c r="X110" s="223"/>
      <c r="Y110" s="223"/>
    </row>
    <row r="111" ht="15.75" customHeight="1">
      <c r="A111" s="20">
        <v>95.0</v>
      </c>
      <c r="B111" s="41" t="s">
        <v>309</v>
      </c>
      <c r="C111" s="42" t="s">
        <v>310</v>
      </c>
      <c r="D111" s="43" t="s">
        <v>311</v>
      </c>
      <c r="E111" s="218">
        <v>17.0</v>
      </c>
      <c r="F111" s="465">
        <f t="shared" si="2"/>
        <v>8.5</v>
      </c>
      <c r="G111" s="475">
        <v>14.0</v>
      </c>
      <c r="H111" s="465">
        <f t="shared" si="3"/>
        <v>7</v>
      </c>
      <c r="I111" s="218">
        <v>2.0</v>
      </c>
      <c r="J111" s="218">
        <v>2.0</v>
      </c>
      <c r="K111" s="476">
        <v>76.0</v>
      </c>
      <c r="L111" s="316" t="str">
        <f t="shared" si="4"/>
        <v>1</v>
      </c>
      <c r="M111" s="477">
        <f t="shared" si="5"/>
        <v>20.5</v>
      </c>
      <c r="N111" s="343">
        <f>Incentive!AB109</f>
        <v>1</v>
      </c>
      <c r="O111" s="24">
        <f t="shared" si="6"/>
        <v>21.5</v>
      </c>
      <c r="P111" s="56"/>
      <c r="Q111" s="56"/>
      <c r="R111" s="56"/>
      <c r="S111" s="56"/>
      <c r="T111" s="56"/>
      <c r="U111" s="56"/>
      <c r="V111" s="56"/>
      <c r="W111" s="56"/>
      <c r="X111" s="223"/>
      <c r="Y111" s="223"/>
    </row>
    <row r="112" ht="15.75" customHeight="1">
      <c r="A112" s="48">
        <v>96.0</v>
      </c>
      <c r="B112" s="41" t="s">
        <v>312</v>
      </c>
      <c r="C112" s="42" t="s">
        <v>313</v>
      </c>
      <c r="D112" s="43" t="s">
        <v>314</v>
      </c>
      <c r="E112" s="218">
        <v>27.0</v>
      </c>
      <c r="F112" s="465">
        <f t="shared" si="2"/>
        <v>13.5</v>
      </c>
      <c r="G112" s="475">
        <v>26.0</v>
      </c>
      <c r="H112" s="465">
        <f t="shared" si="3"/>
        <v>13</v>
      </c>
      <c r="I112" s="218">
        <v>2.0</v>
      </c>
      <c r="J112" s="218">
        <v>2.0</v>
      </c>
      <c r="K112" s="476">
        <v>77.0</v>
      </c>
      <c r="L112" s="316" t="str">
        <f t="shared" si="4"/>
        <v>1</v>
      </c>
      <c r="M112" s="477">
        <f t="shared" si="5"/>
        <v>31.5</v>
      </c>
      <c r="N112" s="343">
        <f>Incentive!AB110</f>
        <v>2</v>
      </c>
      <c r="O112" s="24">
        <f t="shared" si="6"/>
        <v>33.5</v>
      </c>
      <c r="P112" s="56"/>
      <c r="Q112" s="56"/>
      <c r="R112" s="56"/>
      <c r="S112" s="56"/>
      <c r="T112" s="56"/>
      <c r="U112" s="56"/>
      <c r="V112" s="56"/>
      <c r="W112" s="56"/>
      <c r="X112" s="223"/>
      <c r="Y112" s="223"/>
    </row>
    <row r="113" ht="15.75" customHeight="1">
      <c r="A113" s="20">
        <v>97.0</v>
      </c>
      <c r="B113" s="41" t="s">
        <v>315</v>
      </c>
      <c r="C113" s="42" t="s">
        <v>316</v>
      </c>
      <c r="D113" s="43" t="s">
        <v>317</v>
      </c>
      <c r="E113" s="45"/>
      <c r="F113" s="465">
        <f t="shared" si="2"/>
        <v>0</v>
      </c>
      <c r="G113" s="475">
        <v>11.0</v>
      </c>
      <c r="H113" s="465">
        <f t="shared" si="3"/>
        <v>5.5</v>
      </c>
      <c r="I113" s="218">
        <v>3.0</v>
      </c>
      <c r="J113" s="218">
        <v>3.0</v>
      </c>
      <c r="K113" s="476">
        <v>79.0</v>
      </c>
      <c r="L113" s="316" t="str">
        <f t="shared" si="4"/>
        <v>1</v>
      </c>
      <c r="M113" s="477">
        <f t="shared" si="5"/>
        <v>12.5</v>
      </c>
      <c r="N113" s="343">
        <f>Incentive!AB111</f>
        <v>5</v>
      </c>
      <c r="O113" s="24">
        <f t="shared" si="6"/>
        <v>17.5</v>
      </c>
      <c r="P113" s="56"/>
      <c r="Q113" s="56"/>
      <c r="R113" s="56"/>
      <c r="S113" s="56"/>
      <c r="T113" s="56"/>
      <c r="U113" s="56"/>
      <c r="V113" s="56"/>
      <c r="W113" s="56"/>
      <c r="X113" s="223"/>
      <c r="Y113" s="223"/>
    </row>
    <row r="114" ht="15.75" customHeight="1">
      <c r="A114" s="48">
        <v>98.0</v>
      </c>
      <c r="B114" s="41" t="s">
        <v>318</v>
      </c>
      <c r="C114" s="42" t="s">
        <v>319</v>
      </c>
      <c r="D114" s="43" t="s">
        <v>320</v>
      </c>
      <c r="E114" s="218">
        <v>25.0</v>
      </c>
      <c r="F114" s="465">
        <f t="shared" si="2"/>
        <v>12.5</v>
      </c>
      <c r="G114" s="218">
        <v>24.0</v>
      </c>
      <c r="H114" s="465">
        <f t="shared" si="3"/>
        <v>12</v>
      </c>
      <c r="I114" s="218">
        <v>3.0</v>
      </c>
      <c r="J114" s="218">
        <v>3.0</v>
      </c>
      <c r="K114" s="476">
        <v>76.0</v>
      </c>
      <c r="L114" s="316" t="str">
        <f t="shared" si="4"/>
        <v>1</v>
      </c>
      <c r="M114" s="477">
        <f t="shared" si="5"/>
        <v>31.5</v>
      </c>
      <c r="N114" s="343">
        <f>Incentive!AB112</f>
        <v>3</v>
      </c>
      <c r="O114" s="24">
        <f t="shared" si="6"/>
        <v>34.5</v>
      </c>
      <c r="P114" s="56"/>
      <c r="Q114" s="56"/>
      <c r="R114" s="56"/>
      <c r="S114" s="56"/>
      <c r="T114" s="56"/>
      <c r="U114" s="56"/>
      <c r="V114" s="56"/>
      <c r="W114" s="56"/>
      <c r="X114" s="223"/>
      <c r="Y114" s="223"/>
    </row>
    <row r="115" ht="15.75" customHeight="1">
      <c r="A115" s="20">
        <v>99.0</v>
      </c>
      <c r="B115" s="41" t="s">
        <v>321</v>
      </c>
      <c r="C115" s="42" t="s">
        <v>322</v>
      </c>
      <c r="D115" s="43" t="s">
        <v>323</v>
      </c>
      <c r="E115" s="45"/>
      <c r="F115" s="465">
        <f t="shared" si="2"/>
        <v>0</v>
      </c>
      <c r="G115" s="475"/>
      <c r="H115" s="465">
        <f t="shared" si="3"/>
        <v>0</v>
      </c>
      <c r="I115" s="218">
        <v>3.0</v>
      </c>
      <c r="J115" s="218">
        <v>3.0</v>
      </c>
      <c r="K115" s="476">
        <v>78.0</v>
      </c>
      <c r="L115" s="316" t="str">
        <f t="shared" si="4"/>
        <v>1</v>
      </c>
      <c r="M115" s="477">
        <f t="shared" si="5"/>
        <v>7</v>
      </c>
      <c r="N115" s="343" t="str">
        <f>Incentive!AB113</f>
        <v/>
      </c>
      <c r="O115" s="24">
        <f t="shared" si="6"/>
        <v>7</v>
      </c>
      <c r="P115" s="56"/>
      <c r="Q115" s="56"/>
      <c r="R115" s="56"/>
      <c r="S115" s="56"/>
      <c r="T115" s="56"/>
      <c r="U115" s="56"/>
      <c r="V115" s="56"/>
      <c r="W115" s="56"/>
      <c r="X115" s="223"/>
      <c r="Y115" s="223"/>
    </row>
    <row r="116" ht="15.75" customHeight="1">
      <c r="A116" s="48">
        <v>100.0</v>
      </c>
      <c r="B116" s="41" t="s">
        <v>324</v>
      </c>
      <c r="C116" s="42" t="s">
        <v>325</v>
      </c>
      <c r="D116" s="43" t="s">
        <v>326</v>
      </c>
      <c r="E116" s="218">
        <v>21.0</v>
      </c>
      <c r="F116" s="465">
        <f t="shared" si="2"/>
        <v>10.5</v>
      </c>
      <c r="G116" s="478">
        <v>17.0</v>
      </c>
      <c r="H116" s="465">
        <f t="shared" si="3"/>
        <v>8.5</v>
      </c>
      <c r="I116" s="218">
        <v>3.0</v>
      </c>
      <c r="J116" s="218">
        <v>3.0</v>
      </c>
      <c r="K116" s="476">
        <v>77.0</v>
      </c>
      <c r="L116" s="316" t="str">
        <f t="shared" si="4"/>
        <v>1</v>
      </c>
      <c r="M116" s="477">
        <f t="shared" si="5"/>
        <v>26</v>
      </c>
      <c r="N116" s="343">
        <f>Incentive!AB114</f>
        <v>5</v>
      </c>
      <c r="O116" s="24">
        <f t="shared" si="6"/>
        <v>31</v>
      </c>
      <c r="P116" s="56"/>
      <c r="Q116" s="56"/>
      <c r="R116" s="56"/>
      <c r="S116" s="56"/>
      <c r="T116" s="56"/>
      <c r="U116" s="56"/>
      <c r="V116" s="56"/>
      <c r="W116" s="56"/>
      <c r="X116" s="223"/>
      <c r="Y116" s="223"/>
    </row>
    <row r="117" ht="15.75" customHeight="1">
      <c r="A117" s="20">
        <v>101.0</v>
      </c>
      <c r="B117" s="41" t="s">
        <v>327</v>
      </c>
      <c r="C117" s="42" t="s">
        <v>328</v>
      </c>
      <c r="D117" s="43" t="s">
        <v>329</v>
      </c>
      <c r="E117" s="218">
        <v>21.0</v>
      </c>
      <c r="F117" s="465">
        <f t="shared" si="2"/>
        <v>10.5</v>
      </c>
      <c r="G117" s="478">
        <v>22.0</v>
      </c>
      <c r="H117" s="465">
        <f t="shared" si="3"/>
        <v>11</v>
      </c>
      <c r="I117" s="218">
        <v>3.0</v>
      </c>
      <c r="J117" s="218">
        <v>3.0</v>
      </c>
      <c r="K117" s="476">
        <v>79.0</v>
      </c>
      <c r="L117" s="316" t="str">
        <f t="shared" si="4"/>
        <v>1</v>
      </c>
      <c r="M117" s="477">
        <f t="shared" si="5"/>
        <v>28.5</v>
      </c>
      <c r="N117" s="343">
        <f>Incentive!AB115</f>
        <v>3</v>
      </c>
      <c r="O117" s="24">
        <f t="shared" si="6"/>
        <v>31.5</v>
      </c>
      <c r="P117" s="56"/>
      <c r="Q117" s="56"/>
      <c r="R117" s="56"/>
      <c r="S117" s="56"/>
      <c r="T117" s="56"/>
      <c r="U117" s="56"/>
      <c r="V117" s="56"/>
      <c r="W117" s="56"/>
      <c r="X117" s="223"/>
      <c r="Y117" s="223"/>
    </row>
    <row r="118" ht="15.75" customHeight="1">
      <c r="A118" s="48">
        <v>102.0</v>
      </c>
      <c r="B118" s="41" t="s">
        <v>330</v>
      </c>
      <c r="C118" s="42" t="s">
        <v>331</v>
      </c>
      <c r="D118" s="43" t="s">
        <v>332</v>
      </c>
      <c r="E118" s="218">
        <v>14.0</v>
      </c>
      <c r="F118" s="465">
        <f t="shared" si="2"/>
        <v>7</v>
      </c>
      <c r="G118" s="478">
        <v>10.0</v>
      </c>
      <c r="H118" s="465">
        <f t="shared" si="3"/>
        <v>5</v>
      </c>
      <c r="I118" s="218">
        <v>3.0</v>
      </c>
      <c r="J118" s="218">
        <v>3.0</v>
      </c>
      <c r="K118" s="476">
        <v>77.0</v>
      </c>
      <c r="L118" s="316" t="str">
        <f t="shared" si="4"/>
        <v>1</v>
      </c>
      <c r="M118" s="477">
        <f t="shared" si="5"/>
        <v>19</v>
      </c>
      <c r="N118" s="343">
        <f>Incentive!AB116</f>
        <v>4</v>
      </c>
      <c r="O118" s="24">
        <f t="shared" si="6"/>
        <v>23</v>
      </c>
      <c r="P118" s="56"/>
      <c r="Q118" s="56"/>
      <c r="R118" s="56"/>
      <c r="S118" s="56"/>
      <c r="T118" s="56"/>
      <c r="U118" s="56"/>
      <c r="V118" s="56"/>
      <c r="W118" s="56"/>
      <c r="X118" s="223"/>
      <c r="Y118" s="223"/>
    </row>
    <row r="119" ht="15.75" customHeight="1">
      <c r="A119" s="20">
        <v>103.0</v>
      </c>
      <c r="B119" s="41" t="s">
        <v>333</v>
      </c>
      <c r="C119" s="42" t="s">
        <v>334</v>
      </c>
      <c r="D119" s="43" t="s">
        <v>335</v>
      </c>
      <c r="E119" s="218">
        <v>22.0</v>
      </c>
      <c r="F119" s="465">
        <f t="shared" si="2"/>
        <v>11</v>
      </c>
      <c r="G119" s="475">
        <v>25.0</v>
      </c>
      <c r="H119" s="465">
        <f t="shared" si="3"/>
        <v>12.5</v>
      </c>
      <c r="I119" s="218">
        <v>3.0</v>
      </c>
      <c r="J119" s="218">
        <v>3.0</v>
      </c>
      <c r="K119" s="476">
        <v>76.0</v>
      </c>
      <c r="L119" s="316" t="str">
        <f t="shared" si="4"/>
        <v>1</v>
      </c>
      <c r="M119" s="477">
        <f t="shared" si="5"/>
        <v>30.5</v>
      </c>
      <c r="N119" s="343">
        <f>Incentive!AB117</f>
        <v>1</v>
      </c>
      <c r="O119" s="24">
        <f t="shared" si="6"/>
        <v>31.5</v>
      </c>
      <c r="P119" s="56"/>
      <c r="Q119" s="56"/>
      <c r="R119" s="56"/>
      <c r="S119" s="56"/>
      <c r="T119" s="56"/>
      <c r="U119" s="56"/>
      <c r="V119" s="56"/>
      <c r="W119" s="56"/>
      <c r="X119" s="223"/>
      <c r="Y119" s="223"/>
    </row>
    <row r="120" ht="15.75" customHeight="1">
      <c r="A120" s="48">
        <v>104.0</v>
      </c>
      <c r="B120" s="41" t="s">
        <v>336</v>
      </c>
      <c r="C120" s="42" t="s">
        <v>337</v>
      </c>
      <c r="D120" s="43" t="s">
        <v>338</v>
      </c>
      <c r="E120" s="218">
        <v>16.0</v>
      </c>
      <c r="F120" s="465">
        <f t="shared" si="2"/>
        <v>8</v>
      </c>
      <c r="G120" s="475">
        <v>10.0</v>
      </c>
      <c r="H120" s="465">
        <f t="shared" si="3"/>
        <v>5</v>
      </c>
      <c r="I120" s="218">
        <v>3.0</v>
      </c>
      <c r="J120" s="218">
        <v>3.0</v>
      </c>
      <c r="K120" s="476">
        <v>80.56</v>
      </c>
      <c r="L120" s="316" t="str">
        <f t="shared" si="4"/>
        <v>1</v>
      </c>
      <c r="M120" s="477">
        <f t="shared" si="5"/>
        <v>20</v>
      </c>
      <c r="N120" s="343">
        <f>Incentive!AB118</f>
        <v>4</v>
      </c>
      <c r="O120" s="24">
        <f t="shared" si="6"/>
        <v>24</v>
      </c>
      <c r="P120" s="56"/>
      <c r="Q120" s="56"/>
      <c r="R120" s="56"/>
      <c r="S120" s="56"/>
      <c r="T120" s="56"/>
      <c r="U120" s="56"/>
      <c r="V120" s="56"/>
      <c r="W120" s="56"/>
      <c r="X120" s="223"/>
      <c r="Y120" s="223"/>
    </row>
    <row r="121" ht="15.75" customHeight="1">
      <c r="A121" s="20">
        <v>105.0</v>
      </c>
      <c r="B121" s="41" t="s">
        <v>339</v>
      </c>
      <c r="C121" s="42" t="s">
        <v>340</v>
      </c>
      <c r="D121" s="43" t="s">
        <v>341</v>
      </c>
      <c r="E121" s="218">
        <v>25.0</v>
      </c>
      <c r="F121" s="465">
        <f t="shared" si="2"/>
        <v>12.5</v>
      </c>
      <c r="G121" s="478">
        <v>17.0</v>
      </c>
      <c r="H121" s="465">
        <f t="shared" si="3"/>
        <v>8.5</v>
      </c>
      <c r="I121" s="218">
        <v>3.0</v>
      </c>
      <c r="J121" s="218">
        <v>3.0</v>
      </c>
      <c r="K121" s="476">
        <v>77.0</v>
      </c>
      <c r="L121" s="316" t="str">
        <f t="shared" si="4"/>
        <v>1</v>
      </c>
      <c r="M121" s="477">
        <f t="shared" si="5"/>
        <v>28</v>
      </c>
      <c r="N121" s="343">
        <f>Incentive!AB119</f>
        <v>4</v>
      </c>
      <c r="O121" s="24">
        <f t="shared" si="6"/>
        <v>32</v>
      </c>
      <c r="P121" s="56"/>
      <c r="Q121" s="56"/>
      <c r="R121" s="56"/>
      <c r="S121" s="56"/>
      <c r="T121" s="56"/>
      <c r="U121" s="56"/>
      <c r="V121" s="56"/>
      <c r="W121" s="56"/>
      <c r="X121" s="223"/>
      <c r="Y121" s="223"/>
    </row>
    <row r="122" ht="15.75" customHeight="1">
      <c r="A122" s="48">
        <v>106.0</v>
      </c>
      <c r="B122" s="41" t="s">
        <v>342</v>
      </c>
      <c r="C122" s="42" t="s">
        <v>343</v>
      </c>
      <c r="D122" s="43" t="s">
        <v>344</v>
      </c>
      <c r="E122" s="218">
        <v>20.0</v>
      </c>
      <c r="F122" s="465">
        <f t="shared" si="2"/>
        <v>10</v>
      </c>
      <c r="G122" s="475">
        <v>17.0</v>
      </c>
      <c r="H122" s="465">
        <f t="shared" si="3"/>
        <v>8.5</v>
      </c>
      <c r="I122" s="218">
        <v>3.0</v>
      </c>
      <c r="J122" s="218">
        <v>3.0</v>
      </c>
      <c r="K122" s="476">
        <v>76.0</v>
      </c>
      <c r="L122" s="316" t="str">
        <f t="shared" si="4"/>
        <v>1</v>
      </c>
      <c r="M122" s="477">
        <f t="shared" si="5"/>
        <v>25.5</v>
      </c>
      <c r="N122" s="343">
        <f>Incentive!AB120</f>
        <v>5</v>
      </c>
      <c r="O122" s="24">
        <f t="shared" si="6"/>
        <v>30.5</v>
      </c>
      <c r="P122" s="56"/>
      <c r="Q122" s="56"/>
      <c r="R122" s="56"/>
      <c r="S122" s="56"/>
      <c r="T122" s="56"/>
      <c r="U122" s="56"/>
      <c r="V122" s="56"/>
      <c r="W122" s="56"/>
      <c r="X122" s="223"/>
      <c r="Y122" s="223"/>
    </row>
    <row r="123" ht="15.75" customHeight="1">
      <c r="A123" s="20">
        <v>107.0</v>
      </c>
      <c r="B123" s="41" t="s">
        <v>345</v>
      </c>
      <c r="C123" s="42" t="s">
        <v>346</v>
      </c>
      <c r="D123" s="43" t="s">
        <v>347</v>
      </c>
      <c r="E123" s="218">
        <v>20.0</v>
      </c>
      <c r="F123" s="465">
        <f t="shared" si="2"/>
        <v>10</v>
      </c>
      <c r="G123" s="478">
        <v>19.0</v>
      </c>
      <c r="H123" s="465">
        <f t="shared" si="3"/>
        <v>9.5</v>
      </c>
      <c r="I123" s="218">
        <v>3.0</v>
      </c>
      <c r="J123" s="218">
        <v>3.0</v>
      </c>
      <c r="K123" s="476">
        <v>88.89</v>
      </c>
      <c r="L123" s="316" t="str">
        <f t="shared" si="4"/>
        <v>2</v>
      </c>
      <c r="M123" s="477">
        <f t="shared" si="5"/>
        <v>27.5</v>
      </c>
      <c r="N123" s="343">
        <f>Incentive!AB121</f>
        <v>3</v>
      </c>
      <c r="O123" s="24">
        <f t="shared" si="6"/>
        <v>30.5</v>
      </c>
      <c r="P123" s="56"/>
      <c r="Q123" s="56"/>
      <c r="R123" s="56"/>
      <c r="S123" s="56"/>
      <c r="T123" s="56"/>
      <c r="U123" s="56"/>
      <c r="V123" s="56"/>
      <c r="W123" s="56"/>
      <c r="X123" s="223"/>
      <c r="Y123" s="223"/>
    </row>
    <row r="124" ht="15.75" customHeight="1">
      <c r="A124" s="48">
        <v>108.0</v>
      </c>
      <c r="B124" s="41" t="s">
        <v>348</v>
      </c>
      <c r="C124" s="42" t="s">
        <v>349</v>
      </c>
      <c r="D124" s="43" t="s">
        <v>350</v>
      </c>
      <c r="E124" s="218">
        <v>0.0</v>
      </c>
      <c r="F124" s="465">
        <f t="shared" si="2"/>
        <v>0</v>
      </c>
      <c r="G124" s="218">
        <v>18.0</v>
      </c>
      <c r="H124" s="465">
        <f t="shared" si="3"/>
        <v>9</v>
      </c>
      <c r="I124" s="218">
        <v>3.0</v>
      </c>
      <c r="J124" s="218">
        <v>3.0</v>
      </c>
      <c r="K124" s="476">
        <v>80.56</v>
      </c>
      <c r="L124" s="316" t="str">
        <f t="shared" si="4"/>
        <v>1</v>
      </c>
      <c r="M124" s="477">
        <f t="shared" si="5"/>
        <v>16</v>
      </c>
      <c r="N124" s="343">
        <f>Incentive!AB122</f>
        <v>5</v>
      </c>
      <c r="O124" s="24">
        <f t="shared" si="6"/>
        <v>21</v>
      </c>
      <c r="P124" s="56"/>
      <c r="Q124" s="56"/>
      <c r="R124" s="56"/>
      <c r="S124" s="56"/>
      <c r="T124" s="56"/>
      <c r="U124" s="56"/>
      <c r="V124" s="56"/>
      <c r="W124" s="56"/>
      <c r="X124" s="223"/>
      <c r="Y124" s="223"/>
    </row>
    <row r="125" ht="15.75" customHeight="1">
      <c r="A125" s="20">
        <v>109.0</v>
      </c>
      <c r="B125" s="41" t="s">
        <v>351</v>
      </c>
      <c r="C125" s="42" t="s">
        <v>352</v>
      </c>
      <c r="D125" s="43" t="s">
        <v>353</v>
      </c>
      <c r="E125" s="218">
        <v>17.0</v>
      </c>
      <c r="F125" s="465">
        <f t="shared" si="2"/>
        <v>8.5</v>
      </c>
      <c r="G125" s="475">
        <v>16.0</v>
      </c>
      <c r="H125" s="465">
        <f t="shared" si="3"/>
        <v>8</v>
      </c>
      <c r="I125" s="218">
        <v>3.0</v>
      </c>
      <c r="J125" s="218">
        <v>3.0</v>
      </c>
      <c r="K125" s="476">
        <v>79.0</v>
      </c>
      <c r="L125" s="316" t="str">
        <f t="shared" si="4"/>
        <v>1</v>
      </c>
      <c r="M125" s="477">
        <f t="shared" si="5"/>
        <v>23.5</v>
      </c>
      <c r="N125" s="343">
        <f>Incentive!AB123</f>
        <v>3</v>
      </c>
      <c r="O125" s="24">
        <f t="shared" si="6"/>
        <v>26.5</v>
      </c>
      <c r="P125" s="56"/>
      <c r="Q125" s="56"/>
      <c r="R125" s="56"/>
      <c r="S125" s="56"/>
      <c r="T125" s="56"/>
      <c r="U125" s="56"/>
      <c r="V125" s="56"/>
      <c r="W125" s="56"/>
      <c r="X125" s="223"/>
      <c r="Y125" s="223"/>
    </row>
    <row r="126" ht="15.75" customHeight="1">
      <c r="A126" s="48">
        <v>110.0</v>
      </c>
      <c r="B126" s="41" t="s">
        <v>354</v>
      </c>
      <c r="C126" s="42" t="s">
        <v>355</v>
      </c>
      <c r="D126" s="43" t="s">
        <v>356</v>
      </c>
      <c r="E126" s="218">
        <v>22.0</v>
      </c>
      <c r="F126" s="465">
        <f t="shared" si="2"/>
        <v>11</v>
      </c>
      <c r="G126" s="478">
        <v>22.0</v>
      </c>
      <c r="H126" s="465">
        <f t="shared" si="3"/>
        <v>11</v>
      </c>
      <c r="I126" s="218">
        <v>3.0</v>
      </c>
      <c r="J126" s="218">
        <v>3.0</v>
      </c>
      <c r="K126" s="476">
        <v>88.89</v>
      </c>
      <c r="L126" s="316" t="str">
        <f t="shared" si="4"/>
        <v>2</v>
      </c>
      <c r="M126" s="477">
        <f t="shared" si="5"/>
        <v>30</v>
      </c>
      <c r="N126" s="343">
        <f>Incentive!AB124</f>
        <v>3</v>
      </c>
      <c r="O126" s="24">
        <f t="shared" si="6"/>
        <v>33</v>
      </c>
      <c r="P126" s="56"/>
      <c r="Q126" s="56"/>
      <c r="R126" s="56"/>
      <c r="S126" s="56"/>
      <c r="T126" s="56"/>
      <c r="U126" s="56"/>
      <c r="V126" s="56"/>
      <c r="W126" s="56"/>
      <c r="X126" s="223"/>
      <c r="Y126" s="223"/>
    </row>
    <row r="127" ht="15.75" customHeight="1">
      <c r="A127" s="20">
        <v>111.0</v>
      </c>
      <c r="B127" s="41" t="s">
        <v>357</v>
      </c>
      <c r="C127" s="42" t="s">
        <v>358</v>
      </c>
      <c r="D127" s="43" t="s">
        <v>359</v>
      </c>
      <c r="E127" s="218">
        <v>17.0</v>
      </c>
      <c r="F127" s="465">
        <f t="shared" si="2"/>
        <v>8.5</v>
      </c>
      <c r="G127" s="475">
        <v>21.0</v>
      </c>
      <c r="H127" s="465">
        <f t="shared" si="3"/>
        <v>10.5</v>
      </c>
      <c r="I127" s="218">
        <v>2.0</v>
      </c>
      <c r="J127" s="218">
        <v>2.0</v>
      </c>
      <c r="K127" s="476">
        <v>88.89</v>
      </c>
      <c r="L127" s="316" t="str">
        <f t="shared" si="4"/>
        <v>2</v>
      </c>
      <c r="M127" s="477">
        <f t="shared" si="5"/>
        <v>25</v>
      </c>
      <c r="N127" s="343">
        <f>Incentive!AB125</f>
        <v>4</v>
      </c>
      <c r="O127" s="24">
        <f t="shared" si="6"/>
        <v>29</v>
      </c>
      <c r="P127" s="56"/>
      <c r="Q127" s="56"/>
      <c r="R127" s="56"/>
      <c r="S127" s="56"/>
      <c r="T127" s="56"/>
      <c r="U127" s="56"/>
      <c r="V127" s="56"/>
      <c r="W127" s="56"/>
      <c r="X127" s="223"/>
      <c r="Y127" s="223"/>
    </row>
    <row r="128" ht="15.75" customHeight="1">
      <c r="A128" s="48">
        <v>112.0</v>
      </c>
      <c r="B128" s="41" t="s">
        <v>360</v>
      </c>
      <c r="C128" s="42" t="s">
        <v>361</v>
      </c>
      <c r="D128" s="43" t="s">
        <v>362</v>
      </c>
      <c r="E128" s="218">
        <v>21.0</v>
      </c>
      <c r="F128" s="465">
        <f t="shared" si="2"/>
        <v>10.5</v>
      </c>
      <c r="G128" s="478">
        <v>27.0</v>
      </c>
      <c r="H128" s="465">
        <f t="shared" si="3"/>
        <v>13.5</v>
      </c>
      <c r="I128" s="218">
        <v>3.0</v>
      </c>
      <c r="J128" s="218">
        <v>3.0</v>
      </c>
      <c r="K128" s="476">
        <v>76.0</v>
      </c>
      <c r="L128" s="316" t="str">
        <f t="shared" si="4"/>
        <v>1</v>
      </c>
      <c r="M128" s="477">
        <f t="shared" si="5"/>
        <v>31</v>
      </c>
      <c r="N128" s="343">
        <f>Incentive!AB126</f>
        <v>3</v>
      </c>
      <c r="O128" s="24">
        <f t="shared" si="6"/>
        <v>34</v>
      </c>
      <c r="P128" s="56"/>
      <c r="Q128" s="56"/>
      <c r="R128" s="56"/>
      <c r="S128" s="56"/>
      <c r="T128" s="56"/>
      <c r="U128" s="56"/>
      <c r="V128" s="56"/>
      <c r="W128" s="56"/>
      <c r="X128" s="223"/>
      <c r="Y128" s="223"/>
    </row>
    <row r="129" ht="15.75" customHeight="1">
      <c r="A129" s="20">
        <v>113.0</v>
      </c>
      <c r="B129" s="41" t="s">
        <v>363</v>
      </c>
      <c r="C129" s="42" t="s">
        <v>364</v>
      </c>
      <c r="D129" s="43" t="s">
        <v>365</v>
      </c>
      <c r="E129" s="218">
        <v>17.0</v>
      </c>
      <c r="F129" s="465">
        <f t="shared" si="2"/>
        <v>8.5</v>
      </c>
      <c r="G129" s="478">
        <v>24.0</v>
      </c>
      <c r="H129" s="465">
        <f t="shared" si="3"/>
        <v>12</v>
      </c>
      <c r="I129" s="218">
        <v>3.0</v>
      </c>
      <c r="J129" s="218">
        <v>3.0</v>
      </c>
      <c r="K129" s="476">
        <v>78.0</v>
      </c>
      <c r="L129" s="316" t="str">
        <f t="shared" si="4"/>
        <v>1</v>
      </c>
      <c r="M129" s="477">
        <f t="shared" si="5"/>
        <v>27.5</v>
      </c>
      <c r="N129" s="343">
        <f>Incentive!AB127</f>
        <v>4</v>
      </c>
      <c r="O129" s="24">
        <f t="shared" si="6"/>
        <v>31.5</v>
      </c>
      <c r="P129" s="56"/>
      <c r="Q129" s="56"/>
      <c r="R129" s="56"/>
      <c r="S129" s="56"/>
      <c r="T129" s="56"/>
      <c r="U129" s="56"/>
      <c r="V129" s="56"/>
      <c r="W129" s="56"/>
      <c r="X129" s="223"/>
      <c r="Y129" s="223"/>
    </row>
    <row r="130" ht="15.75" customHeight="1">
      <c r="A130" s="48">
        <v>114.0</v>
      </c>
      <c r="B130" s="41" t="s">
        <v>366</v>
      </c>
      <c r="C130" s="42" t="s">
        <v>367</v>
      </c>
      <c r="D130" s="43" t="s">
        <v>368</v>
      </c>
      <c r="E130" s="218">
        <v>18.0</v>
      </c>
      <c r="F130" s="465">
        <f t="shared" si="2"/>
        <v>9</v>
      </c>
      <c r="G130" s="478">
        <v>21.0</v>
      </c>
      <c r="H130" s="465">
        <f t="shared" si="3"/>
        <v>10.5</v>
      </c>
      <c r="I130" s="218">
        <v>3.0</v>
      </c>
      <c r="J130" s="218">
        <v>3.0</v>
      </c>
      <c r="K130" s="476">
        <v>77.0</v>
      </c>
      <c r="L130" s="316" t="str">
        <f t="shared" si="4"/>
        <v>1</v>
      </c>
      <c r="M130" s="477">
        <f t="shared" si="5"/>
        <v>26.5</v>
      </c>
      <c r="N130" s="343">
        <f>Incentive!AB128</f>
        <v>3</v>
      </c>
      <c r="O130" s="24">
        <f t="shared" si="6"/>
        <v>29.5</v>
      </c>
      <c r="P130" s="56"/>
      <c r="Q130" s="56"/>
      <c r="R130" s="56"/>
      <c r="S130" s="56"/>
      <c r="T130" s="56"/>
      <c r="U130" s="56"/>
      <c r="V130" s="56"/>
      <c r="W130" s="56"/>
      <c r="X130" s="223"/>
      <c r="Y130" s="223"/>
    </row>
    <row r="131" ht="15.75" customHeight="1">
      <c r="A131" s="20">
        <v>115.0</v>
      </c>
      <c r="B131" s="41" t="s">
        <v>369</v>
      </c>
      <c r="C131" s="42" t="s">
        <v>370</v>
      </c>
      <c r="D131" s="43" t="s">
        <v>371</v>
      </c>
      <c r="E131" s="218">
        <v>20.0</v>
      </c>
      <c r="F131" s="465">
        <f t="shared" si="2"/>
        <v>10</v>
      </c>
      <c r="G131" s="478">
        <v>15.0</v>
      </c>
      <c r="H131" s="465">
        <f t="shared" si="3"/>
        <v>7.5</v>
      </c>
      <c r="I131" s="218">
        <v>3.0</v>
      </c>
      <c r="J131" s="218">
        <v>3.0</v>
      </c>
      <c r="K131" s="476">
        <v>82.0</v>
      </c>
      <c r="L131" s="316" t="str">
        <f t="shared" si="4"/>
        <v>2</v>
      </c>
      <c r="M131" s="477">
        <f t="shared" si="5"/>
        <v>25.5</v>
      </c>
      <c r="N131" s="343">
        <f>Incentive!AB129</f>
        <v>3</v>
      </c>
      <c r="O131" s="24">
        <f t="shared" si="6"/>
        <v>28.5</v>
      </c>
      <c r="P131" s="56"/>
      <c r="Q131" s="56"/>
      <c r="R131" s="56"/>
      <c r="S131" s="56"/>
      <c r="T131" s="56"/>
      <c r="U131" s="56"/>
      <c r="V131" s="56"/>
      <c r="W131" s="56"/>
      <c r="X131" s="223"/>
      <c r="Y131" s="223"/>
    </row>
    <row r="132" ht="15.75" customHeight="1">
      <c r="A132" s="48">
        <v>116.0</v>
      </c>
      <c r="B132" s="41" t="s">
        <v>372</v>
      </c>
      <c r="C132" s="42" t="s">
        <v>373</v>
      </c>
      <c r="D132" s="43" t="s">
        <v>374</v>
      </c>
      <c r="E132" s="218">
        <v>24.0</v>
      </c>
      <c r="F132" s="465">
        <f t="shared" si="2"/>
        <v>12</v>
      </c>
      <c r="G132" s="218">
        <v>17.0</v>
      </c>
      <c r="H132" s="465">
        <f t="shared" si="3"/>
        <v>8.5</v>
      </c>
      <c r="I132" s="218">
        <v>3.0</v>
      </c>
      <c r="J132" s="218">
        <v>3.0</v>
      </c>
      <c r="K132" s="476">
        <v>91.67</v>
      </c>
      <c r="L132" s="316" t="str">
        <f t="shared" si="4"/>
        <v>3</v>
      </c>
      <c r="M132" s="477">
        <f t="shared" si="5"/>
        <v>29.5</v>
      </c>
      <c r="N132" s="343">
        <f>Incentive!AB130</f>
        <v>4</v>
      </c>
      <c r="O132" s="24">
        <f t="shared" si="6"/>
        <v>33.5</v>
      </c>
      <c r="P132" s="56"/>
      <c r="Q132" s="56"/>
      <c r="R132" s="56"/>
      <c r="S132" s="56"/>
      <c r="T132" s="56"/>
      <c r="U132" s="56"/>
      <c r="V132" s="56"/>
      <c r="W132" s="56"/>
      <c r="X132" s="223"/>
      <c r="Y132" s="223"/>
    </row>
    <row r="133" ht="15.75" customHeight="1">
      <c r="A133" s="20">
        <v>117.0</v>
      </c>
      <c r="B133" s="41" t="s">
        <v>375</v>
      </c>
      <c r="C133" s="42" t="s">
        <v>376</v>
      </c>
      <c r="D133" s="43" t="s">
        <v>377</v>
      </c>
      <c r="E133" s="218">
        <v>18.0</v>
      </c>
      <c r="F133" s="465">
        <f t="shared" si="2"/>
        <v>9</v>
      </c>
      <c r="G133" s="218">
        <v>20.0</v>
      </c>
      <c r="H133" s="465">
        <f t="shared" si="3"/>
        <v>10</v>
      </c>
      <c r="I133" s="218">
        <v>3.0</v>
      </c>
      <c r="J133" s="218">
        <v>3.0</v>
      </c>
      <c r="K133" s="476">
        <v>77.0</v>
      </c>
      <c r="L133" s="316" t="str">
        <f t="shared" si="4"/>
        <v>1</v>
      </c>
      <c r="M133" s="477">
        <f t="shared" si="5"/>
        <v>26</v>
      </c>
      <c r="N133" s="343">
        <f>Incentive!AB131</f>
        <v>3</v>
      </c>
      <c r="O133" s="24">
        <f t="shared" si="6"/>
        <v>29</v>
      </c>
      <c r="P133" s="56"/>
      <c r="Q133" s="56"/>
      <c r="R133" s="56"/>
      <c r="S133" s="56"/>
      <c r="T133" s="56"/>
      <c r="U133" s="56"/>
      <c r="V133" s="56"/>
      <c r="W133" s="56"/>
      <c r="X133" s="223"/>
      <c r="Y133" s="223"/>
    </row>
    <row r="134" ht="15.75" customHeight="1">
      <c r="A134" s="48">
        <v>118.0</v>
      </c>
      <c r="B134" s="41" t="s">
        <v>378</v>
      </c>
      <c r="C134" s="42" t="s">
        <v>379</v>
      </c>
      <c r="D134" s="43" t="s">
        <v>380</v>
      </c>
      <c r="E134" s="218">
        <v>19.0</v>
      </c>
      <c r="F134" s="465">
        <f t="shared" si="2"/>
        <v>9.5</v>
      </c>
      <c r="G134" s="475">
        <v>16.0</v>
      </c>
      <c r="H134" s="465">
        <f t="shared" si="3"/>
        <v>8</v>
      </c>
      <c r="I134" s="218">
        <v>3.0</v>
      </c>
      <c r="J134" s="218">
        <v>3.0</v>
      </c>
      <c r="K134" s="476">
        <v>79.0</v>
      </c>
      <c r="L134" s="316" t="str">
        <f t="shared" si="4"/>
        <v>1</v>
      </c>
      <c r="M134" s="477">
        <f t="shared" si="5"/>
        <v>24.5</v>
      </c>
      <c r="N134" s="343" t="str">
        <f>Incentive!AB132</f>
        <v/>
      </c>
      <c r="O134" s="24">
        <f t="shared" si="6"/>
        <v>24.5</v>
      </c>
      <c r="P134" s="56"/>
      <c r="Q134" s="56"/>
      <c r="R134" s="56"/>
      <c r="S134" s="56"/>
      <c r="T134" s="56"/>
      <c r="U134" s="56"/>
      <c r="V134" s="56"/>
      <c r="W134" s="56"/>
      <c r="X134" s="223"/>
      <c r="Y134" s="223"/>
    </row>
    <row r="135" ht="15.75" customHeight="1">
      <c r="A135" s="20">
        <v>119.0</v>
      </c>
      <c r="B135" s="41" t="s">
        <v>381</v>
      </c>
      <c r="C135" s="42" t="s">
        <v>382</v>
      </c>
      <c r="D135" s="43" t="s">
        <v>383</v>
      </c>
      <c r="E135" s="218">
        <v>20.0</v>
      </c>
      <c r="F135" s="465">
        <f t="shared" si="2"/>
        <v>10</v>
      </c>
      <c r="G135" s="478">
        <v>20.0</v>
      </c>
      <c r="H135" s="465">
        <f t="shared" si="3"/>
        <v>10</v>
      </c>
      <c r="I135" s="218">
        <v>3.0</v>
      </c>
      <c r="J135" s="218">
        <v>3.0</v>
      </c>
      <c r="K135" s="476">
        <v>78.0</v>
      </c>
      <c r="L135" s="316" t="str">
        <f t="shared" si="4"/>
        <v>1</v>
      </c>
      <c r="M135" s="477">
        <f t="shared" si="5"/>
        <v>27</v>
      </c>
      <c r="N135" s="343" t="str">
        <f>Incentive!AB133</f>
        <v/>
      </c>
      <c r="O135" s="24">
        <f t="shared" si="6"/>
        <v>27</v>
      </c>
      <c r="P135" s="56"/>
      <c r="Q135" s="56"/>
      <c r="R135" s="56"/>
      <c r="S135" s="56"/>
      <c r="T135" s="56"/>
      <c r="U135" s="56"/>
      <c r="V135" s="56"/>
      <c r="W135" s="56"/>
      <c r="X135" s="223"/>
      <c r="Y135" s="223"/>
    </row>
    <row r="136" ht="15.75" customHeight="1">
      <c r="A136" s="48">
        <v>120.0</v>
      </c>
      <c r="B136" s="41" t="s">
        <v>384</v>
      </c>
      <c r="C136" s="42" t="s">
        <v>385</v>
      </c>
      <c r="D136" s="43" t="s">
        <v>386</v>
      </c>
      <c r="E136" s="218">
        <v>7.0</v>
      </c>
      <c r="F136" s="465">
        <f t="shared" si="2"/>
        <v>3.5</v>
      </c>
      <c r="G136" s="478">
        <v>3.0</v>
      </c>
      <c r="H136" s="465">
        <f t="shared" si="3"/>
        <v>1.5</v>
      </c>
      <c r="I136" s="218">
        <v>3.0</v>
      </c>
      <c r="J136" s="218">
        <v>3.0</v>
      </c>
      <c r="K136" s="476">
        <v>79.0</v>
      </c>
      <c r="L136" s="316" t="str">
        <f t="shared" si="4"/>
        <v>1</v>
      </c>
      <c r="M136" s="477">
        <f t="shared" si="5"/>
        <v>12</v>
      </c>
      <c r="N136" s="343">
        <f>Incentive!AB134</f>
        <v>2</v>
      </c>
      <c r="O136" s="24">
        <f t="shared" si="6"/>
        <v>14</v>
      </c>
      <c r="P136" s="56"/>
      <c r="Q136" s="56"/>
      <c r="R136" s="56"/>
      <c r="S136" s="56"/>
      <c r="T136" s="56"/>
      <c r="U136" s="56"/>
      <c r="V136" s="56"/>
      <c r="W136" s="56"/>
      <c r="X136" s="223"/>
      <c r="Y136" s="223"/>
    </row>
    <row r="137" ht="15.75" customHeight="1">
      <c r="A137" s="20">
        <v>121.0</v>
      </c>
      <c r="B137" s="41" t="s">
        <v>387</v>
      </c>
      <c r="C137" s="42" t="s">
        <v>388</v>
      </c>
      <c r="D137" s="43" t="s">
        <v>389</v>
      </c>
      <c r="E137" s="218">
        <v>15.0</v>
      </c>
      <c r="F137" s="465">
        <f t="shared" si="2"/>
        <v>7.5</v>
      </c>
      <c r="G137" s="478">
        <v>9.0</v>
      </c>
      <c r="H137" s="465">
        <f t="shared" si="3"/>
        <v>4.5</v>
      </c>
      <c r="I137" s="218">
        <v>3.0</v>
      </c>
      <c r="J137" s="218">
        <v>3.0</v>
      </c>
      <c r="K137" s="476">
        <v>80.56</v>
      </c>
      <c r="L137" s="316" t="str">
        <f t="shared" si="4"/>
        <v>1</v>
      </c>
      <c r="M137" s="477">
        <f t="shared" si="5"/>
        <v>19</v>
      </c>
      <c r="N137" s="343" t="str">
        <f>Incentive!AB135</f>
        <v/>
      </c>
      <c r="O137" s="24">
        <f t="shared" si="6"/>
        <v>19</v>
      </c>
      <c r="P137" s="56"/>
      <c r="Q137" s="56"/>
      <c r="R137" s="56"/>
      <c r="S137" s="56"/>
      <c r="T137" s="56"/>
      <c r="U137" s="56"/>
      <c r="V137" s="56"/>
      <c r="W137" s="56"/>
      <c r="X137" s="223"/>
      <c r="Y137" s="223"/>
    </row>
    <row r="138" ht="15.75" customHeight="1">
      <c r="A138" s="48">
        <v>122.0</v>
      </c>
      <c r="B138" s="41" t="s">
        <v>390</v>
      </c>
      <c r="C138" s="42" t="s">
        <v>391</v>
      </c>
      <c r="D138" s="43" t="s">
        <v>392</v>
      </c>
      <c r="E138" s="218">
        <v>18.0</v>
      </c>
      <c r="F138" s="465">
        <f t="shared" si="2"/>
        <v>9</v>
      </c>
      <c r="G138" s="475">
        <v>26.0</v>
      </c>
      <c r="H138" s="465">
        <f t="shared" si="3"/>
        <v>13</v>
      </c>
      <c r="I138" s="218">
        <v>3.0</v>
      </c>
      <c r="J138" s="218">
        <v>3.0</v>
      </c>
      <c r="K138" s="476">
        <v>80.56</v>
      </c>
      <c r="L138" s="316" t="str">
        <f t="shared" si="4"/>
        <v>1</v>
      </c>
      <c r="M138" s="477">
        <f t="shared" si="5"/>
        <v>29</v>
      </c>
      <c r="N138" s="343">
        <f>Incentive!AB136</f>
        <v>1</v>
      </c>
      <c r="O138" s="24">
        <f t="shared" si="6"/>
        <v>30</v>
      </c>
      <c r="P138" s="56"/>
      <c r="Q138" s="56"/>
      <c r="R138" s="56"/>
      <c r="S138" s="56"/>
      <c r="T138" s="56"/>
      <c r="U138" s="56"/>
      <c r="V138" s="56"/>
      <c r="W138" s="56"/>
      <c r="X138" s="223"/>
      <c r="Y138" s="223"/>
    </row>
    <row r="139" ht="15.75" customHeight="1">
      <c r="A139" s="20">
        <v>123.0</v>
      </c>
      <c r="B139" s="41" t="s">
        <v>393</v>
      </c>
      <c r="C139" s="42" t="s">
        <v>394</v>
      </c>
      <c r="D139" s="43" t="s">
        <v>395</v>
      </c>
      <c r="E139" s="218">
        <v>16.0</v>
      </c>
      <c r="F139" s="465">
        <f t="shared" si="2"/>
        <v>8</v>
      </c>
      <c r="G139" s="478">
        <v>9.0</v>
      </c>
      <c r="H139" s="465">
        <f t="shared" si="3"/>
        <v>4.5</v>
      </c>
      <c r="I139" s="218">
        <v>3.0</v>
      </c>
      <c r="J139" s="218">
        <v>3.0</v>
      </c>
      <c r="K139" s="476">
        <v>77.0</v>
      </c>
      <c r="L139" s="316" t="str">
        <f t="shared" si="4"/>
        <v>1</v>
      </c>
      <c r="M139" s="477">
        <f t="shared" si="5"/>
        <v>19.5</v>
      </c>
      <c r="N139" s="343">
        <f>Incentive!AB137</f>
        <v>3</v>
      </c>
      <c r="O139" s="24">
        <f t="shared" si="6"/>
        <v>22.5</v>
      </c>
      <c r="P139" s="56"/>
      <c r="Q139" s="56"/>
      <c r="R139" s="56"/>
      <c r="S139" s="56"/>
      <c r="T139" s="56"/>
      <c r="U139" s="56"/>
      <c r="V139" s="56"/>
      <c r="W139" s="56"/>
      <c r="X139" s="223"/>
      <c r="Y139" s="223"/>
    </row>
    <row r="140" ht="15.75" customHeight="1">
      <c r="A140" s="48">
        <v>124.0</v>
      </c>
      <c r="B140" s="41" t="s">
        <v>396</v>
      </c>
      <c r="C140" s="42" t="s">
        <v>397</v>
      </c>
      <c r="D140" s="43" t="s">
        <v>398</v>
      </c>
      <c r="E140" s="218">
        <v>20.0</v>
      </c>
      <c r="F140" s="465">
        <f t="shared" si="2"/>
        <v>10</v>
      </c>
      <c r="G140" s="218">
        <v>8.0</v>
      </c>
      <c r="H140" s="465">
        <f t="shared" si="3"/>
        <v>4</v>
      </c>
      <c r="I140" s="218">
        <v>2.0</v>
      </c>
      <c r="J140" s="218">
        <v>2.0</v>
      </c>
      <c r="K140" s="476">
        <v>79.0</v>
      </c>
      <c r="L140" s="316" t="str">
        <f t="shared" si="4"/>
        <v>1</v>
      </c>
      <c r="M140" s="477">
        <f t="shared" si="5"/>
        <v>19</v>
      </c>
      <c r="N140" s="343">
        <f>Incentive!AB138</f>
        <v>3</v>
      </c>
      <c r="O140" s="24">
        <f t="shared" si="6"/>
        <v>22</v>
      </c>
      <c r="P140" s="56"/>
      <c r="Q140" s="56"/>
      <c r="R140" s="56"/>
      <c r="S140" s="56"/>
      <c r="T140" s="56"/>
      <c r="U140" s="56"/>
      <c r="V140" s="56"/>
      <c r="W140" s="56"/>
      <c r="X140" s="223"/>
      <c r="Y140" s="223"/>
    </row>
    <row r="141" ht="15.75" customHeight="1">
      <c r="A141" s="20">
        <v>125.0</v>
      </c>
      <c r="B141" s="41" t="s">
        <v>399</v>
      </c>
      <c r="C141" s="42" t="s">
        <v>400</v>
      </c>
      <c r="D141" s="43" t="s">
        <v>401</v>
      </c>
      <c r="E141" s="218">
        <v>29.0</v>
      </c>
      <c r="F141" s="465">
        <f t="shared" si="2"/>
        <v>14.5</v>
      </c>
      <c r="G141" s="475">
        <v>8.0</v>
      </c>
      <c r="H141" s="465">
        <f t="shared" si="3"/>
        <v>4</v>
      </c>
      <c r="I141" s="218">
        <v>3.0</v>
      </c>
      <c r="J141" s="218">
        <v>3.0</v>
      </c>
      <c r="K141" s="476">
        <v>78.0</v>
      </c>
      <c r="L141" s="316" t="str">
        <f t="shared" si="4"/>
        <v>1</v>
      </c>
      <c r="M141" s="477">
        <f t="shared" si="5"/>
        <v>25.5</v>
      </c>
      <c r="N141" s="343">
        <f>Incentive!AB139</f>
        <v>5</v>
      </c>
      <c r="O141" s="24">
        <f t="shared" si="6"/>
        <v>30.5</v>
      </c>
      <c r="P141" s="56"/>
      <c r="Q141" s="56"/>
      <c r="R141" s="56"/>
      <c r="S141" s="56"/>
      <c r="T141" s="56"/>
      <c r="U141" s="56"/>
      <c r="V141" s="56"/>
      <c r="W141" s="56"/>
      <c r="X141" s="223"/>
      <c r="Y141" s="223"/>
    </row>
    <row r="142" ht="15.75" customHeight="1">
      <c r="A142" s="48">
        <v>126.0</v>
      </c>
      <c r="B142" s="41" t="s">
        <v>402</v>
      </c>
      <c r="C142" s="42" t="s">
        <v>403</v>
      </c>
      <c r="D142" s="43" t="s">
        <v>404</v>
      </c>
      <c r="E142" s="218">
        <v>25.0</v>
      </c>
      <c r="F142" s="465">
        <f t="shared" si="2"/>
        <v>12.5</v>
      </c>
      <c r="G142" s="478">
        <v>22.0</v>
      </c>
      <c r="H142" s="465">
        <f t="shared" si="3"/>
        <v>11</v>
      </c>
      <c r="I142" s="218">
        <v>3.0</v>
      </c>
      <c r="J142" s="218">
        <v>3.0</v>
      </c>
      <c r="K142" s="476">
        <v>77.0</v>
      </c>
      <c r="L142" s="316" t="str">
        <f t="shared" si="4"/>
        <v>1</v>
      </c>
      <c r="M142" s="477">
        <f t="shared" si="5"/>
        <v>30.5</v>
      </c>
      <c r="N142" s="343" t="str">
        <f>Incentive!AB140</f>
        <v/>
      </c>
      <c r="O142" s="24">
        <f t="shared" si="6"/>
        <v>30.5</v>
      </c>
      <c r="P142" s="56"/>
      <c r="Q142" s="56"/>
      <c r="R142" s="56"/>
      <c r="S142" s="56"/>
      <c r="T142" s="56"/>
      <c r="U142" s="56"/>
      <c r="V142" s="56"/>
      <c r="W142" s="56"/>
      <c r="X142" s="223"/>
      <c r="Y142" s="223"/>
    </row>
    <row r="143" ht="15.75" customHeight="1">
      <c r="A143" s="20">
        <v>127.0</v>
      </c>
      <c r="B143" s="41" t="s">
        <v>405</v>
      </c>
      <c r="C143" s="42" t="s">
        <v>406</v>
      </c>
      <c r="D143" s="43" t="s">
        <v>407</v>
      </c>
      <c r="E143" s="218">
        <v>18.0</v>
      </c>
      <c r="F143" s="465">
        <f t="shared" si="2"/>
        <v>9</v>
      </c>
      <c r="G143" s="478">
        <v>8.0</v>
      </c>
      <c r="H143" s="465">
        <f t="shared" si="3"/>
        <v>4</v>
      </c>
      <c r="I143" s="218">
        <v>2.0</v>
      </c>
      <c r="J143" s="218">
        <v>2.0</v>
      </c>
      <c r="K143" s="476">
        <v>79.0</v>
      </c>
      <c r="L143" s="316" t="str">
        <f t="shared" si="4"/>
        <v>1</v>
      </c>
      <c r="M143" s="477">
        <f t="shared" si="5"/>
        <v>18</v>
      </c>
      <c r="N143" s="343">
        <f>Incentive!AB141</f>
        <v>4</v>
      </c>
      <c r="O143" s="24">
        <f t="shared" si="6"/>
        <v>22</v>
      </c>
      <c r="P143" s="56"/>
      <c r="Q143" s="56"/>
      <c r="R143" s="56"/>
      <c r="S143" s="56"/>
      <c r="T143" s="56"/>
      <c r="U143" s="56"/>
      <c r="V143" s="56"/>
      <c r="W143" s="56"/>
      <c r="X143" s="223"/>
      <c r="Y143" s="223"/>
    </row>
    <row r="144" ht="15.75" customHeight="1">
      <c r="A144" s="48">
        <v>128.0</v>
      </c>
      <c r="B144" s="41" t="s">
        <v>408</v>
      </c>
      <c r="C144" s="42" t="s">
        <v>409</v>
      </c>
      <c r="D144" s="43" t="s">
        <v>410</v>
      </c>
      <c r="E144" s="218">
        <v>14.0</v>
      </c>
      <c r="F144" s="465">
        <f t="shared" si="2"/>
        <v>7</v>
      </c>
      <c r="G144" s="478">
        <v>9.0</v>
      </c>
      <c r="H144" s="465">
        <f t="shared" si="3"/>
        <v>4.5</v>
      </c>
      <c r="I144" s="218">
        <v>2.0</v>
      </c>
      <c r="J144" s="218">
        <v>2.0</v>
      </c>
      <c r="K144" s="476">
        <v>100.0</v>
      </c>
      <c r="L144" s="316" t="str">
        <f t="shared" si="4"/>
        <v>4</v>
      </c>
      <c r="M144" s="477">
        <f t="shared" si="5"/>
        <v>19.5</v>
      </c>
      <c r="N144" s="343" t="str">
        <f>Incentive!AB142</f>
        <v/>
      </c>
      <c r="O144" s="24">
        <f t="shared" si="6"/>
        <v>19.5</v>
      </c>
      <c r="P144" s="56"/>
      <c r="Q144" s="56"/>
      <c r="R144" s="56"/>
      <c r="S144" s="56"/>
      <c r="T144" s="56"/>
      <c r="U144" s="56"/>
      <c r="V144" s="56"/>
      <c r="W144" s="56"/>
      <c r="X144" s="223"/>
      <c r="Y144" s="223"/>
    </row>
    <row r="145" ht="15.75" customHeight="1">
      <c r="A145" s="20">
        <v>129.0</v>
      </c>
      <c r="B145" s="41" t="s">
        <v>411</v>
      </c>
      <c r="C145" s="42" t="s">
        <v>412</v>
      </c>
      <c r="D145" s="43" t="s">
        <v>413</v>
      </c>
      <c r="E145" s="218">
        <v>18.0</v>
      </c>
      <c r="F145" s="465">
        <f t="shared" si="2"/>
        <v>9</v>
      </c>
      <c r="G145" s="478">
        <v>23.0</v>
      </c>
      <c r="H145" s="465">
        <f t="shared" si="3"/>
        <v>11.5</v>
      </c>
      <c r="I145" s="218">
        <v>3.0</v>
      </c>
      <c r="J145" s="218">
        <v>3.0</v>
      </c>
      <c r="K145" s="476">
        <v>77.0</v>
      </c>
      <c r="L145" s="316" t="str">
        <f t="shared" si="4"/>
        <v>1</v>
      </c>
      <c r="M145" s="477">
        <f t="shared" si="5"/>
        <v>27.5</v>
      </c>
      <c r="N145" s="343" t="str">
        <f>Incentive!AB143</f>
        <v/>
      </c>
      <c r="O145" s="24">
        <f t="shared" si="6"/>
        <v>27.5</v>
      </c>
      <c r="P145" s="56"/>
      <c r="Q145" s="56"/>
      <c r="R145" s="56"/>
      <c r="S145" s="56"/>
      <c r="T145" s="56"/>
      <c r="U145" s="56"/>
      <c r="V145" s="56"/>
      <c r="W145" s="56"/>
      <c r="X145" s="223"/>
      <c r="Y145" s="223"/>
    </row>
    <row r="146" ht="15.75" customHeight="1">
      <c r="A146" s="48">
        <v>130.0</v>
      </c>
      <c r="B146" s="41" t="s">
        <v>414</v>
      </c>
      <c r="C146" s="42" t="s">
        <v>415</v>
      </c>
      <c r="D146" s="43" t="s">
        <v>416</v>
      </c>
      <c r="E146" s="218">
        <v>12.0</v>
      </c>
      <c r="F146" s="465">
        <f t="shared" si="2"/>
        <v>6</v>
      </c>
      <c r="G146" s="475">
        <v>9.0</v>
      </c>
      <c r="H146" s="465">
        <f t="shared" si="3"/>
        <v>4.5</v>
      </c>
      <c r="I146" s="218">
        <v>3.0</v>
      </c>
      <c r="J146" s="218">
        <v>3.0</v>
      </c>
      <c r="K146" s="476">
        <v>79.0</v>
      </c>
      <c r="L146" s="316" t="str">
        <f t="shared" si="4"/>
        <v>1</v>
      </c>
      <c r="M146" s="477">
        <f t="shared" si="5"/>
        <v>17.5</v>
      </c>
      <c r="N146" s="343" t="str">
        <f>Incentive!AB144</f>
        <v/>
      </c>
      <c r="O146" s="24">
        <f t="shared" si="6"/>
        <v>17.5</v>
      </c>
      <c r="P146" s="56"/>
      <c r="Q146" s="56"/>
      <c r="R146" s="56"/>
      <c r="S146" s="56"/>
      <c r="T146" s="56"/>
      <c r="U146" s="56"/>
      <c r="V146" s="56"/>
      <c r="W146" s="56"/>
      <c r="X146" s="223"/>
      <c r="Y146" s="223"/>
    </row>
    <row r="147" ht="15.75" customHeight="1">
      <c r="A147" s="20">
        <v>131.0</v>
      </c>
      <c r="B147" s="41" t="s">
        <v>417</v>
      </c>
      <c r="C147" s="42" t="s">
        <v>418</v>
      </c>
      <c r="D147" s="43" t="s">
        <v>419</v>
      </c>
      <c r="E147" s="218">
        <v>23.0</v>
      </c>
      <c r="F147" s="465">
        <f t="shared" si="2"/>
        <v>11.5</v>
      </c>
      <c r="G147" s="478">
        <v>12.0</v>
      </c>
      <c r="H147" s="465">
        <f t="shared" si="3"/>
        <v>6</v>
      </c>
      <c r="I147" s="218">
        <v>3.0</v>
      </c>
      <c r="J147" s="218">
        <v>3.0</v>
      </c>
      <c r="K147" s="476">
        <v>77.78</v>
      </c>
      <c r="L147" s="316" t="str">
        <f t="shared" si="4"/>
        <v>1</v>
      </c>
      <c r="M147" s="477">
        <f t="shared" si="5"/>
        <v>24.5</v>
      </c>
      <c r="N147" s="343">
        <f>Incentive!AB145</f>
        <v>5</v>
      </c>
      <c r="O147" s="24">
        <f t="shared" si="6"/>
        <v>29.5</v>
      </c>
      <c r="P147" s="56"/>
      <c r="Q147" s="56"/>
      <c r="R147" s="56"/>
      <c r="S147" s="56"/>
      <c r="T147" s="56"/>
      <c r="U147" s="56"/>
      <c r="V147" s="56"/>
      <c r="W147" s="56"/>
      <c r="X147" s="223"/>
      <c r="Y147" s="223"/>
    </row>
    <row r="148" ht="15.75" customHeight="1">
      <c r="A148" s="48">
        <v>132.0</v>
      </c>
      <c r="B148" s="41" t="s">
        <v>420</v>
      </c>
      <c r="C148" s="42" t="s">
        <v>421</v>
      </c>
      <c r="D148" s="43" t="s">
        <v>422</v>
      </c>
      <c r="E148" s="218">
        <v>17.0</v>
      </c>
      <c r="F148" s="465">
        <f t="shared" si="2"/>
        <v>8.5</v>
      </c>
      <c r="G148" s="478">
        <v>8.0</v>
      </c>
      <c r="H148" s="465">
        <f t="shared" si="3"/>
        <v>4</v>
      </c>
      <c r="I148" s="218">
        <v>2.0</v>
      </c>
      <c r="J148" s="218">
        <v>2.0</v>
      </c>
      <c r="K148" s="476">
        <v>77.0</v>
      </c>
      <c r="L148" s="316" t="str">
        <f t="shared" si="4"/>
        <v>1</v>
      </c>
      <c r="M148" s="477">
        <f t="shared" si="5"/>
        <v>17.5</v>
      </c>
      <c r="N148" s="343">
        <f>Incentive!AB146</f>
        <v>5</v>
      </c>
      <c r="O148" s="24">
        <f t="shared" si="6"/>
        <v>22.5</v>
      </c>
      <c r="P148" s="56"/>
      <c r="Q148" s="56"/>
      <c r="R148" s="56"/>
      <c r="S148" s="56"/>
      <c r="T148" s="56"/>
      <c r="U148" s="56"/>
      <c r="V148" s="56"/>
      <c r="W148" s="56"/>
      <c r="X148" s="223"/>
      <c r="Y148" s="223"/>
    </row>
    <row r="149" ht="15.75" customHeight="1">
      <c r="A149" s="20">
        <v>133.0</v>
      </c>
      <c r="B149" s="41" t="s">
        <v>423</v>
      </c>
      <c r="C149" s="42" t="s">
        <v>424</v>
      </c>
      <c r="D149" s="43" t="s">
        <v>425</v>
      </c>
      <c r="E149" s="218">
        <v>0.0</v>
      </c>
      <c r="F149" s="465">
        <f t="shared" si="2"/>
        <v>0</v>
      </c>
      <c r="G149" s="475">
        <v>12.0</v>
      </c>
      <c r="H149" s="465">
        <f t="shared" si="3"/>
        <v>6</v>
      </c>
      <c r="I149" s="218">
        <v>2.0</v>
      </c>
      <c r="J149" s="218">
        <v>2.0</v>
      </c>
      <c r="K149" s="476">
        <v>79.0</v>
      </c>
      <c r="L149" s="316" t="str">
        <f t="shared" si="4"/>
        <v>1</v>
      </c>
      <c r="M149" s="477">
        <f t="shared" si="5"/>
        <v>11</v>
      </c>
      <c r="N149" s="343">
        <f>Incentive!AB147</f>
        <v>4</v>
      </c>
      <c r="O149" s="24">
        <f t="shared" si="6"/>
        <v>15</v>
      </c>
      <c r="P149" s="56"/>
      <c r="Q149" s="56"/>
      <c r="R149" s="56"/>
      <c r="S149" s="56"/>
      <c r="T149" s="56"/>
      <c r="U149" s="56"/>
      <c r="V149" s="56"/>
      <c r="W149" s="56"/>
      <c r="X149" s="223"/>
      <c r="Y149" s="223"/>
    </row>
    <row r="150" ht="15.75" customHeight="1">
      <c r="A150" s="48">
        <v>134.0</v>
      </c>
      <c r="B150" s="41" t="s">
        <v>426</v>
      </c>
      <c r="C150" s="42" t="s">
        <v>427</v>
      </c>
      <c r="D150" s="43" t="s">
        <v>428</v>
      </c>
      <c r="E150" s="218">
        <v>25.0</v>
      </c>
      <c r="F150" s="465">
        <f t="shared" si="2"/>
        <v>12.5</v>
      </c>
      <c r="G150" s="478">
        <v>28.0</v>
      </c>
      <c r="H150" s="465">
        <f t="shared" si="3"/>
        <v>14</v>
      </c>
      <c r="I150" s="218">
        <v>3.0</v>
      </c>
      <c r="J150" s="218">
        <v>3.0</v>
      </c>
      <c r="K150" s="476">
        <v>100.0</v>
      </c>
      <c r="L150" s="316" t="str">
        <f t="shared" si="4"/>
        <v>4</v>
      </c>
      <c r="M150" s="477">
        <f t="shared" si="5"/>
        <v>36.5</v>
      </c>
      <c r="N150" s="343" t="str">
        <f>Incentive!AB148</f>
        <v/>
      </c>
      <c r="O150" s="24">
        <f t="shared" si="6"/>
        <v>36.5</v>
      </c>
      <c r="P150" s="56"/>
      <c r="Q150" s="56"/>
      <c r="R150" s="56"/>
      <c r="S150" s="56"/>
      <c r="T150" s="56"/>
      <c r="U150" s="56"/>
      <c r="V150" s="56"/>
      <c r="W150" s="56"/>
      <c r="X150" s="223"/>
      <c r="Y150" s="223"/>
    </row>
    <row r="151" ht="15.75" customHeight="1">
      <c r="A151" s="20">
        <v>135.0</v>
      </c>
      <c r="B151" s="41" t="s">
        <v>429</v>
      </c>
      <c r="C151" s="42" t="s">
        <v>430</v>
      </c>
      <c r="D151" s="43" t="s">
        <v>431</v>
      </c>
      <c r="E151" s="218">
        <v>22.0</v>
      </c>
      <c r="F151" s="465">
        <f t="shared" si="2"/>
        <v>11</v>
      </c>
      <c r="G151" s="478">
        <v>22.0</v>
      </c>
      <c r="H151" s="465">
        <f t="shared" si="3"/>
        <v>11</v>
      </c>
      <c r="I151" s="218">
        <v>3.0</v>
      </c>
      <c r="J151" s="218">
        <v>3.0</v>
      </c>
      <c r="K151" s="476">
        <v>77.0</v>
      </c>
      <c r="L151" s="316" t="str">
        <f t="shared" si="4"/>
        <v>1</v>
      </c>
      <c r="M151" s="477">
        <f t="shared" si="5"/>
        <v>29</v>
      </c>
      <c r="N151" s="343">
        <f>Incentive!AB149</f>
        <v>3</v>
      </c>
      <c r="O151" s="24">
        <f t="shared" si="6"/>
        <v>32</v>
      </c>
      <c r="P151" s="56"/>
      <c r="Q151" s="56"/>
      <c r="R151" s="56"/>
      <c r="S151" s="56"/>
      <c r="T151" s="56"/>
      <c r="U151" s="56"/>
      <c r="V151" s="56"/>
      <c r="W151" s="56"/>
      <c r="X151" s="223"/>
      <c r="Y151" s="223"/>
    </row>
    <row r="152" ht="15.75" customHeight="1">
      <c r="A152" s="48">
        <v>136.0</v>
      </c>
      <c r="B152" s="41" t="s">
        <v>432</v>
      </c>
      <c r="C152" s="42" t="s">
        <v>433</v>
      </c>
      <c r="D152" s="43" t="s">
        <v>434</v>
      </c>
      <c r="E152" s="218">
        <v>29.0</v>
      </c>
      <c r="F152" s="465">
        <f t="shared" si="2"/>
        <v>14.5</v>
      </c>
      <c r="G152" s="478">
        <v>25.0</v>
      </c>
      <c r="H152" s="465">
        <f t="shared" si="3"/>
        <v>12.5</v>
      </c>
      <c r="I152" s="218">
        <v>3.0</v>
      </c>
      <c r="J152" s="218">
        <v>3.0</v>
      </c>
      <c r="K152" s="476">
        <v>79.0</v>
      </c>
      <c r="L152" s="316" t="str">
        <f t="shared" si="4"/>
        <v>1</v>
      </c>
      <c r="M152" s="477">
        <f t="shared" si="5"/>
        <v>34</v>
      </c>
      <c r="N152" s="343">
        <f>Incentive!AB150</f>
        <v>3</v>
      </c>
      <c r="O152" s="24">
        <f t="shared" si="6"/>
        <v>37</v>
      </c>
      <c r="P152" s="56"/>
      <c r="Q152" s="56"/>
      <c r="R152" s="56"/>
      <c r="S152" s="56"/>
      <c r="T152" s="56"/>
      <c r="U152" s="56"/>
      <c r="V152" s="56"/>
      <c r="W152" s="56"/>
      <c r="X152" s="223"/>
      <c r="Y152" s="223"/>
    </row>
    <row r="153" ht="15.75" customHeight="1">
      <c r="A153" s="20">
        <v>137.0</v>
      </c>
      <c r="B153" s="41" t="s">
        <v>435</v>
      </c>
      <c r="C153" s="42" t="s">
        <v>436</v>
      </c>
      <c r="D153" s="43" t="s">
        <v>437</v>
      </c>
      <c r="E153" s="218">
        <v>22.0</v>
      </c>
      <c r="F153" s="465">
        <f t="shared" si="2"/>
        <v>11</v>
      </c>
      <c r="G153" s="218">
        <v>21.0</v>
      </c>
      <c r="H153" s="465">
        <f t="shared" si="3"/>
        <v>10.5</v>
      </c>
      <c r="I153" s="218">
        <v>2.0</v>
      </c>
      <c r="J153" s="218">
        <v>2.0</v>
      </c>
      <c r="K153" s="476">
        <v>77.0</v>
      </c>
      <c r="L153" s="316" t="str">
        <f t="shared" si="4"/>
        <v>1</v>
      </c>
      <c r="M153" s="477">
        <f t="shared" si="5"/>
        <v>26.5</v>
      </c>
      <c r="N153" s="343" t="str">
        <f>Incentive!AB151</f>
        <v/>
      </c>
      <c r="O153" s="24">
        <f t="shared" si="6"/>
        <v>26.5</v>
      </c>
      <c r="P153" s="56"/>
      <c r="Q153" s="56"/>
      <c r="R153" s="56"/>
      <c r="S153" s="56"/>
      <c r="T153" s="56"/>
      <c r="U153" s="56"/>
      <c r="V153" s="56"/>
      <c r="W153" s="56"/>
      <c r="X153" s="223"/>
      <c r="Y153" s="223"/>
    </row>
    <row r="154" ht="15.75" customHeight="1">
      <c r="A154" s="48">
        <v>138.0</v>
      </c>
      <c r="B154" s="41" t="s">
        <v>438</v>
      </c>
      <c r="C154" s="42" t="s">
        <v>439</v>
      </c>
      <c r="D154" s="43" t="s">
        <v>440</v>
      </c>
      <c r="E154" s="218">
        <v>11.0</v>
      </c>
      <c r="F154" s="465">
        <f t="shared" si="2"/>
        <v>5.5</v>
      </c>
      <c r="G154" s="218">
        <v>15.0</v>
      </c>
      <c r="H154" s="465">
        <f t="shared" si="3"/>
        <v>7.5</v>
      </c>
      <c r="I154" s="218">
        <v>3.0</v>
      </c>
      <c r="J154" s="218">
        <v>3.0</v>
      </c>
      <c r="K154" s="476">
        <v>79.0</v>
      </c>
      <c r="L154" s="316" t="str">
        <f t="shared" si="4"/>
        <v>1</v>
      </c>
      <c r="M154" s="477">
        <f t="shared" si="5"/>
        <v>20</v>
      </c>
      <c r="N154" s="343">
        <f>Incentive!AB152</f>
        <v>4</v>
      </c>
      <c r="O154" s="24">
        <f t="shared" si="6"/>
        <v>24</v>
      </c>
      <c r="P154" s="56"/>
      <c r="Q154" s="56"/>
      <c r="R154" s="56"/>
      <c r="S154" s="56"/>
      <c r="T154" s="56"/>
      <c r="U154" s="56"/>
      <c r="V154" s="56"/>
      <c r="W154" s="56"/>
      <c r="X154" s="223"/>
      <c r="Y154" s="223"/>
    </row>
    <row r="155" ht="15.75" customHeight="1">
      <c r="A155" s="20">
        <v>139.0</v>
      </c>
      <c r="B155" s="41" t="s">
        <v>441</v>
      </c>
      <c r="C155" s="42" t="s">
        <v>442</v>
      </c>
      <c r="D155" s="43" t="s">
        <v>443</v>
      </c>
      <c r="E155" s="218">
        <v>20.0</v>
      </c>
      <c r="F155" s="465">
        <f t="shared" si="2"/>
        <v>10</v>
      </c>
      <c r="G155" s="218">
        <v>9.0</v>
      </c>
      <c r="H155" s="465">
        <f t="shared" si="3"/>
        <v>4.5</v>
      </c>
      <c r="I155" s="218">
        <v>3.0</v>
      </c>
      <c r="J155" s="218">
        <v>3.0</v>
      </c>
      <c r="K155" s="476">
        <v>77.0</v>
      </c>
      <c r="L155" s="316" t="str">
        <f t="shared" si="4"/>
        <v>1</v>
      </c>
      <c r="M155" s="477">
        <f t="shared" si="5"/>
        <v>21.5</v>
      </c>
      <c r="N155" s="343">
        <f>Incentive!AB153</f>
        <v>3</v>
      </c>
      <c r="O155" s="24">
        <f t="shared" si="6"/>
        <v>24.5</v>
      </c>
      <c r="P155" s="56"/>
      <c r="Q155" s="56"/>
      <c r="R155" s="56"/>
      <c r="S155" s="56"/>
      <c r="T155" s="56"/>
      <c r="U155" s="56"/>
      <c r="V155" s="56"/>
      <c r="W155" s="56"/>
      <c r="X155" s="223"/>
      <c r="Y155" s="223"/>
    </row>
    <row r="156" ht="15.75" customHeight="1">
      <c r="A156" s="48">
        <v>140.0</v>
      </c>
      <c r="B156" s="41" t="s">
        <v>444</v>
      </c>
      <c r="C156" s="42" t="s">
        <v>445</v>
      </c>
      <c r="D156" s="43" t="s">
        <v>446</v>
      </c>
      <c r="E156" s="218">
        <v>22.0</v>
      </c>
      <c r="F156" s="465">
        <f t="shared" si="2"/>
        <v>11</v>
      </c>
      <c r="G156" s="218">
        <v>22.0</v>
      </c>
      <c r="H156" s="465">
        <f t="shared" si="3"/>
        <v>11</v>
      </c>
      <c r="I156" s="218">
        <v>3.0</v>
      </c>
      <c r="J156" s="218">
        <v>3.0</v>
      </c>
      <c r="K156" s="476">
        <v>88.89</v>
      </c>
      <c r="L156" s="316" t="str">
        <f t="shared" si="4"/>
        <v>2</v>
      </c>
      <c r="M156" s="477">
        <f t="shared" si="5"/>
        <v>30</v>
      </c>
      <c r="N156" s="343">
        <f>Incentive!AB154</f>
        <v>5</v>
      </c>
      <c r="O156" s="24">
        <f t="shared" si="6"/>
        <v>35</v>
      </c>
      <c r="P156" s="56"/>
      <c r="Q156" s="56"/>
      <c r="R156" s="56"/>
      <c r="S156" s="56"/>
      <c r="T156" s="56"/>
      <c r="U156" s="56"/>
      <c r="V156" s="56"/>
      <c r="W156" s="56"/>
      <c r="X156" s="223"/>
      <c r="Y156" s="223"/>
    </row>
    <row r="157" ht="15.75" customHeight="1">
      <c r="A157" s="20">
        <v>141.0</v>
      </c>
      <c r="B157" s="41" t="s">
        <v>447</v>
      </c>
      <c r="C157" s="42" t="s">
        <v>448</v>
      </c>
      <c r="D157" s="43" t="s">
        <v>449</v>
      </c>
      <c r="E157" s="218">
        <v>19.0</v>
      </c>
      <c r="F157" s="465">
        <f t="shared" si="2"/>
        <v>9.5</v>
      </c>
      <c r="G157" s="475">
        <v>18.0</v>
      </c>
      <c r="H157" s="465">
        <f t="shared" si="3"/>
        <v>9</v>
      </c>
      <c r="I157" s="218">
        <v>3.0</v>
      </c>
      <c r="J157" s="218">
        <v>3.0</v>
      </c>
      <c r="K157" s="476">
        <v>79.0</v>
      </c>
      <c r="L157" s="316" t="str">
        <f t="shared" si="4"/>
        <v>1</v>
      </c>
      <c r="M157" s="477">
        <f t="shared" si="5"/>
        <v>25.5</v>
      </c>
      <c r="N157" s="343">
        <f>Incentive!AB155</f>
        <v>3</v>
      </c>
      <c r="O157" s="24">
        <f t="shared" si="6"/>
        <v>28.5</v>
      </c>
      <c r="P157" s="56"/>
      <c r="Q157" s="56"/>
      <c r="R157" s="56"/>
      <c r="S157" s="56"/>
      <c r="T157" s="56"/>
      <c r="U157" s="56"/>
      <c r="V157" s="56"/>
      <c r="W157" s="56"/>
      <c r="X157" s="223"/>
      <c r="Y157" s="223"/>
    </row>
    <row r="158" ht="15.75" customHeight="1">
      <c r="A158" s="48">
        <v>142.0</v>
      </c>
      <c r="B158" s="41" t="s">
        <v>450</v>
      </c>
      <c r="C158" s="42" t="s">
        <v>451</v>
      </c>
      <c r="D158" s="43" t="s">
        <v>452</v>
      </c>
      <c r="E158" s="218">
        <v>18.0</v>
      </c>
      <c r="F158" s="465">
        <f t="shared" si="2"/>
        <v>9</v>
      </c>
      <c r="G158" s="478">
        <v>10.0</v>
      </c>
      <c r="H158" s="465">
        <f t="shared" si="3"/>
        <v>5</v>
      </c>
      <c r="I158" s="218">
        <v>2.0</v>
      </c>
      <c r="J158" s="218">
        <v>2.0</v>
      </c>
      <c r="K158" s="476">
        <v>76.0</v>
      </c>
      <c r="L158" s="316" t="str">
        <f t="shared" si="4"/>
        <v>1</v>
      </c>
      <c r="M158" s="477">
        <f t="shared" si="5"/>
        <v>19</v>
      </c>
      <c r="N158" s="343">
        <f>Incentive!AB156</f>
        <v>4</v>
      </c>
      <c r="O158" s="24">
        <f t="shared" si="6"/>
        <v>23</v>
      </c>
      <c r="P158" s="56"/>
      <c r="Q158" s="56"/>
      <c r="R158" s="56"/>
      <c r="S158" s="56"/>
      <c r="T158" s="56"/>
      <c r="U158" s="56"/>
      <c r="V158" s="56"/>
      <c r="W158" s="56"/>
      <c r="X158" s="223"/>
      <c r="Y158" s="223"/>
    </row>
    <row r="159" ht="15.75" customHeight="1">
      <c r="A159" s="20">
        <v>143.0</v>
      </c>
      <c r="B159" s="41" t="s">
        <v>453</v>
      </c>
      <c r="C159" s="42" t="s">
        <v>454</v>
      </c>
      <c r="D159" s="43" t="s">
        <v>455</v>
      </c>
      <c r="E159" s="218">
        <v>24.0</v>
      </c>
      <c r="F159" s="465">
        <f t="shared" si="2"/>
        <v>12</v>
      </c>
      <c r="G159" s="478">
        <v>19.0</v>
      </c>
      <c r="H159" s="465">
        <f t="shared" si="3"/>
        <v>9.5</v>
      </c>
      <c r="I159" s="218">
        <v>3.0</v>
      </c>
      <c r="J159" s="218">
        <v>3.0</v>
      </c>
      <c r="K159" s="476">
        <v>77.78</v>
      </c>
      <c r="L159" s="316" t="str">
        <f t="shared" si="4"/>
        <v>1</v>
      </c>
      <c r="M159" s="477">
        <f t="shared" si="5"/>
        <v>28.5</v>
      </c>
      <c r="N159" s="343">
        <f>Incentive!AB157</f>
        <v>2</v>
      </c>
      <c r="O159" s="24">
        <f t="shared" si="6"/>
        <v>30.5</v>
      </c>
      <c r="P159" s="56"/>
      <c r="Q159" s="56"/>
      <c r="R159" s="56"/>
      <c r="S159" s="56"/>
      <c r="T159" s="56"/>
      <c r="U159" s="56"/>
      <c r="V159" s="56"/>
      <c r="W159" s="56"/>
      <c r="X159" s="223"/>
      <c r="Y159" s="223"/>
    </row>
    <row r="160" ht="15.75" customHeight="1">
      <c r="A160" s="48">
        <v>144.0</v>
      </c>
      <c r="B160" s="41" t="s">
        <v>456</v>
      </c>
      <c r="C160" s="42" t="s">
        <v>457</v>
      </c>
      <c r="D160" s="43" t="s">
        <v>458</v>
      </c>
      <c r="E160" s="218">
        <v>17.0</v>
      </c>
      <c r="F160" s="465">
        <f t="shared" si="2"/>
        <v>8.5</v>
      </c>
      <c r="G160" s="478">
        <v>22.0</v>
      </c>
      <c r="H160" s="465">
        <f t="shared" si="3"/>
        <v>11</v>
      </c>
      <c r="I160" s="218">
        <v>3.0</v>
      </c>
      <c r="J160" s="218">
        <v>3.0</v>
      </c>
      <c r="K160" s="476">
        <v>77.78</v>
      </c>
      <c r="L160" s="316" t="str">
        <f t="shared" si="4"/>
        <v>1</v>
      </c>
      <c r="M160" s="477">
        <f t="shared" si="5"/>
        <v>26.5</v>
      </c>
      <c r="N160" s="343">
        <f>Incentive!AB158</f>
        <v>1</v>
      </c>
      <c r="O160" s="24">
        <f t="shared" si="6"/>
        <v>27.5</v>
      </c>
      <c r="P160" s="56"/>
      <c r="Q160" s="56"/>
      <c r="R160" s="56"/>
      <c r="S160" s="56"/>
      <c r="T160" s="56"/>
      <c r="U160" s="56"/>
      <c r="V160" s="56"/>
      <c r="W160" s="56"/>
      <c r="X160" s="223"/>
      <c r="Y160" s="223"/>
    </row>
    <row r="161" ht="15.75" customHeight="1">
      <c r="A161" s="20">
        <v>145.0</v>
      </c>
      <c r="B161" s="41" t="s">
        <v>459</v>
      </c>
      <c r="C161" s="42" t="s">
        <v>460</v>
      </c>
      <c r="D161" s="43" t="s">
        <v>461</v>
      </c>
      <c r="E161" s="218">
        <v>10.0</v>
      </c>
      <c r="F161" s="465">
        <f t="shared" si="2"/>
        <v>5</v>
      </c>
      <c r="G161" s="478">
        <v>14.0</v>
      </c>
      <c r="H161" s="465">
        <f t="shared" si="3"/>
        <v>7</v>
      </c>
      <c r="I161" s="218">
        <v>3.0</v>
      </c>
      <c r="J161" s="218">
        <v>3.0</v>
      </c>
      <c r="K161" s="476">
        <v>77.78</v>
      </c>
      <c r="L161" s="316" t="str">
        <f t="shared" si="4"/>
        <v>1</v>
      </c>
      <c r="M161" s="477">
        <f t="shared" si="5"/>
        <v>19</v>
      </c>
      <c r="N161" s="343">
        <f>Incentive!AB159</f>
        <v>3</v>
      </c>
      <c r="O161" s="24">
        <f t="shared" si="6"/>
        <v>22</v>
      </c>
      <c r="P161" s="56"/>
      <c r="Q161" s="56"/>
      <c r="R161" s="56"/>
      <c r="S161" s="56"/>
      <c r="T161" s="56"/>
      <c r="U161" s="56"/>
      <c r="V161" s="56"/>
      <c r="W161" s="56"/>
      <c r="X161" s="223"/>
      <c r="Y161" s="223"/>
    </row>
    <row r="162" ht="15.75" customHeight="1">
      <c r="A162" s="48">
        <v>146.0</v>
      </c>
      <c r="B162" s="41" t="s">
        <v>462</v>
      </c>
      <c r="C162" s="42" t="s">
        <v>463</v>
      </c>
      <c r="D162" s="43" t="s">
        <v>464</v>
      </c>
      <c r="E162" s="218">
        <v>17.0</v>
      </c>
      <c r="F162" s="465">
        <f t="shared" si="2"/>
        <v>8.5</v>
      </c>
      <c r="G162" s="475">
        <v>25.0</v>
      </c>
      <c r="H162" s="465">
        <f t="shared" si="3"/>
        <v>12.5</v>
      </c>
      <c r="I162" s="218">
        <v>3.0</v>
      </c>
      <c r="J162" s="218">
        <v>3.0</v>
      </c>
      <c r="K162" s="476">
        <v>76.0</v>
      </c>
      <c r="L162" s="316" t="str">
        <f t="shared" si="4"/>
        <v>1</v>
      </c>
      <c r="M162" s="477">
        <f t="shared" si="5"/>
        <v>28</v>
      </c>
      <c r="N162" s="343">
        <f>Incentive!AB160</f>
        <v>3</v>
      </c>
      <c r="O162" s="24">
        <f t="shared" si="6"/>
        <v>31</v>
      </c>
      <c r="P162" s="56"/>
      <c r="Q162" s="56"/>
      <c r="R162" s="56"/>
      <c r="S162" s="56"/>
      <c r="T162" s="56"/>
      <c r="U162" s="56"/>
      <c r="V162" s="56"/>
      <c r="W162" s="56"/>
      <c r="X162" s="223"/>
      <c r="Y162" s="223"/>
    </row>
    <row r="163" ht="15.75" customHeight="1">
      <c r="A163" s="20">
        <v>147.0</v>
      </c>
      <c r="B163" s="41" t="s">
        <v>465</v>
      </c>
      <c r="C163" s="42" t="s">
        <v>466</v>
      </c>
      <c r="D163" s="43" t="s">
        <v>467</v>
      </c>
      <c r="E163" s="218">
        <v>29.0</v>
      </c>
      <c r="F163" s="465">
        <f t="shared" si="2"/>
        <v>14.5</v>
      </c>
      <c r="G163" s="478">
        <v>22.0</v>
      </c>
      <c r="H163" s="465">
        <f t="shared" si="3"/>
        <v>11</v>
      </c>
      <c r="I163" s="218">
        <v>2.0</v>
      </c>
      <c r="J163" s="218">
        <v>2.0</v>
      </c>
      <c r="K163" s="476">
        <v>76.0</v>
      </c>
      <c r="L163" s="316" t="str">
        <f t="shared" si="4"/>
        <v>1</v>
      </c>
      <c r="M163" s="477">
        <f t="shared" si="5"/>
        <v>30.5</v>
      </c>
      <c r="N163" s="343">
        <f>Incentive!AB161</f>
        <v>1</v>
      </c>
      <c r="O163" s="24">
        <f t="shared" si="6"/>
        <v>31.5</v>
      </c>
      <c r="P163" s="56"/>
      <c r="Q163" s="56"/>
      <c r="R163" s="56"/>
      <c r="S163" s="56"/>
      <c r="T163" s="56"/>
      <c r="U163" s="56"/>
      <c r="V163" s="56"/>
      <c r="W163" s="56"/>
      <c r="X163" s="223"/>
      <c r="Y163" s="223"/>
    </row>
    <row r="164" ht="15.75" customHeight="1">
      <c r="A164" s="48">
        <v>148.0</v>
      </c>
      <c r="B164" s="41" t="s">
        <v>468</v>
      </c>
      <c r="C164" s="42" t="s">
        <v>469</v>
      </c>
      <c r="D164" s="43" t="s">
        <v>470</v>
      </c>
      <c r="E164" s="218">
        <v>24.0</v>
      </c>
      <c r="F164" s="465">
        <f t="shared" si="2"/>
        <v>12</v>
      </c>
      <c r="G164" s="478">
        <v>24.0</v>
      </c>
      <c r="H164" s="465">
        <f t="shared" si="3"/>
        <v>12</v>
      </c>
      <c r="I164" s="218">
        <v>2.0</v>
      </c>
      <c r="J164" s="218">
        <v>2.0</v>
      </c>
      <c r="K164" s="476">
        <v>78.0</v>
      </c>
      <c r="L164" s="316" t="str">
        <f t="shared" si="4"/>
        <v>1</v>
      </c>
      <c r="M164" s="477">
        <f t="shared" si="5"/>
        <v>29</v>
      </c>
      <c r="N164" s="343" t="str">
        <f>Incentive!AB162</f>
        <v/>
      </c>
      <c r="O164" s="24">
        <f t="shared" si="6"/>
        <v>29</v>
      </c>
      <c r="P164" s="56"/>
      <c r="Q164" s="56"/>
      <c r="R164" s="56"/>
      <c r="S164" s="56"/>
      <c r="T164" s="56"/>
      <c r="U164" s="56"/>
      <c r="V164" s="56"/>
      <c r="W164" s="56"/>
      <c r="X164" s="223"/>
      <c r="Y164" s="223"/>
    </row>
    <row r="165" ht="15.75" customHeight="1">
      <c r="A165" s="20">
        <v>149.0</v>
      </c>
      <c r="B165" s="41" t="s">
        <v>471</v>
      </c>
      <c r="C165" s="42" t="s">
        <v>472</v>
      </c>
      <c r="D165" s="43" t="s">
        <v>473</v>
      </c>
      <c r="E165" s="218">
        <v>19.0</v>
      </c>
      <c r="F165" s="465">
        <f t="shared" si="2"/>
        <v>9.5</v>
      </c>
      <c r="G165" s="218">
        <v>18.0</v>
      </c>
      <c r="H165" s="465">
        <f t="shared" si="3"/>
        <v>9</v>
      </c>
      <c r="I165" s="218">
        <v>2.0</v>
      </c>
      <c r="J165" s="218">
        <v>2.0</v>
      </c>
      <c r="K165" s="476">
        <v>79.0</v>
      </c>
      <c r="L165" s="316" t="str">
        <f t="shared" si="4"/>
        <v>1</v>
      </c>
      <c r="M165" s="477">
        <f t="shared" si="5"/>
        <v>23.5</v>
      </c>
      <c r="N165" s="343">
        <f>Incentive!AB163</f>
        <v>5</v>
      </c>
      <c r="O165" s="24">
        <f t="shared" si="6"/>
        <v>28.5</v>
      </c>
      <c r="P165" s="56"/>
      <c r="Q165" s="56"/>
      <c r="R165" s="56"/>
      <c r="S165" s="56"/>
      <c r="T165" s="56"/>
      <c r="U165" s="56"/>
      <c r="V165" s="56"/>
      <c r="W165" s="56"/>
      <c r="X165" s="223"/>
      <c r="Y165" s="223"/>
    </row>
    <row r="166" ht="15.75" customHeight="1">
      <c r="A166" s="48">
        <v>150.0</v>
      </c>
      <c r="B166" s="41" t="s">
        <v>474</v>
      </c>
      <c r="C166" s="42" t="s">
        <v>475</v>
      </c>
      <c r="D166" s="43" t="s">
        <v>476</v>
      </c>
      <c r="E166" s="218">
        <v>18.0</v>
      </c>
      <c r="F166" s="465">
        <f t="shared" si="2"/>
        <v>9</v>
      </c>
      <c r="G166" s="218">
        <v>18.0</v>
      </c>
      <c r="H166" s="465">
        <f t="shared" si="3"/>
        <v>9</v>
      </c>
      <c r="I166" s="218">
        <v>3.0</v>
      </c>
      <c r="J166" s="218">
        <v>3.0</v>
      </c>
      <c r="K166" s="476">
        <v>76.0</v>
      </c>
      <c r="L166" s="316" t="str">
        <f t="shared" si="4"/>
        <v>1</v>
      </c>
      <c r="M166" s="477">
        <f t="shared" si="5"/>
        <v>25</v>
      </c>
      <c r="N166" s="343">
        <f>Incentive!AB164</f>
        <v>3</v>
      </c>
      <c r="O166" s="24">
        <f t="shared" si="6"/>
        <v>28</v>
      </c>
      <c r="P166" s="56"/>
      <c r="Q166" s="56"/>
      <c r="R166" s="56"/>
      <c r="S166" s="56"/>
      <c r="T166" s="56"/>
      <c r="U166" s="56"/>
      <c r="V166" s="56"/>
      <c r="W166" s="56"/>
      <c r="X166" s="223"/>
      <c r="Y166" s="223"/>
    </row>
    <row r="167" ht="15.75" customHeight="1">
      <c r="A167" s="20">
        <v>151.0</v>
      </c>
      <c r="B167" s="41" t="s">
        <v>477</v>
      </c>
      <c r="C167" s="42" t="s">
        <v>478</v>
      </c>
      <c r="D167" s="43" t="s">
        <v>479</v>
      </c>
      <c r="E167" s="218">
        <v>28.0</v>
      </c>
      <c r="F167" s="465">
        <f t="shared" si="2"/>
        <v>14</v>
      </c>
      <c r="G167" s="475">
        <v>29.0</v>
      </c>
      <c r="H167" s="465">
        <f t="shared" si="3"/>
        <v>14.5</v>
      </c>
      <c r="I167" s="218">
        <v>3.0</v>
      </c>
      <c r="J167" s="218">
        <v>2.0</v>
      </c>
      <c r="K167" s="476">
        <v>76.0</v>
      </c>
      <c r="L167" s="316" t="str">
        <f t="shared" si="4"/>
        <v>1</v>
      </c>
      <c r="M167" s="477">
        <f t="shared" si="5"/>
        <v>34.5</v>
      </c>
      <c r="N167" s="343">
        <f>Incentive!AB165</f>
        <v>5</v>
      </c>
      <c r="O167" s="24">
        <f t="shared" si="6"/>
        <v>39.5</v>
      </c>
      <c r="P167" s="56"/>
      <c r="Q167" s="56"/>
      <c r="R167" s="56"/>
      <c r="S167" s="56"/>
      <c r="T167" s="56"/>
      <c r="U167" s="56"/>
      <c r="V167" s="56"/>
      <c r="W167" s="56"/>
      <c r="X167" s="223"/>
      <c r="Y167" s="223"/>
    </row>
    <row r="168" ht="15.75" customHeight="1">
      <c r="A168" s="48">
        <v>152.0</v>
      </c>
      <c r="B168" s="41" t="s">
        <v>480</v>
      </c>
      <c r="C168" s="42" t="s">
        <v>481</v>
      </c>
      <c r="D168" s="43" t="s">
        <v>482</v>
      </c>
      <c r="E168" s="218">
        <v>22.0</v>
      </c>
      <c r="F168" s="465">
        <f t="shared" si="2"/>
        <v>11</v>
      </c>
      <c r="G168" s="478">
        <v>19.0</v>
      </c>
      <c r="H168" s="465">
        <f t="shared" si="3"/>
        <v>9.5</v>
      </c>
      <c r="I168" s="218">
        <v>2.0</v>
      </c>
      <c r="J168" s="218">
        <v>2.0</v>
      </c>
      <c r="K168" s="476">
        <v>76.0</v>
      </c>
      <c r="L168" s="316" t="str">
        <f t="shared" si="4"/>
        <v>1</v>
      </c>
      <c r="M168" s="477">
        <f t="shared" si="5"/>
        <v>25.5</v>
      </c>
      <c r="N168" s="343" t="str">
        <f>Incentive!AB166</f>
        <v/>
      </c>
      <c r="O168" s="24">
        <f t="shared" si="6"/>
        <v>25.5</v>
      </c>
      <c r="P168" s="56"/>
      <c r="Q168" s="56"/>
      <c r="R168" s="56"/>
      <c r="S168" s="56"/>
      <c r="T168" s="56"/>
      <c r="U168" s="56"/>
      <c r="V168" s="56"/>
      <c r="W168" s="56"/>
      <c r="X168" s="223"/>
      <c r="Y168" s="223"/>
    </row>
    <row r="169" ht="15.75" customHeight="1">
      <c r="A169" s="20">
        <v>153.0</v>
      </c>
      <c r="B169" s="41" t="s">
        <v>483</v>
      </c>
      <c r="C169" s="42" t="s">
        <v>484</v>
      </c>
      <c r="D169" s="43" t="s">
        <v>485</v>
      </c>
      <c r="E169" s="218">
        <v>14.0</v>
      </c>
      <c r="F169" s="465">
        <f t="shared" si="2"/>
        <v>7</v>
      </c>
      <c r="G169" s="218">
        <v>12.0</v>
      </c>
      <c r="H169" s="465">
        <f t="shared" si="3"/>
        <v>6</v>
      </c>
      <c r="I169" s="218">
        <v>2.0</v>
      </c>
      <c r="J169" s="218">
        <v>2.0</v>
      </c>
      <c r="K169" s="476">
        <v>77.0</v>
      </c>
      <c r="L169" s="316" t="str">
        <f t="shared" si="4"/>
        <v>1</v>
      </c>
      <c r="M169" s="477">
        <f t="shared" si="5"/>
        <v>18</v>
      </c>
      <c r="N169" s="343" t="str">
        <f>Incentive!AB167</f>
        <v/>
      </c>
      <c r="O169" s="24">
        <f t="shared" si="6"/>
        <v>18</v>
      </c>
      <c r="P169" s="56"/>
      <c r="Q169" s="56"/>
      <c r="R169" s="56"/>
      <c r="S169" s="56"/>
      <c r="T169" s="56"/>
      <c r="U169" s="56"/>
      <c r="V169" s="56"/>
      <c r="W169" s="56"/>
      <c r="X169" s="223"/>
      <c r="Y169" s="223"/>
    </row>
    <row r="170" ht="15.75" customHeight="1">
      <c r="A170" s="48">
        <v>154.0</v>
      </c>
      <c r="B170" s="41" t="s">
        <v>486</v>
      </c>
      <c r="C170" s="42" t="s">
        <v>487</v>
      </c>
      <c r="D170" s="43" t="s">
        <v>488</v>
      </c>
      <c r="E170" s="218">
        <v>11.0</v>
      </c>
      <c r="F170" s="465">
        <f t="shared" si="2"/>
        <v>5.5</v>
      </c>
      <c r="G170" s="218">
        <v>8.0</v>
      </c>
      <c r="H170" s="465">
        <f t="shared" si="3"/>
        <v>4</v>
      </c>
      <c r="I170" s="218">
        <v>2.0</v>
      </c>
      <c r="J170" s="218">
        <v>2.0</v>
      </c>
      <c r="K170" s="476">
        <v>79.0</v>
      </c>
      <c r="L170" s="316" t="str">
        <f t="shared" si="4"/>
        <v>1</v>
      </c>
      <c r="M170" s="477">
        <f t="shared" si="5"/>
        <v>14.5</v>
      </c>
      <c r="N170" s="343" t="str">
        <f>Incentive!AB168</f>
        <v/>
      </c>
      <c r="O170" s="24">
        <f t="shared" si="6"/>
        <v>14.5</v>
      </c>
      <c r="P170" s="56"/>
      <c r="Q170" s="56"/>
      <c r="R170" s="56"/>
      <c r="S170" s="56"/>
      <c r="T170" s="56"/>
      <c r="U170" s="56"/>
      <c r="V170" s="56"/>
      <c r="W170" s="56"/>
      <c r="X170" s="223"/>
      <c r="Y170" s="223"/>
    </row>
    <row r="171" ht="15.75" customHeight="1">
      <c r="A171" s="20">
        <v>155.0</v>
      </c>
      <c r="B171" s="41" t="s">
        <v>489</v>
      </c>
      <c r="C171" s="42" t="s">
        <v>490</v>
      </c>
      <c r="D171" s="43" t="s">
        <v>491</v>
      </c>
      <c r="E171" s="20">
        <v>20.0</v>
      </c>
      <c r="F171" s="465">
        <f t="shared" si="2"/>
        <v>10</v>
      </c>
      <c r="G171" s="218">
        <v>16.0</v>
      </c>
      <c r="H171" s="465">
        <f t="shared" si="3"/>
        <v>8</v>
      </c>
      <c r="I171" s="20">
        <v>3.0</v>
      </c>
      <c r="J171" s="20">
        <v>3.0</v>
      </c>
      <c r="K171" s="476">
        <v>82.0</v>
      </c>
      <c r="L171" s="316" t="str">
        <f t="shared" si="4"/>
        <v>2</v>
      </c>
      <c r="M171" s="477">
        <f t="shared" si="5"/>
        <v>26</v>
      </c>
      <c r="N171" s="343" t="str">
        <f>Incentive!AB169</f>
        <v/>
      </c>
      <c r="O171" s="24">
        <f t="shared" si="6"/>
        <v>26</v>
      </c>
      <c r="P171" s="56"/>
      <c r="Q171" s="56"/>
      <c r="R171" s="56"/>
      <c r="S171" s="56"/>
      <c r="T171" s="56"/>
      <c r="U171" s="56"/>
      <c r="V171" s="56"/>
      <c r="W171" s="56"/>
      <c r="X171" s="223"/>
      <c r="Y171" s="223"/>
    </row>
    <row r="172" ht="15.75" customHeight="1">
      <c r="A172" s="48">
        <v>156.0</v>
      </c>
      <c r="B172" s="41" t="s">
        <v>492</v>
      </c>
      <c r="C172" s="42" t="s">
        <v>493</v>
      </c>
      <c r="D172" s="43" t="s">
        <v>494</v>
      </c>
      <c r="E172" s="20">
        <v>15.0</v>
      </c>
      <c r="F172" s="465">
        <f t="shared" si="2"/>
        <v>7.5</v>
      </c>
      <c r="G172" s="218">
        <v>9.0</v>
      </c>
      <c r="H172" s="465">
        <f t="shared" si="3"/>
        <v>4.5</v>
      </c>
      <c r="I172" s="20">
        <v>2.0</v>
      </c>
      <c r="J172" s="20">
        <v>2.0</v>
      </c>
      <c r="K172" s="476">
        <v>77.78</v>
      </c>
      <c r="L172" s="316" t="str">
        <f t="shared" si="4"/>
        <v>1</v>
      </c>
      <c r="M172" s="477">
        <f t="shared" si="5"/>
        <v>17</v>
      </c>
      <c r="N172" s="343" t="str">
        <f>Incentive!AB170</f>
        <v/>
      </c>
      <c r="O172" s="24">
        <f t="shared" si="6"/>
        <v>17</v>
      </c>
      <c r="P172" s="56"/>
      <c r="Q172" s="56"/>
      <c r="R172" s="56"/>
      <c r="S172" s="56"/>
      <c r="T172" s="56"/>
      <c r="U172" s="56"/>
      <c r="V172" s="56"/>
      <c r="W172" s="56"/>
      <c r="X172" s="223"/>
      <c r="Y172" s="223"/>
    </row>
    <row r="173" ht="15.75" customHeight="1">
      <c r="A173" s="20">
        <v>157.0</v>
      </c>
      <c r="B173" s="41" t="s">
        <v>495</v>
      </c>
      <c r="C173" s="42" t="s">
        <v>496</v>
      </c>
      <c r="D173" s="43" t="s">
        <v>497</v>
      </c>
      <c r="E173" s="20">
        <v>17.0</v>
      </c>
      <c r="F173" s="465">
        <f t="shared" si="2"/>
        <v>8.5</v>
      </c>
      <c r="G173" s="479">
        <v>8.0</v>
      </c>
      <c r="H173" s="465">
        <f t="shared" si="3"/>
        <v>4</v>
      </c>
      <c r="I173" s="20">
        <v>2.0</v>
      </c>
      <c r="J173" s="20">
        <v>2.0</v>
      </c>
      <c r="K173" s="476">
        <v>76.0</v>
      </c>
      <c r="L173" s="316" t="str">
        <f t="shared" si="4"/>
        <v>1</v>
      </c>
      <c r="M173" s="477">
        <f t="shared" si="5"/>
        <v>17.5</v>
      </c>
      <c r="N173" s="343" t="str">
        <f>Incentive!AB171</f>
        <v/>
      </c>
      <c r="O173" s="24">
        <f t="shared" si="6"/>
        <v>17.5</v>
      </c>
      <c r="P173" s="56"/>
      <c r="Q173" s="56"/>
      <c r="R173" s="56"/>
      <c r="S173" s="56"/>
      <c r="T173" s="56"/>
      <c r="U173" s="56"/>
      <c r="V173" s="56"/>
      <c r="W173" s="56"/>
      <c r="X173" s="223"/>
      <c r="Y173" s="223"/>
    </row>
    <row r="174" ht="15.75" customHeight="1">
      <c r="A174" s="48">
        <v>158.0</v>
      </c>
      <c r="B174" s="41" t="s">
        <v>498</v>
      </c>
      <c r="C174" s="42" t="s">
        <v>499</v>
      </c>
      <c r="D174" s="43" t="s">
        <v>500</v>
      </c>
      <c r="E174" s="20">
        <v>20.0</v>
      </c>
      <c r="F174" s="465">
        <f t="shared" si="2"/>
        <v>10</v>
      </c>
      <c r="G174" s="478">
        <v>14.0</v>
      </c>
      <c r="H174" s="465">
        <f t="shared" si="3"/>
        <v>7</v>
      </c>
      <c r="I174" s="20">
        <v>3.0</v>
      </c>
      <c r="J174" s="20">
        <v>3.0</v>
      </c>
      <c r="K174" s="476">
        <v>77.0</v>
      </c>
      <c r="L174" s="316" t="str">
        <f t="shared" si="4"/>
        <v>1</v>
      </c>
      <c r="M174" s="477">
        <f t="shared" si="5"/>
        <v>24</v>
      </c>
      <c r="N174" s="343" t="str">
        <f>Incentive!AB172</f>
        <v/>
      </c>
      <c r="O174" s="24">
        <f t="shared" si="6"/>
        <v>24</v>
      </c>
      <c r="P174" s="56"/>
      <c r="Q174" s="56"/>
      <c r="R174" s="56"/>
      <c r="S174" s="56"/>
      <c r="T174" s="56"/>
      <c r="U174" s="56"/>
      <c r="V174" s="56"/>
      <c r="W174" s="56"/>
      <c r="X174" s="223"/>
      <c r="Y174" s="223"/>
    </row>
    <row r="175" ht="15.75" customHeight="1">
      <c r="A175" s="20">
        <v>159.0</v>
      </c>
      <c r="B175" s="41" t="s">
        <v>501</v>
      </c>
      <c r="C175" s="42" t="s">
        <v>502</v>
      </c>
      <c r="D175" s="43" t="s">
        <v>503</v>
      </c>
      <c r="E175" s="20">
        <v>16.0</v>
      </c>
      <c r="F175" s="465">
        <f t="shared" si="2"/>
        <v>8</v>
      </c>
      <c r="G175" s="475">
        <v>17.0</v>
      </c>
      <c r="H175" s="465">
        <f t="shared" si="3"/>
        <v>8.5</v>
      </c>
      <c r="I175" s="20">
        <v>3.0</v>
      </c>
      <c r="J175" s="20">
        <v>3.0</v>
      </c>
      <c r="K175" s="476">
        <v>100.0</v>
      </c>
      <c r="L175" s="316" t="str">
        <f t="shared" si="4"/>
        <v>4</v>
      </c>
      <c r="M175" s="477">
        <f t="shared" si="5"/>
        <v>26.5</v>
      </c>
      <c r="N175" s="343" t="str">
        <f>Incentive!AB173</f>
        <v/>
      </c>
      <c r="O175" s="24">
        <f t="shared" si="6"/>
        <v>26.5</v>
      </c>
      <c r="P175" s="56"/>
      <c r="Q175" s="56"/>
      <c r="R175" s="56"/>
      <c r="S175" s="56"/>
      <c r="T175" s="56"/>
      <c r="U175" s="56"/>
      <c r="V175" s="56"/>
      <c r="W175" s="56"/>
      <c r="X175" s="223"/>
      <c r="Y175" s="223"/>
    </row>
    <row r="176" ht="15.75" customHeight="1">
      <c r="A176" s="48">
        <v>160.0</v>
      </c>
      <c r="B176" s="41" t="s">
        <v>504</v>
      </c>
      <c r="C176" s="35" t="s">
        <v>505</v>
      </c>
      <c r="D176" s="36" t="s">
        <v>506</v>
      </c>
      <c r="E176" s="48"/>
      <c r="F176" s="465">
        <f t="shared" si="2"/>
        <v>0</v>
      </c>
      <c r="G176" s="20">
        <v>0.0</v>
      </c>
      <c r="H176" s="465">
        <f t="shared" si="3"/>
        <v>0</v>
      </c>
      <c r="I176" s="20">
        <v>3.0</v>
      </c>
      <c r="J176" s="20">
        <v>3.0</v>
      </c>
      <c r="K176" s="20">
        <v>100.0</v>
      </c>
      <c r="L176" s="316" t="str">
        <f t="shared" si="4"/>
        <v>4</v>
      </c>
      <c r="M176" s="477">
        <f t="shared" si="5"/>
        <v>10</v>
      </c>
      <c r="N176" s="343">
        <f>Incentive!AB174</f>
        <v>5</v>
      </c>
      <c r="O176" s="24">
        <f t="shared" si="6"/>
        <v>15</v>
      </c>
      <c r="P176" s="56"/>
      <c r="Q176" s="56"/>
      <c r="R176" s="56"/>
      <c r="S176" s="56"/>
      <c r="T176" s="56"/>
      <c r="U176" s="56"/>
      <c r="V176" s="56"/>
      <c r="W176" s="56"/>
      <c r="X176" s="223"/>
      <c r="Y176" s="223"/>
    </row>
    <row r="177" ht="15.75" customHeight="1">
      <c r="A177" s="20">
        <v>161.0</v>
      </c>
      <c r="B177" s="41" t="s">
        <v>507</v>
      </c>
      <c r="C177" s="35" t="s">
        <v>508</v>
      </c>
      <c r="D177" s="36" t="s">
        <v>509</v>
      </c>
      <c r="E177" s="20">
        <v>9.0</v>
      </c>
      <c r="F177" s="465">
        <f t="shared" si="2"/>
        <v>4.5</v>
      </c>
      <c r="G177" s="20">
        <v>6.0</v>
      </c>
      <c r="H177" s="465">
        <f t="shared" si="3"/>
        <v>3</v>
      </c>
      <c r="I177" s="20">
        <v>3.0</v>
      </c>
      <c r="J177" s="20">
        <v>3.0</v>
      </c>
      <c r="K177" s="20">
        <v>100.0</v>
      </c>
      <c r="L177" s="316" t="str">
        <f t="shared" si="4"/>
        <v>4</v>
      </c>
      <c r="M177" s="477">
        <f t="shared" si="5"/>
        <v>17.5</v>
      </c>
      <c r="N177" s="343">
        <f>Incentive!AB175</f>
        <v>3</v>
      </c>
      <c r="O177" s="24">
        <f t="shared" si="6"/>
        <v>20.5</v>
      </c>
      <c r="P177" s="56"/>
      <c r="Q177" s="56"/>
      <c r="R177" s="56"/>
      <c r="S177" s="56"/>
      <c r="T177" s="56"/>
      <c r="U177" s="56"/>
      <c r="V177" s="56"/>
      <c r="W177" s="56"/>
      <c r="X177" s="223"/>
      <c r="Y177" s="223"/>
    </row>
    <row r="178" ht="15.75" customHeight="1">
      <c r="A178" s="48">
        <v>162.0</v>
      </c>
      <c r="B178" s="41" t="s">
        <v>510</v>
      </c>
      <c r="C178" s="35" t="s">
        <v>511</v>
      </c>
      <c r="D178" s="36" t="s">
        <v>512</v>
      </c>
      <c r="E178" s="20">
        <v>6.0</v>
      </c>
      <c r="F178" s="465">
        <f t="shared" si="2"/>
        <v>3</v>
      </c>
      <c r="G178" s="20">
        <v>5.0</v>
      </c>
      <c r="H178" s="465">
        <f t="shared" si="3"/>
        <v>2.5</v>
      </c>
      <c r="I178" s="20">
        <v>3.0</v>
      </c>
      <c r="J178" s="20">
        <v>3.0</v>
      </c>
      <c r="K178" s="20">
        <v>100.0</v>
      </c>
      <c r="L178" s="316" t="str">
        <f t="shared" si="4"/>
        <v>4</v>
      </c>
      <c r="M178" s="477">
        <f t="shared" si="5"/>
        <v>15.5</v>
      </c>
      <c r="N178" s="343">
        <f>Incentive!AB176</f>
        <v>3</v>
      </c>
      <c r="O178" s="24">
        <f t="shared" si="6"/>
        <v>18.5</v>
      </c>
      <c r="P178" s="56"/>
      <c r="Q178" s="56"/>
      <c r="R178" s="56"/>
      <c r="S178" s="56"/>
      <c r="T178" s="56"/>
      <c r="U178" s="56"/>
      <c r="V178" s="56"/>
      <c r="W178" s="56"/>
      <c r="X178" s="223"/>
      <c r="Y178" s="223"/>
    </row>
    <row r="179" ht="15.75" customHeight="1">
      <c r="A179" s="20">
        <v>163.0</v>
      </c>
      <c r="B179" s="41" t="s">
        <v>513</v>
      </c>
      <c r="C179" s="35" t="s">
        <v>514</v>
      </c>
      <c r="D179" s="36" t="s">
        <v>515</v>
      </c>
      <c r="E179" s="20">
        <v>7.0</v>
      </c>
      <c r="F179" s="465">
        <f t="shared" si="2"/>
        <v>3.5</v>
      </c>
      <c r="G179" s="20">
        <v>0.0</v>
      </c>
      <c r="H179" s="465">
        <f t="shared" si="3"/>
        <v>0</v>
      </c>
      <c r="I179" s="20">
        <v>3.0</v>
      </c>
      <c r="J179" s="20">
        <v>3.0</v>
      </c>
      <c r="K179" s="20">
        <v>100.0</v>
      </c>
      <c r="L179" s="316" t="str">
        <f t="shared" si="4"/>
        <v>4</v>
      </c>
      <c r="M179" s="477">
        <f t="shared" si="5"/>
        <v>13.5</v>
      </c>
      <c r="N179" s="343">
        <f>Incentive!AB177</f>
        <v>3</v>
      </c>
      <c r="O179" s="24">
        <f t="shared" si="6"/>
        <v>16.5</v>
      </c>
      <c r="P179" s="56"/>
      <c r="Q179" s="56"/>
      <c r="R179" s="56"/>
      <c r="S179" s="56"/>
      <c r="T179" s="56"/>
      <c r="U179" s="56"/>
      <c r="V179" s="56"/>
      <c r="W179" s="56"/>
      <c r="X179" s="223"/>
      <c r="Y179" s="223"/>
    </row>
    <row r="180" ht="15.75" customHeight="1">
      <c r="A180" s="48">
        <v>164.0</v>
      </c>
      <c r="B180" s="41" t="s">
        <v>516</v>
      </c>
      <c r="C180" s="35" t="s">
        <v>517</v>
      </c>
      <c r="D180" s="36" t="s">
        <v>518</v>
      </c>
      <c r="E180" s="20">
        <v>11.0</v>
      </c>
      <c r="F180" s="465">
        <f t="shared" si="2"/>
        <v>5.5</v>
      </c>
      <c r="G180" s="20">
        <v>8.0</v>
      </c>
      <c r="H180" s="465">
        <f t="shared" si="3"/>
        <v>4</v>
      </c>
      <c r="I180" s="20">
        <v>3.0</v>
      </c>
      <c r="J180" s="20">
        <v>3.0</v>
      </c>
      <c r="K180" s="20">
        <v>100.0</v>
      </c>
      <c r="L180" s="316" t="str">
        <f t="shared" si="4"/>
        <v>4</v>
      </c>
      <c r="M180" s="477">
        <f t="shared" si="5"/>
        <v>19.5</v>
      </c>
      <c r="N180" s="343">
        <f>Incentive!AB178</f>
        <v>5</v>
      </c>
      <c r="O180" s="24">
        <f t="shared" si="6"/>
        <v>24.5</v>
      </c>
      <c r="P180" s="56"/>
      <c r="Q180" s="56"/>
      <c r="R180" s="56"/>
      <c r="S180" s="56"/>
      <c r="T180" s="56"/>
      <c r="U180" s="56"/>
      <c r="V180" s="56"/>
      <c r="W180" s="56"/>
      <c r="X180" s="223"/>
      <c r="Y180" s="223"/>
    </row>
    <row r="181" ht="15.75" customHeight="1">
      <c r="A181" s="20">
        <v>165.0</v>
      </c>
      <c r="B181" s="41" t="s">
        <v>519</v>
      </c>
      <c r="C181" s="35" t="s">
        <v>520</v>
      </c>
      <c r="D181" s="36" t="s">
        <v>521</v>
      </c>
      <c r="E181" s="20">
        <v>11.0</v>
      </c>
      <c r="F181" s="465">
        <f t="shared" si="2"/>
        <v>5.5</v>
      </c>
      <c r="G181" s="20">
        <v>8.0</v>
      </c>
      <c r="H181" s="465">
        <f t="shared" si="3"/>
        <v>4</v>
      </c>
      <c r="I181" s="20">
        <v>3.0</v>
      </c>
      <c r="J181" s="20">
        <v>3.0</v>
      </c>
      <c r="K181" s="20">
        <v>100.0</v>
      </c>
      <c r="L181" s="316" t="str">
        <f t="shared" si="4"/>
        <v>4</v>
      </c>
      <c r="M181" s="477">
        <f t="shared" si="5"/>
        <v>19.5</v>
      </c>
      <c r="N181" s="343" t="str">
        <f>Incentive!AB179</f>
        <v/>
      </c>
      <c r="O181" s="24">
        <f t="shared" si="6"/>
        <v>19.5</v>
      </c>
      <c r="P181" s="56"/>
      <c r="Q181" s="56"/>
      <c r="R181" s="56"/>
      <c r="S181" s="56"/>
      <c r="T181" s="56"/>
      <c r="U181" s="56"/>
      <c r="V181" s="56"/>
      <c r="W181" s="56"/>
      <c r="X181" s="223"/>
      <c r="Y181" s="223"/>
    </row>
    <row r="182" ht="15.75" customHeight="1">
      <c r="A182" s="48">
        <v>166.0</v>
      </c>
      <c r="B182" s="41" t="s">
        <v>522</v>
      </c>
      <c r="C182" s="35" t="s">
        <v>523</v>
      </c>
      <c r="D182" s="36" t="s">
        <v>524</v>
      </c>
      <c r="E182" s="20">
        <v>15.0</v>
      </c>
      <c r="F182" s="465">
        <f t="shared" si="2"/>
        <v>7.5</v>
      </c>
      <c r="G182" s="20">
        <v>5.0</v>
      </c>
      <c r="H182" s="465">
        <f t="shared" si="3"/>
        <v>2.5</v>
      </c>
      <c r="I182" s="20">
        <v>3.0</v>
      </c>
      <c r="J182" s="20">
        <v>3.0</v>
      </c>
      <c r="K182" s="20">
        <v>100.0</v>
      </c>
      <c r="L182" s="316" t="str">
        <f t="shared" si="4"/>
        <v>4</v>
      </c>
      <c r="M182" s="477">
        <f t="shared" si="5"/>
        <v>20</v>
      </c>
      <c r="N182" s="343">
        <f>Incentive!AB180</f>
        <v>5</v>
      </c>
      <c r="O182" s="24">
        <f t="shared" si="6"/>
        <v>25</v>
      </c>
      <c r="P182" s="56"/>
      <c r="Q182" s="56"/>
      <c r="R182" s="56"/>
      <c r="S182" s="56"/>
      <c r="T182" s="56"/>
      <c r="U182" s="56"/>
      <c r="V182" s="56"/>
      <c r="W182" s="56"/>
      <c r="X182" s="223"/>
      <c r="Y182" s="223"/>
    </row>
    <row r="183" ht="15.75" customHeight="1">
      <c r="A183" s="20">
        <v>167.0</v>
      </c>
      <c r="B183" s="41" t="s">
        <v>525</v>
      </c>
      <c r="C183" s="35" t="s">
        <v>526</v>
      </c>
      <c r="D183" s="36" t="s">
        <v>527</v>
      </c>
      <c r="E183" s="20">
        <v>9.0</v>
      </c>
      <c r="F183" s="465">
        <f t="shared" si="2"/>
        <v>4.5</v>
      </c>
      <c r="G183" s="20">
        <v>6.0</v>
      </c>
      <c r="H183" s="465">
        <f t="shared" si="3"/>
        <v>3</v>
      </c>
      <c r="I183" s="20">
        <v>3.0</v>
      </c>
      <c r="J183" s="20">
        <v>3.0</v>
      </c>
      <c r="K183" s="20">
        <v>100.0</v>
      </c>
      <c r="L183" s="316" t="str">
        <f t="shared" si="4"/>
        <v>4</v>
      </c>
      <c r="M183" s="477">
        <f t="shared" si="5"/>
        <v>17.5</v>
      </c>
      <c r="N183" s="343">
        <f>Incentive!AB181</f>
        <v>5</v>
      </c>
      <c r="O183" s="24">
        <f t="shared" si="6"/>
        <v>22.5</v>
      </c>
      <c r="P183" s="56"/>
      <c r="Q183" s="56"/>
      <c r="R183" s="56"/>
      <c r="S183" s="56"/>
      <c r="T183" s="56"/>
      <c r="U183" s="56"/>
      <c r="V183" s="56"/>
      <c r="W183" s="56"/>
      <c r="X183" s="223"/>
      <c r="Y183" s="223"/>
    </row>
    <row r="184" ht="15.75" customHeight="1">
      <c r="A184" s="48">
        <v>168.0</v>
      </c>
      <c r="B184" s="41" t="s">
        <v>528</v>
      </c>
      <c r="C184" s="35" t="s">
        <v>529</v>
      </c>
      <c r="D184" s="36" t="s">
        <v>530</v>
      </c>
      <c r="E184" s="20">
        <v>2.0</v>
      </c>
      <c r="F184" s="465">
        <f t="shared" si="2"/>
        <v>1</v>
      </c>
      <c r="G184" s="20">
        <v>6.0</v>
      </c>
      <c r="H184" s="465">
        <f t="shared" si="3"/>
        <v>3</v>
      </c>
      <c r="I184" s="20">
        <v>3.0</v>
      </c>
      <c r="J184" s="20">
        <v>3.0</v>
      </c>
      <c r="K184" s="20">
        <v>100.0</v>
      </c>
      <c r="L184" s="316" t="str">
        <f t="shared" si="4"/>
        <v>4</v>
      </c>
      <c r="M184" s="477">
        <f t="shared" si="5"/>
        <v>14</v>
      </c>
      <c r="N184" s="343">
        <f>Incentive!AB182</f>
        <v>5</v>
      </c>
      <c r="O184" s="24">
        <f t="shared" si="6"/>
        <v>19</v>
      </c>
      <c r="P184" s="56"/>
      <c r="Q184" s="56"/>
      <c r="R184" s="56"/>
      <c r="S184" s="56"/>
      <c r="T184" s="56"/>
      <c r="U184" s="56"/>
      <c r="V184" s="56"/>
      <c r="W184" s="56"/>
      <c r="X184" s="223"/>
      <c r="Y184" s="223"/>
    </row>
    <row r="185" ht="15.75" customHeight="1">
      <c r="A185" s="20">
        <v>169.0</v>
      </c>
      <c r="B185" s="41" t="s">
        <v>531</v>
      </c>
      <c r="C185" s="35" t="s">
        <v>532</v>
      </c>
      <c r="D185" s="36" t="s">
        <v>533</v>
      </c>
      <c r="E185" s="20">
        <v>4.0</v>
      </c>
      <c r="F185" s="465">
        <f t="shared" si="2"/>
        <v>2</v>
      </c>
      <c r="G185" s="20">
        <v>6.0</v>
      </c>
      <c r="H185" s="465">
        <f t="shared" si="3"/>
        <v>3</v>
      </c>
      <c r="I185" s="20">
        <v>3.0</v>
      </c>
      <c r="J185" s="20">
        <v>3.0</v>
      </c>
      <c r="K185" s="20">
        <v>100.0</v>
      </c>
      <c r="L185" s="316" t="str">
        <f t="shared" si="4"/>
        <v>4</v>
      </c>
      <c r="M185" s="477">
        <f t="shared" si="5"/>
        <v>15</v>
      </c>
      <c r="N185" s="343">
        <f>Incentive!AB183</f>
        <v>5</v>
      </c>
      <c r="O185" s="24">
        <f t="shared" si="6"/>
        <v>20</v>
      </c>
      <c r="P185" s="56"/>
      <c r="Q185" s="56"/>
      <c r="R185" s="56"/>
      <c r="S185" s="56"/>
      <c r="T185" s="56"/>
      <c r="U185" s="56"/>
      <c r="V185" s="56"/>
      <c r="W185" s="56"/>
      <c r="X185" s="223"/>
      <c r="Y185" s="223"/>
    </row>
    <row r="186" ht="15.75" customHeight="1">
      <c r="A186" s="48">
        <v>170.0</v>
      </c>
      <c r="B186" s="41" t="s">
        <v>534</v>
      </c>
      <c r="C186" s="35" t="s">
        <v>535</v>
      </c>
      <c r="D186" s="36" t="s">
        <v>536</v>
      </c>
      <c r="E186" s="20">
        <v>12.0</v>
      </c>
      <c r="F186" s="465">
        <f t="shared" si="2"/>
        <v>6</v>
      </c>
      <c r="G186" s="20">
        <v>1.0</v>
      </c>
      <c r="H186" s="465">
        <f t="shared" si="3"/>
        <v>0.5</v>
      </c>
      <c r="I186" s="20">
        <v>3.0</v>
      </c>
      <c r="J186" s="20">
        <v>3.0</v>
      </c>
      <c r="K186" s="20">
        <v>100.0</v>
      </c>
      <c r="L186" s="316" t="str">
        <f t="shared" si="4"/>
        <v>4</v>
      </c>
      <c r="M186" s="477">
        <f t="shared" si="5"/>
        <v>16.5</v>
      </c>
      <c r="N186" s="343">
        <f>Incentive!AB184</f>
        <v>3</v>
      </c>
      <c r="O186" s="24">
        <f t="shared" si="6"/>
        <v>19.5</v>
      </c>
      <c r="P186" s="56"/>
      <c r="Q186" s="56"/>
      <c r="R186" s="56"/>
      <c r="S186" s="56"/>
      <c r="T186" s="56"/>
      <c r="U186" s="56"/>
      <c r="V186" s="56"/>
      <c r="W186" s="56"/>
      <c r="X186" s="223"/>
      <c r="Y186" s="223"/>
    </row>
    <row r="187" ht="15.75" customHeight="1">
      <c r="A187" s="20">
        <v>171.0</v>
      </c>
      <c r="B187" s="41" t="s">
        <v>537</v>
      </c>
      <c r="C187" s="35" t="s">
        <v>538</v>
      </c>
      <c r="D187" s="36" t="s">
        <v>539</v>
      </c>
      <c r="E187" s="20">
        <v>8.0</v>
      </c>
      <c r="F187" s="465">
        <f t="shared" si="2"/>
        <v>4</v>
      </c>
      <c r="G187" s="20">
        <v>3.0</v>
      </c>
      <c r="H187" s="465">
        <f t="shared" si="3"/>
        <v>1.5</v>
      </c>
      <c r="I187" s="20">
        <v>3.0</v>
      </c>
      <c r="J187" s="20">
        <v>3.0</v>
      </c>
      <c r="K187" s="20">
        <v>100.0</v>
      </c>
      <c r="L187" s="316" t="str">
        <f t="shared" si="4"/>
        <v>4</v>
      </c>
      <c r="M187" s="477">
        <f t="shared" si="5"/>
        <v>15.5</v>
      </c>
      <c r="N187" s="343">
        <f>Incentive!AB185</f>
        <v>5</v>
      </c>
      <c r="O187" s="24">
        <f t="shared" si="6"/>
        <v>20.5</v>
      </c>
      <c r="P187" s="56"/>
      <c r="Q187" s="56"/>
      <c r="R187" s="56"/>
      <c r="S187" s="56"/>
      <c r="T187" s="56"/>
      <c r="U187" s="56"/>
      <c r="V187" s="56"/>
      <c r="W187" s="56"/>
      <c r="X187" s="223"/>
      <c r="Y187" s="223"/>
    </row>
    <row r="188" ht="15.75" customHeight="1">
      <c r="A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364"/>
      <c r="P188" s="56"/>
      <c r="Q188" s="56"/>
      <c r="R188" s="56"/>
      <c r="S188" s="56"/>
      <c r="T188" s="56"/>
      <c r="U188" s="56"/>
      <c r="V188" s="56"/>
      <c r="W188" s="56"/>
      <c r="X188" s="223"/>
      <c r="Y188" s="223"/>
    </row>
    <row r="189" ht="15.75" customHeight="1">
      <c r="A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364"/>
      <c r="P189" s="56"/>
      <c r="Q189" s="56"/>
      <c r="R189" s="56"/>
      <c r="S189" s="56"/>
      <c r="T189" s="56"/>
      <c r="U189" s="56"/>
      <c r="V189" s="56"/>
      <c r="W189" s="56"/>
      <c r="X189" s="223"/>
      <c r="Y189" s="223"/>
    </row>
    <row r="190" ht="15.75" customHeight="1">
      <c r="A190" s="56"/>
      <c r="B190" s="365" t="s">
        <v>810</v>
      </c>
      <c r="C190" s="59"/>
      <c r="D190" s="238">
        <f>COUNTIF(O15:O22,"=22")</f>
        <v>0</v>
      </c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364"/>
      <c r="P190" s="56"/>
      <c r="Q190" s="56"/>
      <c r="R190" s="56"/>
      <c r="S190" s="56"/>
      <c r="T190" s="56"/>
      <c r="U190" s="56"/>
      <c r="V190" s="56"/>
      <c r="W190" s="56"/>
      <c r="X190" s="223"/>
      <c r="Y190" s="223"/>
    </row>
    <row r="191" ht="15.75" customHeight="1">
      <c r="A191" s="56"/>
      <c r="B191" s="365" t="s">
        <v>811</v>
      </c>
      <c r="C191" s="59"/>
      <c r="D191" s="244">
        <f>COUNTIF(O15:O22,"=23")</f>
        <v>0</v>
      </c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364"/>
      <c r="P191" s="56"/>
      <c r="Q191" s="56"/>
      <c r="R191" s="56"/>
      <c r="S191" s="56"/>
      <c r="T191" s="56"/>
      <c r="U191" s="56"/>
      <c r="V191" s="56"/>
      <c r="W191" s="56"/>
      <c r="X191" s="223"/>
      <c r="Y191" s="223"/>
    </row>
    <row r="192" ht="15.75" customHeight="1">
      <c r="A192" s="56"/>
      <c r="B192" s="365" t="s">
        <v>812</v>
      </c>
      <c r="C192" s="59"/>
      <c r="D192" s="244">
        <f>COUNTIF(O15:O22,"=24")</f>
        <v>0</v>
      </c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364"/>
      <c r="P192" s="56"/>
      <c r="Q192" s="56"/>
      <c r="R192" s="56"/>
      <c r="S192" s="56"/>
      <c r="T192" s="56"/>
      <c r="U192" s="56"/>
      <c r="V192" s="56"/>
      <c r="W192" s="56"/>
      <c r="X192" s="223"/>
      <c r="Y192" s="223"/>
    </row>
    <row r="193" ht="15.75" customHeight="1">
      <c r="A193" s="56"/>
      <c r="B193" s="365" t="s">
        <v>813</v>
      </c>
      <c r="C193" s="59"/>
      <c r="D193" s="238">
        <f>COUNTIF(O15:O22,"=25")</f>
        <v>0</v>
      </c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364"/>
      <c r="P193" s="56"/>
      <c r="Q193" s="56"/>
      <c r="R193" s="56"/>
      <c r="S193" s="56"/>
      <c r="T193" s="56"/>
      <c r="U193" s="56"/>
      <c r="V193" s="56"/>
      <c r="W193" s="56"/>
      <c r="X193" s="223"/>
      <c r="Y193" s="223"/>
    </row>
    <row r="194" ht="15.75" customHeight="1">
      <c r="A194" s="56"/>
      <c r="B194" s="365" t="s">
        <v>814</v>
      </c>
      <c r="C194" s="59"/>
      <c r="D194" s="244">
        <f>COUNTIF(O15:O22,"=26")</f>
        <v>0</v>
      </c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364"/>
      <c r="P194" s="56"/>
      <c r="Q194" s="56"/>
      <c r="R194" s="56"/>
      <c r="S194" s="56"/>
      <c r="T194" s="56"/>
      <c r="U194" s="56"/>
      <c r="V194" s="56"/>
      <c r="W194" s="56"/>
      <c r="X194" s="223"/>
      <c r="Y194" s="223"/>
    </row>
    <row r="195" ht="15.75" customHeight="1">
      <c r="A195" s="56"/>
      <c r="B195" s="365" t="s">
        <v>815</v>
      </c>
      <c r="C195" s="59"/>
      <c r="D195" s="238">
        <f>COUNTIF(O15:O22,"=27")</f>
        <v>0</v>
      </c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364"/>
      <c r="P195" s="56"/>
      <c r="Q195" s="56"/>
      <c r="R195" s="56"/>
      <c r="S195" s="56"/>
      <c r="T195" s="56"/>
      <c r="U195" s="56"/>
      <c r="V195" s="56"/>
      <c r="W195" s="56"/>
      <c r="X195" s="223"/>
      <c r="Y195" s="223"/>
    </row>
    <row r="196" ht="15.75" customHeight="1">
      <c r="A196" s="56"/>
      <c r="B196" s="365" t="s">
        <v>816</v>
      </c>
      <c r="C196" s="59"/>
      <c r="D196" s="238">
        <f>COUNTIF(O15:O22,"=28")</f>
        <v>0</v>
      </c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364"/>
      <c r="P196" s="56"/>
      <c r="Q196" s="56"/>
      <c r="R196" s="56"/>
      <c r="S196" s="56"/>
      <c r="T196" s="56"/>
      <c r="U196" s="56"/>
      <c r="V196" s="56"/>
      <c r="W196" s="56"/>
      <c r="X196" s="223"/>
      <c r="Y196" s="223"/>
    </row>
    <row r="197" ht="15.75" customHeight="1">
      <c r="A197" s="56"/>
      <c r="B197" s="365" t="s">
        <v>817</v>
      </c>
      <c r="C197" s="59"/>
      <c r="D197" s="238">
        <f>COUNTIF(O15:O22,"=29")</f>
        <v>0</v>
      </c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364"/>
      <c r="P197" s="56"/>
      <c r="Q197" s="56"/>
      <c r="R197" s="56"/>
      <c r="S197" s="56"/>
      <c r="T197" s="56"/>
      <c r="U197" s="56"/>
      <c r="V197" s="56"/>
      <c r="W197" s="56"/>
      <c r="X197" s="223"/>
      <c r="Y197" s="223"/>
    </row>
    <row r="198" ht="15.75" customHeight="1">
      <c r="A198" s="56"/>
      <c r="B198" s="365" t="s">
        <v>818</v>
      </c>
      <c r="C198" s="59"/>
      <c r="D198" s="244">
        <f>COUNTIF(O15:O22,"=30")</f>
        <v>0</v>
      </c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364"/>
      <c r="P198" s="56"/>
      <c r="Q198" s="56"/>
      <c r="R198" s="56"/>
      <c r="S198" s="56"/>
      <c r="T198" s="56"/>
      <c r="U198" s="56"/>
      <c r="V198" s="56"/>
      <c r="W198" s="56"/>
      <c r="X198" s="223"/>
      <c r="Y198" s="223"/>
    </row>
    <row r="199" ht="15.75" customHeight="1">
      <c r="A199" s="56"/>
      <c r="B199" s="365" t="s">
        <v>819</v>
      </c>
      <c r="C199" s="59"/>
      <c r="D199" s="238">
        <f>COUNTIF(O15:O22,"=31")</f>
        <v>0</v>
      </c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364"/>
      <c r="P199" s="56"/>
      <c r="Q199" s="56"/>
      <c r="R199" s="56"/>
      <c r="S199" s="56"/>
      <c r="T199" s="56"/>
      <c r="U199" s="56"/>
      <c r="V199" s="56"/>
      <c r="W199" s="56"/>
      <c r="X199" s="223"/>
      <c r="Y199" s="223"/>
    </row>
    <row r="200" ht="15.75" customHeight="1">
      <c r="A200" s="56"/>
      <c r="B200" s="365" t="s">
        <v>820</v>
      </c>
      <c r="C200" s="59"/>
      <c r="D200" s="244">
        <f>COUNTIF(O15:O22,"=32")</f>
        <v>0</v>
      </c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364"/>
      <c r="P200" s="56"/>
      <c r="Q200" s="56"/>
      <c r="R200" s="56"/>
      <c r="S200" s="56"/>
      <c r="T200" s="56"/>
      <c r="U200" s="56"/>
      <c r="V200" s="56"/>
      <c r="W200" s="56"/>
      <c r="X200" s="223"/>
      <c r="Y200" s="223"/>
    </row>
    <row r="201" ht="15.75" customHeight="1">
      <c r="A201" s="56"/>
      <c r="B201" s="365" t="s">
        <v>820</v>
      </c>
      <c r="C201" s="59"/>
      <c r="D201" s="238">
        <f>COUNTIF(O15:O22,"=33")</f>
        <v>0</v>
      </c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364"/>
      <c r="P201" s="56"/>
      <c r="Q201" s="56"/>
      <c r="R201" s="56"/>
      <c r="S201" s="56"/>
      <c r="T201" s="56"/>
      <c r="U201" s="56"/>
      <c r="V201" s="56"/>
      <c r="W201" s="56"/>
      <c r="X201" s="223"/>
      <c r="Y201" s="223"/>
    </row>
    <row r="202" ht="15.75" customHeight="1">
      <c r="A202" s="56"/>
      <c r="B202" s="365" t="s">
        <v>821</v>
      </c>
      <c r="C202" s="59"/>
      <c r="D202" s="238">
        <f>COUNTIF(O15:O22,"=34")</f>
        <v>0</v>
      </c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364"/>
      <c r="P202" s="56"/>
      <c r="Q202" s="56"/>
      <c r="R202" s="56"/>
      <c r="S202" s="56"/>
      <c r="T202" s="56"/>
      <c r="U202" s="56"/>
      <c r="V202" s="56"/>
      <c r="W202" s="56"/>
      <c r="X202" s="223"/>
      <c r="Y202" s="223"/>
    </row>
    <row r="203" ht="15.75" customHeight="1">
      <c r="A203" s="56"/>
      <c r="B203" s="365" t="s">
        <v>822</v>
      </c>
      <c r="C203" s="59"/>
      <c r="D203" s="238">
        <f>COUNTIF(O15:O22,"=35")</f>
        <v>0</v>
      </c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364"/>
      <c r="P203" s="56"/>
      <c r="Q203" s="56"/>
      <c r="R203" s="56"/>
      <c r="S203" s="56"/>
      <c r="T203" s="56"/>
      <c r="U203" s="56"/>
      <c r="V203" s="56"/>
      <c r="W203" s="56"/>
      <c r="X203" s="223"/>
      <c r="Y203" s="223"/>
    </row>
    <row r="204" ht="15.75" customHeight="1">
      <c r="A204" s="1"/>
      <c r="B204" s="365" t="s">
        <v>823</v>
      </c>
      <c r="C204" s="59"/>
      <c r="D204" s="238">
        <f>COUNTIF(O15:O22,"=21")</f>
        <v>0</v>
      </c>
      <c r="N204" s="1"/>
      <c r="O204" s="3"/>
      <c r="P204" s="1"/>
      <c r="Q204" s="1"/>
      <c r="R204" s="1"/>
      <c r="S204" s="1"/>
      <c r="T204" s="1"/>
      <c r="U204" s="1"/>
      <c r="V204" s="1"/>
      <c r="W204" s="1"/>
    </row>
    <row r="205" ht="15.75" customHeight="1">
      <c r="A205" s="1"/>
      <c r="B205" s="365" t="s">
        <v>824</v>
      </c>
      <c r="C205" s="59"/>
      <c r="D205" s="238">
        <f>COUNTIF(O15:O22,"=36")</f>
        <v>1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3"/>
      <c r="P205" s="1"/>
      <c r="Q205" s="1"/>
      <c r="R205" s="1"/>
      <c r="S205" s="1"/>
      <c r="T205" s="1"/>
      <c r="U205" s="1"/>
      <c r="V205" s="1"/>
      <c r="W205" s="1"/>
    </row>
    <row r="206" ht="15.75" customHeight="1">
      <c r="A206" s="1"/>
      <c r="B206" s="365" t="s">
        <v>825</v>
      </c>
      <c r="C206" s="59"/>
      <c r="D206" s="238">
        <f>COUNTIF(O15:O22,"=37")</f>
        <v>0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3"/>
      <c r="P206" s="1"/>
      <c r="Q206" s="1"/>
      <c r="R206" s="1"/>
      <c r="S206" s="1"/>
      <c r="T206" s="1"/>
      <c r="U206" s="1"/>
      <c r="V206" s="1"/>
      <c r="W206" s="1"/>
    </row>
    <row r="207" ht="15.75" customHeight="1">
      <c r="A207" s="1"/>
      <c r="B207" s="365" t="s">
        <v>826</v>
      </c>
      <c r="C207" s="59"/>
      <c r="D207" s="238">
        <f>COUNTIF(O15:O22,"=21")</f>
        <v>0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3"/>
      <c r="P207" s="1"/>
      <c r="Q207" s="1"/>
      <c r="R207" s="1"/>
      <c r="S207" s="1"/>
      <c r="T207" s="1"/>
      <c r="U207" s="1"/>
      <c r="V207" s="1"/>
      <c r="W207" s="1"/>
    </row>
    <row r="208" ht="15.75" customHeight="1">
      <c r="A208" s="1"/>
      <c r="B208" s="365" t="s">
        <v>827</v>
      </c>
      <c r="C208" s="59"/>
      <c r="D208" s="238">
        <f>COUNTIF(O15:O22,"=38")</f>
        <v>0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3"/>
      <c r="P208" s="1"/>
      <c r="Q208" s="1"/>
      <c r="R208" s="1"/>
      <c r="S208" s="1"/>
      <c r="T208" s="1"/>
      <c r="U208" s="1"/>
      <c r="V208" s="1"/>
      <c r="W208" s="1"/>
    </row>
    <row r="209" ht="15.75" customHeight="1">
      <c r="A209" s="7"/>
      <c r="B209" s="365" t="s">
        <v>560</v>
      </c>
      <c r="C209" s="59"/>
      <c r="D209" s="48">
        <f>SUM(D188:D208)</f>
        <v>1</v>
      </c>
      <c r="E209" s="7"/>
      <c r="F209" s="7"/>
      <c r="G209" s="7"/>
      <c r="H209" s="7"/>
      <c r="I209" s="63" t="s">
        <v>562</v>
      </c>
      <c r="J209" s="7"/>
      <c r="K209" s="7"/>
      <c r="L209" s="7"/>
      <c r="M209" s="63" t="s">
        <v>563</v>
      </c>
      <c r="N209" s="7"/>
      <c r="O209" s="301"/>
      <c r="P209" s="7"/>
      <c r="Q209" s="7"/>
      <c r="R209" s="7"/>
      <c r="S209" s="7"/>
      <c r="T209" s="7"/>
      <c r="U209" s="7"/>
      <c r="V209" s="7"/>
      <c r="W209" s="7"/>
      <c r="X209" s="368"/>
      <c r="Y209" s="368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3"/>
      <c r="P210" s="1"/>
      <c r="Q210" s="1"/>
      <c r="R210" s="1"/>
      <c r="S210" s="1"/>
      <c r="T210" s="1"/>
      <c r="U210" s="1"/>
      <c r="V210" s="1"/>
      <c r="W210" s="1"/>
    </row>
    <row r="211">
      <c r="O211" s="366"/>
    </row>
    <row r="212">
      <c r="O212" s="366"/>
    </row>
    <row r="213">
      <c r="O213" s="366"/>
    </row>
    <row r="214">
      <c r="O214" s="366"/>
    </row>
    <row r="215">
      <c r="O215" s="366"/>
    </row>
    <row r="216">
      <c r="O216" s="366"/>
    </row>
    <row r="217">
      <c r="O217" s="366"/>
    </row>
    <row r="218">
      <c r="O218" s="366"/>
    </row>
    <row r="219">
      <c r="O219" s="366"/>
    </row>
    <row r="220">
      <c r="O220" s="366"/>
    </row>
    <row r="221">
      <c r="O221" s="366"/>
    </row>
    <row r="222">
      <c r="O222" s="366"/>
    </row>
    <row r="223">
      <c r="O223" s="366"/>
    </row>
    <row r="224">
      <c r="O224" s="366"/>
    </row>
    <row r="225">
      <c r="O225" s="366"/>
    </row>
    <row r="226">
      <c r="O226" s="366"/>
    </row>
    <row r="227">
      <c r="O227" s="366"/>
    </row>
    <row r="228">
      <c r="O228" s="366"/>
    </row>
    <row r="229">
      <c r="O229" s="366"/>
    </row>
    <row r="230">
      <c r="O230" s="366"/>
    </row>
    <row r="231">
      <c r="O231" s="366"/>
    </row>
    <row r="232">
      <c r="O232" s="366"/>
    </row>
    <row r="233">
      <c r="O233" s="366"/>
    </row>
    <row r="234">
      <c r="O234" s="366"/>
    </row>
    <row r="235">
      <c r="O235" s="366"/>
    </row>
    <row r="236">
      <c r="O236" s="366"/>
    </row>
    <row r="237">
      <c r="O237" s="366"/>
    </row>
    <row r="238">
      <c r="O238" s="366"/>
    </row>
    <row r="239">
      <c r="O239" s="366"/>
    </row>
    <row r="240">
      <c r="O240" s="366"/>
    </row>
    <row r="241">
      <c r="O241" s="366"/>
    </row>
    <row r="242">
      <c r="O242" s="366"/>
    </row>
    <row r="243">
      <c r="O243" s="366"/>
    </row>
    <row r="244">
      <c r="O244" s="366"/>
    </row>
    <row r="245">
      <c r="O245" s="366"/>
    </row>
    <row r="246">
      <c r="O246" s="366"/>
    </row>
    <row r="247">
      <c r="O247" s="366"/>
    </row>
    <row r="248">
      <c r="O248" s="366"/>
    </row>
    <row r="249">
      <c r="O249" s="366"/>
    </row>
    <row r="250">
      <c r="O250" s="366"/>
    </row>
    <row r="251">
      <c r="O251" s="366"/>
    </row>
    <row r="252">
      <c r="O252" s="366"/>
    </row>
    <row r="253">
      <c r="O253" s="366"/>
    </row>
    <row r="254">
      <c r="O254" s="366"/>
    </row>
    <row r="255">
      <c r="O255" s="366"/>
    </row>
    <row r="256">
      <c r="O256" s="366"/>
    </row>
    <row r="257">
      <c r="O257" s="366"/>
    </row>
    <row r="258">
      <c r="O258" s="366"/>
    </row>
    <row r="259">
      <c r="O259" s="366"/>
    </row>
    <row r="260">
      <c r="O260" s="366"/>
    </row>
    <row r="261">
      <c r="O261" s="366"/>
    </row>
    <row r="262">
      <c r="O262" s="366"/>
    </row>
    <row r="263">
      <c r="O263" s="366"/>
    </row>
    <row r="264">
      <c r="O264" s="366"/>
    </row>
    <row r="265">
      <c r="O265" s="366"/>
    </row>
    <row r="266">
      <c r="O266" s="366"/>
    </row>
    <row r="267">
      <c r="O267" s="366"/>
    </row>
    <row r="268">
      <c r="O268" s="366"/>
    </row>
    <row r="269">
      <c r="O269" s="366"/>
    </row>
    <row r="270">
      <c r="O270" s="366"/>
    </row>
    <row r="271">
      <c r="O271" s="366"/>
    </row>
    <row r="272">
      <c r="O272" s="366"/>
    </row>
    <row r="273">
      <c r="O273" s="366"/>
    </row>
    <row r="274">
      <c r="O274" s="366"/>
    </row>
    <row r="275">
      <c r="O275" s="366"/>
    </row>
    <row r="276">
      <c r="O276" s="366"/>
    </row>
    <row r="277">
      <c r="O277" s="366"/>
    </row>
    <row r="278">
      <c r="O278" s="366"/>
    </row>
    <row r="279">
      <c r="O279" s="366"/>
    </row>
    <row r="280">
      <c r="O280" s="366"/>
    </row>
    <row r="281">
      <c r="O281" s="366"/>
    </row>
    <row r="282">
      <c r="O282" s="366"/>
    </row>
    <row r="283">
      <c r="O283" s="366"/>
    </row>
    <row r="284">
      <c r="O284" s="366"/>
    </row>
    <row r="285">
      <c r="O285" s="366"/>
    </row>
    <row r="286">
      <c r="O286" s="366"/>
    </row>
    <row r="287">
      <c r="O287" s="366"/>
    </row>
    <row r="288">
      <c r="O288" s="366"/>
    </row>
    <row r="289">
      <c r="O289" s="366"/>
    </row>
    <row r="290">
      <c r="O290" s="366"/>
    </row>
    <row r="291">
      <c r="O291" s="366"/>
    </row>
    <row r="292">
      <c r="O292" s="366"/>
    </row>
    <row r="293">
      <c r="O293" s="366"/>
    </row>
    <row r="294">
      <c r="O294" s="366"/>
    </row>
    <row r="295">
      <c r="O295" s="366"/>
    </row>
    <row r="296">
      <c r="O296" s="366"/>
    </row>
    <row r="297">
      <c r="O297" s="366"/>
    </row>
    <row r="298">
      <c r="O298" s="366"/>
    </row>
    <row r="299">
      <c r="O299" s="366"/>
    </row>
    <row r="300">
      <c r="O300" s="366"/>
    </row>
    <row r="301">
      <c r="O301" s="366"/>
    </row>
    <row r="302">
      <c r="O302" s="366"/>
    </row>
    <row r="303">
      <c r="O303" s="366"/>
    </row>
    <row r="304">
      <c r="O304" s="366"/>
    </row>
    <row r="305">
      <c r="O305" s="366"/>
    </row>
    <row r="306">
      <c r="O306" s="366"/>
    </row>
    <row r="307">
      <c r="O307" s="366"/>
    </row>
    <row r="308">
      <c r="O308" s="366"/>
    </row>
    <row r="309">
      <c r="O309" s="366"/>
    </row>
    <row r="310">
      <c r="O310" s="366"/>
    </row>
    <row r="311">
      <c r="O311" s="366"/>
    </row>
    <row r="312">
      <c r="O312" s="366"/>
    </row>
    <row r="313">
      <c r="O313" s="366"/>
    </row>
    <row r="314">
      <c r="O314" s="366"/>
    </row>
    <row r="315">
      <c r="O315" s="366"/>
    </row>
    <row r="316">
      <c r="O316" s="366"/>
    </row>
    <row r="317">
      <c r="O317" s="366"/>
    </row>
    <row r="318">
      <c r="O318" s="366"/>
    </row>
    <row r="319">
      <c r="O319" s="366"/>
    </row>
    <row r="320">
      <c r="O320" s="366"/>
    </row>
    <row r="321">
      <c r="O321" s="366"/>
    </row>
    <row r="322">
      <c r="O322" s="366"/>
    </row>
    <row r="323">
      <c r="O323" s="366"/>
    </row>
    <row r="324">
      <c r="O324" s="366"/>
    </row>
    <row r="325">
      <c r="O325" s="366"/>
    </row>
    <row r="326">
      <c r="O326" s="366"/>
    </row>
    <row r="327">
      <c r="O327" s="366"/>
    </row>
    <row r="328">
      <c r="O328" s="366"/>
    </row>
    <row r="329">
      <c r="O329" s="366"/>
    </row>
    <row r="330">
      <c r="O330" s="366"/>
    </row>
    <row r="331">
      <c r="O331" s="366"/>
    </row>
    <row r="332">
      <c r="O332" s="366"/>
    </row>
    <row r="333">
      <c r="O333" s="366"/>
    </row>
    <row r="334">
      <c r="O334" s="366"/>
    </row>
    <row r="335">
      <c r="O335" s="366"/>
    </row>
    <row r="336">
      <c r="O336" s="366"/>
    </row>
    <row r="337">
      <c r="O337" s="366"/>
    </row>
    <row r="338">
      <c r="O338" s="366"/>
    </row>
    <row r="339">
      <c r="O339" s="366"/>
    </row>
    <row r="340">
      <c r="O340" s="366"/>
    </row>
    <row r="341">
      <c r="O341" s="366"/>
    </row>
    <row r="342">
      <c r="O342" s="366"/>
    </row>
    <row r="343">
      <c r="O343" s="366"/>
    </row>
    <row r="344">
      <c r="O344" s="366"/>
    </row>
    <row r="345">
      <c r="O345" s="366"/>
    </row>
    <row r="346">
      <c r="O346" s="366"/>
    </row>
    <row r="347">
      <c r="O347" s="366"/>
    </row>
    <row r="348">
      <c r="O348" s="366"/>
    </row>
    <row r="349">
      <c r="O349" s="366"/>
    </row>
    <row r="350">
      <c r="O350" s="366"/>
    </row>
    <row r="351">
      <c r="O351" s="366"/>
    </row>
    <row r="352">
      <c r="O352" s="366"/>
    </row>
    <row r="353">
      <c r="O353" s="366"/>
    </row>
    <row r="354">
      <c r="O354" s="366"/>
    </row>
    <row r="355">
      <c r="O355" s="366"/>
    </row>
    <row r="356">
      <c r="O356" s="366"/>
    </row>
    <row r="357">
      <c r="O357" s="366"/>
    </row>
    <row r="358">
      <c r="O358" s="366"/>
    </row>
    <row r="359">
      <c r="O359" s="366"/>
    </row>
    <row r="360">
      <c r="O360" s="366"/>
    </row>
    <row r="361">
      <c r="O361" s="366"/>
    </row>
    <row r="362">
      <c r="O362" s="366"/>
    </row>
    <row r="363">
      <c r="O363" s="366"/>
    </row>
    <row r="364">
      <c r="O364" s="366"/>
    </row>
    <row r="365">
      <c r="O365" s="366"/>
    </row>
    <row r="366">
      <c r="O366" s="366"/>
    </row>
    <row r="367">
      <c r="O367" s="366"/>
    </row>
    <row r="368">
      <c r="O368" s="366"/>
    </row>
    <row r="369">
      <c r="O369" s="366"/>
    </row>
    <row r="370">
      <c r="O370" s="366"/>
    </row>
    <row r="371">
      <c r="O371" s="366"/>
    </row>
    <row r="372">
      <c r="O372" s="366"/>
    </row>
    <row r="373">
      <c r="O373" s="366"/>
    </row>
    <row r="374">
      <c r="O374" s="366"/>
    </row>
    <row r="375">
      <c r="O375" s="366"/>
    </row>
    <row r="376">
      <c r="O376" s="366"/>
    </row>
    <row r="377">
      <c r="O377" s="366"/>
    </row>
    <row r="378">
      <c r="O378" s="366"/>
    </row>
    <row r="379">
      <c r="O379" s="366"/>
    </row>
    <row r="380">
      <c r="O380" s="366"/>
    </row>
    <row r="381">
      <c r="O381" s="366"/>
    </row>
    <row r="382">
      <c r="O382" s="366"/>
    </row>
    <row r="383">
      <c r="O383" s="366"/>
    </row>
    <row r="384">
      <c r="O384" s="366"/>
    </row>
    <row r="385">
      <c r="O385" s="366"/>
    </row>
    <row r="386">
      <c r="O386" s="366"/>
    </row>
    <row r="387">
      <c r="O387" s="366"/>
    </row>
    <row r="388">
      <c r="O388" s="366"/>
    </row>
    <row r="389">
      <c r="O389" s="366"/>
    </row>
    <row r="390">
      <c r="O390" s="366"/>
    </row>
    <row r="391">
      <c r="O391" s="366"/>
    </row>
    <row r="392">
      <c r="O392" s="366"/>
    </row>
    <row r="393">
      <c r="O393" s="366"/>
    </row>
    <row r="394">
      <c r="O394" s="366"/>
    </row>
    <row r="395">
      <c r="O395" s="366"/>
    </row>
    <row r="396">
      <c r="O396" s="366"/>
    </row>
    <row r="397">
      <c r="O397" s="366"/>
    </row>
    <row r="398">
      <c r="O398" s="366"/>
    </row>
    <row r="399">
      <c r="O399" s="366"/>
    </row>
    <row r="400">
      <c r="O400" s="366"/>
    </row>
    <row r="401">
      <c r="O401" s="366"/>
    </row>
    <row r="402">
      <c r="O402" s="366"/>
    </row>
    <row r="403">
      <c r="O403" s="366"/>
    </row>
    <row r="404">
      <c r="O404" s="366"/>
    </row>
    <row r="405">
      <c r="O405" s="366"/>
    </row>
    <row r="406">
      <c r="O406" s="366"/>
    </row>
    <row r="407">
      <c r="O407" s="366"/>
    </row>
    <row r="408">
      <c r="O408" s="366"/>
    </row>
    <row r="409">
      <c r="O409" s="366"/>
    </row>
    <row r="410">
      <c r="O410" s="366"/>
    </row>
    <row r="411">
      <c r="O411" s="366"/>
    </row>
    <row r="412">
      <c r="O412" s="366"/>
    </row>
    <row r="413">
      <c r="O413" s="366"/>
    </row>
    <row r="414">
      <c r="O414" s="366"/>
    </row>
    <row r="415">
      <c r="O415" s="366"/>
    </row>
    <row r="416">
      <c r="O416" s="366"/>
    </row>
    <row r="417">
      <c r="O417" s="366"/>
    </row>
    <row r="418">
      <c r="O418" s="366"/>
    </row>
    <row r="419">
      <c r="O419" s="366"/>
    </row>
    <row r="420">
      <c r="O420" s="366"/>
    </row>
    <row r="421">
      <c r="O421" s="366"/>
    </row>
    <row r="422">
      <c r="O422" s="366"/>
    </row>
    <row r="423">
      <c r="O423" s="366"/>
    </row>
    <row r="424">
      <c r="O424" s="366"/>
    </row>
    <row r="425">
      <c r="O425" s="366"/>
    </row>
    <row r="426">
      <c r="O426" s="366"/>
    </row>
    <row r="427">
      <c r="O427" s="366"/>
    </row>
    <row r="428">
      <c r="O428" s="366"/>
    </row>
    <row r="429">
      <c r="O429" s="366"/>
    </row>
    <row r="430">
      <c r="O430" s="366"/>
    </row>
    <row r="431">
      <c r="O431" s="366"/>
    </row>
    <row r="432">
      <c r="O432" s="366"/>
    </row>
    <row r="433">
      <c r="O433" s="366"/>
    </row>
    <row r="434">
      <c r="O434" s="366"/>
    </row>
    <row r="435">
      <c r="O435" s="366"/>
    </row>
    <row r="436">
      <c r="O436" s="366"/>
    </row>
    <row r="437">
      <c r="O437" s="366"/>
    </row>
    <row r="438">
      <c r="O438" s="366"/>
    </row>
    <row r="439">
      <c r="O439" s="366"/>
    </row>
    <row r="440">
      <c r="O440" s="366"/>
    </row>
    <row r="441">
      <c r="O441" s="366"/>
    </row>
    <row r="442">
      <c r="O442" s="366"/>
    </row>
    <row r="443">
      <c r="O443" s="366"/>
    </row>
    <row r="444">
      <c r="O444" s="366"/>
    </row>
    <row r="445">
      <c r="O445" s="366"/>
    </row>
    <row r="446">
      <c r="O446" s="366"/>
    </row>
    <row r="447">
      <c r="O447" s="366"/>
    </row>
    <row r="448">
      <c r="O448" s="366"/>
    </row>
    <row r="449">
      <c r="O449" s="366"/>
    </row>
    <row r="450">
      <c r="O450" s="366"/>
    </row>
    <row r="451">
      <c r="O451" s="366"/>
    </row>
    <row r="452">
      <c r="O452" s="366"/>
    </row>
    <row r="453">
      <c r="O453" s="366"/>
    </row>
    <row r="454">
      <c r="O454" s="366"/>
    </row>
    <row r="455">
      <c r="O455" s="366"/>
    </row>
    <row r="456">
      <c r="O456" s="366"/>
    </row>
    <row r="457">
      <c r="O457" s="366"/>
    </row>
    <row r="458">
      <c r="O458" s="366"/>
    </row>
    <row r="459">
      <c r="O459" s="366"/>
    </row>
    <row r="460">
      <c r="O460" s="366"/>
    </row>
    <row r="461">
      <c r="O461" s="366"/>
    </row>
    <row r="462">
      <c r="O462" s="366"/>
    </row>
    <row r="463">
      <c r="O463" s="366"/>
    </row>
    <row r="464">
      <c r="O464" s="366"/>
    </row>
    <row r="465">
      <c r="O465" s="366"/>
    </row>
    <row r="466">
      <c r="O466" s="366"/>
    </row>
    <row r="467">
      <c r="O467" s="366"/>
    </row>
    <row r="468">
      <c r="O468" s="366"/>
    </row>
    <row r="469">
      <c r="O469" s="366"/>
    </row>
    <row r="470">
      <c r="O470" s="366"/>
    </row>
    <row r="471">
      <c r="O471" s="366"/>
    </row>
    <row r="472">
      <c r="O472" s="366"/>
    </row>
    <row r="473">
      <c r="O473" s="366"/>
    </row>
    <row r="474">
      <c r="O474" s="366"/>
    </row>
    <row r="475">
      <c r="O475" s="366"/>
    </row>
    <row r="476">
      <c r="O476" s="366"/>
    </row>
    <row r="477">
      <c r="O477" s="366"/>
    </row>
    <row r="478">
      <c r="O478" s="366"/>
    </row>
    <row r="479">
      <c r="O479" s="366"/>
    </row>
    <row r="480">
      <c r="O480" s="366"/>
    </row>
    <row r="481">
      <c r="O481" s="366"/>
    </row>
    <row r="482">
      <c r="O482" s="366"/>
    </row>
    <row r="483">
      <c r="O483" s="366"/>
    </row>
    <row r="484">
      <c r="O484" s="366"/>
    </row>
    <row r="485">
      <c r="O485" s="366"/>
    </row>
    <row r="486">
      <c r="O486" s="366"/>
    </row>
    <row r="487">
      <c r="O487" s="366"/>
    </row>
    <row r="488">
      <c r="O488" s="366"/>
    </row>
    <row r="489">
      <c r="O489" s="366"/>
    </row>
    <row r="490">
      <c r="O490" s="366"/>
    </row>
    <row r="491">
      <c r="O491" s="366"/>
    </row>
    <row r="492">
      <c r="O492" s="366"/>
    </row>
    <row r="493">
      <c r="O493" s="366"/>
    </row>
    <row r="494">
      <c r="O494" s="366"/>
    </row>
    <row r="495">
      <c r="O495" s="366"/>
    </row>
    <row r="496">
      <c r="O496" s="366"/>
    </row>
    <row r="497">
      <c r="O497" s="366"/>
    </row>
    <row r="498">
      <c r="O498" s="366"/>
    </row>
    <row r="499">
      <c r="O499" s="366"/>
    </row>
    <row r="500">
      <c r="O500" s="366"/>
    </row>
    <row r="501">
      <c r="O501" s="366"/>
    </row>
    <row r="502">
      <c r="O502" s="366"/>
    </row>
    <row r="503">
      <c r="O503" s="366"/>
    </row>
    <row r="504">
      <c r="O504" s="366"/>
    </row>
    <row r="505">
      <c r="O505" s="366"/>
    </row>
    <row r="506">
      <c r="O506" s="366"/>
    </row>
    <row r="507">
      <c r="O507" s="366"/>
    </row>
    <row r="508">
      <c r="O508" s="366"/>
    </row>
    <row r="509">
      <c r="O509" s="366"/>
    </row>
    <row r="510">
      <c r="O510" s="366"/>
    </row>
    <row r="511">
      <c r="O511" s="366"/>
    </row>
    <row r="512">
      <c r="O512" s="366"/>
    </row>
    <row r="513">
      <c r="O513" s="366"/>
    </row>
    <row r="514">
      <c r="O514" s="366"/>
    </row>
    <row r="515">
      <c r="O515" s="366"/>
    </row>
    <row r="516">
      <c r="O516" s="366"/>
    </row>
    <row r="517">
      <c r="O517" s="366"/>
    </row>
    <row r="518">
      <c r="O518" s="366"/>
    </row>
    <row r="519">
      <c r="O519" s="366"/>
    </row>
    <row r="520">
      <c r="O520" s="366"/>
    </row>
    <row r="521">
      <c r="O521" s="366"/>
    </row>
    <row r="522">
      <c r="O522" s="366"/>
    </row>
    <row r="523">
      <c r="O523" s="366"/>
    </row>
    <row r="524">
      <c r="O524" s="366"/>
    </row>
    <row r="525">
      <c r="O525" s="366"/>
    </row>
    <row r="526">
      <c r="O526" s="366"/>
    </row>
    <row r="527">
      <c r="O527" s="366"/>
    </row>
    <row r="528">
      <c r="O528" s="366"/>
    </row>
    <row r="529">
      <c r="O529" s="366"/>
    </row>
    <row r="530">
      <c r="O530" s="366"/>
    </row>
    <row r="531">
      <c r="O531" s="366"/>
    </row>
    <row r="532">
      <c r="O532" s="366"/>
    </row>
    <row r="533">
      <c r="O533" s="366"/>
    </row>
    <row r="534">
      <c r="O534" s="366"/>
    </row>
    <row r="535">
      <c r="O535" s="366"/>
    </row>
    <row r="536">
      <c r="O536" s="366"/>
    </row>
    <row r="537">
      <c r="O537" s="366"/>
    </row>
    <row r="538">
      <c r="O538" s="366"/>
    </row>
    <row r="539">
      <c r="O539" s="366"/>
    </row>
    <row r="540">
      <c r="O540" s="366"/>
    </row>
    <row r="541">
      <c r="O541" s="366"/>
    </row>
    <row r="542">
      <c r="O542" s="366"/>
    </row>
    <row r="543">
      <c r="O543" s="366"/>
    </row>
    <row r="544">
      <c r="O544" s="366"/>
    </row>
    <row r="545">
      <c r="O545" s="366"/>
    </row>
    <row r="546">
      <c r="O546" s="366"/>
    </row>
    <row r="547">
      <c r="O547" s="366"/>
    </row>
    <row r="548">
      <c r="O548" s="366"/>
    </row>
    <row r="549">
      <c r="O549" s="366"/>
    </row>
    <row r="550">
      <c r="O550" s="366"/>
    </row>
    <row r="551">
      <c r="O551" s="366"/>
    </row>
    <row r="552">
      <c r="O552" s="366"/>
    </row>
    <row r="553">
      <c r="O553" s="366"/>
    </row>
    <row r="554">
      <c r="O554" s="366"/>
    </row>
    <row r="555">
      <c r="O555" s="366"/>
    </row>
    <row r="556">
      <c r="O556" s="366"/>
    </row>
    <row r="557">
      <c r="O557" s="366"/>
    </row>
    <row r="558">
      <c r="O558" s="366"/>
    </row>
    <row r="559">
      <c r="O559" s="366"/>
    </row>
    <row r="560">
      <c r="O560" s="366"/>
    </row>
    <row r="561">
      <c r="O561" s="366"/>
    </row>
    <row r="562">
      <c r="O562" s="366"/>
    </row>
    <row r="563">
      <c r="O563" s="366"/>
    </row>
    <row r="564">
      <c r="O564" s="366"/>
    </row>
    <row r="565">
      <c r="O565" s="366"/>
    </row>
    <row r="566">
      <c r="O566" s="366"/>
    </row>
    <row r="567">
      <c r="O567" s="366"/>
    </row>
    <row r="568">
      <c r="O568" s="366"/>
    </row>
    <row r="569">
      <c r="O569" s="366"/>
    </row>
    <row r="570">
      <c r="O570" s="366"/>
    </row>
    <row r="571">
      <c r="O571" s="366"/>
    </row>
    <row r="572">
      <c r="O572" s="366"/>
    </row>
    <row r="573">
      <c r="O573" s="366"/>
    </row>
    <row r="574">
      <c r="O574" s="366"/>
    </row>
    <row r="575">
      <c r="O575" s="366"/>
    </row>
    <row r="576">
      <c r="O576" s="366"/>
    </row>
    <row r="577">
      <c r="O577" s="366"/>
    </row>
    <row r="578">
      <c r="O578" s="366"/>
    </row>
    <row r="579">
      <c r="O579" s="366"/>
    </row>
    <row r="580">
      <c r="O580" s="366"/>
    </row>
    <row r="581">
      <c r="O581" s="366"/>
    </row>
    <row r="582">
      <c r="O582" s="366"/>
    </row>
    <row r="583">
      <c r="O583" s="366"/>
    </row>
    <row r="584">
      <c r="O584" s="366"/>
    </row>
    <row r="585">
      <c r="O585" s="366"/>
    </row>
    <row r="586">
      <c r="O586" s="366"/>
    </row>
    <row r="587">
      <c r="O587" s="366"/>
    </row>
    <row r="588">
      <c r="O588" s="366"/>
    </row>
    <row r="589">
      <c r="O589" s="366"/>
    </row>
    <row r="590">
      <c r="O590" s="366"/>
    </row>
    <row r="591">
      <c r="O591" s="366"/>
    </row>
    <row r="592">
      <c r="O592" s="366"/>
    </row>
    <row r="593">
      <c r="O593" s="366"/>
    </row>
    <row r="594">
      <c r="O594" s="366"/>
    </row>
    <row r="595">
      <c r="O595" s="366"/>
    </row>
    <row r="596">
      <c r="O596" s="366"/>
    </row>
    <row r="597">
      <c r="O597" s="366"/>
    </row>
    <row r="598">
      <c r="O598" s="366"/>
    </row>
    <row r="599">
      <c r="O599" s="366"/>
    </row>
    <row r="600">
      <c r="O600" s="366"/>
    </row>
    <row r="601">
      <c r="O601" s="366"/>
    </row>
    <row r="602">
      <c r="O602" s="366"/>
    </row>
    <row r="603">
      <c r="O603" s="366"/>
    </row>
    <row r="604">
      <c r="O604" s="366"/>
    </row>
    <row r="605">
      <c r="O605" s="366"/>
    </row>
    <row r="606">
      <c r="O606" s="366"/>
    </row>
    <row r="607">
      <c r="O607" s="366"/>
    </row>
    <row r="608">
      <c r="O608" s="366"/>
    </row>
    <row r="609">
      <c r="O609" s="366"/>
    </row>
    <row r="610">
      <c r="O610" s="366"/>
    </row>
    <row r="611">
      <c r="O611" s="366"/>
    </row>
    <row r="612">
      <c r="O612" s="366"/>
    </row>
    <row r="613">
      <c r="O613" s="366"/>
    </row>
    <row r="614">
      <c r="O614" s="366"/>
    </row>
    <row r="615">
      <c r="O615" s="366"/>
    </row>
    <row r="616">
      <c r="O616" s="366"/>
    </row>
    <row r="617">
      <c r="O617" s="366"/>
    </row>
    <row r="618">
      <c r="O618" s="366"/>
    </row>
    <row r="619">
      <c r="O619" s="366"/>
    </row>
    <row r="620">
      <c r="O620" s="366"/>
    </row>
    <row r="621">
      <c r="O621" s="366"/>
    </row>
    <row r="622">
      <c r="O622" s="366"/>
    </row>
    <row r="623">
      <c r="O623" s="366"/>
    </row>
    <row r="624">
      <c r="O624" s="366"/>
    </row>
    <row r="625">
      <c r="O625" s="366"/>
    </row>
    <row r="626">
      <c r="O626" s="366"/>
    </row>
    <row r="627">
      <c r="O627" s="366"/>
    </row>
    <row r="628">
      <c r="O628" s="366"/>
    </row>
    <row r="629">
      <c r="O629" s="366"/>
    </row>
    <row r="630">
      <c r="O630" s="366"/>
    </row>
    <row r="631">
      <c r="O631" s="366"/>
    </row>
    <row r="632">
      <c r="O632" s="366"/>
    </row>
    <row r="633">
      <c r="O633" s="366"/>
    </row>
    <row r="634">
      <c r="O634" s="366"/>
    </row>
    <row r="635">
      <c r="O635" s="366"/>
    </row>
    <row r="636">
      <c r="O636" s="366"/>
    </row>
    <row r="637">
      <c r="O637" s="366"/>
    </row>
    <row r="638">
      <c r="O638" s="366"/>
    </row>
    <row r="639">
      <c r="O639" s="366"/>
    </row>
    <row r="640">
      <c r="O640" s="366"/>
    </row>
    <row r="641">
      <c r="O641" s="366"/>
    </row>
    <row r="642">
      <c r="O642" s="366"/>
    </row>
    <row r="643">
      <c r="O643" s="366"/>
    </row>
    <row r="644">
      <c r="O644" s="366"/>
    </row>
    <row r="645">
      <c r="O645" s="366"/>
    </row>
    <row r="646">
      <c r="O646" s="366"/>
    </row>
    <row r="647">
      <c r="O647" s="366"/>
    </row>
    <row r="648">
      <c r="O648" s="366"/>
    </row>
    <row r="649">
      <c r="O649" s="366"/>
    </row>
    <row r="650">
      <c r="O650" s="366"/>
    </row>
    <row r="651">
      <c r="O651" s="366"/>
    </row>
    <row r="652">
      <c r="O652" s="366"/>
    </row>
    <row r="653">
      <c r="O653" s="366"/>
    </row>
    <row r="654">
      <c r="O654" s="366"/>
    </row>
    <row r="655">
      <c r="O655" s="366"/>
    </row>
    <row r="656">
      <c r="O656" s="366"/>
    </row>
    <row r="657">
      <c r="O657" s="366"/>
    </row>
    <row r="658">
      <c r="O658" s="366"/>
    </row>
    <row r="659">
      <c r="O659" s="366"/>
    </row>
    <row r="660">
      <c r="O660" s="366"/>
    </row>
    <row r="661">
      <c r="O661" s="366"/>
    </row>
    <row r="662">
      <c r="O662" s="366"/>
    </row>
    <row r="663">
      <c r="O663" s="366"/>
    </row>
    <row r="664">
      <c r="O664" s="366"/>
    </row>
    <row r="665">
      <c r="O665" s="366"/>
    </row>
    <row r="666">
      <c r="O666" s="366"/>
    </row>
    <row r="667">
      <c r="O667" s="366"/>
    </row>
    <row r="668">
      <c r="O668" s="366"/>
    </row>
    <row r="669">
      <c r="O669" s="366"/>
    </row>
    <row r="670">
      <c r="O670" s="366"/>
    </row>
    <row r="671">
      <c r="O671" s="366"/>
    </row>
    <row r="672">
      <c r="O672" s="366"/>
    </row>
    <row r="673">
      <c r="O673" s="366"/>
    </row>
    <row r="674">
      <c r="O674" s="366"/>
    </row>
    <row r="675">
      <c r="O675" s="366"/>
    </row>
    <row r="676">
      <c r="O676" s="366"/>
    </row>
    <row r="677">
      <c r="O677" s="366"/>
    </row>
    <row r="678">
      <c r="O678" s="366"/>
    </row>
    <row r="679">
      <c r="O679" s="366"/>
    </row>
    <row r="680">
      <c r="O680" s="366"/>
    </row>
    <row r="681">
      <c r="O681" s="366"/>
    </row>
    <row r="682">
      <c r="O682" s="366"/>
    </row>
    <row r="683">
      <c r="O683" s="366"/>
    </row>
    <row r="684">
      <c r="O684" s="366"/>
    </row>
    <row r="685">
      <c r="O685" s="366"/>
    </row>
    <row r="686">
      <c r="O686" s="366"/>
    </row>
    <row r="687">
      <c r="O687" s="366"/>
    </row>
    <row r="688">
      <c r="O688" s="366"/>
    </row>
    <row r="689">
      <c r="O689" s="366"/>
    </row>
    <row r="690">
      <c r="O690" s="366"/>
    </row>
    <row r="691">
      <c r="O691" s="366"/>
    </row>
    <row r="692">
      <c r="O692" s="366"/>
    </row>
    <row r="693">
      <c r="O693" s="366"/>
    </row>
    <row r="694">
      <c r="O694" s="366"/>
    </row>
    <row r="695">
      <c r="O695" s="366"/>
    </row>
    <row r="696">
      <c r="O696" s="366"/>
    </row>
    <row r="697">
      <c r="O697" s="366"/>
    </row>
    <row r="698">
      <c r="O698" s="366"/>
    </row>
    <row r="699">
      <c r="O699" s="366"/>
    </row>
    <row r="700">
      <c r="O700" s="366"/>
    </row>
    <row r="701">
      <c r="O701" s="366"/>
    </row>
    <row r="702">
      <c r="O702" s="366"/>
    </row>
    <row r="703">
      <c r="O703" s="366"/>
    </row>
    <row r="704">
      <c r="O704" s="366"/>
    </row>
    <row r="705">
      <c r="O705" s="366"/>
    </row>
    <row r="706">
      <c r="O706" s="366"/>
    </row>
    <row r="707">
      <c r="O707" s="366"/>
    </row>
    <row r="708">
      <c r="O708" s="366"/>
    </row>
    <row r="709">
      <c r="O709" s="366"/>
    </row>
    <row r="710">
      <c r="O710" s="366"/>
    </row>
    <row r="711">
      <c r="O711" s="366"/>
    </row>
    <row r="712">
      <c r="O712" s="366"/>
    </row>
    <row r="713">
      <c r="O713" s="366"/>
    </row>
    <row r="714">
      <c r="O714" s="366"/>
    </row>
    <row r="715">
      <c r="O715" s="366"/>
    </row>
    <row r="716">
      <c r="O716" s="366"/>
    </row>
    <row r="717">
      <c r="O717" s="366"/>
    </row>
    <row r="718">
      <c r="O718" s="366"/>
    </row>
    <row r="719">
      <c r="O719" s="366"/>
    </row>
    <row r="720">
      <c r="O720" s="366"/>
    </row>
    <row r="721">
      <c r="O721" s="366"/>
    </row>
    <row r="722">
      <c r="O722" s="366"/>
    </row>
    <row r="723">
      <c r="O723" s="366"/>
    </row>
    <row r="724">
      <c r="O724" s="366"/>
    </row>
    <row r="725">
      <c r="O725" s="366"/>
    </row>
    <row r="726">
      <c r="O726" s="366"/>
    </row>
    <row r="727">
      <c r="O727" s="366"/>
    </row>
    <row r="728">
      <c r="O728" s="366"/>
    </row>
    <row r="729">
      <c r="O729" s="366"/>
    </row>
    <row r="730">
      <c r="O730" s="366"/>
    </row>
    <row r="731">
      <c r="O731" s="366"/>
    </row>
    <row r="732">
      <c r="O732" s="366"/>
    </row>
    <row r="733">
      <c r="O733" s="366"/>
    </row>
    <row r="734">
      <c r="O734" s="366"/>
    </row>
    <row r="735">
      <c r="O735" s="366"/>
    </row>
    <row r="736">
      <c r="O736" s="366"/>
    </row>
    <row r="737">
      <c r="O737" s="366"/>
    </row>
    <row r="738">
      <c r="O738" s="366"/>
    </row>
    <row r="739">
      <c r="O739" s="366"/>
    </row>
    <row r="740">
      <c r="O740" s="366"/>
    </row>
    <row r="741">
      <c r="O741" s="366"/>
    </row>
    <row r="742">
      <c r="O742" s="366"/>
    </row>
    <row r="743">
      <c r="O743" s="366"/>
    </row>
    <row r="744">
      <c r="O744" s="366"/>
    </row>
    <row r="745">
      <c r="O745" s="366"/>
    </row>
    <row r="746">
      <c r="O746" s="366"/>
    </row>
    <row r="747">
      <c r="O747" s="366"/>
    </row>
    <row r="748">
      <c r="O748" s="366"/>
    </row>
    <row r="749">
      <c r="O749" s="366"/>
    </row>
    <row r="750">
      <c r="O750" s="366"/>
    </row>
    <row r="751">
      <c r="O751" s="366"/>
    </row>
    <row r="752">
      <c r="O752" s="366"/>
    </row>
    <row r="753">
      <c r="O753" s="366"/>
    </row>
    <row r="754">
      <c r="O754" s="366"/>
    </row>
    <row r="755">
      <c r="O755" s="366"/>
    </row>
    <row r="756">
      <c r="O756" s="366"/>
    </row>
    <row r="757">
      <c r="O757" s="366"/>
    </row>
    <row r="758">
      <c r="O758" s="366"/>
    </row>
    <row r="759">
      <c r="O759" s="366"/>
    </row>
    <row r="760">
      <c r="O760" s="366"/>
    </row>
    <row r="761">
      <c r="O761" s="366"/>
    </row>
    <row r="762">
      <c r="O762" s="366"/>
    </row>
    <row r="763">
      <c r="O763" s="366"/>
    </row>
    <row r="764">
      <c r="O764" s="366"/>
    </row>
    <row r="765">
      <c r="O765" s="366"/>
    </row>
    <row r="766">
      <c r="O766" s="366"/>
    </row>
    <row r="767">
      <c r="O767" s="366"/>
    </row>
    <row r="768">
      <c r="O768" s="366"/>
    </row>
    <row r="769">
      <c r="O769" s="366"/>
    </row>
    <row r="770">
      <c r="O770" s="366"/>
    </row>
    <row r="771">
      <c r="O771" s="366"/>
    </row>
    <row r="772">
      <c r="O772" s="366"/>
    </row>
    <row r="773">
      <c r="O773" s="366"/>
    </row>
    <row r="774">
      <c r="O774" s="366"/>
    </row>
    <row r="775">
      <c r="O775" s="366"/>
    </row>
    <row r="776">
      <c r="O776" s="366"/>
    </row>
    <row r="777">
      <c r="O777" s="366"/>
    </row>
    <row r="778">
      <c r="O778" s="366"/>
    </row>
    <row r="779">
      <c r="O779" s="366"/>
    </row>
    <row r="780">
      <c r="O780" s="366"/>
    </row>
    <row r="781">
      <c r="O781" s="366"/>
    </row>
    <row r="782">
      <c r="O782" s="366"/>
    </row>
    <row r="783">
      <c r="O783" s="366"/>
    </row>
    <row r="784">
      <c r="O784" s="366"/>
    </row>
    <row r="785">
      <c r="O785" s="366"/>
    </row>
    <row r="786">
      <c r="O786" s="366"/>
    </row>
    <row r="787">
      <c r="O787" s="366"/>
    </row>
    <row r="788">
      <c r="O788" s="366"/>
    </row>
    <row r="789">
      <c r="O789" s="366"/>
    </row>
    <row r="790">
      <c r="O790" s="366"/>
    </row>
    <row r="791">
      <c r="O791" s="366"/>
    </row>
    <row r="792">
      <c r="O792" s="366"/>
    </row>
    <row r="793">
      <c r="O793" s="366"/>
    </row>
    <row r="794">
      <c r="O794" s="366"/>
    </row>
    <row r="795">
      <c r="O795" s="366"/>
    </row>
    <row r="796">
      <c r="O796" s="366"/>
    </row>
    <row r="797">
      <c r="O797" s="366"/>
    </row>
    <row r="798">
      <c r="O798" s="366"/>
    </row>
    <row r="799">
      <c r="O799" s="366"/>
    </row>
    <row r="800">
      <c r="O800" s="366"/>
    </row>
    <row r="801">
      <c r="O801" s="366"/>
    </row>
    <row r="802">
      <c r="O802" s="366"/>
    </row>
    <row r="803">
      <c r="O803" s="366"/>
    </row>
    <row r="804">
      <c r="O804" s="366"/>
    </row>
    <row r="805">
      <c r="O805" s="366"/>
    </row>
    <row r="806">
      <c r="O806" s="366"/>
    </row>
    <row r="807">
      <c r="O807" s="366"/>
    </row>
    <row r="808">
      <c r="O808" s="366"/>
    </row>
    <row r="809">
      <c r="O809" s="366"/>
    </row>
    <row r="810">
      <c r="O810" s="366"/>
    </row>
    <row r="811">
      <c r="O811" s="366"/>
    </row>
    <row r="812">
      <c r="O812" s="366"/>
    </row>
    <row r="813">
      <c r="O813" s="366"/>
    </row>
    <row r="814">
      <c r="O814" s="366"/>
    </row>
    <row r="815">
      <c r="O815" s="366"/>
    </row>
    <row r="816">
      <c r="O816" s="366"/>
    </row>
    <row r="817">
      <c r="O817" s="366"/>
    </row>
    <row r="818">
      <c r="O818" s="366"/>
    </row>
    <row r="819">
      <c r="O819" s="366"/>
    </row>
    <row r="820">
      <c r="O820" s="366"/>
    </row>
    <row r="821">
      <c r="O821" s="366"/>
    </row>
    <row r="822">
      <c r="O822" s="366"/>
    </row>
    <row r="823">
      <c r="O823" s="366"/>
    </row>
    <row r="824">
      <c r="O824" s="366"/>
    </row>
    <row r="825">
      <c r="O825" s="366"/>
    </row>
    <row r="826">
      <c r="O826" s="366"/>
    </row>
    <row r="827">
      <c r="O827" s="366"/>
    </row>
    <row r="828">
      <c r="O828" s="366"/>
    </row>
    <row r="829">
      <c r="O829" s="366"/>
    </row>
    <row r="830">
      <c r="O830" s="366"/>
    </row>
    <row r="831">
      <c r="O831" s="366"/>
    </row>
    <row r="832">
      <c r="O832" s="366"/>
    </row>
    <row r="833">
      <c r="O833" s="366"/>
    </row>
    <row r="834">
      <c r="O834" s="366"/>
    </row>
    <row r="835">
      <c r="O835" s="366"/>
    </row>
    <row r="836">
      <c r="O836" s="366"/>
    </row>
    <row r="837">
      <c r="O837" s="366"/>
    </row>
    <row r="838">
      <c r="O838" s="366"/>
    </row>
    <row r="839">
      <c r="O839" s="366"/>
    </row>
    <row r="840">
      <c r="O840" s="366"/>
    </row>
    <row r="841">
      <c r="O841" s="366"/>
    </row>
    <row r="842">
      <c r="O842" s="366"/>
    </row>
    <row r="843">
      <c r="O843" s="366"/>
    </row>
    <row r="844">
      <c r="O844" s="366"/>
    </row>
    <row r="845">
      <c r="O845" s="366"/>
    </row>
    <row r="846">
      <c r="O846" s="366"/>
    </row>
    <row r="847">
      <c r="O847" s="366"/>
    </row>
    <row r="848">
      <c r="O848" s="366"/>
    </row>
    <row r="849">
      <c r="O849" s="366"/>
    </row>
    <row r="850">
      <c r="O850" s="366"/>
    </row>
    <row r="851">
      <c r="O851" s="366"/>
    </row>
    <row r="852">
      <c r="O852" s="366"/>
    </row>
    <row r="853">
      <c r="O853" s="366"/>
    </row>
    <row r="854">
      <c r="O854" s="366"/>
    </row>
    <row r="855">
      <c r="O855" s="366"/>
    </row>
    <row r="856">
      <c r="O856" s="366"/>
    </row>
    <row r="857">
      <c r="O857" s="366"/>
    </row>
    <row r="858">
      <c r="O858" s="366"/>
    </row>
    <row r="859">
      <c r="O859" s="366"/>
    </row>
    <row r="860">
      <c r="O860" s="366"/>
    </row>
    <row r="861">
      <c r="O861" s="366"/>
    </row>
    <row r="862">
      <c r="O862" s="366"/>
    </row>
    <row r="863">
      <c r="O863" s="366"/>
    </row>
    <row r="864">
      <c r="O864" s="366"/>
    </row>
    <row r="865">
      <c r="O865" s="366"/>
    </row>
    <row r="866">
      <c r="O866" s="366"/>
    </row>
    <row r="867">
      <c r="O867" s="366"/>
    </row>
    <row r="868">
      <c r="O868" s="366"/>
    </row>
    <row r="869">
      <c r="O869" s="366"/>
    </row>
    <row r="870">
      <c r="O870" s="366"/>
    </row>
    <row r="871">
      <c r="O871" s="366"/>
    </row>
    <row r="872">
      <c r="O872" s="366"/>
    </row>
    <row r="873">
      <c r="O873" s="366"/>
    </row>
    <row r="874">
      <c r="O874" s="366"/>
    </row>
    <row r="875">
      <c r="O875" s="366"/>
    </row>
    <row r="876">
      <c r="O876" s="366"/>
    </row>
    <row r="877">
      <c r="O877" s="366"/>
    </row>
    <row r="878">
      <c r="O878" s="366"/>
    </row>
    <row r="879">
      <c r="O879" s="366"/>
    </row>
    <row r="880">
      <c r="O880" s="366"/>
    </row>
    <row r="881">
      <c r="O881" s="366"/>
    </row>
    <row r="882">
      <c r="O882" s="366"/>
    </row>
    <row r="883">
      <c r="O883" s="366"/>
    </row>
    <row r="884">
      <c r="O884" s="366"/>
    </row>
    <row r="885">
      <c r="O885" s="366"/>
    </row>
    <row r="886">
      <c r="O886" s="366"/>
    </row>
    <row r="887">
      <c r="O887" s="366"/>
    </row>
    <row r="888">
      <c r="O888" s="366"/>
    </row>
    <row r="889">
      <c r="O889" s="366"/>
    </row>
    <row r="890">
      <c r="O890" s="366"/>
    </row>
    <row r="891">
      <c r="O891" s="366"/>
    </row>
    <row r="892">
      <c r="O892" s="366"/>
    </row>
    <row r="893">
      <c r="O893" s="366"/>
    </row>
    <row r="894">
      <c r="O894" s="366"/>
    </row>
    <row r="895">
      <c r="O895" s="366"/>
    </row>
    <row r="896">
      <c r="O896" s="366"/>
    </row>
    <row r="897">
      <c r="O897" s="366"/>
    </row>
    <row r="898">
      <c r="O898" s="366"/>
    </row>
    <row r="899">
      <c r="O899" s="366"/>
    </row>
    <row r="900">
      <c r="O900" s="366"/>
    </row>
    <row r="901">
      <c r="O901" s="366"/>
    </row>
    <row r="902">
      <c r="O902" s="366"/>
    </row>
    <row r="903">
      <c r="O903" s="366"/>
    </row>
    <row r="904">
      <c r="O904" s="366"/>
    </row>
    <row r="905">
      <c r="O905" s="366"/>
    </row>
    <row r="906">
      <c r="O906" s="366"/>
    </row>
    <row r="907">
      <c r="O907" s="366"/>
    </row>
    <row r="908">
      <c r="O908" s="366"/>
    </row>
    <row r="909">
      <c r="O909" s="366"/>
    </row>
    <row r="910">
      <c r="O910" s="366"/>
    </row>
    <row r="911">
      <c r="O911" s="366"/>
    </row>
    <row r="912">
      <c r="O912" s="366"/>
    </row>
    <row r="913">
      <c r="O913" s="366"/>
    </row>
    <row r="914">
      <c r="O914" s="366"/>
    </row>
    <row r="915">
      <c r="O915" s="366"/>
    </row>
    <row r="916">
      <c r="O916" s="366"/>
    </row>
    <row r="917">
      <c r="O917" s="366"/>
    </row>
    <row r="918">
      <c r="O918" s="366"/>
    </row>
    <row r="919">
      <c r="O919" s="366"/>
    </row>
    <row r="920">
      <c r="O920" s="366"/>
    </row>
    <row r="921">
      <c r="O921" s="366"/>
    </row>
    <row r="922">
      <c r="O922" s="366"/>
    </row>
    <row r="923">
      <c r="O923" s="366"/>
    </row>
    <row r="924">
      <c r="O924" s="366"/>
    </row>
    <row r="925">
      <c r="O925" s="366"/>
    </row>
    <row r="926">
      <c r="O926" s="366"/>
    </row>
    <row r="927">
      <c r="O927" s="366"/>
    </row>
    <row r="928">
      <c r="O928" s="366"/>
    </row>
    <row r="929">
      <c r="O929" s="366"/>
    </row>
    <row r="930">
      <c r="O930" s="366"/>
    </row>
    <row r="931">
      <c r="O931" s="366"/>
    </row>
    <row r="932">
      <c r="O932" s="366"/>
    </row>
    <row r="933">
      <c r="O933" s="366"/>
    </row>
    <row r="934">
      <c r="O934" s="366"/>
    </row>
    <row r="935">
      <c r="O935" s="366"/>
    </row>
    <row r="936">
      <c r="O936" s="366"/>
    </row>
    <row r="937">
      <c r="O937" s="366"/>
    </row>
    <row r="938">
      <c r="O938" s="366"/>
    </row>
    <row r="939">
      <c r="O939" s="366"/>
    </row>
    <row r="940">
      <c r="O940" s="366"/>
    </row>
    <row r="941">
      <c r="O941" s="366"/>
    </row>
    <row r="942">
      <c r="O942" s="366"/>
    </row>
    <row r="943">
      <c r="O943" s="366"/>
    </row>
    <row r="944">
      <c r="O944" s="366"/>
    </row>
    <row r="945">
      <c r="O945" s="366"/>
    </row>
    <row r="946">
      <c r="O946" s="366"/>
    </row>
    <row r="947">
      <c r="O947" s="366"/>
    </row>
    <row r="948">
      <c r="O948" s="366"/>
    </row>
    <row r="949">
      <c r="O949" s="366"/>
    </row>
    <row r="950">
      <c r="O950" s="366"/>
    </row>
    <row r="951">
      <c r="O951" s="366"/>
    </row>
    <row r="952">
      <c r="O952" s="366"/>
    </row>
    <row r="953">
      <c r="O953" s="366"/>
    </row>
    <row r="954">
      <c r="O954" s="366"/>
    </row>
    <row r="955">
      <c r="O955" s="366"/>
    </row>
    <row r="956">
      <c r="O956" s="366"/>
    </row>
    <row r="957">
      <c r="O957" s="366"/>
    </row>
    <row r="958">
      <c r="O958" s="366"/>
    </row>
    <row r="959">
      <c r="O959" s="366"/>
    </row>
    <row r="960">
      <c r="O960" s="366"/>
    </row>
    <row r="961">
      <c r="O961" s="366"/>
    </row>
    <row r="962">
      <c r="O962" s="366"/>
    </row>
    <row r="963">
      <c r="O963" s="366"/>
    </row>
    <row r="964">
      <c r="O964" s="366"/>
    </row>
    <row r="965">
      <c r="O965" s="366"/>
    </row>
    <row r="966">
      <c r="O966" s="366"/>
    </row>
    <row r="967">
      <c r="O967" s="366"/>
    </row>
    <row r="968">
      <c r="O968" s="366"/>
    </row>
    <row r="969">
      <c r="O969" s="366"/>
    </row>
    <row r="970">
      <c r="O970" s="366"/>
    </row>
    <row r="971">
      <c r="O971" s="366"/>
    </row>
    <row r="972">
      <c r="O972" s="366"/>
    </row>
    <row r="973">
      <c r="O973" s="366"/>
    </row>
    <row r="974">
      <c r="O974" s="366"/>
    </row>
    <row r="975">
      <c r="O975" s="366"/>
    </row>
    <row r="976">
      <c r="O976" s="366"/>
    </row>
    <row r="977">
      <c r="O977" s="366"/>
    </row>
    <row r="978">
      <c r="O978" s="366"/>
    </row>
    <row r="979">
      <c r="O979" s="366"/>
    </row>
    <row r="980">
      <c r="O980" s="366"/>
    </row>
    <row r="981">
      <c r="O981" s="366"/>
    </row>
    <row r="982">
      <c r="O982" s="366"/>
    </row>
    <row r="983">
      <c r="O983" s="366"/>
    </row>
    <row r="984">
      <c r="O984" s="366"/>
    </row>
    <row r="985">
      <c r="O985" s="366"/>
    </row>
    <row r="986">
      <c r="O986" s="366"/>
    </row>
    <row r="987">
      <c r="O987" s="366"/>
    </row>
    <row r="988">
      <c r="O988" s="366"/>
    </row>
    <row r="989">
      <c r="O989" s="366"/>
    </row>
    <row r="990">
      <c r="O990" s="366"/>
    </row>
    <row r="991">
      <c r="O991" s="366"/>
    </row>
    <row r="992">
      <c r="O992" s="366"/>
    </row>
    <row r="993">
      <c r="O993" s="366"/>
    </row>
    <row r="994">
      <c r="O994" s="366"/>
    </row>
    <row r="995">
      <c r="O995" s="366"/>
    </row>
    <row r="996">
      <c r="O996" s="366"/>
    </row>
    <row r="997">
      <c r="O997" s="366"/>
    </row>
    <row r="998">
      <c r="O998" s="366"/>
    </row>
    <row r="999">
      <c r="O999" s="366"/>
    </row>
    <row r="1000">
      <c r="O1000" s="366"/>
    </row>
    <row r="1001">
      <c r="O1001" s="366"/>
    </row>
    <row r="1002">
      <c r="O1002" s="366"/>
    </row>
    <row r="1003">
      <c r="O1003" s="366"/>
    </row>
    <row r="1004">
      <c r="O1004" s="366"/>
    </row>
    <row r="1005">
      <c r="O1005" s="366"/>
    </row>
    <row r="1006">
      <c r="O1006" s="366"/>
    </row>
    <row r="1007">
      <c r="O1007" s="366"/>
    </row>
    <row r="1008">
      <c r="O1008" s="366"/>
    </row>
    <row r="1009">
      <c r="O1009" s="366"/>
    </row>
    <row r="1010">
      <c r="O1010" s="366"/>
    </row>
    <row r="1011">
      <c r="O1011" s="366"/>
    </row>
    <row r="1012">
      <c r="O1012" s="366"/>
    </row>
    <row r="1013">
      <c r="O1013" s="366"/>
    </row>
    <row r="1014">
      <c r="O1014" s="366"/>
    </row>
    <row r="1015">
      <c r="O1015" s="366"/>
    </row>
    <row r="1016">
      <c r="O1016" s="366"/>
    </row>
    <row r="1017">
      <c r="O1017" s="366"/>
    </row>
    <row r="1018">
      <c r="O1018" s="366"/>
    </row>
    <row r="1019">
      <c r="O1019" s="366"/>
    </row>
  </sheetData>
  <mergeCells count="35">
    <mergeCell ref="I13:I14"/>
    <mergeCell ref="J13:J14"/>
    <mergeCell ref="K13:L13"/>
    <mergeCell ref="M13:M14"/>
    <mergeCell ref="A6:O6"/>
    <mergeCell ref="A7:O7"/>
    <mergeCell ref="B9:C9"/>
    <mergeCell ref="A13:A14"/>
    <mergeCell ref="B13:B14"/>
    <mergeCell ref="C13:C14"/>
    <mergeCell ref="D13:D14"/>
    <mergeCell ref="O13:O14"/>
    <mergeCell ref="E13:F13"/>
    <mergeCell ref="G13:H13"/>
    <mergeCell ref="A15:A16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8:C208"/>
    <mergeCell ref="B209:C209"/>
    <mergeCell ref="B201:C201"/>
    <mergeCell ref="B202:C202"/>
    <mergeCell ref="B203:C203"/>
    <mergeCell ref="B204:C204"/>
    <mergeCell ref="B205:C205"/>
    <mergeCell ref="B206:C206"/>
    <mergeCell ref="B207:C207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8.0"/>
    <col customWidth="1" min="2" max="3" width="14.63"/>
    <col customWidth="1" min="4" max="4" width="34.63"/>
    <col customWidth="1" min="9" max="9" width="6.88"/>
    <col customWidth="1" min="10" max="10" width="26.63"/>
    <col customWidth="1" min="11" max="11" width="8.0"/>
    <col customWidth="1" min="12" max="13" width="11.63"/>
    <col customWidth="1" min="14" max="14" width="10.13"/>
    <col customWidth="1" min="15" max="15" width="8.0"/>
    <col customWidth="1" min="16" max="16" width="11.13"/>
  </cols>
  <sheetData>
    <row r="1" ht="15.75" customHeight="1">
      <c r="A1" s="1"/>
      <c r="B1" s="1"/>
      <c r="C1" s="1"/>
      <c r="D1" s="1"/>
      <c r="E1" s="369"/>
      <c r="F1" s="369"/>
      <c r="G1" s="369"/>
      <c r="H1" s="369"/>
      <c r="I1" s="1"/>
      <c r="J1" s="1"/>
      <c r="K1" s="1"/>
      <c r="L1" s="1"/>
      <c r="M1" s="1"/>
      <c r="N1" s="1"/>
      <c r="O1" s="1"/>
      <c r="P1" s="1"/>
    </row>
    <row r="2" ht="15.75" customHeight="1">
      <c r="A2" s="1"/>
      <c r="B2" s="1"/>
      <c r="C2" s="1"/>
      <c r="D2" s="1"/>
      <c r="E2" s="369"/>
      <c r="F2" s="369"/>
      <c r="G2" s="369"/>
      <c r="H2" s="369"/>
      <c r="I2" s="1"/>
      <c r="J2" s="1"/>
      <c r="K2" s="1"/>
      <c r="L2" s="1"/>
      <c r="M2" s="1"/>
      <c r="N2" s="1"/>
      <c r="O2" s="1"/>
      <c r="P2" s="1"/>
    </row>
    <row r="3" ht="15.75" customHeight="1">
      <c r="A3" s="1"/>
      <c r="B3" s="1"/>
      <c r="C3" s="1"/>
      <c r="D3" s="1"/>
      <c r="E3" s="369"/>
      <c r="F3" s="369"/>
      <c r="G3" s="369"/>
      <c r="H3" s="369"/>
      <c r="I3" s="1"/>
      <c r="J3" s="1"/>
      <c r="K3" s="1"/>
      <c r="L3" s="1"/>
      <c r="M3" s="1"/>
      <c r="N3" s="1"/>
      <c r="O3" s="1"/>
      <c r="P3" s="1"/>
    </row>
    <row r="4" ht="15.75" customHeight="1">
      <c r="A4" s="1"/>
      <c r="B4" s="1"/>
      <c r="C4" s="1"/>
      <c r="D4" s="1"/>
      <c r="E4" s="369"/>
      <c r="F4" s="369"/>
      <c r="G4" s="369"/>
      <c r="H4" s="369"/>
      <c r="I4" s="1"/>
      <c r="J4" s="1"/>
      <c r="K4" s="1"/>
      <c r="L4" s="1"/>
      <c r="M4" s="1"/>
      <c r="N4" s="1"/>
      <c r="O4" s="1"/>
      <c r="P4" s="1"/>
    </row>
    <row r="5" ht="15.75" customHeight="1">
      <c r="A5" s="1"/>
      <c r="B5" s="1"/>
      <c r="C5" s="1"/>
      <c r="D5" s="1"/>
      <c r="E5" s="369"/>
      <c r="F5" s="369"/>
      <c r="G5" s="369"/>
      <c r="H5" s="369"/>
      <c r="I5" s="1"/>
      <c r="J5" s="1"/>
      <c r="K5" s="1"/>
      <c r="L5" s="1"/>
      <c r="M5" s="1"/>
      <c r="N5" s="1"/>
      <c r="O5" s="1"/>
      <c r="P5" s="1"/>
    </row>
    <row r="6" ht="15.75" customHeight="1">
      <c r="A6" s="295" t="s">
        <v>829</v>
      </c>
    </row>
    <row r="7" ht="15.75" customHeight="1">
      <c r="A7" s="64" t="s">
        <v>1</v>
      </c>
    </row>
    <row r="8" ht="15.75" customHeight="1">
      <c r="A8" s="296"/>
      <c r="B8" s="1"/>
      <c r="C8" s="1"/>
      <c r="D8" s="296"/>
      <c r="E8" s="370"/>
      <c r="F8" s="370"/>
      <c r="G8" s="371"/>
      <c r="H8" s="370"/>
      <c r="I8" s="296"/>
      <c r="J8" s="296"/>
      <c r="K8" s="297"/>
      <c r="L8" s="297"/>
      <c r="M8" s="297"/>
      <c r="N8" s="297"/>
      <c r="O8" s="297"/>
      <c r="P8" s="297"/>
    </row>
    <row r="9" ht="15.75" customHeight="1">
      <c r="A9" s="63" t="s">
        <v>786</v>
      </c>
      <c r="B9" s="300" t="s">
        <v>577</v>
      </c>
      <c r="D9" s="1"/>
      <c r="E9" s="372"/>
      <c r="F9" s="372"/>
      <c r="G9" s="369"/>
      <c r="H9" s="372"/>
      <c r="I9" s="1"/>
      <c r="J9" s="1"/>
      <c r="K9" s="7"/>
      <c r="L9" s="7"/>
      <c r="M9" s="63"/>
      <c r="N9" s="63" t="s">
        <v>787</v>
      </c>
      <c r="O9" s="7"/>
      <c r="P9" s="300" t="s">
        <v>788</v>
      </c>
    </row>
    <row r="10" ht="15.75" customHeight="1">
      <c r="A10" s="63" t="s">
        <v>606</v>
      </c>
      <c r="B10" s="1"/>
      <c r="C10" s="303" t="s">
        <v>930</v>
      </c>
      <c r="D10" s="1"/>
      <c r="E10" s="369"/>
      <c r="F10" s="369"/>
      <c r="G10" s="369"/>
      <c r="H10" s="369"/>
      <c r="I10" s="1"/>
      <c r="J10" s="1"/>
      <c r="K10" s="7"/>
      <c r="L10" s="7"/>
      <c r="M10" s="7"/>
      <c r="N10" s="63" t="s">
        <v>790</v>
      </c>
      <c r="O10" s="373"/>
      <c r="P10" s="300" t="s">
        <v>931</v>
      </c>
    </row>
    <row r="11" ht="15.75" customHeight="1">
      <c r="A11" s="63" t="s">
        <v>792</v>
      </c>
      <c r="B11" s="7"/>
      <c r="C11" s="300" t="s">
        <v>932</v>
      </c>
      <c r="D11" s="7"/>
      <c r="E11" s="372"/>
      <c r="F11" s="372"/>
      <c r="G11" s="374"/>
      <c r="H11" s="374"/>
      <c r="I11" s="1"/>
      <c r="J11" s="1"/>
      <c r="K11" s="297"/>
      <c r="L11" s="297"/>
      <c r="M11" s="297"/>
      <c r="N11" s="63" t="s">
        <v>607</v>
      </c>
      <c r="O11" s="297"/>
      <c r="P11" s="297"/>
    </row>
    <row r="12" ht="15.75" customHeight="1">
      <c r="A12" s="201" t="s">
        <v>609</v>
      </c>
      <c r="B12" s="201" t="s">
        <v>7</v>
      </c>
      <c r="C12" s="201" t="s">
        <v>8</v>
      </c>
      <c r="D12" s="201" t="s">
        <v>9</v>
      </c>
      <c r="E12" s="305" t="s">
        <v>831</v>
      </c>
      <c r="F12" s="110"/>
      <c r="G12" s="110"/>
      <c r="H12" s="110"/>
      <c r="I12" s="110"/>
      <c r="J12" s="59"/>
      <c r="K12" s="375" t="s">
        <v>832</v>
      </c>
      <c r="L12" s="376"/>
      <c r="M12" s="376"/>
      <c r="N12" s="376"/>
      <c r="O12" s="61"/>
      <c r="P12" s="309" t="s">
        <v>833</v>
      </c>
    </row>
    <row r="13" ht="80.25" customHeight="1">
      <c r="A13" s="16"/>
      <c r="B13" s="16"/>
      <c r="C13" s="16"/>
      <c r="D13" s="16"/>
      <c r="E13" s="28" t="s">
        <v>834</v>
      </c>
      <c r="F13" s="28" t="s">
        <v>835</v>
      </c>
      <c r="G13" s="28" t="s">
        <v>836</v>
      </c>
      <c r="H13" s="28" t="s">
        <v>837</v>
      </c>
      <c r="I13" s="313" t="s">
        <v>838</v>
      </c>
      <c r="J13" s="313" t="s">
        <v>839</v>
      </c>
      <c r="K13" s="28" t="s">
        <v>834</v>
      </c>
      <c r="L13" s="28" t="s">
        <v>840</v>
      </c>
      <c r="M13" s="28" t="s">
        <v>836</v>
      </c>
      <c r="N13" s="28" t="s">
        <v>841</v>
      </c>
      <c r="O13" s="313" t="s">
        <v>842</v>
      </c>
      <c r="P13" s="16"/>
    </row>
    <row r="14" ht="15.75" customHeight="1">
      <c r="A14" s="480">
        <v>91.0</v>
      </c>
      <c r="B14" s="481" t="s">
        <v>297</v>
      </c>
      <c r="C14" s="482" t="s">
        <v>298</v>
      </c>
      <c r="D14" s="483" t="s">
        <v>299</v>
      </c>
      <c r="E14" s="484">
        <v>2.0</v>
      </c>
      <c r="F14" s="485">
        <v>2.0</v>
      </c>
      <c r="G14" s="485">
        <v>2.0</v>
      </c>
      <c r="H14" s="485">
        <v>1.0</v>
      </c>
      <c r="I14" s="485">
        <v>7.0</v>
      </c>
      <c r="J14" s="486">
        <v>7.4</v>
      </c>
      <c r="K14" s="487">
        <v>3.0</v>
      </c>
      <c r="L14" s="487">
        <v>4.0</v>
      </c>
      <c r="M14" s="487">
        <v>3.0</v>
      </c>
      <c r="N14" s="487">
        <v>4.0</v>
      </c>
      <c r="O14" s="487">
        <v>14.0</v>
      </c>
      <c r="P14" s="487">
        <v>21.4</v>
      </c>
    </row>
    <row r="15" ht="15.75" customHeight="1">
      <c r="A15" s="394"/>
      <c r="B15" s="15"/>
      <c r="C15" s="15"/>
      <c r="D15" s="15"/>
      <c r="E15" s="488">
        <v>2.0</v>
      </c>
      <c r="F15" s="489">
        <v>2.0</v>
      </c>
      <c r="G15" s="489">
        <v>2.0</v>
      </c>
      <c r="H15" s="489">
        <v>2.0</v>
      </c>
      <c r="I15" s="489">
        <v>8.0</v>
      </c>
      <c r="J15" s="206"/>
      <c r="K15" s="206"/>
      <c r="L15" s="206"/>
      <c r="M15" s="206"/>
      <c r="N15" s="206"/>
      <c r="O15" s="206"/>
      <c r="P15" s="206"/>
    </row>
    <row r="16" ht="15.75" customHeight="1">
      <c r="A16" s="394"/>
      <c r="B16" s="15"/>
      <c r="C16" s="15"/>
      <c r="D16" s="15"/>
      <c r="E16" s="488">
        <v>2.0</v>
      </c>
      <c r="F16" s="489">
        <v>2.0</v>
      </c>
      <c r="G16" s="489">
        <v>2.0</v>
      </c>
      <c r="H16" s="489">
        <v>1.0</v>
      </c>
      <c r="I16" s="489">
        <v>7.0</v>
      </c>
      <c r="J16" s="206"/>
      <c r="K16" s="206"/>
      <c r="L16" s="206"/>
      <c r="M16" s="206"/>
      <c r="N16" s="206"/>
      <c r="O16" s="206"/>
      <c r="P16" s="206"/>
    </row>
    <row r="17" ht="15.75" customHeight="1">
      <c r="A17" s="394"/>
      <c r="B17" s="15"/>
      <c r="C17" s="15"/>
      <c r="D17" s="15"/>
      <c r="E17" s="488">
        <v>2.0</v>
      </c>
      <c r="F17" s="489">
        <v>2.0</v>
      </c>
      <c r="G17" s="489">
        <v>1.0</v>
      </c>
      <c r="H17" s="489">
        <v>1.0</v>
      </c>
      <c r="I17" s="489">
        <v>6.0</v>
      </c>
      <c r="J17" s="206"/>
      <c r="K17" s="206"/>
      <c r="L17" s="206"/>
      <c r="M17" s="206"/>
      <c r="N17" s="206"/>
      <c r="O17" s="206"/>
      <c r="P17" s="206"/>
    </row>
    <row r="18" ht="15.75" customHeight="1">
      <c r="A18" s="394"/>
      <c r="B18" s="15"/>
      <c r="C18" s="15"/>
      <c r="D18" s="15"/>
      <c r="E18" s="488">
        <v>2.0</v>
      </c>
      <c r="F18" s="489">
        <v>2.0</v>
      </c>
      <c r="G18" s="489">
        <v>2.0</v>
      </c>
      <c r="H18" s="489">
        <v>2.0</v>
      </c>
      <c r="I18" s="489">
        <v>8.0</v>
      </c>
      <c r="J18" s="206"/>
      <c r="K18" s="206"/>
      <c r="L18" s="206"/>
      <c r="M18" s="206"/>
      <c r="N18" s="206"/>
      <c r="O18" s="206"/>
      <c r="P18" s="206"/>
    </row>
    <row r="19" ht="15.75" customHeight="1">
      <c r="A19" s="394"/>
      <c r="B19" s="15"/>
      <c r="C19" s="15"/>
      <c r="D19" s="15"/>
      <c r="E19" s="488">
        <v>2.0</v>
      </c>
      <c r="F19" s="489">
        <v>2.0</v>
      </c>
      <c r="G19" s="489">
        <v>1.0</v>
      </c>
      <c r="H19" s="489">
        <v>1.0</v>
      </c>
      <c r="I19" s="489">
        <v>6.0</v>
      </c>
      <c r="J19" s="206"/>
      <c r="K19" s="206"/>
      <c r="L19" s="206"/>
      <c r="M19" s="206"/>
      <c r="N19" s="206"/>
      <c r="O19" s="206"/>
      <c r="P19" s="206"/>
    </row>
    <row r="20" ht="15.75" customHeight="1">
      <c r="A20" s="394"/>
      <c r="B20" s="15"/>
      <c r="C20" s="15"/>
      <c r="D20" s="15"/>
      <c r="E20" s="488">
        <v>2.0</v>
      </c>
      <c r="F20" s="489">
        <v>2.0</v>
      </c>
      <c r="G20" s="489">
        <v>2.0</v>
      </c>
      <c r="H20" s="489">
        <v>2.0</v>
      </c>
      <c r="I20" s="489">
        <v>8.0</v>
      </c>
      <c r="J20" s="206"/>
      <c r="K20" s="206"/>
      <c r="L20" s="206"/>
      <c r="M20" s="206"/>
      <c r="N20" s="206"/>
      <c r="O20" s="206"/>
      <c r="P20" s="206"/>
    </row>
    <row r="21" ht="15.75" customHeight="1">
      <c r="A21" s="394"/>
      <c r="B21" s="15"/>
      <c r="C21" s="15"/>
      <c r="D21" s="15"/>
      <c r="E21" s="488">
        <v>2.0</v>
      </c>
      <c r="F21" s="489">
        <v>2.0</v>
      </c>
      <c r="G21" s="489">
        <v>2.0</v>
      </c>
      <c r="H21" s="489">
        <v>2.0</v>
      </c>
      <c r="I21" s="489">
        <v>8.0</v>
      </c>
      <c r="J21" s="206"/>
      <c r="K21" s="206"/>
      <c r="L21" s="206"/>
      <c r="M21" s="206"/>
      <c r="N21" s="206"/>
      <c r="O21" s="206"/>
      <c r="P21" s="206"/>
    </row>
    <row r="22" ht="15.75" customHeight="1">
      <c r="A22" s="394"/>
      <c r="B22" s="15"/>
      <c r="C22" s="15"/>
      <c r="D22" s="15"/>
      <c r="E22" s="488">
        <v>2.0</v>
      </c>
      <c r="F22" s="489">
        <v>2.0</v>
      </c>
      <c r="G22" s="489">
        <v>2.0</v>
      </c>
      <c r="H22" s="489">
        <v>2.0</v>
      </c>
      <c r="I22" s="489">
        <v>8.0</v>
      </c>
      <c r="J22" s="206"/>
      <c r="K22" s="206"/>
      <c r="L22" s="206"/>
      <c r="M22" s="206"/>
      <c r="N22" s="206"/>
      <c r="O22" s="206"/>
      <c r="P22" s="206"/>
    </row>
    <row r="23" ht="15.75" customHeight="1">
      <c r="A23" s="394"/>
      <c r="B23" s="15"/>
      <c r="C23" s="15"/>
      <c r="D23" s="15"/>
      <c r="E23" s="488">
        <v>2.0</v>
      </c>
      <c r="F23" s="489">
        <v>2.0</v>
      </c>
      <c r="G23" s="489">
        <v>2.0</v>
      </c>
      <c r="H23" s="489">
        <v>2.0</v>
      </c>
      <c r="I23" s="489">
        <v>8.0</v>
      </c>
      <c r="J23" s="206"/>
      <c r="K23" s="206"/>
      <c r="L23" s="206"/>
      <c r="M23" s="206"/>
      <c r="N23" s="206"/>
      <c r="O23" s="206"/>
      <c r="P23" s="206"/>
    </row>
    <row r="24" ht="15.75" customHeight="1">
      <c r="A24" s="394"/>
      <c r="B24" s="15"/>
      <c r="C24" s="15"/>
      <c r="D24" s="15"/>
      <c r="E24" s="490"/>
      <c r="F24" s="491"/>
      <c r="G24" s="491"/>
      <c r="H24" s="491"/>
      <c r="I24" s="491"/>
      <c r="J24" s="206"/>
      <c r="K24" s="206"/>
      <c r="L24" s="206"/>
      <c r="M24" s="206"/>
      <c r="N24" s="206"/>
      <c r="O24" s="206"/>
      <c r="P24" s="206"/>
    </row>
    <row r="25" ht="15.75" customHeight="1">
      <c r="A25" s="394"/>
      <c r="B25" s="15"/>
      <c r="C25" s="15"/>
      <c r="D25" s="15"/>
      <c r="E25" s="490"/>
      <c r="F25" s="491"/>
      <c r="G25" s="491"/>
      <c r="H25" s="491"/>
      <c r="I25" s="491"/>
      <c r="J25" s="206"/>
      <c r="K25" s="206"/>
      <c r="L25" s="206"/>
      <c r="M25" s="206"/>
      <c r="N25" s="206"/>
      <c r="O25" s="206"/>
      <c r="P25" s="206"/>
    </row>
    <row r="26" ht="15.75" customHeight="1">
      <c r="A26" s="394"/>
      <c r="B26" s="15"/>
      <c r="C26" s="15"/>
      <c r="D26" s="15"/>
      <c r="E26" s="490"/>
      <c r="F26" s="491"/>
      <c r="G26" s="491"/>
      <c r="H26" s="491"/>
      <c r="I26" s="491"/>
      <c r="J26" s="206"/>
      <c r="K26" s="206"/>
      <c r="L26" s="206"/>
      <c r="M26" s="206"/>
      <c r="N26" s="206"/>
      <c r="O26" s="206"/>
      <c r="P26" s="206"/>
    </row>
    <row r="27" ht="15.75" customHeight="1">
      <c r="A27" s="394"/>
      <c r="B27" s="16"/>
      <c r="C27" s="16"/>
      <c r="D27" s="16"/>
      <c r="E27" s="490"/>
      <c r="F27" s="491"/>
      <c r="G27" s="491"/>
      <c r="H27" s="491"/>
      <c r="I27" s="491"/>
      <c r="J27" s="211"/>
      <c r="K27" s="211"/>
      <c r="L27" s="211"/>
      <c r="M27" s="211"/>
      <c r="N27" s="211"/>
      <c r="O27" s="211"/>
      <c r="P27" s="211"/>
    </row>
    <row r="28" ht="15.75" customHeight="1">
      <c r="A28" s="480">
        <v>93.0</v>
      </c>
      <c r="B28" s="481" t="s">
        <v>300</v>
      </c>
      <c r="C28" s="482" t="s">
        <v>301</v>
      </c>
      <c r="D28" s="483" t="s">
        <v>302</v>
      </c>
      <c r="E28" s="488">
        <v>3.0</v>
      </c>
      <c r="F28" s="489">
        <v>2.0</v>
      </c>
      <c r="G28" s="489">
        <v>2.0</v>
      </c>
      <c r="H28" s="489">
        <v>2.0</v>
      </c>
      <c r="I28" s="489">
        <v>9.0</v>
      </c>
      <c r="J28" s="486">
        <v>8.6</v>
      </c>
      <c r="K28" s="487">
        <v>3.0</v>
      </c>
      <c r="L28" s="487">
        <v>4.0</v>
      </c>
      <c r="M28" s="487">
        <v>3.0</v>
      </c>
      <c r="N28" s="487">
        <v>5.0</v>
      </c>
      <c r="O28" s="487">
        <v>15.0</v>
      </c>
      <c r="P28" s="487">
        <v>23.6</v>
      </c>
    </row>
    <row r="29" ht="15.75" customHeight="1">
      <c r="A29" s="394"/>
      <c r="B29" s="15"/>
      <c r="C29" s="15"/>
      <c r="D29" s="15"/>
      <c r="E29" s="488">
        <v>3.0</v>
      </c>
      <c r="F29" s="489">
        <v>2.0</v>
      </c>
      <c r="G29" s="489">
        <v>3.0</v>
      </c>
      <c r="H29" s="489">
        <v>1.0</v>
      </c>
      <c r="I29" s="489">
        <v>9.0</v>
      </c>
      <c r="J29" s="206"/>
      <c r="K29" s="206"/>
      <c r="L29" s="206"/>
      <c r="M29" s="206"/>
      <c r="N29" s="206"/>
      <c r="O29" s="206"/>
      <c r="P29" s="206"/>
    </row>
    <row r="30" ht="15.75" customHeight="1">
      <c r="A30" s="394"/>
      <c r="B30" s="15"/>
      <c r="C30" s="15"/>
      <c r="D30" s="15"/>
      <c r="E30" s="488">
        <v>3.0</v>
      </c>
      <c r="F30" s="489">
        <v>2.0</v>
      </c>
      <c r="G30" s="489">
        <v>2.0</v>
      </c>
      <c r="H30" s="489">
        <v>1.0</v>
      </c>
      <c r="I30" s="489">
        <v>8.0</v>
      </c>
      <c r="J30" s="206"/>
      <c r="K30" s="206"/>
      <c r="L30" s="206"/>
      <c r="M30" s="206"/>
      <c r="N30" s="206"/>
      <c r="O30" s="206"/>
      <c r="P30" s="206"/>
    </row>
    <row r="31" ht="15.75" customHeight="1">
      <c r="A31" s="394"/>
      <c r="B31" s="15"/>
      <c r="C31" s="15"/>
      <c r="D31" s="15"/>
      <c r="E31" s="488">
        <v>3.0</v>
      </c>
      <c r="F31" s="489">
        <v>2.0</v>
      </c>
      <c r="G31" s="489">
        <v>3.0</v>
      </c>
      <c r="H31" s="489">
        <v>1.0</v>
      </c>
      <c r="I31" s="489">
        <v>9.0</v>
      </c>
      <c r="J31" s="206"/>
      <c r="K31" s="206"/>
      <c r="L31" s="206"/>
      <c r="M31" s="206"/>
      <c r="N31" s="206"/>
      <c r="O31" s="206"/>
      <c r="P31" s="206"/>
    </row>
    <row r="32" ht="15.75" customHeight="1">
      <c r="A32" s="394"/>
      <c r="B32" s="15"/>
      <c r="C32" s="15"/>
      <c r="D32" s="15"/>
      <c r="E32" s="488">
        <v>3.0</v>
      </c>
      <c r="F32" s="489">
        <v>2.0</v>
      </c>
      <c r="G32" s="489">
        <v>2.0</v>
      </c>
      <c r="H32" s="489">
        <v>2.0</v>
      </c>
      <c r="I32" s="489">
        <v>9.0</v>
      </c>
      <c r="J32" s="206"/>
      <c r="K32" s="206"/>
      <c r="L32" s="206"/>
      <c r="M32" s="206"/>
      <c r="N32" s="206"/>
      <c r="O32" s="206"/>
      <c r="P32" s="206"/>
    </row>
    <row r="33" ht="15.75" customHeight="1">
      <c r="A33" s="394"/>
      <c r="B33" s="15"/>
      <c r="C33" s="15"/>
      <c r="D33" s="15"/>
      <c r="E33" s="488">
        <v>2.0</v>
      </c>
      <c r="F33" s="489">
        <v>2.0</v>
      </c>
      <c r="G33" s="489">
        <v>2.0</v>
      </c>
      <c r="H33" s="489">
        <v>1.0</v>
      </c>
      <c r="I33" s="489">
        <v>7.0</v>
      </c>
      <c r="J33" s="206"/>
      <c r="K33" s="206"/>
      <c r="L33" s="206"/>
      <c r="M33" s="206"/>
      <c r="N33" s="206"/>
      <c r="O33" s="206"/>
      <c r="P33" s="206"/>
    </row>
    <row r="34" ht="15.75" customHeight="1">
      <c r="A34" s="394"/>
      <c r="B34" s="15"/>
      <c r="C34" s="15"/>
      <c r="D34" s="15"/>
      <c r="E34" s="488">
        <v>2.0</v>
      </c>
      <c r="F34" s="489">
        <v>2.0</v>
      </c>
      <c r="G34" s="489">
        <v>2.0</v>
      </c>
      <c r="H34" s="489">
        <v>2.0</v>
      </c>
      <c r="I34" s="489">
        <v>8.0</v>
      </c>
      <c r="J34" s="206"/>
      <c r="K34" s="206"/>
      <c r="L34" s="206"/>
      <c r="M34" s="206"/>
      <c r="N34" s="206"/>
      <c r="O34" s="206"/>
      <c r="P34" s="206"/>
    </row>
    <row r="35" ht="15.75" customHeight="1">
      <c r="A35" s="394"/>
      <c r="B35" s="15"/>
      <c r="C35" s="15"/>
      <c r="D35" s="15"/>
      <c r="E35" s="488">
        <v>3.0</v>
      </c>
      <c r="F35" s="489">
        <v>2.0</v>
      </c>
      <c r="G35" s="489">
        <v>2.0</v>
      </c>
      <c r="H35" s="489">
        <v>2.0</v>
      </c>
      <c r="I35" s="489">
        <v>9.0</v>
      </c>
      <c r="J35" s="206"/>
      <c r="K35" s="206"/>
      <c r="L35" s="206"/>
      <c r="M35" s="206"/>
      <c r="N35" s="206"/>
      <c r="O35" s="206"/>
      <c r="P35" s="206"/>
    </row>
    <row r="36" ht="15.75" customHeight="1">
      <c r="A36" s="394"/>
      <c r="B36" s="15"/>
      <c r="C36" s="15"/>
      <c r="D36" s="15"/>
      <c r="E36" s="488">
        <v>3.0</v>
      </c>
      <c r="F36" s="489">
        <v>2.0</v>
      </c>
      <c r="G36" s="489">
        <v>2.0</v>
      </c>
      <c r="H36" s="489">
        <v>2.0</v>
      </c>
      <c r="I36" s="489">
        <v>9.0</v>
      </c>
      <c r="J36" s="206"/>
      <c r="K36" s="206"/>
      <c r="L36" s="206"/>
      <c r="M36" s="206"/>
      <c r="N36" s="206"/>
      <c r="O36" s="206"/>
      <c r="P36" s="206"/>
    </row>
    <row r="37" ht="15.75" customHeight="1">
      <c r="A37" s="394"/>
      <c r="B37" s="15"/>
      <c r="C37" s="15"/>
      <c r="D37" s="15"/>
      <c r="E37" s="488">
        <v>3.0</v>
      </c>
      <c r="F37" s="489">
        <v>2.0</v>
      </c>
      <c r="G37" s="489">
        <v>2.0</v>
      </c>
      <c r="H37" s="489">
        <v>2.0</v>
      </c>
      <c r="I37" s="489">
        <v>9.0</v>
      </c>
      <c r="J37" s="206"/>
      <c r="K37" s="206"/>
      <c r="L37" s="206"/>
      <c r="M37" s="206"/>
      <c r="N37" s="206"/>
      <c r="O37" s="206"/>
      <c r="P37" s="206"/>
    </row>
    <row r="38" ht="15.75" customHeight="1">
      <c r="A38" s="394"/>
      <c r="B38" s="15"/>
      <c r="C38" s="15"/>
      <c r="D38" s="15"/>
      <c r="E38" s="490"/>
      <c r="F38" s="491"/>
      <c r="G38" s="491"/>
      <c r="H38" s="491"/>
      <c r="I38" s="491"/>
      <c r="J38" s="206"/>
      <c r="K38" s="206"/>
      <c r="L38" s="206"/>
      <c r="M38" s="206"/>
      <c r="N38" s="206"/>
      <c r="O38" s="206"/>
      <c r="P38" s="206"/>
    </row>
    <row r="39" ht="15.75" customHeight="1">
      <c r="A39" s="394"/>
      <c r="B39" s="15"/>
      <c r="C39" s="15"/>
      <c r="D39" s="15"/>
      <c r="E39" s="490"/>
      <c r="F39" s="491"/>
      <c r="G39" s="491"/>
      <c r="H39" s="491"/>
      <c r="I39" s="491"/>
      <c r="J39" s="206"/>
      <c r="K39" s="206"/>
      <c r="L39" s="206"/>
      <c r="M39" s="206"/>
      <c r="N39" s="206"/>
      <c r="O39" s="206"/>
      <c r="P39" s="206"/>
    </row>
    <row r="40" ht="15.75" customHeight="1">
      <c r="A40" s="394"/>
      <c r="B40" s="15"/>
      <c r="C40" s="15"/>
      <c r="D40" s="15"/>
      <c r="E40" s="490"/>
      <c r="F40" s="491"/>
      <c r="G40" s="491"/>
      <c r="H40" s="491"/>
      <c r="I40" s="491"/>
      <c r="J40" s="206"/>
      <c r="K40" s="206"/>
      <c r="L40" s="206"/>
      <c r="M40" s="206"/>
      <c r="N40" s="206"/>
      <c r="O40" s="206"/>
      <c r="P40" s="206"/>
    </row>
    <row r="41" ht="15.75" customHeight="1">
      <c r="A41" s="394"/>
      <c r="B41" s="16"/>
      <c r="C41" s="16"/>
      <c r="D41" s="16"/>
      <c r="E41" s="490"/>
      <c r="F41" s="491"/>
      <c r="G41" s="491"/>
      <c r="H41" s="491"/>
      <c r="I41" s="491"/>
      <c r="J41" s="211"/>
      <c r="K41" s="211"/>
      <c r="L41" s="211"/>
      <c r="M41" s="211"/>
      <c r="N41" s="211"/>
      <c r="O41" s="211"/>
      <c r="P41" s="211"/>
    </row>
    <row r="42" ht="15.75" customHeight="1">
      <c r="A42" s="480">
        <v>94.0</v>
      </c>
      <c r="B42" s="481" t="s">
        <v>303</v>
      </c>
      <c r="C42" s="482" t="s">
        <v>304</v>
      </c>
      <c r="D42" s="483" t="s">
        <v>305</v>
      </c>
      <c r="E42" s="488">
        <v>2.0</v>
      </c>
      <c r="F42" s="489">
        <v>2.0</v>
      </c>
      <c r="G42" s="489">
        <v>2.0</v>
      </c>
      <c r="H42" s="489">
        <v>2.0</v>
      </c>
      <c r="I42" s="489">
        <v>8.0</v>
      </c>
      <c r="J42" s="486">
        <v>8.0</v>
      </c>
      <c r="K42" s="487">
        <v>3.0</v>
      </c>
      <c r="L42" s="487">
        <v>3.0</v>
      </c>
      <c r="M42" s="487">
        <v>3.0</v>
      </c>
      <c r="N42" s="487">
        <v>5.0</v>
      </c>
      <c r="O42" s="487">
        <v>15.0</v>
      </c>
      <c r="P42" s="487">
        <v>23.0</v>
      </c>
    </row>
    <row r="43" ht="15.75" customHeight="1">
      <c r="A43" s="394"/>
      <c r="B43" s="15"/>
      <c r="C43" s="15"/>
      <c r="D43" s="15"/>
      <c r="E43" s="488">
        <v>2.0</v>
      </c>
      <c r="F43" s="489">
        <v>2.0</v>
      </c>
      <c r="G43" s="489">
        <v>2.0</v>
      </c>
      <c r="H43" s="489">
        <v>1.0</v>
      </c>
      <c r="I43" s="489">
        <v>8.0</v>
      </c>
      <c r="J43" s="206"/>
      <c r="K43" s="206"/>
      <c r="L43" s="206"/>
      <c r="M43" s="206"/>
      <c r="N43" s="206"/>
      <c r="O43" s="206"/>
      <c r="P43" s="206"/>
    </row>
    <row r="44" ht="15.75" customHeight="1">
      <c r="A44" s="394"/>
      <c r="B44" s="15"/>
      <c r="C44" s="15"/>
      <c r="D44" s="15"/>
      <c r="E44" s="488">
        <v>2.0</v>
      </c>
      <c r="F44" s="489">
        <v>2.0</v>
      </c>
      <c r="G44" s="489">
        <v>2.0</v>
      </c>
      <c r="H44" s="489">
        <v>1.0</v>
      </c>
      <c r="I44" s="489">
        <v>7.0</v>
      </c>
      <c r="J44" s="206"/>
      <c r="K44" s="206"/>
      <c r="L44" s="206"/>
      <c r="M44" s="206"/>
      <c r="N44" s="206"/>
      <c r="O44" s="206"/>
      <c r="P44" s="206"/>
    </row>
    <row r="45" ht="15.75" customHeight="1">
      <c r="A45" s="394"/>
      <c r="B45" s="15"/>
      <c r="C45" s="15"/>
      <c r="D45" s="15"/>
      <c r="E45" s="488">
        <v>2.0</v>
      </c>
      <c r="F45" s="489">
        <v>2.0</v>
      </c>
      <c r="G45" s="489">
        <v>2.0</v>
      </c>
      <c r="H45" s="489">
        <v>2.0</v>
      </c>
      <c r="I45" s="489">
        <v>8.0</v>
      </c>
      <c r="J45" s="206"/>
      <c r="K45" s="206"/>
      <c r="L45" s="206"/>
      <c r="M45" s="206"/>
      <c r="N45" s="206"/>
      <c r="O45" s="206"/>
      <c r="P45" s="206"/>
    </row>
    <row r="46" ht="15.75" customHeight="1">
      <c r="A46" s="394"/>
      <c r="B46" s="15"/>
      <c r="C46" s="15"/>
      <c r="D46" s="15"/>
      <c r="E46" s="488">
        <v>2.0</v>
      </c>
      <c r="F46" s="489">
        <v>2.0</v>
      </c>
      <c r="G46" s="489">
        <v>2.0</v>
      </c>
      <c r="H46" s="489">
        <v>1.0</v>
      </c>
      <c r="I46" s="489">
        <v>7.0</v>
      </c>
      <c r="J46" s="206"/>
      <c r="K46" s="206"/>
      <c r="L46" s="206"/>
      <c r="M46" s="206"/>
      <c r="N46" s="206"/>
      <c r="O46" s="206"/>
      <c r="P46" s="206"/>
    </row>
    <row r="47" ht="15.75" customHeight="1">
      <c r="A47" s="394"/>
      <c r="B47" s="15"/>
      <c r="C47" s="15"/>
      <c r="D47" s="15"/>
      <c r="E47" s="488">
        <v>2.0</v>
      </c>
      <c r="F47" s="489">
        <v>2.0</v>
      </c>
      <c r="G47" s="489">
        <v>2.0</v>
      </c>
      <c r="H47" s="489">
        <v>2.0</v>
      </c>
      <c r="I47" s="489">
        <v>8.0</v>
      </c>
      <c r="J47" s="206"/>
      <c r="K47" s="206"/>
      <c r="L47" s="206"/>
      <c r="M47" s="206"/>
      <c r="N47" s="206"/>
      <c r="O47" s="206"/>
      <c r="P47" s="206"/>
    </row>
    <row r="48" ht="15.75" customHeight="1">
      <c r="A48" s="394"/>
      <c r="B48" s="15"/>
      <c r="C48" s="15"/>
      <c r="D48" s="15"/>
      <c r="E48" s="488">
        <v>2.0</v>
      </c>
      <c r="F48" s="489">
        <v>2.0</v>
      </c>
      <c r="G48" s="489">
        <v>2.0</v>
      </c>
      <c r="H48" s="489">
        <v>2.0</v>
      </c>
      <c r="I48" s="489">
        <v>8.0</v>
      </c>
      <c r="J48" s="206"/>
      <c r="K48" s="206"/>
      <c r="L48" s="206"/>
      <c r="M48" s="206"/>
      <c r="N48" s="206"/>
      <c r="O48" s="206"/>
      <c r="P48" s="206"/>
    </row>
    <row r="49" ht="15.75" customHeight="1">
      <c r="A49" s="394"/>
      <c r="B49" s="15"/>
      <c r="C49" s="15"/>
      <c r="D49" s="15"/>
      <c r="E49" s="488">
        <v>3.0</v>
      </c>
      <c r="F49" s="489">
        <v>2.0</v>
      </c>
      <c r="G49" s="489">
        <v>2.0</v>
      </c>
      <c r="H49" s="489">
        <v>2.0</v>
      </c>
      <c r="I49" s="489">
        <v>8.0</v>
      </c>
      <c r="J49" s="206"/>
      <c r="K49" s="206"/>
      <c r="L49" s="206"/>
      <c r="M49" s="206"/>
      <c r="N49" s="206"/>
      <c r="O49" s="206"/>
      <c r="P49" s="206"/>
    </row>
    <row r="50" ht="15.75" customHeight="1">
      <c r="A50" s="394"/>
      <c r="B50" s="15"/>
      <c r="C50" s="15"/>
      <c r="D50" s="15"/>
      <c r="E50" s="488">
        <v>3.0</v>
      </c>
      <c r="F50" s="489">
        <v>2.0</v>
      </c>
      <c r="G50" s="489">
        <v>2.0</v>
      </c>
      <c r="H50" s="489">
        <v>2.0</v>
      </c>
      <c r="I50" s="489">
        <v>9.0</v>
      </c>
      <c r="J50" s="206"/>
      <c r="K50" s="206"/>
      <c r="L50" s="206"/>
      <c r="M50" s="206"/>
      <c r="N50" s="206"/>
      <c r="O50" s="206"/>
      <c r="P50" s="206"/>
    </row>
    <row r="51" ht="15.75" customHeight="1">
      <c r="A51" s="394"/>
      <c r="B51" s="15"/>
      <c r="C51" s="15"/>
      <c r="D51" s="15"/>
      <c r="E51" s="488">
        <v>3.0</v>
      </c>
      <c r="F51" s="489">
        <v>2.0</v>
      </c>
      <c r="G51" s="489">
        <v>2.0</v>
      </c>
      <c r="H51" s="489">
        <v>2.0</v>
      </c>
      <c r="I51" s="489">
        <v>9.0</v>
      </c>
      <c r="J51" s="206"/>
      <c r="K51" s="206"/>
      <c r="L51" s="206"/>
      <c r="M51" s="206"/>
      <c r="N51" s="206"/>
      <c r="O51" s="206"/>
      <c r="P51" s="206"/>
    </row>
    <row r="52" ht="15.75" customHeight="1">
      <c r="A52" s="394"/>
      <c r="B52" s="15"/>
      <c r="C52" s="15"/>
      <c r="D52" s="15"/>
      <c r="E52" s="490"/>
      <c r="F52" s="491"/>
      <c r="G52" s="491"/>
      <c r="H52" s="491"/>
      <c r="I52" s="491"/>
      <c r="J52" s="206"/>
      <c r="K52" s="206"/>
      <c r="L52" s="206"/>
      <c r="M52" s="206"/>
      <c r="N52" s="206"/>
      <c r="O52" s="206"/>
      <c r="P52" s="206"/>
    </row>
    <row r="53" ht="15.75" customHeight="1">
      <c r="A53" s="394"/>
      <c r="B53" s="15"/>
      <c r="C53" s="15"/>
      <c r="D53" s="15"/>
      <c r="E53" s="490"/>
      <c r="F53" s="491"/>
      <c r="G53" s="491"/>
      <c r="H53" s="491"/>
      <c r="I53" s="491"/>
      <c r="J53" s="206"/>
      <c r="K53" s="206"/>
      <c r="L53" s="206"/>
      <c r="M53" s="206"/>
      <c r="N53" s="206"/>
      <c r="O53" s="206"/>
      <c r="P53" s="206"/>
    </row>
    <row r="54" ht="15.75" customHeight="1">
      <c r="A54" s="394"/>
      <c r="B54" s="15"/>
      <c r="C54" s="15"/>
      <c r="D54" s="15"/>
      <c r="E54" s="490"/>
      <c r="F54" s="491"/>
      <c r="G54" s="491"/>
      <c r="H54" s="491"/>
      <c r="I54" s="491"/>
      <c r="J54" s="206"/>
      <c r="K54" s="206"/>
      <c r="L54" s="206"/>
      <c r="M54" s="206"/>
      <c r="N54" s="206"/>
      <c r="O54" s="206"/>
      <c r="P54" s="206"/>
    </row>
    <row r="55" ht="15.75" customHeight="1">
      <c r="A55" s="394"/>
      <c r="B55" s="16"/>
      <c r="C55" s="16"/>
      <c r="D55" s="16"/>
      <c r="E55" s="490"/>
      <c r="F55" s="491"/>
      <c r="G55" s="491"/>
      <c r="H55" s="491"/>
      <c r="I55" s="491"/>
      <c r="J55" s="211"/>
      <c r="K55" s="211"/>
      <c r="L55" s="211"/>
      <c r="M55" s="211"/>
      <c r="N55" s="211"/>
      <c r="O55" s="211"/>
      <c r="P55" s="211"/>
    </row>
    <row r="56" ht="15.75" customHeight="1">
      <c r="A56" s="480">
        <v>95.0</v>
      </c>
      <c r="B56" s="481" t="s">
        <v>306</v>
      </c>
      <c r="C56" s="482" t="s">
        <v>307</v>
      </c>
      <c r="D56" s="483" t="s">
        <v>308</v>
      </c>
      <c r="E56" s="488">
        <v>3.0</v>
      </c>
      <c r="F56" s="489">
        <v>2.0</v>
      </c>
      <c r="G56" s="489">
        <v>3.0</v>
      </c>
      <c r="H56" s="489">
        <v>2.0</v>
      </c>
      <c r="I56" s="489">
        <v>10.0</v>
      </c>
      <c r="J56" s="486">
        <v>9.9</v>
      </c>
      <c r="K56" s="487">
        <v>3.0</v>
      </c>
      <c r="L56" s="487">
        <v>4.0</v>
      </c>
      <c r="M56" s="487">
        <v>3.0</v>
      </c>
      <c r="N56" s="487">
        <v>5.0</v>
      </c>
      <c r="O56" s="487">
        <v>15.0</v>
      </c>
      <c r="P56" s="487">
        <v>24.9</v>
      </c>
    </row>
    <row r="57" ht="15.75" customHeight="1">
      <c r="A57" s="394"/>
      <c r="B57" s="15"/>
      <c r="C57" s="15"/>
      <c r="D57" s="15"/>
      <c r="E57" s="488">
        <v>3.0</v>
      </c>
      <c r="F57" s="489">
        <v>2.0</v>
      </c>
      <c r="G57" s="489">
        <v>3.0</v>
      </c>
      <c r="H57" s="489">
        <v>2.0</v>
      </c>
      <c r="I57" s="489">
        <v>10.0</v>
      </c>
      <c r="J57" s="206"/>
      <c r="K57" s="206"/>
      <c r="L57" s="206"/>
      <c r="M57" s="206"/>
      <c r="N57" s="206"/>
      <c r="O57" s="206"/>
      <c r="P57" s="206"/>
    </row>
    <row r="58" ht="15.75" customHeight="1">
      <c r="A58" s="394"/>
      <c r="B58" s="15"/>
      <c r="C58" s="15"/>
      <c r="D58" s="15"/>
      <c r="E58" s="488">
        <v>3.0</v>
      </c>
      <c r="F58" s="489">
        <v>2.0</v>
      </c>
      <c r="G58" s="489">
        <v>3.0</v>
      </c>
      <c r="H58" s="489">
        <v>2.0</v>
      </c>
      <c r="I58" s="489">
        <v>10.0</v>
      </c>
      <c r="J58" s="206"/>
      <c r="K58" s="206"/>
      <c r="L58" s="206"/>
      <c r="M58" s="206"/>
      <c r="N58" s="206"/>
      <c r="O58" s="206"/>
      <c r="P58" s="206"/>
    </row>
    <row r="59" ht="15.75" customHeight="1">
      <c r="A59" s="394"/>
      <c r="B59" s="15"/>
      <c r="C59" s="15"/>
      <c r="D59" s="15"/>
      <c r="E59" s="488">
        <v>3.0</v>
      </c>
      <c r="F59" s="489">
        <v>2.0</v>
      </c>
      <c r="G59" s="489">
        <v>2.0</v>
      </c>
      <c r="H59" s="489">
        <v>2.0</v>
      </c>
      <c r="I59" s="489">
        <v>10.0</v>
      </c>
      <c r="J59" s="206"/>
      <c r="K59" s="206"/>
      <c r="L59" s="206"/>
      <c r="M59" s="206"/>
      <c r="N59" s="206"/>
      <c r="O59" s="206"/>
      <c r="P59" s="206"/>
    </row>
    <row r="60" ht="15.75" customHeight="1">
      <c r="A60" s="394"/>
      <c r="B60" s="15"/>
      <c r="C60" s="15"/>
      <c r="D60" s="15"/>
      <c r="E60" s="488">
        <v>3.0</v>
      </c>
      <c r="F60" s="489">
        <v>2.0</v>
      </c>
      <c r="G60" s="489">
        <v>3.0</v>
      </c>
      <c r="H60" s="489">
        <v>2.0</v>
      </c>
      <c r="I60" s="489">
        <v>10.0</v>
      </c>
      <c r="J60" s="206"/>
      <c r="K60" s="206"/>
      <c r="L60" s="206"/>
      <c r="M60" s="206"/>
      <c r="N60" s="206"/>
      <c r="O60" s="206"/>
      <c r="P60" s="206"/>
    </row>
    <row r="61" ht="15.75" customHeight="1">
      <c r="A61" s="394"/>
      <c r="B61" s="15"/>
      <c r="C61" s="15"/>
      <c r="D61" s="15"/>
      <c r="E61" s="488">
        <v>3.0</v>
      </c>
      <c r="F61" s="489">
        <v>2.0</v>
      </c>
      <c r="G61" s="489">
        <v>2.0</v>
      </c>
      <c r="H61" s="489">
        <v>2.0</v>
      </c>
      <c r="I61" s="489">
        <v>10.0</v>
      </c>
      <c r="J61" s="206"/>
      <c r="K61" s="206"/>
      <c r="L61" s="206"/>
      <c r="M61" s="206"/>
      <c r="N61" s="206"/>
      <c r="O61" s="206"/>
      <c r="P61" s="206"/>
    </row>
    <row r="62" ht="15.75" customHeight="1">
      <c r="A62" s="394"/>
      <c r="B62" s="15"/>
      <c r="C62" s="15"/>
      <c r="D62" s="15"/>
      <c r="E62" s="488">
        <v>3.0</v>
      </c>
      <c r="F62" s="489">
        <v>2.0</v>
      </c>
      <c r="G62" s="489">
        <v>3.0</v>
      </c>
      <c r="H62" s="489">
        <v>2.0</v>
      </c>
      <c r="I62" s="489">
        <v>10.0</v>
      </c>
      <c r="J62" s="206"/>
      <c r="K62" s="206"/>
      <c r="L62" s="206"/>
      <c r="M62" s="206"/>
      <c r="N62" s="206"/>
      <c r="O62" s="206"/>
      <c r="P62" s="206"/>
    </row>
    <row r="63" ht="15.75" customHeight="1">
      <c r="A63" s="394"/>
      <c r="B63" s="15"/>
      <c r="C63" s="15"/>
      <c r="D63" s="15"/>
      <c r="E63" s="488">
        <v>3.0</v>
      </c>
      <c r="F63" s="489">
        <v>2.0</v>
      </c>
      <c r="G63" s="489">
        <v>3.0</v>
      </c>
      <c r="H63" s="489">
        <v>2.0</v>
      </c>
      <c r="I63" s="489">
        <v>10.0</v>
      </c>
      <c r="J63" s="206"/>
      <c r="K63" s="206"/>
      <c r="L63" s="206"/>
      <c r="M63" s="206"/>
      <c r="N63" s="206"/>
      <c r="O63" s="206"/>
      <c r="P63" s="206"/>
    </row>
    <row r="64" ht="15.75" customHeight="1">
      <c r="A64" s="394"/>
      <c r="B64" s="15"/>
      <c r="C64" s="15"/>
      <c r="D64" s="15"/>
      <c r="E64" s="488">
        <v>3.0</v>
      </c>
      <c r="F64" s="489">
        <v>2.0</v>
      </c>
      <c r="G64" s="489">
        <v>3.0</v>
      </c>
      <c r="H64" s="489">
        <v>2.0</v>
      </c>
      <c r="I64" s="489">
        <v>9.0</v>
      </c>
      <c r="J64" s="206"/>
      <c r="K64" s="206"/>
      <c r="L64" s="206"/>
      <c r="M64" s="206"/>
      <c r="N64" s="206"/>
      <c r="O64" s="206"/>
      <c r="P64" s="206"/>
    </row>
    <row r="65" ht="15.75" customHeight="1">
      <c r="A65" s="394"/>
      <c r="B65" s="15"/>
      <c r="C65" s="15"/>
      <c r="D65" s="15"/>
      <c r="E65" s="488">
        <v>3.0</v>
      </c>
      <c r="F65" s="489">
        <v>2.0</v>
      </c>
      <c r="G65" s="489">
        <v>3.0</v>
      </c>
      <c r="H65" s="489">
        <v>2.0</v>
      </c>
      <c r="I65" s="489">
        <v>10.0</v>
      </c>
      <c r="J65" s="206"/>
      <c r="K65" s="206"/>
      <c r="L65" s="206"/>
      <c r="M65" s="206"/>
      <c r="N65" s="206"/>
      <c r="O65" s="206"/>
      <c r="P65" s="206"/>
    </row>
    <row r="66" ht="15.75" customHeight="1">
      <c r="A66" s="394"/>
      <c r="B66" s="15"/>
      <c r="C66" s="15"/>
      <c r="D66" s="15"/>
      <c r="E66" s="490"/>
      <c r="F66" s="491"/>
      <c r="G66" s="491"/>
      <c r="H66" s="491"/>
      <c r="I66" s="491"/>
      <c r="J66" s="206"/>
      <c r="K66" s="206"/>
      <c r="L66" s="206"/>
      <c r="M66" s="206"/>
      <c r="N66" s="206"/>
      <c r="O66" s="206"/>
      <c r="P66" s="206"/>
    </row>
    <row r="67" ht="15.75" customHeight="1">
      <c r="A67" s="394"/>
      <c r="B67" s="15"/>
      <c r="C67" s="15"/>
      <c r="D67" s="15"/>
      <c r="E67" s="490"/>
      <c r="F67" s="491"/>
      <c r="G67" s="491"/>
      <c r="H67" s="491"/>
      <c r="I67" s="491"/>
      <c r="J67" s="206"/>
      <c r="K67" s="206"/>
      <c r="L67" s="206"/>
      <c r="M67" s="206"/>
      <c r="N67" s="206"/>
      <c r="O67" s="206"/>
      <c r="P67" s="206"/>
    </row>
    <row r="68" ht="15.75" customHeight="1">
      <c r="A68" s="394"/>
      <c r="B68" s="15"/>
      <c r="C68" s="15"/>
      <c r="D68" s="15"/>
      <c r="E68" s="490"/>
      <c r="F68" s="491"/>
      <c r="G68" s="491"/>
      <c r="H68" s="491"/>
      <c r="I68" s="491"/>
      <c r="J68" s="206"/>
      <c r="K68" s="206"/>
      <c r="L68" s="206"/>
      <c r="M68" s="206"/>
      <c r="N68" s="206"/>
      <c r="O68" s="206"/>
      <c r="P68" s="206"/>
    </row>
    <row r="69" ht="15.75" customHeight="1">
      <c r="A69" s="394"/>
      <c r="B69" s="16"/>
      <c r="C69" s="16"/>
      <c r="D69" s="16"/>
      <c r="E69" s="490"/>
      <c r="F69" s="491"/>
      <c r="G69" s="491"/>
      <c r="H69" s="491"/>
      <c r="I69" s="491"/>
      <c r="J69" s="211"/>
      <c r="K69" s="211"/>
      <c r="L69" s="211"/>
      <c r="M69" s="211"/>
      <c r="N69" s="211"/>
      <c r="O69" s="211"/>
      <c r="P69" s="211"/>
    </row>
    <row r="70" ht="15.75" customHeight="1">
      <c r="A70" s="480">
        <v>97.0</v>
      </c>
      <c r="B70" s="481" t="s">
        <v>309</v>
      </c>
      <c r="C70" s="482" t="s">
        <v>310</v>
      </c>
      <c r="D70" s="483" t="s">
        <v>311</v>
      </c>
      <c r="E70" s="492">
        <v>2.0</v>
      </c>
      <c r="F70" s="493">
        <v>1.0</v>
      </c>
      <c r="G70" s="493">
        <v>2.0</v>
      </c>
      <c r="H70" s="493">
        <v>1.0</v>
      </c>
      <c r="I70" s="491"/>
      <c r="J70" s="494">
        <v>7.0</v>
      </c>
      <c r="K70" s="487">
        <v>2.0</v>
      </c>
      <c r="L70" s="487">
        <v>3.0</v>
      </c>
      <c r="M70" s="487">
        <v>3.0</v>
      </c>
      <c r="N70" s="487">
        <v>4.0</v>
      </c>
      <c r="O70" s="487">
        <v>12.0</v>
      </c>
      <c r="P70" s="487">
        <v>19.0</v>
      </c>
    </row>
    <row r="71" ht="15.75" customHeight="1">
      <c r="A71" s="394"/>
      <c r="B71" s="15"/>
      <c r="C71" s="15"/>
      <c r="D71" s="15"/>
      <c r="E71" s="492">
        <v>2.0</v>
      </c>
      <c r="F71" s="493">
        <v>2.0</v>
      </c>
      <c r="G71" s="493">
        <v>2.0</v>
      </c>
      <c r="H71" s="493">
        <v>2.0</v>
      </c>
      <c r="I71" s="491"/>
      <c r="J71" s="206"/>
      <c r="K71" s="206"/>
      <c r="L71" s="206"/>
      <c r="M71" s="206"/>
      <c r="N71" s="206"/>
      <c r="O71" s="206"/>
      <c r="P71" s="206"/>
    </row>
    <row r="72" ht="15.75" customHeight="1">
      <c r="A72" s="394"/>
      <c r="B72" s="15"/>
      <c r="C72" s="15"/>
      <c r="D72" s="15"/>
      <c r="E72" s="492">
        <v>2.0</v>
      </c>
      <c r="F72" s="493">
        <v>2.0</v>
      </c>
      <c r="G72" s="493">
        <v>1.0</v>
      </c>
      <c r="H72" s="493">
        <v>2.0</v>
      </c>
      <c r="I72" s="491"/>
      <c r="J72" s="206"/>
      <c r="K72" s="206"/>
      <c r="L72" s="206"/>
      <c r="M72" s="206"/>
      <c r="N72" s="206"/>
      <c r="O72" s="206"/>
      <c r="P72" s="206"/>
    </row>
    <row r="73" ht="15.75" customHeight="1">
      <c r="A73" s="394"/>
      <c r="B73" s="15"/>
      <c r="C73" s="15"/>
      <c r="D73" s="15"/>
      <c r="E73" s="492">
        <v>2.0</v>
      </c>
      <c r="F73" s="493">
        <v>2.0</v>
      </c>
      <c r="G73" s="493">
        <v>2.0</v>
      </c>
      <c r="H73" s="493">
        <v>1.0</v>
      </c>
      <c r="I73" s="491"/>
      <c r="J73" s="206"/>
      <c r="K73" s="206"/>
      <c r="L73" s="206"/>
      <c r="M73" s="206"/>
      <c r="N73" s="206"/>
      <c r="O73" s="206"/>
      <c r="P73" s="206"/>
    </row>
    <row r="74" ht="15.75" customHeight="1">
      <c r="A74" s="394"/>
      <c r="B74" s="15"/>
      <c r="C74" s="15"/>
      <c r="D74" s="15"/>
      <c r="E74" s="492">
        <v>2.0</v>
      </c>
      <c r="F74" s="493">
        <v>2.0</v>
      </c>
      <c r="G74" s="493">
        <v>2.0</v>
      </c>
      <c r="H74" s="493">
        <v>1.0</v>
      </c>
      <c r="I74" s="491"/>
      <c r="J74" s="206"/>
      <c r="K74" s="206"/>
      <c r="L74" s="206"/>
      <c r="M74" s="206"/>
      <c r="N74" s="206"/>
      <c r="O74" s="206"/>
      <c r="P74" s="206"/>
    </row>
    <row r="75" ht="15.75" customHeight="1">
      <c r="A75" s="394"/>
      <c r="B75" s="15"/>
      <c r="C75" s="15"/>
      <c r="D75" s="15"/>
      <c r="E75" s="492">
        <v>2.0</v>
      </c>
      <c r="F75" s="493">
        <v>1.0</v>
      </c>
      <c r="G75" s="493">
        <v>2.0</v>
      </c>
      <c r="H75" s="493">
        <v>2.0</v>
      </c>
      <c r="I75" s="491"/>
      <c r="J75" s="206"/>
      <c r="K75" s="206"/>
      <c r="L75" s="206"/>
      <c r="M75" s="206"/>
      <c r="N75" s="206"/>
      <c r="O75" s="206"/>
      <c r="P75" s="206"/>
    </row>
    <row r="76" ht="15.75" customHeight="1">
      <c r="A76" s="394"/>
      <c r="B76" s="15"/>
      <c r="C76" s="15"/>
      <c r="D76" s="15"/>
      <c r="E76" s="492">
        <v>2.0</v>
      </c>
      <c r="F76" s="493">
        <v>2.0</v>
      </c>
      <c r="G76" s="493">
        <v>2.0</v>
      </c>
      <c r="H76" s="493">
        <v>1.0</v>
      </c>
      <c r="I76" s="491"/>
      <c r="J76" s="206"/>
      <c r="K76" s="206"/>
      <c r="L76" s="206"/>
      <c r="M76" s="206"/>
      <c r="N76" s="206"/>
      <c r="O76" s="206"/>
      <c r="P76" s="206"/>
    </row>
    <row r="77" ht="15.75" customHeight="1">
      <c r="A77" s="394"/>
      <c r="B77" s="15"/>
      <c r="C77" s="15"/>
      <c r="D77" s="15"/>
      <c r="E77" s="495">
        <v>2.0</v>
      </c>
      <c r="F77" s="493">
        <v>2.0</v>
      </c>
      <c r="G77" s="493">
        <v>2.0</v>
      </c>
      <c r="H77" s="493">
        <v>1.0</v>
      </c>
      <c r="I77" s="491"/>
      <c r="J77" s="206"/>
      <c r="K77" s="206"/>
      <c r="L77" s="206"/>
      <c r="M77" s="206"/>
      <c r="N77" s="206"/>
      <c r="O77" s="206"/>
      <c r="P77" s="206"/>
    </row>
    <row r="78" ht="15.75" customHeight="1">
      <c r="A78" s="394"/>
      <c r="B78" s="15"/>
      <c r="C78" s="15"/>
      <c r="D78" s="15"/>
      <c r="E78" s="495">
        <v>2.0</v>
      </c>
      <c r="F78" s="493">
        <v>2.0</v>
      </c>
      <c r="G78" s="493">
        <v>2.0</v>
      </c>
      <c r="H78" s="493">
        <v>1.0</v>
      </c>
      <c r="I78" s="491"/>
      <c r="J78" s="206"/>
      <c r="K78" s="206"/>
      <c r="L78" s="206"/>
      <c r="M78" s="206"/>
      <c r="N78" s="206"/>
      <c r="O78" s="206"/>
      <c r="P78" s="206"/>
    </row>
    <row r="79" ht="15.75" customHeight="1">
      <c r="A79" s="394"/>
      <c r="B79" s="15"/>
      <c r="C79" s="15"/>
      <c r="D79" s="15"/>
      <c r="E79" s="495">
        <v>2.0</v>
      </c>
      <c r="F79" s="493">
        <v>2.0</v>
      </c>
      <c r="G79" s="493">
        <v>2.0</v>
      </c>
      <c r="H79" s="493">
        <v>1.0</v>
      </c>
      <c r="I79" s="491"/>
      <c r="J79" s="206"/>
      <c r="K79" s="206"/>
      <c r="L79" s="206"/>
      <c r="M79" s="206"/>
      <c r="N79" s="206"/>
      <c r="O79" s="206"/>
      <c r="P79" s="206"/>
    </row>
    <row r="80" ht="15.75" customHeight="1">
      <c r="A80" s="394"/>
      <c r="B80" s="15"/>
      <c r="C80" s="15"/>
      <c r="D80" s="15"/>
      <c r="E80" s="490"/>
      <c r="F80" s="491"/>
      <c r="G80" s="491"/>
      <c r="H80" s="491"/>
      <c r="I80" s="491"/>
      <c r="J80" s="206"/>
      <c r="K80" s="206"/>
      <c r="L80" s="206"/>
      <c r="M80" s="206"/>
      <c r="N80" s="206"/>
      <c r="O80" s="206"/>
      <c r="P80" s="206"/>
    </row>
    <row r="81" ht="15.75" customHeight="1">
      <c r="A81" s="394"/>
      <c r="B81" s="15"/>
      <c r="C81" s="15"/>
      <c r="D81" s="15"/>
      <c r="E81" s="490"/>
      <c r="F81" s="491"/>
      <c r="G81" s="491"/>
      <c r="H81" s="491"/>
      <c r="I81" s="491"/>
      <c r="J81" s="206"/>
      <c r="K81" s="206"/>
      <c r="L81" s="206"/>
      <c r="M81" s="206"/>
      <c r="N81" s="206"/>
      <c r="O81" s="206"/>
      <c r="P81" s="206"/>
    </row>
    <row r="82" ht="15.75" customHeight="1">
      <c r="A82" s="394"/>
      <c r="B82" s="15"/>
      <c r="C82" s="15"/>
      <c r="D82" s="15"/>
      <c r="E82" s="490"/>
      <c r="F82" s="491"/>
      <c r="G82" s="491"/>
      <c r="H82" s="491"/>
      <c r="I82" s="491"/>
      <c r="J82" s="206"/>
      <c r="K82" s="206"/>
      <c r="L82" s="206"/>
      <c r="M82" s="206"/>
      <c r="N82" s="206"/>
      <c r="O82" s="206"/>
      <c r="P82" s="206"/>
    </row>
    <row r="83" ht="15.75" customHeight="1">
      <c r="A83" s="394"/>
      <c r="B83" s="16"/>
      <c r="C83" s="16"/>
      <c r="D83" s="16"/>
      <c r="E83" s="490"/>
      <c r="F83" s="491"/>
      <c r="G83" s="491"/>
      <c r="H83" s="491"/>
      <c r="I83" s="491"/>
      <c r="J83" s="211"/>
      <c r="K83" s="211"/>
      <c r="L83" s="211"/>
      <c r="M83" s="211"/>
      <c r="N83" s="211"/>
      <c r="O83" s="211"/>
      <c r="P83" s="211"/>
    </row>
    <row r="84" ht="15.75" customHeight="1">
      <c r="A84" s="480">
        <v>98.0</v>
      </c>
      <c r="B84" s="481" t="s">
        <v>312</v>
      </c>
      <c r="C84" s="482" t="s">
        <v>313</v>
      </c>
      <c r="D84" s="483" t="s">
        <v>314</v>
      </c>
      <c r="E84" s="488">
        <v>3.0</v>
      </c>
      <c r="F84" s="489">
        <v>2.0</v>
      </c>
      <c r="G84" s="489">
        <v>2.0</v>
      </c>
      <c r="H84" s="489">
        <v>2.0</v>
      </c>
      <c r="I84" s="489">
        <v>9.0</v>
      </c>
      <c r="J84" s="486">
        <v>9.0</v>
      </c>
      <c r="K84" s="487">
        <v>3.0</v>
      </c>
      <c r="L84" s="487">
        <v>4.0</v>
      </c>
      <c r="M84" s="487">
        <v>3.0</v>
      </c>
      <c r="N84" s="487">
        <v>5.0</v>
      </c>
      <c r="O84" s="487">
        <v>15.0</v>
      </c>
      <c r="P84" s="487">
        <v>24.0</v>
      </c>
    </row>
    <row r="85" ht="15.75" customHeight="1">
      <c r="A85" s="394"/>
      <c r="B85" s="15"/>
      <c r="C85" s="15"/>
      <c r="D85" s="15"/>
      <c r="E85" s="488">
        <v>3.0</v>
      </c>
      <c r="F85" s="489">
        <v>2.0</v>
      </c>
      <c r="G85" s="489">
        <v>2.0</v>
      </c>
      <c r="H85" s="489">
        <v>2.0</v>
      </c>
      <c r="I85" s="489">
        <v>9.0</v>
      </c>
      <c r="J85" s="206"/>
      <c r="K85" s="206"/>
      <c r="L85" s="206"/>
      <c r="M85" s="206"/>
      <c r="N85" s="206"/>
      <c r="O85" s="206"/>
      <c r="P85" s="206"/>
    </row>
    <row r="86" ht="15.75" customHeight="1">
      <c r="A86" s="394"/>
      <c r="B86" s="15"/>
      <c r="C86" s="15"/>
      <c r="D86" s="15"/>
      <c r="E86" s="488">
        <v>3.0</v>
      </c>
      <c r="F86" s="489">
        <v>2.0</v>
      </c>
      <c r="G86" s="489">
        <v>2.0</v>
      </c>
      <c r="H86" s="489">
        <v>2.0</v>
      </c>
      <c r="I86" s="489">
        <v>9.0</v>
      </c>
      <c r="J86" s="206"/>
      <c r="K86" s="206"/>
      <c r="L86" s="206"/>
      <c r="M86" s="206"/>
      <c r="N86" s="206"/>
      <c r="O86" s="206"/>
      <c r="P86" s="206"/>
    </row>
    <row r="87" ht="15.75" customHeight="1">
      <c r="A87" s="394"/>
      <c r="B87" s="15"/>
      <c r="C87" s="15"/>
      <c r="D87" s="15"/>
      <c r="E87" s="488">
        <v>3.0</v>
      </c>
      <c r="F87" s="489">
        <v>2.0</v>
      </c>
      <c r="G87" s="489">
        <v>2.0</v>
      </c>
      <c r="H87" s="489">
        <v>2.0</v>
      </c>
      <c r="I87" s="489">
        <v>9.0</v>
      </c>
      <c r="J87" s="206"/>
      <c r="K87" s="206"/>
      <c r="L87" s="206"/>
      <c r="M87" s="206"/>
      <c r="N87" s="206"/>
      <c r="O87" s="206"/>
      <c r="P87" s="206"/>
    </row>
    <row r="88" ht="15.75" customHeight="1">
      <c r="A88" s="394"/>
      <c r="B88" s="15"/>
      <c r="C88" s="15"/>
      <c r="D88" s="15"/>
      <c r="E88" s="488">
        <v>3.0</v>
      </c>
      <c r="F88" s="489">
        <v>2.0</v>
      </c>
      <c r="G88" s="489">
        <v>2.0</v>
      </c>
      <c r="H88" s="489">
        <v>2.0</v>
      </c>
      <c r="I88" s="489">
        <v>9.0</v>
      </c>
      <c r="J88" s="206"/>
      <c r="K88" s="206"/>
      <c r="L88" s="206"/>
      <c r="M88" s="206"/>
      <c r="N88" s="206"/>
      <c r="O88" s="206"/>
      <c r="P88" s="206"/>
    </row>
    <row r="89" ht="15.75" customHeight="1">
      <c r="A89" s="394"/>
      <c r="B89" s="15"/>
      <c r="C89" s="15"/>
      <c r="D89" s="15"/>
      <c r="E89" s="488">
        <v>3.0</v>
      </c>
      <c r="F89" s="489">
        <v>2.0</v>
      </c>
      <c r="G89" s="489">
        <v>2.0</v>
      </c>
      <c r="H89" s="489">
        <v>2.0</v>
      </c>
      <c r="I89" s="489">
        <v>9.0</v>
      </c>
      <c r="J89" s="206"/>
      <c r="K89" s="206"/>
      <c r="L89" s="206"/>
      <c r="M89" s="206"/>
      <c r="N89" s="206"/>
      <c r="O89" s="206"/>
      <c r="P89" s="206"/>
    </row>
    <row r="90" ht="15.75" customHeight="1">
      <c r="A90" s="394"/>
      <c r="B90" s="15"/>
      <c r="C90" s="15"/>
      <c r="D90" s="15"/>
      <c r="E90" s="488">
        <v>3.0</v>
      </c>
      <c r="F90" s="489">
        <v>2.0</v>
      </c>
      <c r="G90" s="489">
        <v>2.0</v>
      </c>
      <c r="H90" s="489">
        <v>2.0</v>
      </c>
      <c r="I90" s="489">
        <v>9.0</v>
      </c>
      <c r="J90" s="206"/>
      <c r="K90" s="206"/>
      <c r="L90" s="206"/>
      <c r="M90" s="206"/>
      <c r="N90" s="206"/>
      <c r="O90" s="206"/>
      <c r="P90" s="206"/>
    </row>
    <row r="91" ht="15.75" customHeight="1">
      <c r="A91" s="394"/>
      <c r="B91" s="15"/>
      <c r="C91" s="15"/>
      <c r="D91" s="15"/>
      <c r="E91" s="488">
        <v>3.0</v>
      </c>
      <c r="F91" s="489">
        <v>2.0</v>
      </c>
      <c r="G91" s="489">
        <v>2.0</v>
      </c>
      <c r="H91" s="489">
        <v>2.0</v>
      </c>
      <c r="I91" s="489">
        <v>9.0</v>
      </c>
      <c r="J91" s="206"/>
      <c r="K91" s="206"/>
      <c r="L91" s="206"/>
      <c r="M91" s="206"/>
      <c r="N91" s="206"/>
      <c r="O91" s="206"/>
      <c r="P91" s="206"/>
    </row>
    <row r="92" ht="15.75" customHeight="1">
      <c r="A92" s="394"/>
      <c r="B92" s="15"/>
      <c r="C92" s="15"/>
      <c r="D92" s="15"/>
      <c r="E92" s="488">
        <v>3.0</v>
      </c>
      <c r="F92" s="489">
        <v>2.0</v>
      </c>
      <c r="G92" s="489">
        <v>2.0</v>
      </c>
      <c r="H92" s="489">
        <v>2.0</v>
      </c>
      <c r="I92" s="489">
        <v>9.0</v>
      </c>
      <c r="J92" s="206"/>
      <c r="K92" s="206"/>
      <c r="L92" s="206"/>
      <c r="M92" s="206"/>
      <c r="N92" s="206"/>
      <c r="O92" s="206"/>
      <c r="P92" s="206"/>
    </row>
    <row r="93" ht="15.75" customHeight="1">
      <c r="A93" s="394"/>
      <c r="B93" s="15"/>
      <c r="C93" s="15"/>
      <c r="D93" s="15"/>
      <c r="E93" s="488">
        <v>3.0</v>
      </c>
      <c r="F93" s="489">
        <v>2.0</v>
      </c>
      <c r="G93" s="489">
        <v>2.0</v>
      </c>
      <c r="H93" s="489">
        <v>2.0</v>
      </c>
      <c r="I93" s="489">
        <v>9.0</v>
      </c>
      <c r="J93" s="206"/>
      <c r="K93" s="206"/>
      <c r="L93" s="206"/>
      <c r="M93" s="206"/>
      <c r="N93" s="206"/>
      <c r="O93" s="206"/>
      <c r="P93" s="206"/>
    </row>
    <row r="94" ht="15.75" customHeight="1">
      <c r="A94" s="394"/>
      <c r="B94" s="15"/>
      <c r="C94" s="15"/>
      <c r="D94" s="15"/>
      <c r="E94" s="490"/>
      <c r="F94" s="491"/>
      <c r="G94" s="491"/>
      <c r="H94" s="491"/>
      <c r="I94" s="491"/>
      <c r="J94" s="206"/>
      <c r="K94" s="206"/>
      <c r="L94" s="206"/>
      <c r="M94" s="206"/>
      <c r="N94" s="206"/>
      <c r="O94" s="206"/>
      <c r="P94" s="206"/>
    </row>
    <row r="95" ht="15.75" customHeight="1">
      <c r="A95" s="394"/>
      <c r="B95" s="15"/>
      <c r="C95" s="15"/>
      <c r="D95" s="15"/>
      <c r="E95" s="490"/>
      <c r="F95" s="491"/>
      <c r="G95" s="491"/>
      <c r="H95" s="491"/>
      <c r="I95" s="491"/>
      <c r="J95" s="206"/>
      <c r="K95" s="206"/>
      <c r="L95" s="206"/>
      <c r="M95" s="206"/>
      <c r="N95" s="206"/>
      <c r="O95" s="206"/>
      <c r="P95" s="206"/>
    </row>
    <row r="96" ht="15.75" customHeight="1">
      <c r="A96" s="394"/>
      <c r="B96" s="15"/>
      <c r="C96" s="15"/>
      <c r="D96" s="15"/>
      <c r="E96" s="490"/>
      <c r="F96" s="491"/>
      <c r="G96" s="491"/>
      <c r="H96" s="491"/>
      <c r="I96" s="491"/>
      <c r="J96" s="206"/>
      <c r="K96" s="206"/>
      <c r="L96" s="206"/>
      <c r="M96" s="206"/>
      <c r="N96" s="206"/>
      <c r="O96" s="206"/>
      <c r="P96" s="206"/>
    </row>
    <row r="97" ht="15.75" customHeight="1">
      <c r="A97" s="394"/>
      <c r="B97" s="16"/>
      <c r="C97" s="16"/>
      <c r="D97" s="16"/>
      <c r="E97" s="490"/>
      <c r="F97" s="491"/>
      <c r="G97" s="491"/>
      <c r="H97" s="491"/>
      <c r="I97" s="491"/>
      <c r="J97" s="211"/>
      <c r="K97" s="211"/>
      <c r="L97" s="211"/>
      <c r="M97" s="211"/>
      <c r="N97" s="211"/>
      <c r="O97" s="211"/>
      <c r="P97" s="211"/>
    </row>
    <row r="98" ht="15.75" customHeight="1">
      <c r="A98" s="480">
        <v>99.0</v>
      </c>
      <c r="B98" s="481" t="s">
        <v>315</v>
      </c>
      <c r="C98" s="482" t="s">
        <v>316</v>
      </c>
      <c r="D98" s="483" t="s">
        <v>317</v>
      </c>
      <c r="E98" s="488">
        <v>2.0</v>
      </c>
      <c r="F98" s="489">
        <v>2.0</v>
      </c>
      <c r="G98" s="489">
        <v>2.0</v>
      </c>
      <c r="H98" s="489">
        <v>2.0</v>
      </c>
      <c r="I98" s="489">
        <v>8.0</v>
      </c>
      <c r="J98" s="486">
        <v>7.4</v>
      </c>
      <c r="K98" s="487">
        <v>3.0</v>
      </c>
      <c r="L98" s="487">
        <v>4.0</v>
      </c>
      <c r="M98" s="487">
        <v>3.0</v>
      </c>
      <c r="N98" s="487">
        <v>4.0</v>
      </c>
      <c r="O98" s="487">
        <v>14.0</v>
      </c>
      <c r="P98" s="487">
        <v>21.4</v>
      </c>
    </row>
    <row r="99" ht="15.75" customHeight="1">
      <c r="A99" s="394"/>
      <c r="B99" s="15"/>
      <c r="C99" s="15"/>
      <c r="D99" s="15"/>
      <c r="E99" s="488">
        <v>2.0</v>
      </c>
      <c r="F99" s="489">
        <v>2.0</v>
      </c>
      <c r="G99" s="489">
        <v>1.0</v>
      </c>
      <c r="H99" s="489">
        <v>1.0</v>
      </c>
      <c r="I99" s="489">
        <v>7.0</v>
      </c>
      <c r="J99" s="206"/>
      <c r="K99" s="206"/>
      <c r="L99" s="206"/>
      <c r="M99" s="206"/>
      <c r="N99" s="206"/>
      <c r="O99" s="206"/>
      <c r="P99" s="206"/>
    </row>
    <row r="100" ht="15.75" customHeight="1">
      <c r="A100" s="394"/>
      <c r="B100" s="15"/>
      <c r="C100" s="15"/>
      <c r="D100" s="15"/>
      <c r="E100" s="488">
        <v>2.0</v>
      </c>
      <c r="F100" s="489">
        <v>2.0</v>
      </c>
      <c r="G100" s="489">
        <v>2.0</v>
      </c>
      <c r="H100" s="489">
        <v>2.0</v>
      </c>
      <c r="I100" s="489">
        <v>8.0</v>
      </c>
      <c r="J100" s="206"/>
      <c r="K100" s="206"/>
      <c r="L100" s="206"/>
      <c r="M100" s="206"/>
      <c r="N100" s="206"/>
      <c r="O100" s="206"/>
      <c r="P100" s="206"/>
    </row>
    <row r="101" ht="15.75" customHeight="1">
      <c r="A101" s="394"/>
      <c r="B101" s="15"/>
      <c r="C101" s="15"/>
      <c r="D101" s="15"/>
      <c r="E101" s="488">
        <v>2.0</v>
      </c>
      <c r="F101" s="489">
        <v>2.0</v>
      </c>
      <c r="G101" s="489">
        <v>2.0</v>
      </c>
      <c r="H101" s="489">
        <v>2.0</v>
      </c>
      <c r="I101" s="489">
        <v>8.0</v>
      </c>
      <c r="J101" s="206"/>
      <c r="K101" s="206"/>
      <c r="L101" s="206"/>
      <c r="M101" s="206"/>
      <c r="N101" s="206"/>
      <c r="O101" s="206"/>
      <c r="P101" s="206"/>
    </row>
    <row r="102" ht="15.75" customHeight="1">
      <c r="A102" s="394"/>
      <c r="B102" s="15"/>
      <c r="C102" s="15"/>
      <c r="D102" s="15"/>
      <c r="E102" s="488">
        <v>2.0</v>
      </c>
      <c r="F102" s="489">
        <v>2.0</v>
      </c>
      <c r="G102" s="489">
        <v>1.0</v>
      </c>
      <c r="H102" s="489">
        <v>1.0</v>
      </c>
      <c r="I102" s="489">
        <v>7.0</v>
      </c>
      <c r="J102" s="206"/>
      <c r="K102" s="206"/>
      <c r="L102" s="206"/>
      <c r="M102" s="206"/>
      <c r="N102" s="206"/>
      <c r="O102" s="206"/>
      <c r="P102" s="206"/>
    </row>
    <row r="103" ht="15.75" customHeight="1">
      <c r="A103" s="394"/>
      <c r="B103" s="15"/>
      <c r="C103" s="15"/>
      <c r="D103" s="15"/>
      <c r="E103" s="488">
        <v>2.0</v>
      </c>
      <c r="F103" s="489">
        <v>2.0</v>
      </c>
      <c r="G103" s="489">
        <v>2.0</v>
      </c>
      <c r="H103" s="489">
        <v>2.0</v>
      </c>
      <c r="I103" s="489">
        <v>8.0</v>
      </c>
      <c r="J103" s="206"/>
      <c r="K103" s="206"/>
      <c r="L103" s="206"/>
      <c r="M103" s="206"/>
      <c r="N103" s="206"/>
      <c r="O103" s="206"/>
      <c r="P103" s="206"/>
    </row>
    <row r="104" ht="15.75" customHeight="1">
      <c r="A104" s="394"/>
      <c r="B104" s="15"/>
      <c r="C104" s="15"/>
      <c r="D104" s="15"/>
      <c r="E104" s="488">
        <v>2.0</v>
      </c>
      <c r="F104" s="489">
        <v>2.0</v>
      </c>
      <c r="G104" s="489">
        <v>1.0</v>
      </c>
      <c r="H104" s="489">
        <v>2.0</v>
      </c>
      <c r="I104" s="489">
        <v>7.0</v>
      </c>
      <c r="J104" s="206"/>
      <c r="K104" s="206"/>
      <c r="L104" s="206"/>
      <c r="M104" s="206"/>
      <c r="N104" s="206"/>
      <c r="O104" s="206"/>
      <c r="P104" s="206"/>
    </row>
    <row r="105" ht="15.75" customHeight="1">
      <c r="A105" s="394"/>
      <c r="B105" s="15"/>
      <c r="C105" s="15"/>
      <c r="D105" s="15"/>
      <c r="E105" s="488">
        <v>2.0</v>
      </c>
      <c r="F105" s="489">
        <v>2.0</v>
      </c>
      <c r="G105" s="489">
        <v>1.0</v>
      </c>
      <c r="H105" s="489">
        <v>2.0</v>
      </c>
      <c r="I105" s="489">
        <v>7.0</v>
      </c>
      <c r="J105" s="206"/>
      <c r="K105" s="206"/>
      <c r="L105" s="206"/>
      <c r="M105" s="206"/>
      <c r="N105" s="206"/>
      <c r="O105" s="206"/>
      <c r="P105" s="206"/>
    </row>
    <row r="106" ht="15.75" customHeight="1">
      <c r="A106" s="394"/>
      <c r="B106" s="15"/>
      <c r="C106" s="15"/>
      <c r="D106" s="15"/>
      <c r="E106" s="488">
        <v>2.0</v>
      </c>
      <c r="F106" s="489">
        <v>2.0</v>
      </c>
      <c r="G106" s="489">
        <v>2.0</v>
      </c>
      <c r="H106" s="489">
        <v>2.0</v>
      </c>
      <c r="I106" s="489">
        <v>8.0</v>
      </c>
      <c r="J106" s="206"/>
      <c r="K106" s="206"/>
      <c r="L106" s="206"/>
      <c r="M106" s="206"/>
      <c r="N106" s="206"/>
      <c r="O106" s="206"/>
      <c r="P106" s="206"/>
    </row>
    <row r="107" ht="15.75" customHeight="1">
      <c r="A107" s="394"/>
      <c r="B107" s="15"/>
      <c r="C107" s="15"/>
      <c r="D107" s="15"/>
      <c r="E107" s="488">
        <v>2.0</v>
      </c>
      <c r="F107" s="489">
        <v>2.0</v>
      </c>
      <c r="G107" s="489">
        <v>2.0</v>
      </c>
      <c r="H107" s="489">
        <v>2.0</v>
      </c>
      <c r="I107" s="489">
        <v>8.0</v>
      </c>
      <c r="J107" s="206"/>
      <c r="K107" s="206"/>
      <c r="L107" s="206"/>
      <c r="M107" s="206"/>
      <c r="N107" s="206"/>
      <c r="O107" s="206"/>
      <c r="P107" s="206"/>
    </row>
    <row r="108" ht="15.75" customHeight="1">
      <c r="A108" s="394"/>
      <c r="B108" s="15"/>
      <c r="C108" s="15"/>
      <c r="D108" s="15"/>
      <c r="E108" s="490"/>
      <c r="F108" s="491"/>
      <c r="G108" s="491"/>
      <c r="H108" s="491"/>
      <c r="I108" s="491"/>
      <c r="J108" s="206"/>
      <c r="K108" s="206"/>
      <c r="L108" s="206"/>
      <c r="M108" s="206"/>
      <c r="N108" s="206"/>
      <c r="O108" s="206"/>
      <c r="P108" s="206"/>
    </row>
    <row r="109" ht="15.75" customHeight="1">
      <c r="A109" s="394"/>
      <c r="B109" s="15"/>
      <c r="C109" s="15"/>
      <c r="D109" s="15"/>
      <c r="E109" s="490"/>
      <c r="F109" s="491"/>
      <c r="G109" s="491"/>
      <c r="H109" s="491"/>
      <c r="I109" s="491"/>
      <c r="J109" s="206"/>
      <c r="K109" s="206"/>
      <c r="L109" s="206"/>
      <c r="M109" s="206"/>
      <c r="N109" s="206"/>
      <c r="O109" s="206"/>
      <c r="P109" s="206"/>
    </row>
    <row r="110" ht="15.75" customHeight="1">
      <c r="A110" s="394"/>
      <c r="B110" s="15"/>
      <c r="C110" s="15"/>
      <c r="D110" s="15"/>
      <c r="E110" s="490"/>
      <c r="F110" s="491"/>
      <c r="G110" s="491"/>
      <c r="H110" s="491"/>
      <c r="I110" s="491"/>
      <c r="J110" s="206"/>
      <c r="K110" s="206"/>
      <c r="L110" s="206"/>
      <c r="M110" s="206"/>
      <c r="N110" s="206"/>
      <c r="O110" s="206"/>
      <c r="P110" s="206"/>
    </row>
    <row r="111" ht="15.75" customHeight="1">
      <c r="A111" s="394"/>
      <c r="B111" s="16"/>
      <c r="C111" s="16"/>
      <c r="D111" s="16"/>
      <c r="E111" s="490"/>
      <c r="F111" s="491"/>
      <c r="G111" s="491"/>
      <c r="H111" s="491"/>
      <c r="I111" s="491"/>
      <c r="J111" s="211"/>
      <c r="K111" s="211"/>
      <c r="L111" s="211"/>
      <c r="M111" s="211"/>
      <c r="N111" s="211"/>
      <c r="O111" s="211"/>
      <c r="P111" s="211"/>
    </row>
    <row r="112" ht="15.75" customHeight="1">
      <c r="A112" s="480">
        <v>100.0</v>
      </c>
      <c r="B112" s="481" t="s">
        <v>318</v>
      </c>
      <c r="C112" s="482" t="s">
        <v>319</v>
      </c>
      <c r="D112" s="483" t="s">
        <v>320</v>
      </c>
      <c r="E112" s="488">
        <v>3.0</v>
      </c>
      <c r="F112" s="489">
        <v>2.0</v>
      </c>
      <c r="G112" s="489">
        <v>3.0</v>
      </c>
      <c r="H112" s="489">
        <v>2.0</v>
      </c>
      <c r="I112" s="489">
        <v>10.0</v>
      </c>
      <c r="J112" s="486">
        <v>9.9</v>
      </c>
      <c r="K112" s="487">
        <v>3.0</v>
      </c>
      <c r="L112" s="487">
        <v>4.0</v>
      </c>
      <c r="M112" s="487">
        <v>3.0</v>
      </c>
      <c r="N112" s="487">
        <v>4.0</v>
      </c>
      <c r="O112" s="487">
        <v>15.0</v>
      </c>
      <c r="P112" s="487">
        <v>24.9</v>
      </c>
    </row>
    <row r="113" ht="15.75" customHeight="1">
      <c r="A113" s="394"/>
      <c r="B113" s="15"/>
      <c r="C113" s="15"/>
      <c r="D113" s="15"/>
      <c r="E113" s="488">
        <v>3.0</v>
      </c>
      <c r="F113" s="489">
        <v>2.0</v>
      </c>
      <c r="G113" s="489">
        <v>3.0</v>
      </c>
      <c r="H113" s="489">
        <v>2.0</v>
      </c>
      <c r="I113" s="489">
        <v>10.0</v>
      </c>
      <c r="J113" s="206"/>
      <c r="K113" s="206"/>
      <c r="L113" s="206"/>
      <c r="M113" s="206"/>
      <c r="N113" s="206"/>
      <c r="O113" s="206"/>
      <c r="P113" s="206"/>
    </row>
    <row r="114" ht="15.75" customHeight="1">
      <c r="A114" s="394"/>
      <c r="B114" s="15"/>
      <c r="C114" s="15"/>
      <c r="D114" s="15"/>
      <c r="E114" s="488">
        <v>3.0</v>
      </c>
      <c r="F114" s="489">
        <v>2.0</v>
      </c>
      <c r="G114" s="489">
        <v>3.0</v>
      </c>
      <c r="H114" s="489">
        <v>2.0</v>
      </c>
      <c r="I114" s="489">
        <v>10.0</v>
      </c>
      <c r="J114" s="206"/>
      <c r="K114" s="206"/>
      <c r="L114" s="206"/>
      <c r="M114" s="206"/>
      <c r="N114" s="206"/>
      <c r="O114" s="206"/>
      <c r="P114" s="206"/>
    </row>
    <row r="115" ht="15.75" customHeight="1">
      <c r="A115" s="394"/>
      <c r="B115" s="15"/>
      <c r="C115" s="15"/>
      <c r="D115" s="15"/>
      <c r="E115" s="488">
        <v>3.0</v>
      </c>
      <c r="F115" s="489">
        <v>2.0</v>
      </c>
      <c r="G115" s="489">
        <v>3.0</v>
      </c>
      <c r="H115" s="489">
        <v>2.0</v>
      </c>
      <c r="I115" s="489">
        <v>10.0</v>
      </c>
      <c r="J115" s="206"/>
      <c r="K115" s="206"/>
      <c r="L115" s="206"/>
      <c r="M115" s="206"/>
      <c r="N115" s="206"/>
      <c r="O115" s="206"/>
      <c r="P115" s="206"/>
    </row>
    <row r="116" ht="15.75" customHeight="1">
      <c r="A116" s="394"/>
      <c r="B116" s="15"/>
      <c r="C116" s="15"/>
      <c r="D116" s="15"/>
      <c r="E116" s="488">
        <v>3.0</v>
      </c>
      <c r="F116" s="489">
        <v>2.0</v>
      </c>
      <c r="G116" s="489">
        <v>3.0</v>
      </c>
      <c r="H116" s="489">
        <v>2.0</v>
      </c>
      <c r="I116" s="489">
        <v>10.0</v>
      </c>
      <c r="J116" s="206"/>
      <c r="K116" s="206"/>
      <c r="L116" s="206"/>
      <c r="M116" s="206"/>
      <c r="N116" s="206"/>
      <c r="O116" s="206"/>
      <c r="P116" s="206"/>
    </row>
    <row r="117" ht="15.75" customHeight="1">
      <c r="A117" s="394"/>
      <c r="B117" s="15"/>
      <c r="C117" s="15"/>
      <c r="D117" s="15"/>
      <c r="E117" s="488">
        <v>3.0</v>
      </c>
      <c r="F117" s="489">
        <v>2.0</v>
      </c>
      <c r="G117" s="489">
        <v>3.0</v>
      </c>
      <c r="H117" s="489">
        <v>2.0</v>
      </c>
      <c r="I117" s="489">
        <v>10.0</v>
      </c>
      <c r="J117" s="206"/>
      <c r="K117" s="206"/>
      <c r="L117" s="206"/>
      <c r="M117" s="206"/>
      <c r="N117" s="206"/>
      <c r="O117" s="206"/>
      <c r="P117" s="206"/>
    </row>
    <row r="118" ht="15.75" customHeight="1">
      <c r="A118" s="394"/>
      <c r="B118" s="15"/>
      <c r="C118" s="15"/>
      <c r="D118" s="15"/>
      <c r="E118" s="488">
        <v>3.0</v>
      </c>
      <c r="F118" s="489">
        <v>2.0</v>
      </c>
      <c r="G118" s="489">
        <v>3.0</v>
      </c>
      <c r="H118" s="489">
        <v>2.0</v>
      </c>
      <c r="I118" s="489">
        <v>10.0</v>
      </c>
      <c r="J118" s="206"/>
      <c r="K118" s="206"/>
      <c r="L118" s="206"/>
      <c r="M118" s="206"/>
      <c r="N118" s="206"/>
      <c r="O118" s="206"/>
      <c r="P118" s="206"/>
    </row>
    <row r="119" ht="15.75" customHeight="1">
      <c r="A119" s="394"/>
      <c r="B119" s="15"/>
      <c r="C119" s="15"/>
      <c r="D119" s="15"/>
      <c r="E119" s="488">
        <v>3.0</v>
      </c>
      <c r="F119" s="489">
        <v>2.0</v>
      </c>
      <c r="G119" s="489">
        <v>3.0</v>
      </c>
      <c r="H119" s="489">
        <v>2.0</v>
      </c>
      <c r="I119" s="489">
        <v>10.0</v>
      </c>
      <c r="J119" s="206"/>
      <c r="K119" s="206"/>
      <c r="L119" s="206"/>
      <c r="M119" s="206"/>
      <c r="N119" s="206"/>
      <c r="O119" s="206"/>
      <c r="P119" s="206"/>
    </row>
    <row r="120" ht="15.75" customHeight="1">
      <c r="A120" s="394"/>
      <c r="B120" s="15"/>
      <c r="C120" s="15"/>
      <c r="D120" s="15"/>
      <c r="E120" s="488">
        <v>3.0</v>
      </c>
      <c r="F120" s="489">
        <v>2.0</v>
      </c>
      <c r="G120" s="489">
        <v>10.0</v>
      </c>
      <c r="H120" s="489">
        <v>2.0</v>
      </c>
      <c r="I120" s="489">
        <v>10.0</v>
      </c>
      <c r="J120" s="206"/>
      <c r="K120" s="206"/>
      <c r="L120" s="206"/>
      <c r="M120" s="206"/>
      <c r="N120" s="206"/>
      <c r="O120" s="206"/>
      <c r="P120" s="206"/>
    </row>
    <row r="121" ht="15.75" customHeight="1">
      <c r="A121" s="394"/>
      <c r="B121" s="15"/>
      <c r="C121" s="15"/>
      <c r="D121" s="15"/>
      <c r="E121" s="488">
        <v>3.0</v>
      </c>
      <c r="F121" s="489">
        <v>2.0</v>
      </c>
      <c r="G121" s="489">
        <v>2.0</v>
      </c>
      <c r="H121" s="489">
        <v>2.0</v>
      </c>
      <c r="I121" s="489">
        <v>9.0</v>
      </c>
      <c r="J121" s="206"/>
      <c r="K121" s="206"/>
      <c r="L121" s="206"/>
      <c r="M121" s="206"/>
      <c r="N121" s="206"/>
      <c r="O121" s="206"/>
      <c r="P121" s="206"/>
    </row>
    <row r="122" ht="15.75" customHeight="1">
      <c r="A122" s="394"/>
      <c r="B122" s="15"/>
      <c r="C122" s="15"/>
      <c r="D122" s="15"/>
      <c r="E122" s="488">
        <v>3.0</v>
      </c>
      <c r="F122" s="489">
        <v>2.0</v>
      </c>
      <c r="G122" s="489">
        <v>3.0</v>
      </c>
      <c r="H122" s="489">
        <v>2.0</v>
      </c>
      <c r="I122" s="489">
        <v>10.0</v>
      </c>
      <c r="J122" s="206"/>
      <c r="K122" s="206"/>
      <c r="L122" s="206"/>
      <c r="M122" s="206"/>
      <c r="N122" s="206"/>
      <c r="O122" s="206"/>
      <c r="P122" s="206"/>
    </row>
    <row r="123" ht="15.75" customHeight="1">
      <c r="A123" s="394"/>
      <c r="B123" s="15"/>
      <c r="C123" s="15"/>
      <c r="D123" s="15"/>
      <c r="E123" s="488">
        <v>3.0</v>
      </c>
      <c r="F123" s="489">
        <v>2.0</v>
      </c>
      <c r="G123" s="489">
        <v>3.0</v>
      </c>
      <c r="H123" s="489">
        <v>2.0</v>
      </c>
      <c r="I123" s="489">
        <v>10.0</v>
      </c>
      <c r="J123" s="206"/>
      <c r="K123" s="206"/>
      <c r="L123" s="206"/>
      <c r="M123" s="206"/>
      <c r="N123" s="206"/>
      <c r="O123" s="206"/>
      <c r="P123" s="206"/>
    </row>
    <row r="124" ht="15.75" customHeight="1">
      <c r="A124" s="394"/>
      <c r="B124" s="15"/>
      <c r="C124" s="15"/>
      <c r="D124" s="15"/>
      <c r="E124" s="488">
        <v>3.0</v>
      </c>
      <c r="F124" s="489">
        <v>2.0</v>
      </c>
      <c r="G124" s="489">
        <v>3.0</v>
      </c>
      <c r="H124" s="489">
        <v>2.0</v>
      </c>
      <c r="I124" s="489">
        <v>10.0</v>
      </c>
      <c r="J124" s="206"/>
      <c r="K124" s="206"/>
      <c r="L124" s="206"/>
      <c r="M124" s="206"/>
      <c r="N124" s="206"/>
      <c r="O124" s="206"/>
      <c r="P124" s="206"/>
    </row>
    <row r="125" ht="15.75" customHeight="1">
      <c r="A125" s="394"/>
      <c r="B125" s="16"/>
      <c r="C125" s="16"/>
      <c r="D125" s="16"/>
      <c r="E125" s="488">
        <v>3.0</v>
      </c>
      <c r="F125" s="489">
        <v>2.0</v>
      </c>
      <c r="G125" s="489">
        <v>3.0</v>
      </c>
      <c r="H125" s="489">
        <v>2.0</v>
      </c>
      <c r="I125" s="489">
        <v>10.0</v>
      </c>
      <c r="J125" s="211"/>
      <c r="K125" s="211"/>
      <c r="L125" s="211"/>
      <c r="M125" s="211"/>
      <c r="N125" s="211"/>
      <c r="O125" s="211"/>
      <c r="P125" s="211"/>
    </row>
    <row r="126" ht="15.75" customHeight="1">
      <c r="A126" s="480">
        <v>102.0</v>
      </c>
      <c r="B126" s="481" t="s">
        <v>321</v>
      </c>
      <c r="C126" s="482" t="s">
        <v>322</v>
      </c>
      <c r="D126" s="496" t="s">
        <v>323</v>
      </c>
      <c r="E126" s="490"/>
      <c r="F126" s="491"/>
      <c r="G126" s="491"/>
      <c r="H126" s="491"/>
      <c r="I126" s="491"/>
      <c r="J126" s="497"/>
      <c r="K126" s="498"/>
      <c r="L126" s="498"/>
      <c r="M126" s="498"/>
      <c r="N126" s="498"/>
      <c r="O126" s="498"/>
      <c r="P126" s="498"/>
    </row>
    <row r="127" ht="15.75" customHeight="1">
      <c r="A127" s="394"/>
      <c r="B127" s="15"/>
      <c r="C127" s="15"/>
      <c r="D127" s="15"/>
      <c r="E127" s="490"/>
      <c r="F127" s="491"/>
      <c r="G127" s="491"/>
      <c r="H127" s="491"/>
      <c r="I127" s="491"/>
      <c r="J127" s="206"/>
      <c r="K127" s="206"/>
      <c r="L127" s="206"/>
      <c r="M127" s="206"/>
      <c r="N127" s="206"/>
      <c r="O127" s="206"/>
      <c r="P127" s="206"/>
    </row>
    <row r="128" ht="15.75" customHeight="1">
      <c r="A128" s="394"/>
      <c r="B128" s="15"/>
      <c r="C128" s="15"/>
      <c r="D128" s="15"/>
      <c r="E128" s="490"/>
      <c r="F128" s="491"/>
      <c r="G128" s="491"/>
      <c r="H128" s="491"/>
      <c r="I128" s="491"/>
      <c r="J128" s="206"/>
      <c r="K128" s="206"/>
      <c r="L128" s="206"/>
      <c r="M128" s="206"/>
      <c r="N128" s="206"/>
      <c r="O128" s="206"/>
      <c r="P128" s="206"/>
    </row>
    <row r="129" ht="15.75" customHeight="1">
      <c r="A129" s="394"/>
      <c r="B129" s="15"/>
      <c r="C129" s="15"/>
      <c r="D129" s="15"/>
      <c r="E129" s="490"/>
      <c r="F129" s="491"/>
      <c r="G129" s="491"/>
      <c r="H129" s="491"/>
      <c r="I129" s="491"/>
      <c r="J129" s="206"/>
      <c r="K129" s="206"/>
      <c r="L129" s="206"/>
      <c r="M129" s="206"/>
      <c r="N129" s="206"/>
      <c r="O129" s="206"/>
      <c r="P129" s="206"/>
    </row>
    <row r="130" ht="15.75" customHeight="1">
      <c r="A130" s="394"/>
      <c r="B130" s="15"/>
      <c r="C130" s="15"/>
      <c r="D130" s="15"/>
      <c r="E130" s="490"/>
      <c r="F130" s="491"/>
      <c r="G130" s="491"/>
      <c r="H130" s="491"/>
      <c r="I130" s="491"/>
      <c r="J130" s="206"/>
      <c r="K130" s="206"/>
      <c r="L130" s="206"/>
      <c r="M130" s="206"/>
      <c r="N130" s="206"/>
      <c r="O130" s="206"/>
      <c r="P130" s="206"/>
    </row>
    <row r="131" ht="15.75" customHeight="1">
      <c r="A131" s="394"/>
      <c r="B131" s="15"/>
      <c r="C131" s="15"/>
      <c r="D131" s="15"/>
      <c r="E131" s="490"/>
      <c r="F131" s="491"/>
      <c r="G131" s="491"/>
      <c r="H131" s="491"/>
      <c r="I131" s="491"/>
      <c r="J131" s="206"/>
      <c r="K131" s="206"/>
      <c r="L131" s="206"/>
      <c r="M131" s="206"/>
      <c r="N131" s="206"/>
      <c r="O131" s="206"/>
      <c r="P131" s="206"/>
    </row>
    <row r="132" ht="15.75" customHeight="1">
      <c r="A132" s="394"/>
      <c r="B132" s="15"/>
      <c r="C132" s="15"/>
      <c r="D132" s="15"/>
      <c r="E132" s="490"/>
      <c r="F132" s="491"/>
      <c r="G132" s="491"/>
      <c r="H132" s="491"/>
      <c r="I132" s="491"/>
      <c r="J132" s="206"/>
      <c r="K132" s="206"/>
      <c r="L132" s="206"/>
      <c r="M132" s="206"/>
      <c r="N132" s="206"/>
      <c r="O132" s="206"/>
      <c r="P132" s="206"/>
    </row>
    <row r="133" ht="15.75" customHeight="1">
      <c r="A133" s="394"/>
      <c r="B133" s="15"/>
      <c r="C133" s="15"/>
      <c r="D133" s="15"/>
      <c r="E133" s="490"/>
      <c r="F133" s="491"/>
      <c r="G133" s="491"/>
      <c r="H133" s="491"/>
      <c r="I133" s="491"/>
      <c r="J133" s="206"/>
      <c r="K133" s="206"/>
      <c r="L133" s="206"/>
      <c r="M133" s="206"/>
      <c r="N133" s="206"/>
      <c r="O133" s="206"/>
      <c r="P133" s="206"/>
    </row>
    <row r="134" ht="15.75" customHeight="1">
      <c r="A134" s="394"/>
      <c r="B134" s="15"/>
      <c r="C134" s="15"/>
      <c r="D134" s="15"/>
      <c r="E134" s="490"/>
      <c r="F134" s="491"/>
      <c r="G134" s="491"/>
      <c r="H134" s="491"/>
      <c r="I134" s="491"/>
      <c r="J134" s="206"/>
      <c r="K134" s="206"/>
      <c r="L134" s="206"/>
      <c r="M134" s="206"/>
      <c r="N134" s="206"/>
      <c r="O134" s="206"/>
      <c r="P134" s="206"/>
    </row>
    <row r="135" ht="15.75" customHeight="1">
      <c r="A135" s="394"/>
      <c r="B135" s="15"/>
      <c r="C135" s="15"/>
      <c r="D135" s="15"/>
      <c r="E135" s="490"/>
      <c r="F135" s="491"/>
      <c r="G135" s="491"/>
      <c r="H135" s="491"/>
      <c r="I135" s="491"/>
      <c r="J135" s="206"/>
      <c r="K135" s="206"/>
      <c r="L135" s="206"/>
      <c r="M135" s="206"/>
      <c r="N135" s="206"/>
      <c r="O135" s="206"/>
      <c r="P135" s="206"/>
    </row>
    <row r="136" ht="15.75" customHeight="1">
      <c r="A136" s="394"/>
      <c r="B136" s="15"/>
      <c r="C136" s="15"/>
      <c r="D136" s="15"/>
      <c r="E136" s="490"/>
      <c r="F136" s="491"/>
      <c r="G136" s="491"/>
      <c r="H136" s="491"/>
      <c r="I136" s="491"/>
      <c r="J136" s="206"/>
      <c r="K136" s="206"/>
      <c r="L136" s="206"/>
      <c r="M136" s="206"/>
      <c r="N136" s="206"/>
      <c r="O136" s="206"/>
      <c r="P136" s="206"/>
    </row>
    <row r="137" ht="15.75" customHeight="1">
      <c r="A137" s="394"/>
      <c r="B137" s="15"/>
      <c r="C137" s="15"/>
      <c r="D137" s="15"/>
      <c r="E137" s="490"/>
      <c r="F137" s="491"/>
      <c r="G137" s="491"/>
      <c r="H137" s="491"/>
      <c r="I137" s="491"/>
      <c r="J137" s="206"/>
      <c r="K137" s="206"/>
      <c r="L137" s="206"/>
      <c r="M137" s="206"/>
      <c r="N137" s="206"/>
      <c r="O137" s="206"/>
      <c r="P137" s="206"/>
    </row>
    <row r="138" ht="15.75" customHeight="1">
      <c r="A138" s="394"/>
      <c r="B138" s="15"/>
      <c r="C138" s="15"/>
      <c r="D138" s="15"/>
      <c r="E138" s="490"/>
      <c r="F138" s="491"/>
      <c r="G138" s="491"/>
      <c r="H138" s="491"/>
      <c r="I138" s="491"/>
      <c r="J138" s="206"/>
      <c r="K138" s="206"/>
      <c r="L138" s="206"/>
      <c r="M138" s="206"/>
      <c r="N138" s="206"/>
      <c r="O138" s="206"/>
      <c r="P138" s="206"/>
    </row>
    <row r="139" ht="15.75" customHeight="1">
      <c r="A139" s="394"/>
      <c r="B139" s="16"/>
      <c r="C139" s="16"/>
      <c r="D139" s="16"/>
      <c r="E139" s="490"/>
      <c r="F139" s="491"/>
      <c r="G139" s="491"/>
      <c r="H139" s="491"/>
      <c r="I139" s="491"/>
      <c r="J139" s="211"/>
      <c r="K139" s="211"/>
      <c r="L139" s="211"/>
      <c r="M139" s="211"/>
      <c r="N139" s="211"/>
      <c r="O139" s="211"/>
      <c r="P139" s="211"/>
    </row>
    <row r="140" ht="15.75" customHeight="1">
      <c r="A140" s="480">
        <v>103.0</v>
      </c>
      <c r="B140" s="481" t="s">
        <v>324</v>
      </c>
      <c r="C140" s="482" t="s">
        <v>325</v>
      </c>
      <c r="D140" s="483" t="s">
        <v>326</v>
      </c>
      <c r="E140" s="488">
        <v>3.0</v>
      </c>
      <c r="F140" s="489">
        <v>2.0</v>
      </c>
      <c r="G140" s="489">
        <v>3.0</v>
      </c>
      <c r="H140" s="489">
        <v>2.0</v>
      </c>
      <c r="I140" s="489">
        <v>10.0</v>
      </c>
      <c r="J140" s="486">
        <v>10.0</v>
      </c>
      <c r="K140" s="487">
        <v>3.0</v>
      </c>
      <c r="L140" s="487">
        <v>4.0</v>
      </c>
      <c r="M140" s="487">
        <v>3.0</v>
      </c>
      <c r="N140" s="487">
        <v>5.0</v>
      </c>
      <c r="O140" s="487">
        <v>15.0</v>
      </c>
      <c r="P140" s="487">
        <v>25.0</v>
      </c>
    </row>
    <row r="141" ht="15.75" customHeight="1">
      <c r="A141" s="394"/>
      <c r="B141" s="15"/>
      <c r="C141" s="15"/>
      <c r="D141" s="15"/>
      <c r="E141" s="488">
        <v>3.0</v>
      </c>
      <c r="F141" s="489">
        <v>2.0</v>
      </c>
      <c r="G141" s="489">
        <v>3.0</v>
      </c>
      <c r="H141" s="489">
        <v>2.0</v>
      </c>
      <c r="I141" s="489">
        <v>10.0</v>
      </c>
      <c r="J141" s="206"/>
      <c r="K141" s="206"/>
      <c r="L141" s="206"/>
      <c r="M141" s="206"/>
      <c r="N141" s="206"/>
      <c r="O141" s="206"/>
      <c r="P141" s="206"/>
    </row>
    <row r="142" ht="15.75" customHeight="1">
      <c r="A142" s="394"/>
      <c r="B142" s="15"/>
      <c r="C142" s="15"/>
      <c r="D142" s="15"/>
      <c r="E142" s="488">
        <v>3.0</v>
      </c>
      <c r="F142" s="489">
        <v>2.0</v>
      </c>
      <c r="G142" s="489">
        <v>3.0</v>
      </c>
      <c r="H142" s="489">
        <v>2.0</v>
      </c>
      <c r="I142" s="489">
        <v>10.0</v>
      </c>
      <c r="J142" s="206"/>
      <c r="K142" s="206"/>
      <c r="L142" s="206"/>
      <c r="M142" s="206"/>
      <c r="N142" s="206"/>
      <c r="O142" s="206"/>
      <c r="P142" s="206"/>
    </row>
    <row r="143" ht="15.75" customHeight="1">
      <c r="A143" s="394"/>
      <c r="B143" s="15"/>
      <c r="C143" s="15"/>
      <c r="D143" s="15"/>
      <c r="E143" s="488">
        <v>3.0</v>
      </c>
      <c r="F143" s="489">
        <v>2.0</v>
      </c>
      <c r="G143" s="489">
        <v>3.0</v>
      </c>
      <c r="H143" s="489">
        <v>2.0</v>
      </c>
      <c r="I143" s="489">
        <v>10.0</v>
      </c>
      <c r="J143" s="206"/>
      <c r="K143" s="206"/>
      <c r="L143" s="206"/>
      <c r="M143" s="206"/>
      <c r="N143" s="206"/>
      <c r="O143" s="206"/>
      <c r="P143" s="206"/>
    </row>
    <row r="144" ht="15.75" customHeight="1">
      <c r="A144" s="394"/>
      <c r="B144" s="15"/>
      <c r="C144" s="15"/>
      <c r="D144" s="15"/>
      <c r="E144" s="488">
        <v>3.0</v>
      </c>
      <c r="F144" s="489">
        <v>2.0</v>
      </c>
      <c r="G144" s="489">
        <v>3.0</v>
      </c>
      <c r="H144" s="489">
        <v>2.0</v>
      </c>
      <c r="I144" s="489">
        <v>10.0</v>
      </c>
      <c r="J144" s="206"/>
      <c r="K144" s="206"/>
      <c r="L144" s="206"/>
      <c r="M144" s="206"/>
      <c r="N144" s="206"/>
      <c r="O144" s="206"/>
      <c r="P144" s="206"/>
    </row>
    <row r="145" ht="15.75" customHeight="1">
      <c r="A145" s="394"/>
      <c r="B145" s="15"/>
      <c r="C145" s="15"/>
      <c r="D145" s="15"/>
      <c r="E145" s="488">
        <v>3.0</v>
      </c>
      <c r="F145" s="489">
        <v>2.0</v>
      </c>
      <c r="G145" s="489">
        <v>3.0</v>
      </c>
      <c r="H145" s="489">
        <v>2.0</v>
      </c>
      <c r="I145" s="489">
        <v>10.0</v>
      </c>
      <c r="J145" s="206"/>
      <c r="K145" s="206"/>
      <c r="L145" s="206"/>
      <c r="M145" s="206"/>
      <c r="N145" s="206"/>
      <c r="O145" s="206"/>
      <c r="P145" s="206"/>
    </row>
    <row r="146" ht="15.75" customHeight="1">
      <c r="A146" s="394"/>
      <c r="B146" s="15"/>
      <c r="C146" s="15"/>
      <c r="D146" s="15"/>
      <c r="E146" s="488">
        <v>3.0</v>
      </c>
      <c r="F146" s="489">
        <v>2.0</v>
      </c>
      <c r="G146" s="489">
        <v>3.0</v>
      </c>
      <c r="H146" s="489">
        <v>2.0</v>
      </c>
      <c r="I146" s="489">
        <v>10.0</v>
      </c>
      <c r="J146" s="206"/>
      <c r="K146" s="206"/>
      <c r="L146" s="206"/>
      <c r="M146" s="206"/>
      <c r="N146" s="206"/>
      <c r="O146" s="206"/>
      <c r="P146" s="206"/>
    </row>
    <row r="147" ht="15.75" customHeight="1">
      <c r="A147" s="394"/>
      <c r="B147" s="15"/>
      <c r="C147" s="15"/>
      <c r="D147" s="15"/>
      <c r="E147" s="488">
        <v>3.0</v>
      </c>
      <c r="F147" s="489">
        <v>2.0</v>
      </c>
      <c r="G147" s="489">
        <v>3.0</v>
      </c>
      <c r="H147" s="489">
        <v>2.0</v>
      </c>
      <c r="I147" s="489">
        <v>10.0</v>
      </c>
      <c r="J147" s="206"/>
      <c r="K147" s="206"/>
      <c r="L147" s="206"/>
      <c r="M147" s="206"/>
      <c r="N147" s="206"/>
      <c r="O147" s="206"/>
      <c r="P147" s="206"/>
    </row>
    <row r="148" ht="15.75" customHeight="1">
      <c r="A148" s="394"/>
      <c r="B148" s="15"/>
      <c r="C148" s="15"/>
      <c r="D148" s="15"/>
      <c r="E148" s="488">
        <v>3.0</v>
      </c>
      <c r="F148" s="489">
        <v>2.0</v>
      </c>
      <c r="G148" s="489">
        <v>3.0</v>
      </c>
      <c r="H148" s="489">
        <v>2.0</v>
      </c>
      <c r="I148" s="489">
        <v>10.0</v>
      </c>
      <c r="J148" s="206"/>
      <c r="K148" s="206"/>
      <c r="L148" s="206"/>
      <c r="M148" s="206"/>
      <c r="N148" s="206"/>
      <c r="O148" s="206"/>
      <c r="P148" s="206"/>
    </row>
    <row r="149" ht="15.75" customHeight="1">
      <c r="A149" s="394"/>
      <c r="B149" s="15"/>
      <c r="C149" s="15"/>
      <c r="D149" s="15"/>
      <c r="E149" s="488">
        <v>3.0</v>
      </c>
      <c r="F149" s="489">
        <v>2.0</v>
      </c>
      <c r="G149" s="489">
        <v>3.0</v>
      </c>
      <c r="H149" s="489">
        <v>2.0</v>
      </c>
      <c r="I149" s="489">
        <v>10.0</v>
      </c>
      <c r="J149" s="206"/>
      <c r="K149" s="206"/>
      <c r="L149" s="206"/>
      <c r="M149" s="206"/>
      <c r="N149" s="206"/>
      <c r="O149" s="206"/>
      <c r="P149" s="206"/>
    </row>
    <row r="150" ht="15.75" customHeight="1">
      <c r="A150" s="394"/>
      <c r="B150" s="15"/>
      <c r="C150" s="15"/>
      <c r="D150" s="15"/>
      <c r="E150" s="490"/>
      <c r="F150" s="491"/>
      <c r="G150" s="491"/>
      <c r="H150" s="491"/>
      <c r="I150" s="491"/>
      <c r="J150" s="206"/>
      <c r="K150" s="206"/>
      <c r="L150" s="206"/>
      <c r="M150" s="206"/>
      <c r="N150" s="206"/>
      <c r="O150" s="206"/>
      <c r="P150" s="206"/>
    </row>
    <row r="151" ht="15.75" customHeight="1">
      <c r="A151" s="394"/>
      <c r="B151" s="15"/>
      <c r="C151" s="15"/>
      <c r="D151" s="15"/>
      <c r="E151" s="490"/>
      <c r="F151" s="491"/>
      <c r="G151" s="491"/>
      <c r="H151" s="491"/>
      <c r="I151" s="491"/>
      <c r="J151" s="206"/>
      <c r="K151" s="206"/>
      <c r="L151" s="206"/>
      <c r="M151" s="206"/>
      <c r="N151" s="206"/>
      <c r="O151" s="206"/>
      <c r="P151" s="206"/>
    </row>
    <row r="152" ht="15.75" customHeight="1">
      <c r="A152" s="394"/>
      <c r="B152" s="15"/>
      <c r="C152" s="15"/>
      <c r="D152" s="15"/>
      <c r="E152" s="490"/>
      <c r="F152" s="491"/>
      <c r="G152" s="491"/>
      <c r="H152" s="491"/>
      <c r="I152" s="491"/>
      <c r="J152" s="206"/>
      <c r="K152" s="206"/>
      <c r="L152" s="206"/>
      <c r="M152" s="206"/>
      <c r="N152" s="206"/>
      <c r="O152" s="206"/>
      <c r="P152" s="206"/>
    </row>
    <row r="153" ht="15.75" customHeight="1">
      <c r="A153" s="394"/>
      <c r="B153" s="16"/>
      <c r="C153" s="16"/>
      <c r="D153" s="16"/>
      <c r="E153" s="490"/>
      <c r="F153" s="491"/>
      <c r="G153" s="491"/>
      <c r="H153" s="491"/>
      <c r="I153" s="491"/>
      <c r="J153" s="211"/>
      <c r="K153" s="211"/>
      <c r="L153" s="211"/>
      <c r="M153" s="211"/>
      <c r="N153" s="211"/>
      <c r="O153" s="211"/>
      <c r="P153" s="211"/>
    </row>
    <row r="154" ht="15.75" customHeight="1">
      <c r="A154" s="480">
        <v>104.0</v>
      </c>
      <c r="B154" s="481" t="s">
        <v>327</v>
      </c>
      <c r="C154" s="482" t="s">
        <v>328</v>
      </c>
      <c r="D154" s="483" t="s">
        <v>329</v>
      </c>
      <c r="E154" s="488">
        <v>2.0</v>
      </c>
      <c r="F154" s="489">
        <v>2.0</v>
      </c>
      <c r="G154" s="489">
        <v>3.0</v>
      </c>
      <c r="H154" s="489">
        <v>2.0</v>
      </c>
      <c r="I154" s="489">
        <v>9.0</v>
      </c>
      <c r="J154" s="486">
        <v>8.6</v>
      </c>
      <c r="K154" s="487">
        <v>3.0</v>
      </c>
      <c r="L154" s="487">
        <v>4.0</v>
      </c>
      <c r="M154" s="487">
        <v>3.0</v>
      </c>
      <c r="N154" s="487">
        <v>4.0</v>
      </c>
      <c r="O154" s="487">
        <v>14.0</v>
      </c>
      <c r="P154" s="487">
        <v>22.6</v>
      </c>
    </row>
    <row r="155" ht="15.75" customHeight="1">
      <c r="A155" s="394"/>
      <c r="B155" s="15"/>
      <c r="C155" s="15"/>
      <c r="D155" s="15"/>
      <c r="E155" s="488">
        <v>2.0</v>
      </c>
      <c r="F155" s="489">
        <v>2.0</v>
      </c>
      <c r="G155" s="489">
        <v>3.0</v>
      </c>
      <c r="H155" s="489">
        <v>2.0</v>
      </c>
      <c r="I155" s="489">
        <v>9.0</v>
      </c>
      <c r="J155" s="206"/>
      <c r="K155" s="206"/>
      <c r="L155" s="206"/>
      <c r="M155" s="206"/>
      <c r="N155" s="206"/>
      <c r="O155" s="206"/>
      <c r="P155" s="206"/>
    </row>
    <row r="156" ht="15.75" customHeight="1">
      <c r="A156" s="394"/>
      <c r="B156" s="15"/>
      <c r="C156" s="15"/>
      <c r="D156" s="15"/>
      <c r="E156" s="488">
        <v>2.0</v>
      </c>
      <c r="F156" s="489">
        <v>2.0</v>
      </c>
      <c r="G156" s="489">
        <v>3.0</v>
      </c>
      <c r="H156" s="489">
        <v>2.0</v>
      </c>
      <c r="I156" s="489">
        <v>9.0</v>
      </c>
      <c r="J156" s="206"/>
      <c r="K156" s="206"/>
      <c r="L156" s="206"/>
      <c r="M156" s="206"/>
      <c r="N156" s="206"/>
      <c r="O156" s="206"/>
      <c r="P156" s="206"/>
    </row>
    <row r="157" ht="15.75" customHeight="1">
      <c r="A157" s="394"/>
      <c r="B157" s="15"/>
      <c r="C157" s="15"/>
      <c r="D157" s="15"/>
      <c r="E157" s="488">
        <v>2.0</v>
      </c>
      <c r="F157" s="489">
        <v>2.0</v>
      </c>
      <c r="G157" s="489">
        <v>3.0</v>
      </c>
      <c r="H157" s="489">
        <v>2.0</v>
      </c>
      <c r="I157" s="489">
        <v>9.0</v>
      </c>
      <c r="J157" s="206"/>
      <c r="K157" s="206"/>
      <c r="L157" s="206"/>
      <c r="M157" s="206"/>
      <c r="N157" s="206"/>
      <c r="O157" s="206"/>
      <c r="P157" s="206"/>
    </row>
    <row r="158" ht="15.75" customHeight="1">
      <c r="A158" s="394"/>
      <c r="B158" s="15"/>
      <c r="C158" s="15"/>
      <c r="D158" s="15"/>
      <c r="E158" s="488">
        <v>3.0</v>
      </c>
      <c r="F158" s="489">
        <v>2.0</v>
      </c>
      <c r="G158" s="489">
        <v>2.0</v>
      </c>
      <c r="H158" s="489">
        <v>2.0</v>
      </c>
      <c r="I158" s="489">
        <v>9.0</v>
      </c>
      <c r="J158" s="206"/>
      <c r="K158" s="206"/>
      <c r="L158" s="206"/>
      <c r="M158" s="206"/>
      <c r="N158" s="206"/>
      <c r="O158" s="206"/>
      <c r="P158" s="206"/>
    </row>
    <row r="159" ht="15.75" customHeight="1">
      <c r="A159" s="394"/>
      <c r="B159" s="15"/>
      <c r="C159" s="15"/>
      <c r="D159" s="15"/>
      <c r="E159" s="488">
        <v>3.0</v>
      </c>
      <c r="F159" s="489">
        <v>2.0</v>
      </c>
      <c r="G159" s="489">
        <v>2.0</v>
      </c>
      <c r="H159" s="489">
        <v>2.0</v>
      </c>
      <c r="I159" s="489">
        <v>9.0</v>
      </c>
      <c r="J159" s="206"/>
      <c r="K159" s="206"/>
      <c r="L159" s="206"/>
      <c r="M159" s="206"/>
      <c r="N159" s="206"/>
      <c r="O159" s="206"/>
      <c r="P159" s="206"/>
    </row>
    <row r="160" ht="15.75" customHeight="1">
      <c r="A160" s="394"/>
      <c r="B160" s="15"/>
      <c r="C160" s="15"/>
      <c r="D160" s="15"/>
      <c r="E160" s="488">
        <v>2.0</v>
      </c>
      <c r="F160" s="489">
        <v>2.0</v>
      </c>
      <c r="G160" s="489">
        <v>2.0</v>
      </c>
      <c r="H160" s="489">
        <v>2.0</v>
      </c>
      <c r="I160" s="489">
        <v>8.0</v>
      </c>
      <c r="J160" s="206"/>
      <c r="K160" s="206"/>
      <c r="L160" s="206"/>
      <c r="M160" s="206"/>
      <c r="N160" s="206"/>
      <c r="O160" s="206"/>
      <c r="P160" s="206"/>
    </row>
    <row r="161" ht="15.75" customHeight="1">
      <c r="A161" s="394"/>
      <c r="B161" s="15"/>
      <c r="C161" s="15"/>
      <c r="D161" s="15"/>
      <c r="E161" s="488">
        <v>2.0</v>
      </c>
      <c r="F161" s="489">
        <v>2.0</v>
      </c>
      <c r="G161" s="489">
        <v>2.0</v>
      </c>
      <c r="H161" s="489">
        <v>2.0</v>
      </c>
      <c r="I161" s="489">
        <v>8.0</v>
      </c>
      <c r="J161" s="206"/>
      <c r="K161" s="206"/>
      <c r="L161" s="206"/>
      <c r="M161" s="206"/>
      <c r="N161" s="206"/>
      <c r="O161" s="206"/>
      <c r="P161" s="206"/>
    </row>
    <row r="162" ht="15.75" customHeight="1">
      <c r="A162" s="394"/>
      <c r="B162" s="15"/>
      <c r="C162" s="15"/>
      <c r="D162" s="15"/>
      <c r="E162" s="488">
        <v>2.0</v>
      </c>
      <c r="F162" s="489">
        <v>2.0</v>
      </c>
      <c r="G162" s="489">
        <v>2.0</v>
      </c>
      <c r="H162" s="489">
        <v>2.0</v>
      </c>
      <c r="I162" s="489">
        <v>8.0</v>
      </c>
      <c r="J162" s="206"/>
      <c r="K162" s="206"/>
      <c r="L162" s="206"/>
      <c r="M162" s="206"/>
      <c r="N162" s="206"/>
      <c r="O162" s="206"/>
      <c r="P162" s="206"/>
    </row>
    <row r="163" ht="15.75" customHeight="1">
      <c r="A163" s="394"/>
      <c r="B163" s="15"/>
      <c r="C163" s="15"/>
      <c r="D163" s="15"/>
      <c r="E163" s="488">
        <v>2.0</v>
      </c>
      <c r="F163" s="489">
        <v>2.0</v>
      </c>
      <c r="G163" s="489">
        <v>2.0</v>
      </c>
      <c r="H163" s="489">
        <v>2.0</v>
      </c>
      <c r="I163" s="489">
        <v>8.0</v>
      </c>
      <c r="J163" s="206"/>
      <c r="K163" s="206"/>
      <c r="L163" s="206"/>
      <c r="M163" s="206"/>
      <c r="N163" s="206"/>
      <c r="O163" s="206"/>
      <c r="P163" s="206"/>
    </row>
    <row r="164" ht="15.75" customHeight="1">
      <c r="A164" s="394"/>
      <c r="B164" s="15"/>
      <c r="C164" s="15"/>
      <c r="D164" s="15"/>
      <c r="E164" s="490"/>
      <c r="F164" s="491"/>
      <c r="G164" s="491"/>
      <c r="H164" s="491"/>
      <c r="I164" s="491"/>
      <c r="J164" s="206"/>
      <c r="K164" s="206"/>
      <c r="L164" s="206"/>
      <c r="M164" s="206"/>
      <c r="N164" s="206"/>
      <c r="O164" s="206"/>
      <c r="P164" s="206"/>
    </row>
    <row r="165" ht="15.75" customHeight="1">
      <c r="A165" s="394"/>
      <c r="B165" s="15"/>
      <c r="C165" s="15"/>
      <c r="D165" s="15"/>
      <c r="E165" s="490"/>
      <c r="F165" s="491"/>
      <c r="G165" s="491"/>
      <c r="H165" s="491"/>
      <c r="I165" s="491"/>
      <c r="J165" s="206"/>
      <c r="K165" s="206"/>
      <c r="L165" s="206"/>
      <c r="M165" s="206"/>
      <c r="N165" s="206"/>
      <c r="O165" s="206"/>
      <c r="P165" s="206"/>
    </row>
    <row r="166" ht="15.75" customHeight="1">
      <c r="A166" s="394"/>
      <c r="B166" s="15"/>
      <c r="C166" s="15"/>
      <c r="D166" s="15"/>
      <c r="E166" s="490"/>
      <c r="F166" s="491"/>
      <c r="G166" s="491"/>
      <c r="H166" s="491"/>
      <c r="I166" s="491"/>
      <c r="J166" s="206"/>
      <c r="K166" s="206"/>
      <c r="L166" s="206"/>
      <c r="M166" s="206"/>
      <c r="N166" s="206"/>
      <c r="O166" s="206"/>
      <c r="P166" s="206"/>
    </row>
    <row r="167" ht="15.75" customHeight="1">
      <c r="A167" s="80"/>
      <c r="B167" s="16"/>
      <c r="C167" s="16"/>
      <c r="D167" s="16"/>
      <c r="E167" s="490"/>
      <c r="F167" s="491"/>
      <c r="G167" s="491"/>
      <c r="H167" s="491"/>
      <c r="I167" s="491"/>
      <c r="J167" s="211"/>
      <c r="K167" s="211"/>
      <c r="L167" s="211"/>
      <c r="M167" s="211"/>
      <c r="N167" s="211"/>
      <c r="O167" s="211"/>
      <c r="P167" s="211"/>
    </row>
    <row r="168" ht="15.75" customHeight="1">
      <c r="A168" s="480">
        <v>105.0</v>
      </c>
      <c r="B168" s="481" t="s">
        <v>330</v>
      </c>
      <c r="C168" s="482" t="s">
        <v>331</v>
      </c>
      <c r="D168" s="483" t="s">
        <v>332</v>
      </c>
      <c r="E168" s="488">
        <v>3.0</v>
      </c>
      <c r="F168" s="489">
        <v>2.0</v>
      </c>
      <c r="G168" s="489">
        <v>2.0</v>
      </c>
      <c r="H168" s="489">
        <v>2.0</v>
      </c>
      <c r="I168" s="489">
        <v>9.0</v>
      </c>
      <c r="J168" s="486">
        <v>9.0</v>
      </c>
      <c r="K168" s="487">
        <v>3.0</v>
      </c>
      <c r="L168" s="487">
        <v>4.0</v>
      </c>
      <c r="M168" s="487">
        <v>3.0</v>
      </c>
      <c r="N168" s="487">
        <v>5.0</v>
      </c>
      <c r="O168" s="487">
        <v>15.0</v>
      </c>
      <c r="P168" s="487">
        <v>24.0</v>
      </c>
    </row>
    <row r="169" ht="15.75" customHeight="1">
      <c r="A169" s="394"/>
      <c r="B169" s="15"/>
      <c r="C169" s="15"/>
      <c r="D169" s="15"/>
      <c r="E169" s="488">
        <v>3.0</v>
      </c>
      <c r="F169" s="489">
        <v>2.0</v>
      </c>
      <c r="G169" s="489">
        <v>2.0</v>
      </c>
      <c r="H169" s="489">
        <v>2.0</v>
      </c>
      <c r="I169" s="489">
        <v>9.0</v>
      </c>
      <c r="J169" s="206"/>
      <c r="K169" s="206"/>
      <c r="L169" s="206"/>
      <c r="M169" s="206"/>
      <c r="N169" s="206"/>
      <c r="O169" s="206"/>
      <c r="P169" s="206"/>
    </row>
    <row r="170" ht="15.75" customHeight="1">
      <c r="A170" s="394"/>
      <c r="B170" s="15"/>
      <c r="C170" s="15"/>
      <c r="D170" s="15"/>
      <c r="E170" s="488">
        <v>3.0</v>
      </c>
      <c r="F170" s="489">
        <v>2.0</v>
      </c>
      <c r="G170" s="489">
        <v>2.0</v>
      </c>
      <c r="H170" s="489">
        <v>2.0</v>
      </c>
      <c r="I170" s="489">
        <v>9.0</v>
      </c>
      <c r="J170" s="206"/>
      <c r="K170" s="206"/>
      <c r="L170" s="206"/>
      <c r="M170" s="206"/>
      <c r="N170" s="206"/>
      <c r="O170" s="206"/>
      <c r="P170" s="206"/>
    </row>
    <row r="171" ht="15.75" customHeight="1">
      <c r="A171" s="394"/>
      <c r="B171" s="15"/>
      <c r="C171" s="15"/>
      <c r="D171" s="15"/>
      <c r="E171" s="488">
        <v>3.0</v>
      </c>
      <c r="F171" s="489">
        <v>2.0</v>
      </c>
      <c r="G171" s="489">
        <v>2.0</v>
      </c>
      <c r="H171" s="489">
        <v>2.0</v>
      </c>
      <c r="I171" s="489">
        <v>9.0</v>
      </c>
      <c r="J171" s="206"/>
      <c r="K171" s="206"/>
      <c r="L171" s="206"/>
      <c r="M171" s="206"/>
      <c r="N171" s="206"/>
      <c r="O171" s="206"/>
      <c r="P171" s="206"/>
    </row>
    <row r="172" ht="15.75" customHeight="1">
      <c r="A172" s="394"/>
      <c r="B172" s="15"/>
      <c r="C172" s="15"/>
      <c r="D172" s="15"/>
      <c r="E172" s="488">
        <v>3.0</v>
      </c>
      <c r="F172" s="489">
        <v>2.0</v>
      </c>
      <c r="G172" s="489">
        <v>2.0</v>
      </c>
      <c r="H172" s="489">
        <v>2.0</v>
      </c>
      <c r="I172" s="489">
        <v>9.0</v>
      </c>
      <c r="J172" s="206"/>
      <c r="K172" s="206"/>
      <c r="L172" s="206"/>
      <c r="M172" s="206"/>
      <c r="N172" s="206"/>
      <c r="O172" s="206"/>
      <c r="P172" s="206"/>
    </row>
    <row r="173" ht="15.75" customHeight="1">
      <c r="A173" s="394"/>
      <c r="B173" s="15"/>
      <c r="C173" s="15"/>
      <c r="D173" s="15"/>
      <c r="E173" s="488">
        <v>3.0</v>
      </c>
      <c r="F173" s="489">
        <v>2.0</v>
      </c>
      <c r="G173" s="489">
        <v>2.0</v>
      </c>
      <c r="H173" s="489">
        <v>2.0</v>
      </c>
      <c r="I173" s="489">
        <v>9.0</v>
      </c>
      <c r="J173" s="206"/>
      <c r="K173" s="206"/>
      <c r="L173" s="206"/>
      <c r="M173" s="206"/>
      <c r="N173" s="206"/>
      <c r="O173" s="206"/>
      <c r="P173" s="206"/>
    </row>
    <row r="174" ht="15.75" customHeight="1">
      <c r="A174" s="394"/>
      <c r="B174" s="15"/>
      <c r="C174" s="15"/>
      <c r="D174" s="15"/>
      <c r="E174" s="488">
        <v>3.0</v>
      </c>
      <c r="F174" s="489">
        <v>2.0</v>
      </c>
      <c r="G174" s="489">
        <v>2.0</v>
      </c>
      <c r="H174" s="489">
        <v>2.0</v>
      </c>
      <c r="I174" s="489">
        <v>9.0</v>
      </c>
      <c r="J174" s="206"/>
      <c r="K174" s="206"/>
      <c r="L174" s="206"/>
      <c r="M174" s="206"/>
      <c r="N174" s="206"/>
      <c r="O174" s="206"/>
      <c r="P174" s="206"/>
    </row>
    <row r="175" ht="15.75" customHeight="1">
      <c r="A175" s="394"/>
      <c r="B175" s="15"/>
      <c r="C175" s="15"/>
      <c r="D175" s="15"/>
      <c r="E175" s="488">
        <v>3.0</v>
      </c>
      <c r="F175" s="489">
        <v>2.0</v>
      </c>
      <c r="G175" s="489">
        <v>2.0</v>
      </c>
      <c r="H175" s="489">
        <v>2.0</v>
      </c>
      <c r="I175" s="489">
        <v>9.0</v>
      </c>
      <c r="J175" s="206"/>
      <c r="K175" s="206"/>
      <c r="L175" s="206"/>
      <c r="M175" s="206"/>
      <c r="N175" s="206"/>
      <c r="O175" s="206"/>
      <c r="P175" s="206"/>
    </row>
    <row r="176" ht="15.75" customHeight="1">
      <c r="A176" s="394"/>
      <c r="B176" s="15"/>
      <c r="C176" s="15"/>
      <c r="D176" s="15"/>
      <c r="E176" s="488">
        <v>3.0</v>
      </c>
      <c r="F176" s="489">
        <v>2.0</v>
      </c>
      <c r="G176" s="489">
        <v>2.0</v>
      </c>
      <c r="H176" s="489">
        <v>2.0</v>
      </c>
      <c r="I176" s="489">
        <v>9.0</v>
      </c>
      <c r="J176" s="206"/>
      <c r="K176" s="206"/>
      <c r="L176" s="206"/>
      <c r="M176" s="206"/>
      <c r="N176" s="206"/>
      <c r="O176" s="206"/>
      <c r="P176" s="206"/>
    </row>
    <row r="177" ht="15.75" customHeight="1">
      <c r="A177" s="394"/>
      <c r="B177" s="15"/>
      <c r="C177" s="15"/>
      <c r="D177" s="15"/>
      <c r="E177" s="488">
        <v>3.0</v>
      </c>
      <c r="F177" s="489">
        <v>2.0</v>
      </c>
      <c r="G177" s="489">
        <v>2.0</v>
      </c>
      <c r="H177" s="489">
        <v>2.0</v>
      </c>
      <c r="I177" s="489">
        <v>9.0</v>
      </c>
      <c r="J177" s="206"/>
      <c r="K177" s="206"/>
      <c r="L177" s="206"/>
      <c r="M177" s="206"/>
      <c r="N177" s="206"/>
      <c r="O177" s="206"/>
      <c r="P177" s="206"/>
    </row>
    <row r="178" ht="15.75" customHeight="1">
      <c r="A178" s="394"/>
      <c r="B178" s="15"/>
      <c r="C178" s="15"/>
      <c r="D178" s="15"/>
      <c r="E178" s="490"/>
      <c r="F178" s="491"/>
      <c r="G178" s="491"/>
      <c r="H178" s="491"/>
      <c r="I178" s="491"/>
      <c r="J178" s="206"/>
      <c r="K178" s="206"/>
      <c r="L178" s="206"/>
      <c r="M178" s="206"/>
      <c r="N178" s="206"/>
      <c r="O178" s="206"/>
      <c r="P178" s="206"/>
    </row>
    <row r="179" ht="15.75" customHeight="1">
      <c r="A179" s="394"/>
      <c r="B179" s="15"/>
      <c r="C179" s="15"/>
      <c r="D179" s="15"/>
      <c r="E179" s="490"/>
      <c r="F179" s="491"/>
      <c r="G179" s="491"/>
      <c r="H179" s="491"/>
      <c r="I179" s="491"/>
      <c r="J179" s="206"/>
      <c r="K179" s="206"/>
      <c r="L179" s="206"/>
      <c r="M179" s="206"/>
      <c r="N179" s="206"/>
      <c r="O179" s="206"/>
      <c r="P179" s="206"/>
    </row>
    <row r="180" ht="15.75" customHeight="1">
      <c r="A180" s="394"/>
      <c r="B180" s="15"/>
      <c r="C180" s="15"/>
      <c r="D180" s="15"/>
      <c r="E180" s="490"/>
      <c r="F180" s="491"/>
      <c r="G180" s="491"/>
      <c r="H180" s="491"/>
      <c r="I180" s="491"/>
      <c r="J180" s="206"/>
      <c r="K180" s="206"/>
      <c r="L180" s="206"/>
      <c r="M180" s="206"/>
      <c r="N180" s="206"/>
      <c r="O180" s="206"/>
      <c r="P180" s="206"/>
    </row>
    <row r="181" ht="15.75" customHeight="1">
      <c r="A181" s="394"/>
      <c r="B181" s="16"/>
      <c r="C181" s="16"/>
      <c r="D181" s="16"/>
      <c r="E181" s="490"/>
      <c r="F181" s="491"/>
      <c r="G181" s="491"/>
      <c r="H181" s="491"/>
      <c r="I181" s="491"/>
      <c r="J181" s="211"/>
      <c r="K181" s="211"/>
      <c r="L181" s="211"/>
      <c r="M181" s="211"/>
      <c r="N181" s="211"/>
      <c r="O181" s="211"/>
      <c r="P181" s="211"/>
    </row>
    <row r="182" ht="15.75" customHeight="1">
      <c r="A182" s="480">
        <v>107.0</v>
      </c>
      <c r="B182" s="481" t="s">
        <v>333</v>
      </c>
      <c r="C182" s="482" t="s">
        <v>334</v>
      </c>
      <c r="D182" s="483" t="s">
        <v>335</v>
      </c>
      <c r="E182" s="488">
        <v>2.0</v>
      </c>
      <c r="F182" s="489">
        <v>2.0</v>
      </c>
      <c r="G182" s="489">
        <v>2.0</v>
      </c>
      <c r="H182" s="489">
        <v>2.0</v>
      </c>
      <c r="I182" s="489">
        <v>8.0</v>
      </c>
      <c r="J182" s="486">
        <v>7.6</v>
      </c>
      <c r="K182" s="487">
        <v>3.0</v>
      </c>
      <c r="L182" s="487">
        <v>4.0</v>
      </c>
      <c r="M182" s="487">
        <v>3.0</v>
      </c>
      <c r="N182" s="487">
        <v>4.0</v>
      </c>
      <c r="O182" s="487">
        <v>14.0</v>
      </c>
      <c r="P182" s="487">
        <v>21.6</v>
      </c>
    </row>
    <row r="183" ht="15.75" customHeight="1">
      <c r="A183" s="394"/>
      <c r="B183" s="15"/>
      <c r="C183" s="15"/>
      <c r="D183" s="15"/>
      <c r="E183" s="488">
        <v>2.0</v>
      </c>
      <c r="F183" s="489">
        <v>2.0</v>
      </c>
      <c r="G183" s="489">
        <v>2.0</v>
      </c>
      <c r="H183" s="489">
        <v>2.0</v>
      </c>
      <c r="I183" s="489">
        <v>8.0</v>
      </c>
      <c r="J183" s="206"/>
      <c r="K183" s="206"/>
      <c r="L183" s="206"/>
      <c r="M183" s="206"/>
      <c r="N183" s="206"/>
      <c r="O183" s="206"/>
      <c r="P183" s="206"/>
    </row>
    <row r="184" ht="15.75" customHeight="1">
      <c r="A184" s="394"/>
      <c r="B184" s="15"/>
      <c r="C184" s="15"/>
      <c r="D184" s="15"/>
      <c r="E184" s="488">
        <v>2.0</v>
      </c>
      <c r="F184" s="489">
        <v>2.0</v>
      </c>
      <c r="G184" s="489">
        <v>2.0</v>
      </c>
      <c r="H184" s="489">
        <v>2.0</v>
      </c>
      <c r="I184" s="489">
        <v>8.0</v>
      </c>
      <c r="J184" s="206"/>
      <c r="K184" s="206"/>
      <c r="L184" s="206"/>
      <c r="M184" s="206"/>
      <c r="N184" s="206"/>
      <c r="O184" s="206"/>
      <c r="P184" s="206"/>
    </row>
    <row r="185" ht="15.75" customHeight="1">
      <c r="A185" s="394"/>
      <c r="B185" s="15"/>
      <c r="C185" s="15"/>
      <c r="D185" s="15"/>
      <c r="E185" s="488">
        <v>2.0</v>
      </c>
      <c r="F185" s="489">
        <v>2.0</v>
      </c>
      <c r="G185" s="489">
        <v>2.0</v>
      </c>
      <c r="H185" s="489">
        <v>2.0</v>
      </c>
      <c r="I185" s="489">
        <v>8.0</v>
      </c>
      <c r="J185" s="206"/>
      <c r="K185" s="206"/>
      <c r="L185" s="206"/>
      <c r="M185" s="206"/>
      <c r="N185" s="206"/>
      <c r="O185" s="206"/>
      <c r="P185" s="206"/>
    </row>
    <row r="186" ht="15.75" customHeight="1">
      <c r="A186" s="394"/>
      <c r="B186" s="15"/>
      <c r="C186" s="15"/>
      <c r="D186" s="15"/>
      <c r="E186" s="488">
        <v>2.0</v>
      </c>
      <c r="F186" s="489">
        <v>2.0</v>
      </c>
      <c r="G186" s="489">
        <v>2.0</v>
      </c>
      <c r="H186" s="489">
        <v>1.0</v>
      </c>
      <c r="I186" s="489">
        <v>7.0</v>
      </c>
      <c r="J186" s="206"/>
      <c r="K186" s="206"/>
      <c r="L186" s="206"/>
      <c r="M186" s="206"/>
      <c r="N186" s="206"/>
      <c r="O186" s="206"/>
      <c r="P186" s="206"/>
    </row>
    <row r="187" ht="15.75" customHeight="1">
      <c r="A187" s="394"/>
      <c r="B187" s="15"/>
      <c r="C187" s="15"/>
      <c r="D187" s="15"/>
      <c r="E187" s="488">
        <v>2.0</v>
      </c>
      <c r="F187" s="489">
        <v>2.0</v>
      </c>
      <c r="G187" s="489">
        <v>2.0</v>
      </c>
      <c r="H187" s="489">
        <v>1.0</v>
      </c>
      <c r="I187" s="489">
        <v>7.0</v>
      </c>
      <c r="J187" s="206"/>
      <c r="K187" s="206"/>
      <c r="L187" s="206"/>
      <c r="M187" s="206"/>
      <c r="N187" s="206"/>
      <c r="O187" s="206"/>
      <c r="P187" s="206"/>
    </row>
    <row r="188" ht="15.75" customHeight="1">
      <c r="A188" s="394"/>
      <c r="B188" s="15"/>
      <c r="C188" s="15"/>
      <c r="D188" s="15"/>
      <c r="E188" s="488">
        <v>2.0</v>
      </c>
      <c r="F188" s="489">
        <v>2.0</v>
      </c>
      <c r="G188" s="489">
        <v>2.0</v>
      </c>
      <c r="H188" s="489">
        <v>1.0</v>
      </c>
      <c r="I188" s="489">
        <v>7.0</v>
      </c>
      <c r="J188" s="206"/>
      <c r="K188" s="206"/>
      <c r="L188" s="206"/>
      <c r="M188" s="206"/>
      <c r="N188" s="206"/>
      <c r="O188" s="206"/>
      <c r="P188" s="206"/>
    </row>
    <row r="189" ht="15.75" customHeight="1">
      <c r="A189" s="394"/>
      <c r="B189" s="15"/>
      <c r="C189" s="15"/>
      <c r="D189" s="15"/>
      <c r="E189" s="488">
        <v>2.0</v>
      </c>
      <c r="F189" s="489">
        <v>2.0</v>
      </c>
      <c r="G189" s="489">
        <v>2.0</v>
      </c>
      <c r="H189" s="489">
        <v>2.0</v>
      </c>
      <c r="I189" s="489">
        <v>8.0</v>
      </c>
      <c r="J189" s="206"/>
      <c r="K189" s="206"/>
      <c r="L189" s="206"/>
      <c r="M189" s="206"/>
      <c r="N189" s="206"/>
      <c r="O189" s="206"/>
      <c r="P189" s="206"/>
    </row>
    <row r="190" ht="15.75" customHeight="1">
      <c r="A190" s="394"/>
      <c r="B190" s="15"/>
      <c r="C190" s="15"/>
      <c r="D190" s="15"/>
      <c r="E190" s="488">
        <v>2.0</v>
      </c>
      <c r="F190" s="489">
        <v>2.0</v>
      </c>
      <c r="G190" s="489">
        <v>2.0</v>
      </c>
      <c r="H190" s="489">
        <v>2.0</v>
      </c>
      <c r="I190" s="489">
        <v>8.0</v>
      </c>
      <c r="J190" s="206"/>
      <c r="K190" s="206"/>
      <c r="L190" s="206"/>
      <c r="M190" s="206"/>
      <c r="N190" s="206"/>
      <c r="O190" s="206"/>
      <c r="P190" s="206"/>
    </row>
    <row r="191" ht="15.75" customHeight="1">
      <c r="A191" s="394"/>
      <c r="B191" s="15"/>
      <c r="C191" s="15"/>
      <c r="D191" s="15"/>
      <c r="E191" s="488">
        <v>2.0</v>
      </c>
      <c r="F191" s="489">
        <v>2.0</v>
      </c>
      <c r="G191" s="489">
        <v>2.0</v>
      </c>
      <c r="H191" s="489">
        <v>1.0</v>
      </c>
      <c r="I191" s="489">
        <v>7.0</v>
      </c>
      <c r="J191" s="206"/>
      <c r="K191" s="206"/>
      <c r="L191" s="206"/>
      <c r="M191" s="206"/>
      <c r="N191" s="206"/>
      <c r="O191" s="206"/>
      <c r="P191" s="206"/>
    </row>
    <row r="192" ht="15.75" customHeight="1">
      <c r="A192" s="394"/>
      <c r="B192" s="15"/>
      <c r="C192" s="15"/>
      <c r="D192" s="15"/>
      <c r="E192" s="490"/>
      <c r="F192" s="491"/>
      <c r="G192" s="491"/>
      <c r="H192" s="491"/>
      <c r="I192" s="491"/>
      <c r="J192" s="206"/>
      <c r="K192" s="206"/>
      <c r="L192" s="206"/>
      <c r="M192" s="206"/>
      <c r="N192" s="206"/>
      <c r="O192" s="206"/>
      <c r="P192" s="206"/>
    </row>
    <row r="193" ht="15.75" customHeight="1">
      <c r="A193" s="394"/>
      <c r="B193" s="15"/>
      <c r="C193" s="15"/>
      <c r="D193" s="15"/>
      <c r="E193" s="490"/>
      <c r="F193" s="491"/>
      <c r="G193" s="491"/>
      <c r="H193" s="491"/>
      <c r="I193" s="491"/>
      <c r="J193" s="206"/>
      <c r="K193" s="206"/>
      <c r="L193" s="206"/>
      <c r="M193" s="206"/>
      <c r="N193" s="206"/>
      <c r="O193" s="206"/>
      <c r="P193" s="206"/>
    </row>
    <row r="194" ht="15.75" customHeight="1">
      <c r="A194" s="394"/>
      <c r="B194" s="15"/>
      <c r="C194" s="15"/>
      <c r="D194" s="15"/>
      <c r="E194" s="490"/>
      <c r="F194" s="491"/>
      <c r="G194" s="491"/>
      <c r="H194" s="491"/>
      <c r="I194" s="491"/>
      <c r="J194" s="206"/>
      <c r="K194" s="206"/>
      <c r="L194" s="206"/>
      <c r="M194" s="206"/>
      <c r="N194" s="206"/>
      <c r="O194" s="206"/>
      <c r="P194" s="206"/>
    </row>
    <row r="195" ht="15.75" customHeight="1">
      <c r="A195" s="394"/>
      <c r="B195" s="16"/>
      <c r="C195" s="16"/>
      <c r="D195" s="16"/>
      <c r="E195" s="490"/>
      <c r="F195" s="491"/>
      <c r="G195" s="491"/>
      <c r="H195" s="491"/>
      <c r="I195" s="491"/>
      <c r="J195" s="211"/>
      <c r="K195" s="211"/>
      <c r="L195" s="211"/>
      <c r="M195" s="211"/>
      <c r="N195" s="211"/>
      <c r="O195" s="211"/>
      <c r="P195" s="211"/>
    </row>
    <row r="196" ht="15.75" customHeight="1">
      <c r="A196" s="480">
        <v>108.0</v>
      </c>
      <c r="B196" s="481" t="s">
        <v>336</v>
      </c>
      <c r="C196" s="482" t="s">
        <v>337</v>
      </c>
      <c r="D196" s="483" t="s">
        <v>338</v>
      </c>
      <c r="E196" s="488">
        <v>3.0</v>
      </c>
      <c r="F196" s="489">
        <v>2.0</v>
      </c>
      <c r="G196" s="489">
        <v>2.0</v>
      </c>
      <c r="H196" s="489">
        <v>2.0</v>
      </c>
      <c r="I196" s="489">
        <v>9.0</v>
      </c>
      <c r="J196" s="486">
        <v>8.6</v>
      </c>
      <c r="K196" s="487">
        <v>3.0</v>
      </c>
      <c r="L196" s="487">
        <v>4.0</v>
      </c>
      <c r="M196" s="487">
        <v>3.0</v>
      </c>
      <c r="N196" s="487">
        <v>4.0</v>
      </c>
      <c r="O196" s="487">
        <v>14.0</v>
      </c>
      <c r="P196" s="487">
        <v>22.6</v>
      </c>
    </row>
    <row r="197" ht="15.75" customHeight="1">
      <c r="A197" s="394"/>
      <c r="B197" s="15"/>
      <c r="C197" s="15"/>
      <c r="D197" s="15"/>
      <c r="E197" s="488">
        <v>3.0</v>
      </c>
      <c r="F197" s="489">
        <v>2.0</v>
      </c>
      <c r="G197" s="489">
        <v>2.0</v>
      </c>
      <c r="H197" s="489">
        <v>2.0</v>
      </c>
      <c r="I197" s="489">
        <v>9.0</v>
      </c>
      <c r="J197" s="206"/>
      <c r="K197" s="206"/>
      <c r="L197" s="206"/>
      <c r="M197" s="206"/>
      <c r="N197" s="206"/>
      <c r="O197" s="206"/>
      <c r="P197" s="206"/>
    </row>
    <row r="198" ht="15.75" customHeight="1">
      <c r="A198" s="394"/>
      <c r="B198" s="15"/>
      <c r="C198" s="15"/>
      <c r="D198" s="15"/>
      <c r="E198" s="488">
        <v>3.0</v>
      </c>
      <c r="F198" s="489">
        <v>2.0</v>
      </c>
      <c r="G198" s="489">
        <v>2.0</v>
      </c>
      <c r="H198" s="489">
        <v>2.0</v>
      </c>
      <c r="I198" s="489">
        <v>9.0</v>
      </c>
      <c r="J198" s="206"/>
      <c r="K198" s="206"/>
      <c r="L198" s="206"/>
      <c r="M198" s="206"/>
      <c r="N198" s="206"/>
      <c r="O198" s="206"/>
      <c r="P198" s="206"/>
    </row>
    <row r="199" ht="15.75" customHeight="1">
      <c r="A199" s="394"/>
      <c r="B199" s="15"/>
      <c r="C199" s="15"/>
      <c r="D199" s="15"/>
      <c r="E199" s="488">
        <v>3.0</v>
      </c>
      <c r="F199" s="489">
        <v>2.0</v>
      </c>
      <c r="G199" s="489">
        <v>2.0</v>
      </c>
      <c r="H199" s="489">
        <v>2.0</v>
      </c>
      <c r="I199" s="489">
        <v>9.0</v>
      </c>
      <c r="J199" s="206"/>
      <c r="K199" s="206"/>
      <c r="L199" s="206"/>
      <c r="M199" s="206"/>
      <c r="N199" s="206"/>
      <c r="O199" s="206"/>
      <c r="P199" s="206"/>
    </row>
    <row r="200" ht="15.75" customHeight="1">
      <c r="A200" s="394"/>
      <c r="B200" s="15"/>
      <c r="C200" s="15"/>
      <c r="D200" s="15"/>
      <c r="E200" s="488">
        <v>3.0</v>
      </c>
      <c r="F200" s="489">
        <v>2.0</v>
      </c>
      <c r="G200" s="489">
        <v>2.0</v>
      </c>
      <c r="H200" s="489">
        <v>2.0</v>
      </c>
      <c r="I200" s="489">
        <v>9.0</v>
      </c>
      <c r="J200" s="206"/>
      <c r="K200" s="206"/>
      <c r="L200" s="206"/>
      <c r="M200" s="206"/>
      <c r="N200" s="206"/>
      <c r="O200" s="206"/>
      <c r="P200" s="206"/>
    </row>
    <row r="201" ht="15.75" customHeight="1">
      <c r="A201" s="394"/>
      <c r="B201" s="15"/>
      <c r="C201" s="15"/>
      <c r="D201" s="15"/>
      <c r="E201" s="488">
        <v>2.0</v>
      </c>
      <c r="F201" s="489">
        <v>2.0</v>
      </c>
      <c r="G201" s="489">
        <v>2.0</v>
      </c>
      <c r="H201" s="489">
        <v>2.0</v>
      </c>
      <c r="I201" s="489">
        <v>8.0</v>
      </c>
      <c r="J201" s="206"/>
      <c r="K201" s="206"/>
      <c r="L201" s="206"/>
      <c r="M201" s="206"/>
      <c r="N201" s="206"/>
      <c r="O201" s="206"/>
      <c r="P201" s="206"/>
    </row>
    <row r="202" ht="15.75" customHeight="1">
      <c r="A202" s="394"/>
      <c r="B202" s="15"/>
      <c r="C202" s="15"/>
      <c r="D202" s="15"/>
      <c r="E202" s="488">
        <v>2.0</v>
      </c>
      <c r="F202" s="489">
        <v>2.0</v>
      </c>
      <c r="G202" s="489">
        <v>2.0</v>
      </c>
      <c r="H202" s="489">
        <v>2.0</v>
      </c>
      <c r="I202" s="489">
        <v>8.0</v>
      </c>
      <c r="J202" s="206"/>
      <c r="K202" s="206"/>
      <c r="L202" s="206"/>
      <c r="M202" s="206"/>
      <c r="N202" s="206"/>
      <c r="O202" s="206"/>
      <c r="P202" s="206"/>
    </row>
    <row r="203" ht="15.75" customHeight="1">
      <c r="A203" s="394"/>
      <c r="B203" s="15"/>
      <c r="C203" s="15"/>
      <c r="D203" s="15"/>
      <c r="E203" s="488">
        <v>3.0</v>
      </c>
      <c r="F203" s="489">
        <v>2.0</v>
      </c>
      <c r="G203" s="489">
        <v>2.0</v>
      </c>
      <c r="H203" s="489">
        <v>2.0</v>
      </c>
      <c r="I203" s="489">
        <v>9.0</v>
      </c>
      <c r="J203" s="206"/>
      <c r="K203" s="206"/>
      <c r="L203" s="206"/>
      <c r="M203" s="206"/>
      <c r="N203" s="206"/>
      <c r="O203" s="206"/>
      <c r="P203" s="206"/>
    </row>
    <row r="204" ht="15.75" customHeight="1">
      <c r="A204" s="394"/>
      <c r="B204" s="15"/>
      <c r="C204" s="15"/>
      <c r="D204" s="15"/>
      <c r="E204" s="488">
        <v>2.0</v>
      </c>
      <c r="F204" s="489">
        <v>2.0</v>
      </c>
      <c r="G204" s="489">
        <v>2.0</v>
      </c>
      <c r="H204" s="489">
        <v>2.0</v>
      </c>
      <c r="I204" s="489">
        <v>8.0</v>
      </c>
      <c r="J204" s="206"/>
      <c r="K204" s="206"/>
      <c r="L204" s="206"/>
      <c r="M204" s="206"/>
      <c r="N204" s="206"/>
      <c r="O204" s="206"/>
      <c r="P204" s="206"/>
    </row>
    <row r="205" ht="15.75" customHeight="1">
      <c r="A205" s="394"/>
      <c r="B205" s="15"/>
      <c r="C205" s="15"/>
      <c r="D205" s="15"/>
      <c r="E205" s="488">
        <v>2.0</v>
      </c>
      <c r="F205" s="489">
        <v>2.0</v>
      </c>
      <c r="G205" s="489">
        <v>2.0</v>
      </c>
      <c r="H205" s="489">
        <v>2.0</v>
      </c>
      <c r="I205" s="489">
        <v>8.0</v>
      </c>
      <c r="J205" s="206"/>
      <c r="K205" s="206"/>
      <c r="L205" s="206"/>
      <c r="M205" s="206"/>
      <c r="N205" s="206"/>
      <c r="O205" s="206"/>
      <c r="P205" s="206"/>
    </row>
    <row r="206" ht="15.75" customHeight="1">
      <c r="A206" s="394"/>
      <c r="B206" s="15"/>
      <c r="C206" s="15"/>
      <c r="D206" s="15"/>
      <c r="E206" s="490"/>
      <c r="F206" s="491"/>
      <c r="G206" s="491"/>
      <c r="H206" s="491"/>
      <c r="I206" s="491"/>
      <c r="J206" s="206"/>
      <c r="K206" s="206"/>
      <c r="L206" s="206"/>
      <c r="M206" s="206"/>
      <c r="N206" s="206"/>
      <c r="O206" s="206"/>
      <c r="P206" s="206"/>
    </row>
    <row r="207" ht="15.75" customHeight="1">
      <c r="A207" s="394"/>
      <c r="B207" s="15"/>
      <c r="C207" s="15"/>
      <c r="D207" s="15"/>
      <c r="E207" s="490"/>
      <c r="F207" s="491"/>
      <c r="G207" s="491"/>
      <c r="H207" s="491"/>
      <c r="I207" s="491"/>
      <c r="J207" s="206"/>
      <c r="K207" s="206"/>
      <c r="L207" s="206"/>
      <c r="M207" s="206"/>
      <c r="N207" s="206"/>
      <c r="O207" s="206"/>
      <c r="P207" s="206"/>
    </row>
    <row r="208" ht="15.75" customHeight="1">
      <c r="A208" s="394"/>
      <c r="B208" s="15"/>
      <c r="C208" s="15"/>
      <c r="D208" s="15"/>
      <c r="E208" s="490"/>
      <c r="F208" s="491"/>
      <c r="G208" s="491"/>
      <c r="H208" s="491"/>
      <c r="I208" s="491"/>
      <c r="J208" s="206"/>
      <c r="K208" s="206"/>
      <c r="L208" s="206"/>
      <c r="M208" s="206"/>
      <c r="N208" s="206"/>
      <c r="O208" s="206"/>
      <c r="P208" s="206"/>
    </row>
    <row r="209" ht="15.75" customHeight="1">
      <c r="A209" s="394"/>
      <c r="B209" s="16"/>
      <c r="C209" s="16"/>
      <c r="D209" s="16"/>
      <c r="E209" s="490"/>
      <c r="F209" s="491"/>
      <c r="G209" s="491"/>
      <c r="H209" s="491"/>
      <c r="I209" s="491"/>
      <c r="J209" s="211"/>
      <c r="K209" s="211"/>
      <c r="L209" s="211"/>
      <c r="M209" s="211"/>
      <c r="N209" s="211"/>
      <c r="O209" s="211"/>
      <c r="P209" s="211"/>
    </row>
    <row r="210" ht="15.75" customHeight="1">
      <c r="A210" s="480">
        <v>109.0</v>
      </c>
      <c r="B210" s="481" t="s">
        <v>339</v>
      </c>
      <c r="C210" s="482" t="s">
        <v>340</v>
      </c>
      <c r="D210" s="483" t="s">
        <v>341</v>
      </c>
      <c r="E210" s="488">
        <v>3.0</v>
      </c>
      <c r="F210" s="489">
        <v>2.0</v>
      </c>
      <c r="G210" s="489">
        <v>2.0</v>
      </c>
      <c r="H210" s="489">
        <v>2.0</v>
      </c>
      <c r="I210" s="489">
        <v>9.0</v>
      </c>
      <c r="J210" s="486">
        <v>9.0</v>
      </c>
      <c r="K210" s="487">
        <v>3.0</v>
      </c>
      <c r="L210" s="487">
        <v>4.0</v>
      </c>
      <c r="M210" s="487">
        <v>3.0</v>
      </c>
      <c r="N210" s="487">
        <v>5.0</v>
      </c>
      <c r="O210" s="487">
        <v>15.0</v>
      </c>
      <c r="P210" s="487">
        <v>24.0</v>
      </c>
    </row>
    <row r="211" ht="15.75" customHeight="1">
      <c r="A211" s="394"/>
      <c r="B211" s="15"/>
      <c r="C211" s="15"/>
      <c r="D211" s="15"/>
      <c r="E211" s="488">
        <v>3.0</v>
      </c>
      <c r="F211" s="489">
        <v>2.0</v>
      </c>
      <c r="G211" s="489">
        <v>2.0</v>
      </c>
      <c r="H211" s="489">
        <v>2.0</v>
      </c>
      <c r="I211" s="489">
        <v>9.0</v>
      </c>
      <c r="J211" s="206"/>
      <c r="K211" s="206"/>
      <c r="L211" s="206"/>
      <c r="M211" s="206"/>
      <c r="N211" s="206"/>
      <c r="O211" s="206"/>
      <c r="P211" s="206"/>
    </row>
    <row r="212" ht="15.75" customHeight="1">
      <c r="A212" s="394"/>
      <c r="B212" s="15"/>
      <c r="C212" s="15"/>
      <c r="D212" s="15"/>
      <c r="E212" s="488">
        <v>3.0</v>
      </c>
      <c r="F212" s="489">
        <v>2.0</v>
      </c>
      <c r="G212" s="489">
        <v>2.0</v>
      </c>
      <c r="H212" s="489">
        <v>2.0</v>
      </c>
      <c r="I212" s="489">
        <v>9.0</v>
      </c>
      <c r="J212" s="206"/>
      <c r="K212" s="206"/>
      <c r="L212" s="206"/>
      <c r="M212" s="206"/>
      <c r="N212" s="206"/>
      <c r="O212" s="206"/>
      <c r="P212" s="206"/>
    </row>
    <row r="213" ht="15.75" customHeight="1">
      <c r="A213" s="394"/>
      <c r="B213" s="15"/>
      <c r="C213" s="15"/>
      <c r="D213" s="15"/>
      <c r="E213" s="488">
        <v>3.0</v>
      </c>
      <c r="F213" s="489">
        <v>2.0</v>
      </c>
      <c r="G213" s="489">
        <v>2.0</v>
      </c>
      <c r="H213" s="489">
        <v>2.0</v>
      </c>
      <c r="I213" s="489">
        <v>9.0</v>
      </c>
      <c r="J213" s="206"/>
      <c r="K213" s="206"/>
      <c r="L213" s="206"/>
      <c r="M213" s="206"/>
      <c r="N213" s="206"/>
      <c r="O213" s="206"/>
      <c r="P213" s="206"/>
    </row>
    <row r="214" ht="15.75" customHeight="1">
      <c r="A214" s="394"/>
      <c r="B214" s="15"/>
      <c r="C214" s="15"/>
      <c r="D214" s="15"/>
      <c r="E214" s="488">
        <v>3.0</v>
      </c>
      <c r="F214" s="489">
        <v>2.0</v>
      </c>
      <c r="G214" s="489">
        <v>2.0</v>
      </c>
      <c r="H214" s="489">
        <v>2.0</v>
      </c>
      <c r="I214" s="489">
        <v>9.0</v>
      </c>
      <c r="J214" s="206"/>
      <c r="K214" s="206"/>
      <c r="L214" s="206"/>
      <c r="M214" s="206"/>
      <c r="N214" s="206"/>
      <c r="O214" s="206"/>
      <c r="P214" s="206"/>
    </row>
    <row r="215" ht="15.75" customHeight="1">
      <c r="A215" s="394"/>
      <c r="B215" s="15"/>
      <c r="C215" s="15"/>
      <c r="D215" s="15"/>
      <c r="E215" s="488">
        <v>3.0</v>
      </c>
      <c r="F215" s="489">
        <v>2.0</v>
      </c>
      <c r="G215" s="489">
        <v>2.0</v>
      </c>
      <c r="H215" s="489">
        <v>2.0</v>
      </c>
      <c r="I215" s="489">
        <v>9.0</v>
      </c>
      <c r="J215" s="206"/>
      <c r="K215" s="206"/>
      <c r="L215" s="206"/>
      <c r="M215" s="206"/>
      <c r="N215" s="206"/>
      <c r="O215" s="206"/>
      <c r="P215" s="206"/>
    </row>
    <row r="216" ht="15.75" customHeight="1">
      <c r="A216" s="394"/>
      <c r="B216" s="15"/>
      <c r="C216" s="15"/>
      <c r="D216" s="15"/>
      <c r="E216" s="488">
        <v>3.0</v>
      </c>
      <c r="F216" s="489">
        <v>2.0</v>
      </c>
      <c r="G216" s="489">
        <v>2.0</v>
      </c>
      <c r="H216" s="489">
        <v>2.0</v>
      </c>
      <c r="I216" s="489">
        <v>9.0</v>
      </c>
      <c r="J216" s="206"/>
      <c r="K216" s="206"/>
      <c r="L216" s="206"/>
      <c r="M216" s="206"/>
      <c r="N216" s="206"/>
      <c r="O216" s="206"/>
      <c r="P216" s="206"/>
    </row>
    <row r="217" ht="15.75" customHeight="1">
      <c r="A217" s="394"/>
      <c r="B217" s="15"/>
      <c r="C217" s="15"/>
      <c r="D217" s="15"/>
      <c r="E217" s="488">
        <v>3.0</v>
      </c>
      <c r="F217" s="489">
        <v>2.0</v>
      </c>
      <c r="G217" s="489">
        <v>2.0</v>
      </c>
      <c r="H217" s="489">
        <v>2.0</v>
      </c>
      <c r="I217" s="489">
        <v>9.0</v>
      </c>
      <c r="J217" s="206"/>
      <c r="K217" s="206"/>
      <c r="L217" s="206"/>
      <c r="M217" s="206"/>
      <c r="N217" s="206"/>
      <c r="O217" s="206"/>
      <c r="P217" s="206"/>
    </row>
    <row r="218" ht="15.75" customHeight="1">
      <c r="A218" s="394"/>
      <c r="B218" s="15"/>
      <c r="C218" s="15"/>
      <c r="D218" s="15"/>
      <c r="E218" s="488">
        <v>3.0</v>
      </c>
      <c r="F218" s="489">
        <v>2.0</v>
      </c>
      <c r="G218" s="489">
        <v>2.0</v>
      </c>
      <c r="H218" s="489">
        <v>2.0</v>
      </c>
      <c r="I218" s="489">
        <v>9.0</v>
      </c>
      <c r="J218" s="206"/>
      <c r="K218" s="206"/>
      <c r="L218" s="206"/>
      <c r="M218" s="206"/>
      <c r="N218" s="206"/>
      <c r="O218" s="206"/>
      <c r="P218" s="206"/>
    </row>
    <row r="219" ht="15.75" customHeight="1">
      <c r="A219" s="394"/>
      <c r="B219" s="15"/>
      <c r="C219" s="15"/>
      <c r="D219" s="15"/>
      <c r="E219" s="488">
        <v>3.0</v>
      </c>
      <c r="F219" s="489">
        <v>2.0</v>
      </c>
      <c r="G219" s="489">
        <v>2.0</v>
      </c>
      <c r="H219" s="489">
        <v>2.0</v>
      </c>
      <c r="I219" s="489">
        <v>9.0</v>
      </c>
      <c r="J219" s="206"/>
      <c r="K219" s="206"/>
      <c r="L219" s="206"/>
      <c r="M219" s="206"/>
      <c r="N219" s="206"/>
      <c r="O219" s="206"/>
      <c r="P219" s="206"/>
    </row>
    <row r="220" ht="15.75" customHeight="1">
      <c r="A220" s="394"/>
      <c r="B220" s="15"/>
      <c r="C220" s="15"/>
      <c r="D220" s="15"/>
      <c r="E220" s="490"/>
      <c r="F220" s="491"/>
      <c r="G220" s="491"/>
      <c r="H220" s="491"/>
      <c r="I220" s="491"/>
      <c r="J220" s="206"/>
      <c r="K220" s="206"/>
      <c r="L220" s="206"/>
      <c r="M220" s="206"/>
      <c r="N220" s="206"/>
      <c r="O220" s="206"/>
      <c r="P220" s="206"/>
    </row>
    <row r="221" ht="15.75" customHeight="1">
      <c r="A221" s="394"/>
      <c r="B221" s="15"/>
      <c r="C221" s="15"/>
      <c r="D221" s="15"/>
      <c r="E221" s="490"/>
      <c r="F221" s="491"/>
      <c r="G221" s="491"/>
      <c r="H221" s="491"/>
      <c r="I221" s="491"/>
      <c r="J221" s="206"/>
      <c r="K221" s="206"/>
      <c r="L221" s="206"/>
      <c r="M221" s="206"/>
      <c r="N221" s="206"/>
      <c r="O221" s="206"/>
      <c r="P221" s="206"/>
    </row>
    <row r="222" ht="15.75" customHeight="1">
      <c r="A222" s="394"/>
      <c r="B222" s="15"/>
      <c r="C222" s="15"/>
      <c r="D222" s="15"/>
      <c r="E222" s="490"/>
      <c r="F222" s="491"/>
      <c r="G222" s="491"/>
      <c r="H222" s="491"/>
      <c r="I222" s="491"/>
      <c r="J222" s="206"/>
      <c r="K222" s="206"/>
      <c r="L222" s="206"/>
      <c r="M222" s="206"/>
      <c r="N222" s="206"/>
      <c r="O222" s="206"/>
      <c r="P222" s="206"/>
    </row>
    <row r="223" ht="15.75" customHeight="1">
      <c r="A223" s="394"/>
      <c r="B223" s="16"/>
      <c r="C223" s="16"/>
      <c r="D223" s="16"/>
      <c r="E223" s="490"/>
      <c r="F223" s="491"/>
      <c r="G223" s="491"/>
      <c r="H223" s="491"/>
      <c r="I223" s="491"/>
      <c r="J223" s="211"/>
      <c r="K223" s="211"/>
      <c r="L223" s="211"/>
      <c r="M223" s="211"/>
      <c r="N223" s="211"/>
      <c r="O223" s="211"/>
      <c r="P223" s="211"/>
    </row>
    <row r="224" ht="15.75" customHeight="1">
      <c r="A224" s="480">
        <v>111.0</v>
      </c>
      <c r="B224" s="481" t="s">
        <v>342</v>
      </c>
      <c r="C224" s="482" t="s">
        <v>343</v>
      </c>
      <c r="D224" s="483" t="s">
        <v>344</v>
      </c>
      <c r="E224" s="488">
        <v>3.0</v>
      </c>
      <c r="F224" s="489">
        <v>2.0</v>
      </c>
      <c r="G224" s="489">
        <v>2.0</v>
      </c>
      <c r="H224" s="489">
        <v>2.0</v>
      </c>
      <c r="I224" s="489">
        <v>9.0</v>
      </c>
      <c r="J224" s="486">
        <v>9.8</v>
      </c>
      <c r="K224" s="487">
        <v>3.0</v>
      </c>
      <c r="L224" s="487">
        <v>4.0</v>
      </c>
      <c r="M224" s="487">
        <v>3.0</v>
      </c>
      <c r="N224" s="487">
        <v>5.0</v>
      </c>
      <c r="O224" s="487">
        <v>15.0</v>
      </c>
      <c r="P224" s="487">
        <v>24.8</v>
      </c>
    </row>
    <row r="225" ht="15.75" customHeight="1">
      <c r="A225" s="394"/>
      <c r="B225" s="15"/>
      <c r="C225" s="15"/>
      <c r="D225" s="15"/>
      <c r="E225" s="488">
        <v>3.0</v>
      </c>
      <c r="F225" s="489">
        <v>2.0</v>
      </c>
      <c r="G225" s="489">
        <v>2.0</v>
      </c>
      <c r="H225" s="489">
        <v>2.0</v>
      </c>
      <c r="I225" s="489">
        <v>9.0</v>
      </c>
      <c r="J225" s="206"/>
      <c r="K225" s="206"/>
      <c r="L225" s="206"/>
      <c r="M225" s="206"/>
      <c r="N225" s="206"/>
      <c r="O225" s="206"/>
      <c r="P225" s="206"/>
    </row>
    <row r="226" ht="15.75" customHeight="1">
      <c r="A226" s="394"/>
      <c r="B226" s="15"/>
      <c r="C226" s="15"/>
      <c r="D226" s="15"/>
      <c r="E226" s="488">
        <v>3.0</v>
      </c>
      <c r="F226" s="489">
        <v>2.0</v>
      </c>
      <c r="G226" s="489">
        <v>2.0</v>
      </c>
      <c r="H226" s="489">
        <v>2.0</v>
      </c>
      <c r="I226" s="489">
        <v>9.0</v>
      </c>
      <c r="J226" s="206"/>
      <c r="K226" s="206"/>
      <c r="L226" s="206"/>
      <c r="M226" s="206"/>
      <c r="N226" s="206"/>
      <c r="O226" s="206"/>
      <c r="P226" s="206"/>
    </row>
    <row r="227" ht="15.75" customHeight="1">
      <c r="A227" s="394"/>
      <c r="B227" s="15"/>
      <c r="C227" s="15"/>
      <c r="D227" s="15"/>
      <c r="E227" s="488">
        <v>3.0</v>
      </c>
      <c r="F227" s="489">
        <v>2.0</v>
      </c>
      <c r="G227" s="489">
        <v>2.0</v>
      </c>
      <c r="H227" s="489">
        <v>2.0</v>
      </c>
      <c r="I227" s="489">
        <v>9.0</v>
      </c>
      <c r="J227" s="206"/>
      <c r="K227" s="206"/>
      <c r="L227" s="206"/>
      <c r="M227" s="206"/>
      <c r="N227" s="206"/>
      <c r="O227" s="206"/>
      <c r="P227" s="206"/>
    </row>
    <row r="228" ht="15.75" customHeight="1">
      <c r="A228" s="394"/>
      <c r="B228" s="15"/>
      <c r="C228" s="15"/>
      <c r="D228" s="15"/>
      <c r="E228" s="488">
        <v>3.0</v>
      </c>
      <c r="F228" s="489">
        <v>2.0</v>
      </c>
      <c r="G228" s="489">
        <v>2.0</v>
      </c>
      <c r="H228" s="489">
        <v>2.0</v>
      </c>
      <c r="I228" s="489">
        <v>9.0</v>
      </c>
      <c r="J228" s="206"/>
      <c r="K228" s="206"/>
      <c r="L228" s="206"/>
      <c r="M228" s="206"/>
      <c r="N228" s="206"/>
      <c r="O228" s="206"/>
      <c r="P228" s="206"/>
    </row>
    <row r="229" ht="15.75" customHeight="1">
      <c r="A229" s="394"/>
      <c r="B229" s="15"/>
      <c r="C229" s="15"/>
      <c r="D229" s="15"/>
      <c r="E229" s="488">
        <v>3.0</v>
      </c>
      <c r="F229" s="489">
        <v>2.0</v>
      </c>
      <c r="G229" s="489">
        <v>2.0</v>
      </c>
      <c r="H229" s="489">
        <v>2.0</v>
      </c>
      <c r="I229" s="489">
        <v>9.0</v>
      </c>
      <c r="J229" s="206"/>
      <c r="K229" s="206"/>
      <c r="L229" s="206"/>
      <c r="M229" s="206"/>
      <c r="N229" s="206"/>
      <c r="O229" s="206"/>
      <c r="P229" s="206"/>
    </row>
    <row r="230" ht="15.75" customHeight="1">
      <c r="A230" s="394"/>
      <c r="B230" s="15"/>
      <c r="C230" s="15"/>
      <c r="D230" s="15"/>
      <c r="E230" s="488">
        <v>3.0</v>
      </c>
      <c r="F230" s="489">
        <v>2.0</v>
      </c>
      <c r="G230" s="489">
        <v>2.0</v>
      </c>
      <c r="H230" s="489">
        <v>2.0</v>
      </c>
      <c r="I230" s="489">
        <v>9.0</v>
      </c>
      <c r="J230" s="206"/>
      <c r="K230" s="206"/>
      <c r="L230" s="206"/>
      <c r="M230" s="206"/>
      <c r="N230" s="206"/>
      <c r="O230" s="206"/>
      <c r="P230" s="206"/>
    </row>
    <row r="231" ht="15.75" customHeight="1">
      <c r="A231" s="394"/>
      <c r="B231" s="15"/>
      <c r="C231" s="15"/>
      <c r="D231" s="15"/>
      <c r="E231" s="488">
        <v>3.0</v>
      </c>
      <c r="F231" s="489">
        <v>2.0</v>
      </c>
      <c r="G231" s="489">
        <v>2.0</v>
      </c>
      <c r="H231" s="489">
        <v>2.0</v>
      </c>
      <c r="I231" s="489">
        <v>9.0</v>
      </c>
      <c r="J231" s="206"/>
      <c r="K231" s="206"/>
      <c r="L231" s="206"/>
      <c r="M231" s="206"/>
      <c r="N231" s="206"/>
      <c r="O231" s="206"/>
      <c r="P231" s="206"/>
    </row>
    <row r="232" ht="15.75" customHeight="1">
      <c r="A232" s="394"/>
      <c r="B232" s="15"/>
      <c r="C232" s="15"/>
      <c r="D232" s="15"/>
      <c r="E232" s="488">
        <v>3.0</v>
      </c>
      <c r="F232" s="489">
        <v>2.0</v>
      </c>
      <c r="G232" s="489">
        <v>2.0</v>
      </c>
      <c r="H232" s="489">
        <v>2.0</v>
      </c>
      <c r="I232" s="489">
        <v>9.0</v>
      </c>
      <c r="J232" s="206"/>
      <c r="K232" s="206"/>
      <c r="L232" s="206"/>
      <c r="M232" s="206"/>
      <c r="N232" s="206"/>
      <c r="O232" s="206"/>
      <c r="P232" s="206"/>
    </row>
    <row r="233" ht="15.75" customHeight="1">
      <c r="A233" s="394"/>
      <c r="B233" s="15"/>
      <c r="C233" s="15"/>
      <c r="D233" s="15"/>
      <c r="E233" s="488">
        <v>3.0</v>
      </c>
      <c r="F233" s="489">
        <v>2.0</v>
      </c>
      <c r="G233" s="489">
        <v>2.0</v>
      </c>
      <c r="H233" s="489">
        <v>2.0</v>
      </c>
      <c r="I233" s="489">
        <v>9.0</v>
      </c>
      <c r="J233" s="206"/>
      <c r="K233" s="206"/>
      <c r="L233" s="206"/>
      <c r="M233" s="206"/>
      <c r="N233" s="206"/>
      <c r="O233" s="206"/>
      <c r="P233" s="206"/>
    </row>
    <row r="234" ht="15.75" customHeight="1">
      <c r="A234" s="394"/>
      <c r="B234" s="15"/>
      <c r="C234" s="15"/>
      <c r="D234" s="15"/>
      <c r="E234" s="488">
        <v>3.0</v>
      </c>
      <c r="F234" s="489">
        <v>2.0</v>
      </c>
      <c r="G234" s="489">
        <v>2.0</v>
      </c>
      <c r="H234" s="489">
        <v>2.0</v>
      </c>
      <c r="I234" s="489">
        <v>9.0</v>
      </c>
      <c r="J234" s="206"/>
      <c r="K234" s="206"/>
      <c r="L234" s="206"/>
      <c r="M234" s="206"/>
      <c r="N234" s="206"/>
      <c r="O234" s="206"/>
      <c r="P234" s="206"/>
    </row>
    <row r="235" ht="15.75" customHeight="1">
      <c r="A235" s="394"/>
      <c r="B235" s="15"/>
      <c r="C235" s="15"/>
      <c r="D235" s="15"/>
      <c r="E235" s="488">
        <v>3.0</v>
      </c>
      <c r="F235" s="489">
        <v>2.0</v>
      </c>
      <c r="G235" s="489">
        <v>2.0</v>
      </c>
      <c r="H235" s="489">
        <v>2.0</v>
      </c>
      <c r="I235" s="489">
        <v>9.0</v>
      </c>
      <c r="J235" s="206"/>
      <c r="K235" s="206"/>
      <c r="L235" s="206"/>
      <c r="M235" s="206"/>
      <c r="N235" s="206"/>
      <c r="O235" s="206"/>
      <c r="P235" s="206"/>
    </row>
    <row r="236" ht="15.75" customHeight="1">
      <c r="A236" s="394"/>
      <c r="B236" s="15"/>
      <c r="C236" s="15"/>
      <c r="D236" s="15"/>
      <c r="E236" s="488">
        <v>3.0</v>
      </c>
      <c r="F236" s="489">
        <v>2.0</v>
      </c>
      <c r="G236" s="489">
        <v>2.0</v>
      </c>
      <c r="H236" s="489">
        <v>2.0</v>
      </c>
      <c r="I236" s="489">
        <v>9.0</v>
      </c>
      <c r="J236" s="206"/>
      <c r="K236" s="206"/>
      <c r="L236" s="206"/>
      <c r="M236" s="206"/>
      <c r="N236" s="206"/>
      <c r="O236" s="206"/>
      <c r="P236" s="206"/>
    </row>
    <row r="237" ht="15.75" customHeight="1">
      <c r="A237" s="394"/>
      <c r="B237" s="16"/>
      <c r="C237" s="16"/>
      <c r="D237" s="16"/>
      <c r="E237" s="488">
        <v>3.0</v>
      </c>
      <c r="F237" s="489">
        <v>2.0</v>
      </c>
      <c r="G237" s="489">
        <v>2.0</v>
      </c>
      <c r="H237" s="489">
        <v>2.0</v>
      </c>
      <c r="I237" s="489">
        <v>9.0</v>
      </c>
      <c r="J237" s="211"/>
      <c r="K237" s="211"/>
      <c r="L237" s="211"/>
      <c r="M237" s="211"/>
      <c r="N237" s="211"/>
      <c r="O237" s="211"/>
      <c r="P237" s="211"/>
    </row>
    <row r="238" ht="15.75" customHeight="1">
      <c r="A238" s="480">
        <v>112.0</v>
      </c>
      <c r="B238" s="481" t="s">
        <v>345</v>
      </c>
      <c r="C238" s="482" t="s">
        <v>346</v>
      </c>
      <c r="D238" s="483" t="s">
        <v>347</v>
      </c>
      <c r="E238" s="488">
        <v>3.0</v>
      </c>
      <c r="F238" s="489">
        <v>2.0</v>
      </c>
      <c r="G238" s="489">
        <v>3.0</v>
      </c>
      <c r="H238" s="489">
        <v>2.0</v>
      </c>
      <c r="I238" s="489">
        <v>10.0</v>
      </c>
      <c r="J238" s="486">
        <v>9.6</v>
      </c>
      <c r="K238" s="487">
        <v>3.0</v>
      </c>
      <c r="L238" s="487">
        <v>4.0</v>
      </c>
      <c r="M238" s="487">
        <v>3.0</v>
      </c>
      <c r="N238" s="487">
        <v>5.0</v>
      </c>
      <c r="O238" s="487">
        <v>15.0</v>
      </c>
      <c r="P238" s="487">
        <v>24.6</v>
      </c>
    </row>
    <row r="239" ht="15.75" customHeight="1">
      <c r="A239" s="394"/>
      <c r="B239" s="15"/>
      <c r="C239" s="15"/>
      <c r="D239" s="15"/>
      <c r="E239" s="488">
        <v>3.0</v>
      </c>
      <c r="F239" s="489">
        <v>2.0</v>
      </c>
      <c r="G239" s="489">
        <v>3.0</v>
      </c>
      <c r="H239" s="489">
        <v>2.0</v>
      </c>
      <c r="I239" s="489">
        <v>10.0</v>
      </c>
      <c r="J239" s="206"/>
      <c r="K239" s="206"/>
      <c r="L239" s="206"/>
      <c r="M239" s="206"/>
      <c r="N239" s="206"/>
      <c r="O239" s="206"/>
      <c r="P239" s="206"/>
    </row>
    <row r="240" ht="15.75" customHeight="1">
      <c r="A240" s="394"/>
      <c r="B240" s="15"/>
      <c r="C240" s="15"/>
      <c r="D240" s="15"/>
      <c r="E240" s="488">
        <v>3.0</v>
      </c>
      <c r="F240" s="489">
        <v>2.0</v>
      </c>
      <c r="G240" s="489">
        <v>3.0</v>
      </c>
      <c r="H240" s="489">
        <v>2.0</v>
      </c>
      <c r="I240" s="489">
        <v>10.0</v>
      </c>
      <c r="J240" s="206"/>
      <c r="K240" s="206"/>
      <c r="L240" s="206"/>
      <c r="M240" s="206"/>
      <c r="N240" s="206"/>
      <c r="O240" s="206"/>
      <c r="P240" s="206"/>
    </row>
    <row r="241" ht="15.75" customHeight="1">
      <c r="A241" s="394"/>
      <c r="B241" s="15"/>
      <c r="C241" s="15"/>
      <c r="D241" s="15"/>
      <c r="E241" s="488">
        <v>3.0</v>
      </c>
      <c r="F241" s="489">
        <v>2.0</v>
      </c>
      <c r="G241" s="489">
        <v>3.0</v>
      </c>
      <c r="H241" s="489">
        <v>2.0</v>
      </c>
      <c r="I241" s="489">
        <v>10.0</v>
      </c>
      <c r="J241" s="206"/>
      <c r="K241" s="206"/>
      <c r="L241" s="206"/>
      <c r="M241" s="206"/>
      <c r="N241" s="206"/>
      <c r="O241" s="206"/>
      <c r="P241" s="206"/>
    </row>
    <row r="242" ht="15.75" customHeight="1">
      <c r="A242" s="394"/>
      <c r="B242" s="15"/>
      <c r="C242" s="15"/>
      <c r="D242" s="15"/>
      <c r="E242" s="488">
        <v>3.0</v>
      </c>
      <c r="F242" s="489">
        <v>2.0</v>
      </c>
      <c r="G242" s="489">
        <v>2.0</v>
      </c>
      <c r="H242" s="489">
        <v>2.0</v>
      </c>
      <c r="I242" s="489">
        <v>9.0</v>
      </c>
      <c r="J242" s="206"/>
      <c r="K242" s="206"/>
      <c r="L242" s="206"/>
      <c r="M242" s="206"/>
      <c r="N242" s="206"/>
      <c r="O242" s="206"/>
      <c r="P242" s="206"/>
    </row>
    <row r="243" ht="15.75" customHeight="1">
      <c r="A243" s="394"/>
      <c r="B243" s="15"/>
      <c r="C243" s="15"/>
      <c r="D243" s="15"/>
      <c r="E243" s="488">
        <v>3.0</v>
      </c>
      <c r="F243" s="489">
        <v>2.0</v>
      </c>
      <c r="G243" s="489">
        <v>2.0</v>
      </c>
      <c r="H243" s="489">
        <v>2.0</v>
      </c>
      <c r="I243" s="489">
        <v>9.0</v>
      </c>
      <c r="J243" s="206"/>
      <c r="K243" s="206"/>
      <c r="L243" s="206"/>
      <c r="M243" s="206"/>
      <c r="N243" s="206"/>
      <c r="O243" s="206"/>
      <c r="P243" s="206"/>
    </row>
    <row r="244" ht="15.75" customHeight="1">
      <c r="A244" s="394"/>
      <c r="B244" s="15"/>
      <c r="C244" s="15"/>
      <c r="D244" s="15"/>
      <c r="E244" s="488">
        <v>3.0</v>
      </c>
      <c r="F244" s="489">
        <v>2.0</v>
      </c>
      <c r="G244" s="489">
        <v>2.0</v>
      </c>
      <c r="H244" s="489">
        <v>2.0</v>
      </c>
      <c r="I244" s="489">
        <v>9.0</v>
      </c>
      <c r="J244" s="206"/>
      <c r="K244" s="206"/>
      <c r="L244" s="206"/>
      <c r="M244" s="206"/>
      <c r="N244" s="206"/>
      <c r="O244" s="206"/>
      <c r="P244" s="206"/>
    </row>
    <row r="245" ht="15.75" customHeight="1">
      <c r="A245" s="394"/>
      <c r="B245" s="15"/>
      <c r="C245" s="15"/>
      <c r="D245" s="15"/>
      <c r="E245" s="488">
        <v>3.0</v>
      </c>
      <c r="F245" s="489">
        <v>2.0</v>
      </c>
      <c r="G245" s="489">
        <v>2.0</v>
      </c>
      <c r="H245" s="489">
        <v>2.0</v>
      </c>
      <c r="I245" s="489">
        <v>9.0</v>
      </c>
      <c r="J245" s="206"/>
      <c r="K245" s="206"/>
      <c r="L245" s="206"/>
      <c r="M245" s="206"/>
      <c r="N245" s="206"/>
      <c r="O245" s="206"/>
      <c r="P245" s="206"/>
    </row>
    <row r="246" ht="15.75" customHeight="1">
      <c r="A246" s="394"/>
      <c r="B246" s="15"/>
      <c r="C246" s="15"/>
      <c r="D246" s="15"/>
      <c r="E246" s="488">
        <v>3.0</v>
      </c>
      <c r="F246" s="489">
        <v>2.0</v>
      </c>
      <c r="G246" s="489">
        <v>3.0</v>
      </c>
      <c r="H246" s="489">
        <v>2.0</v>
      </c>
      <c r="I246" s="489">
        <v>10.0</v>
      </c>
      <c r="J246" s="206"/>
      <c r="K246" s="206"/>
      <c r="L246" s="206"/>
      <c r="M246" s="206"/>
      <c r="N246" s="206"/>
      <c r="O246" s="206"/>
      <c r="P246" s="206"/>
    </row>
    <row r="247" ht="15.75" customHeight="1">
      <c r="A247" s="394"/>
      <c r="B247" s="15"/>
      <c r="C247" s="15"/>
      <c r="D247" s="15"/>
      <c r="E247" s="488">
        <v>3.0</v>
      </c>
      <c r="F247" s="489">
        <v>2.0</v>
      </c>
      <c r="G247" s="489">
        <v>3.0</v>
      </c>
      <c r="H247" s="489">
        <v>2.0</v>
      </c>
      <c r="I247" s="489">
        <v>10.0</v>
      </c>
      <c r="J247" s="206"/>
      <c r="K247" s="206"/>
      <c r="L247" s="206"/>
      <c r="M247" s="206"/>
      <c r="N247" s="206"/>
      <c r="O247" s="206"/>
      <c r="P247" s="206"/>
    </row>
    <row r="248" ht="15.75" customHeight="1">
      <c r="A248" s="394"/>
      <c r="B248" s="15"/>
      <c r="C248" s="15"/>
      <c r="D248" s="15"/>
      <c r="E248" s="490"/>
      <c r="F248" s="491"/>
      <c r="G248" s="491"/>
      <c r="H248" s="491"/>
      <c r="I248" s="491"/>
      <c r="J248" s="206"/>
      <c r="K248" s="206"/>
      <c r="L248" s="206"/>
      <c r="M248" s="206"/>
      <c r="N248" s="206"/>
      <c r="O248" s="206"/>
      <c r="P248" s="206"/>
    </row>
    <row r="249" ht="15.75" customHeight="1">
      <c r="A249" s="394"/>
      <c r="B249" s="15"/>
      <c r="C249" s="15"/>
      <c r="D249" s="15"/>
      <c r="E249" s="490"/>
      <c r="F249" s="491"/>
      <c r="G249" s="491"/>
      <c r="H249" s="491"/>
      <c r="I249" s="491"/>
      <c r="J249" s="206"/>
      <c r="K249" s="206"/>
      <c r="L249" s="206"/>
      <c r="M249" s="206"/>
      <c r="N249" s="206"/>
      <c r="O249" s="206"/>
      <c r="P249" s="206"/>
    </row>
    <row r="250" ht="15.75" customHeight="1">
      <c r="A250" s="394"/>
      <c r="B250" s="15"/>
      <c r="C250" s="15"/>
      <c r="D250" s="15"/>
      <c r="E250" s="490"/>
      <c r="F250" s="491"/>
      <c r="G250" s="491"/>
      <c r="H250" s="491"/>
      <c r="I250" s="491"/>
      <c r="J250" s="206"/>
      <c r="K250" s="206"/>
      <c r="L250" s="206"/>
      <c r="M250" s="206"/>
      <c r="N250" s="206"/>
      <c r="O250" s="206"/>
      <c r="P250" s="206"/>
    </row>
    <row r="251" ht="15.75" customHeight="1">
      <c r="A251" s="394"/>
      <c r="B251" s="16"/>
      <c r="C251" s="16"/>
      <c r="D251" s="16"/>
      <c r="E251" s="490"/>
      <c r="F251" s="491"/>
      <c r="G251" s="491"/>
      <c r="H251" s="491"/>
      <c r="I251" s="491"/>
      <c r="J251" s="211"/>
      <c r="K251" s="211"/>
      <c r="L251" s="211"/>
      <c r="M251" s="211"/>
      <c r="N251" s="211"/>
      <c r="O251" s="211"/>
      <c r="P251" s="211"/>
    </row>
    <row r="252" ht="15.75" customHeight="1">
      <c r="A252" s="480">
        <v>113.0</v>
      </c>
      <c r="B252" s="481" t="s">
        <v>348</v>
      </c>
      <c r="C252" s="482" t="s">
        <v>349</v>
      </c>
      <c r="D252" s="483" t="s">
        <v>350</v>
      </c>
      <c r="E252" s="488">
        <v>2.0</v>
      </c>
      <c r="F252" s="489">
        <v>2.0</v>
      </c>
      <c r="G252" s="489">
        <v>2.0</v>
      </c>
      <c r="H252" s="489">
        <v>2.0</v>
      </c>
      <c r="I252" s="489">
        <v>8.0</v>
      </c>
      <c r="J252" s="486">
        <v>7.8</v>
      </c>
      <c r="K252" s="487">
        <v>3.0</v>
      </c>
      <c r="L252" s="487">
        <v>4.0</v>
      </c>
      <c r="M252" s="487">
        <v>3.0</v>
      </c>
      <c r="N252" s="487">
        <v>4.0</v>
      </c>
      <c r="O252" s="487">
        <v>14.0</v>
      </c>
      <c r="P252" s="487">
        <v>21.8</v>
      </c>
    </row>
    <row r="253" ht="15.75" customHeight="1">
      <c r="A253" s="394"/>
      <c r="B253" s="15"/>
      <c r="C253" s="15"/>
      <c r="D253" s="15"/>
      <c r="E253" s="488">
        <v>3.0</v>
      </c>
      <c r="F253" s="489">
        <v>2.0</v>
      </c>
      <c r="G253" s="489">
        <v>2.0</v>
      </c>
      <c r="H253" s="489">
        <v>1.0</v>
      </c>
      <c r="I253" s="489">
        <v>8.0</v>
      </c>
      <c r="J253" s="206"/>
      <c r="K253" s="206"/>
      <c r="L253" s="206"/>
      <c r="M253" s="206"/>
      <c r="N253" s="206"/>
      <c r="O253" s="206"/>
      <c r="P253" s="206"/>
    </row>
    <row r="254" ht="15.75" customHeight="1">
      <c r="A254" s="394"/>
      <c r="B254" s="15"/>
      <c r="C254" s="15"/>
      <c r="D254" s="15"/>
      <c r="E254" s="488">
        <v>2.0</v>
      </c>
      <c r="F254" s="489">
        <v>1.0</v>
      </c>
      <c r="G254" s="489">
        <v>2.0</v>
      </c>
      <c r="H254" s="489">
        <v>1.0</v>
      </c>
      <c r="I254" s="489">
        <v>6.0</v>
      </c>
      <c r="J254" s="206"/>
      <c r="K254" s="206"/>
      <c r="L254" s="206"/>
      <c r="M254" s="206"/>
      <c r="N254" s="206"/>
      <c r="O254" s="206"/>
      <c r="P254" s="206"/>
    </row>
    <row r="255" ht="15.75" customHeight="1">
      <c r="A255" s="394"/>
      <c r="B255" s="15"/>
      <c r="C255" s="15"/>
      <c r="D255" s="15"/>
      <c r="E255" s="488">
        <v>3.0</v>
      </c>
      <c r="F255" s="489">
        <v>2.0</v>
      </c>
      <c r="G255" s="489">
        <v>2.0</v>
      </c>
      <c r="H255" s="489">
        <v>1.0</v>
      </c>
      <c r="I255" s="489">
        <v>8.0</v>
      </c>
      <c r="J255" s="206"/>
      <c r="K255" s="206"/>
      <c r="L255" s="206"/>
      <c r="M255" s="206"/>
      <c r="N255" s="206"/>
      <c r="O255" s="206"/>
      <c r="P255" s="206"/>
    </row>
    <row r="256" ht="15.75" customHeight="1">
      <c r="A256" s="394"/>
      <c r="B256" s="15"/>
      <c r="C256" s="15"/>
      <c r="D256" s="15"/>
      <c r="E256" s="488">
        <v>3.0</v>
      </c>
      <c r="F256" s="489">
        <v>2.0</v>
      </c>
      <c r="G256" s="489">
        <v>2.0</v>
      </c>
      <c r="H256" s="489">
        <v>1.0</v>
      </c>
      <c r="I256" s="489">
        <v>8.0</v>
      </c>
      <c r="J256" s="206"/>
      <c r="K256" s="206"/>
      <c r="L256" s="206"/>
      <c r="M256" s="206"/>
      <c r="N256" s="206"/>
      <c r="O256" s="206"/>
      <c r="P256" s="206"/>
    </row>
    <row r="257" ht="15.75" customHeight="1">
      <c r="A257" s="394"/>
      <c r="B257" s="15"/>
      <c r="C257" s="15"/>
      <c r="D257" s="15"/>
      <c r="E257" s="488">
        <v>3.0</v>
      </c>
      <c r="F257" s="489">
        <v>2.0</v>
      </c>
      <c r="G257" s="489">
        <v>2.0</v>
      </c>
      <c r="H257" s="489">
        <v>1.0</v>
      </c>
      <c r="I257" s="489">
        <v>8.0</v>
      </c>
      <c r="J257" s="206"/>
      <c r="K257" s="206"/>
      <c r="L257" s="206"/>
      <c r="M257" s="206"/>
      <c r="N257" s="206"/>
      <c r="O257" s="206"/>
      <c r="P257" s="206"/>
    </row>
    <row r="258" ht="15.75" customHeight="1">
      <c r="A258" s="394"/>
      <c r="B258" s="15"/>
      <c r="C258" s="15"/>
      <c r="D258" s="15"/>
      <c r="E258" s="488">
        <v>3.0</v>
      </c>
      <c r="F258" s="489">
        <v>2.0</v>
      </c>
      <c r="G258" s="489">
        <v>2.0</v>
      </c>
      <c r="H258" s="489">
        <v>1.0</v>
      </c>
      <c r="I258" s="489">
        <v>8.0</v>
      </c>
      <c r="J258" s="206"/>
      <c r="K258" s="206"/>
      <c r="L258" s="206"/>
      <c r="M258" s="206"/>
      <c r="N258" s="206"/>
      <c r="O258" s="206"/>
      <c r="P258" s="206"/>
    </row>
    <row r="259" ht="15.75" customHeight="1">
      <c r="A259" s="394"/>
      <c r="B259" s="15"/>
      <c r="C259" s="15"/>
      <c r="D259" s="15"/>
      <c r="E259" s="488">
        <v>3.0</v>
      </c>
      <c r="F259" s="489">
        <v>2.0</v>
      </c>
      <c r="G259" s="489">
        <v>2.0</v>
      </c>
      <c r="H259" s="489">
        <v>1.0</v>
      </c>
      <c r="I259" s="489">
        <v>8.0</v>
      </c>
      <c r="J259" s="206"/>
      <c r="K259" s="206"/>
      <c r="L259" s="206"/>
      <c r="M259" s="206"/>
      <c r="N259" s="206"/>
      <c r="O259" s="206"/>
      <c r="P259" s="206"/>
    </row>
    <row r="260" ht="15.75" customHeight="1">
      <c r="A260" s="394"/>
      <c r="B260" s="15"/>
      <c r="C260" s="15"/>
      <c r="D260" s="15"/>
      <c r="E260" s="488">
        <v>3.0</v>
      </c>
      <c r="F260" s="489">
        <v>2.0</v>
      </c>
      <c r="G260" s="489">
        <v>2.0</v>
      </c>
      <c r="H260" s="489">
        <v>1.0</v>
      </c>
      <c r="I260" s="489">
        <v>8.0</v>
      </c>
      <c r="J260" s="206"/>
      <c r="K260" s="206"/>
      <c r="L260" s="206"/>
      <c r="M260" s="206"/>
      <c r="N260" s="206"/>
      <c r="O260" s="206"/>
      <c r="P260" s="206"/>
    </row>
    <row r="261" ht="15.75" customHeight="1">
      <c r="A261" s="394"/>
      <c r="B261" s="15"/>
      <c r="C261" s="15"/>
      <c r="D261" s="15"/>
      <c r="E261" s="488">
        <v>2.0</v>
      </c>
      <c r="F261" s="489">
        <v>2.0</v>
      </c>
      <c r="G261" s="489">
        <v>2.0</v>
      </c>
      <c r="H261" s="489">
        <v>1.0</v>
      </c>
      <c r="I261" s="489">
        <v>8.0</v>
      </c>
      <c r="J261" s="206"/>
      <c r="K261" s="206"/>
      <c r="L261" s="206"/>
      <c r="M261" s="206"/>
      <c r="N261" s="206"/>
      <c r="O261" s="206"/>
      <c r="P261" s="206"/>
    </row>
    <row r="262" ht="15.75" customHeight="1">
      <c r="A262" s="394"/>
      <c r="B262" s="15"/>
      <c r="C262" s="15"/>
      <c r="D262" s="15"/>
      <c r="E262" s="490"/>
      <c r="F262" s="491"/>
      <c r="G262" s="491"/>
      <c r="H262" s="491"/>
      <c r="I262" s="491"/>
      <c r="J262" s="206"/>
      <c r="K262" s="206"/>
      <c r="L262" s="206"/>
      <c r="M262" s="206"/>
      <c r="N262" s="206"/>
      <c r="O262" s="206"/>
      <c r="P262" s="206"/>
    </row>
    <row r="263" ht="15.75" customHeight="1">
      <c r="A263" s="394"/>
      <c r="B263" s="15"/>
      <c r="C263" s="15"/>
      <c r="D263" s="15"/>
      <c r="E263" s="490"/>
      <c r="F263" s="491"/>
      <c r="G263" s="491"/>
      <c r="H263" s="491"/>
      <c r="I263" s="491"/>
      <c r="J263" s="206"/>
      <c r="K263" s="206"/>
      <c r="L263" s="206"/>
      <c r="M263" s="206"/>
      <c r="N263" s="206"/>
      <c r="O263" s="206"/>
      <c r="P263" s="206"/>
    </row>
    <row r="264" ht="15.75" customHeight="1">
      <c r="A264" s="394"/>
      <c r="B264" s="15"/>
      <c r="C264" s="15"/>
      <c r="D264" s="15"/>
      <c r="E264" s="490"/>
      <c r="F264" s="491"/>
      <c r="G264" s="491"/>
      <c r="H264" s="491"/>
      <c r="I264" s="491"/>
      <c r="J264" s="206"/>
      <c r="K264" s="206"/>
      <c r="L264" s="206"/>
      <c r="M264" s="206"/>
      <c r="N264" s="206"/>
      <c r="O264" s="206"/>
      <c r="P264" s="206"/>
    </row>
    <row r="265" ht="15.75" customHeight="1">
      <c r="A265" s="394"/>
      <c r="B265" s="16"/>
      <c r="C265" s="16"/>
      <c r="D265" s="16"/>
      <c r="E265" s="490"/>
      <c r="F265" s="491"/>
      <c r="G265" s="491"/>
      <c r="H265" s="491"/>
      <c r="I265" s="491"/>
      <c r="J265" s="211"/>
      <c r="K265" s="211"/>
      <c r="L265" s="211"/>
      <c r="M265" s="211"/>
      <c r="N265" s="211"/>
      <c r="O265" s="211"/>
      <c r="P265" s="211"/>
    </row>
    <row r="266" ht="15.75" customHeight="1">
      <c r="A266" s="480">
        <v>114.0</v>
      </c>
      <c r="B266" s="481" t="s">
        <v>351</v>
      </c>
      <c r="C266" s="482" t="s">
        <v>352</v>
      </c>
      <c r="D266" s="483" t="s">
        <v>353</v>
      </c>
      <c r="E266" s="488">
        <v>3.0</v>
      </c>
      <c r="F266" s="489">
        <v>2.0</v>
      </c>
      <c r="G266" s="489">
        <v>2.0</v>
      </c>
      <c r="H266" s="489">
        <v>2.0</v>
      </c>
      <c r="I266" s="489">
        <v>9.0</v>
      </c>
      <c r="J266" s="486">
        <v>9.0</v>
      </c>
      <c r="K266" s="487">
        <v>3.0</v>
      </c>
      <c r="L266" s="487">
        <v>4.0</v>
      </c>
      <c r="M266" s="487">
        <v>3.0</v>
      </c>
      <c r="N266" s="487">
        <v>5.0</v>
      </c>
      <c r="O266" s="487">
        <v>15.0</v>
      </c>
      <c r="P266" s="487">
        <v>24.0</v>
      </c>
    </row>
    <row r="267" ht="15.75" customHeight="1">
      <c r="A267" s="394"/>
      <c r="B267" s="15"/>
      <c r="C267" s="15"/>
      <c r="D267" s="15"/>
      <c r="E267" s="488">
        <v>3.0</v>
      </c>
      <c r="F267" s="489">
        <v>2.0</v>
      </c>
      <c r="G267" s="489">
        <v>2.0</v>
      </c>
      <c r="H267" s="489">
        <v>2.0</v>
      </c>
      <c r="I267" s="489">
        <v>9.0</v>
      </c>
      <c r="J267" s="206"/>
      <c r="K267" s="206"/>
      <c r="L267" s="206"/>
      <c r="M267" s="206"/>
      <c r="N267" s="206"/>
      <c r="O267" s="206"/>
      <c r="P267" s="206"/>
    </row>
    <row r="268" ht="15.75" customHeight="1">
      <c r="A268" s="394"/>
      <c r="B268" s="15"/>
      <c r="C268" s="15"/>
      <c r="D268" s="15"/>
      <c r="E268" s="488">
        <v>3.0</v>
      </c>
      <c r="F268" s="489">
        <v>2.0</v>
      </c>
      <c r="G268" s="489">
        <v>2.0</v>
      </c>
      <c r="H268" s="489">
        <v>2.0</v>
      </c>
      <c r="I268" s="489">
        <v>9.0</v>
      </c>
      <c r="J268" s="206"/>
      <c r="K268" s="206"/>
      <c r="L268" s="206"/>
      <c r="M268" s="206"/>
      <c r="N268" s="206"/>
      <c r="O268" s="206"/>
      <c r="P268" s="206"/>
    </row>
    <row r="269" ht="15.75" customHeight="1">
      <c r="A269" s="394"/>
      <c r="B269" s="15"/>
      <c r="C269" s="15"/>
      <c r="D269" s="15"/>
      <c r="E269" s="488">
        <v>3.0</v>
      </c>
      <c r="F269" s="489">
        <v>2.0</v>
      </c>
      <c r="G269" s="489">
        <v>2.0</v>
      </c>
      <c r="H269" s="489">
        <v>2.0</v>
      </c>
      <c r="I269" s="489">
        <v>9.0</v>
      </c>
      <c r="J269" s="206"/>
      <c r="K269" s="206"/>
      <c r="L269" s="206"/>
      <c r="M269" s="206"/>
      <c r="N269" s="206"/>
      <c r="O269" s="206"/>
      <c r="P269" s="206"/>
    </row>
    <row r="270" ht="15.75" customHeight="1">
      <c r="A270" s="394"/>
      <c r="B270" s="15"/>
      <c r="C270" s="15"/>
      <c r="D270" s="15"/>
      <c r="E270" s="488">
        <v>3.0</v>
      </c>
      <c r="F270" s="489">
        <v>2.0</v>
      </c>
      <c r="G270" s="489">
        <v>2.0</v>
      </c>
      <c r="H270" s="489">
        <v>2.0</v>
      </c>
      <c r="I270" s="489">
        <v>9.0</v>
      </c>
      <c r="J270" s="206"/>
      <c r="K270" s="206"/>
      <c r="L270" s="206"/>
      <c r="M270" s="206"/>
      <c r="N270" s="206"/>
      <c r="O270" s="206"/>
      <c r="P270" s="206"/>
    </row>
    <row r="271" ht="15.75" customHeight="1">
      <c r="A271" s="394"/>
      <c r="B271" s="15"/>
      <c r="C271" s="15"/>
      <c r="D271" s="15"/>
      <c r="E271" s="488">
        <v>3.0</v>
      </c>
      <c r="F271" s="489">
        <v>2.0</v>
      </c>
      <c r="G271" s="489">
        <v>2.0</v>
      </c>
      <c r="H271" s="489">
        <v>2.0</v>
      </c>
      <c r="I271" s="489">
        <v>9.0</v>
      </c>
      <c r="J271" s="206"/>
      <c r="K271" s="206"/>
      <c r="L271" s="206"/>
      <c r="M271" s="206"/>
      <c r="N271" s="206"/>
      <c r="O271" s="206"/>
      <c r="P271" s="206"/>
    </row>
    <row r="272" ht="15.75" customHeight="1">
      <c r="A272" s="394"/>
      <c r="B272" s="15"/>
      <c r="C272" s="15"/>
      <c r="D272" s="15"/>
      <c r="E272" s="488">
        <v>3.0</v>
      </c>
      <c r="F272" s="489">
        <v>2.0</v>
      </c>
      <c r="G272" s="489">
        <v>2.0</v>
      </c>
      <c r="H272" s="489">
        <v>2.0</v>
      </c>
      <c r="I272" s="489">
        <v>9.0</v>
      </c>
      <c r="J272" s="206"/>
      <c r="K272" s="206"/>
      <c r="L272" s="206"/>
      <c r="M272" s="206"/>
      <c r="N272" s="206"/>
      <c r="O272" s="206"/>
      <c r="P272" s="206"/>
    </row>
    <row r="273" ht="15.75" customHeight="1">
      <c r="A273" s="394"/>
      <c r="B273" s="15"/>
      <c r="C273" s="15"/>
      <c r="D273" s="15"/>
      <c r="E273" s="488">
        <v>3.0</v>
      </c>
      <c r="F273" s="489">
        <v>2.0</v>
      </c>
      <c r="G273" s="489">
        <v>2.0</v>
      </c>
      <c r="H273" s="489">
        <v>2.0</v>
      </c>
      <c r="I273" s="489">
        <v>9.0</v>
      </c>
      <c r="J273" s="206"/>
      <c r="K273" s="206"/>
      <c r="L273" s="206"/>
      <c r="M273" s="206"/>
      <c r="N273" s="206"/>
      <c r="O273" s="206"/>
      <c r="P273" s="206"/>
    </row>
    <row r="274" ht="15.75" customHeight="1">
      <c r="A274" s="394"/>
      <c r="B274" s="15"/>
      <c r="C274" s="15"/>
      <c r="D274" s="15"/>
      <c r="E274" s="488">
        <v>3.0</v>
      </c>
      <c r="F274" s="489">
        <v>2.0</v>
      </c>
      <c r="G274" s="489">
        <v>2.0</v>
      </c>
      <c r="H274" s="489">
        <v>2.0</v>
      </c>
      <c r="I274" s="489">
        <v>9.0</v>
      </c>
      <c r="J274" s="206"/>
      <c r="K274" s="206"/>
      <c r="L274" s="206"/>
      <c r="M274" s="206"/>
      <c r="N274" s="206"/>
      <c r="O274" s="206"/>
      <c r="P274" s="206"/>
    </row>
    <row r="275" ht="15.75" customHeight="1">
      <c r="A275" s="394"/>
      <c r="B275" s="15"/>
      <c r="C275" s="15"/>
      <c r="D275" s="15"/>
      <c r="E275" s="488">
        <v>3.0</v>
      </c>
      <c r="F275" s="489">
        <v>2.0</v>
      </c>
      <c r="G275" s="489">
        <v>2.0</v>
      </c>
      <c r="H275" s="489">
        <v>2.0</v>
      </c>
      <c r="I275" s="489">
        <v>9.0</v>
      </c>
      <c r="J275" s="206"/>
      <c r="K275" s="206"/>
      <c r="L275" s="206"/>
      <c r="M275" s="206"/>
      <c r="N275" s="206"/>
      <c r="O275" s="206"/>
      <c r="P275" s="206"/>
    </row>
    <row r="276" ht="15.75" customHeight="1">
      <c r="A276" s="394"/>
      <c r="B276" s="15"/>
      <c r="C276" s="15"/>
      <c r="D276" s="15"/>
      <c r="E276" s="490"/>
      <c r="F276" s="491"/>
      <c r="G276" s="491"/>
      <c r="H276" s="491"/>
      <c r="I276" s="491"/>
      <c r="J276" s="206"/>
      <c r="K276" s="206"/>
      <c r="L276" s="206"/>
      <c r="M276" s="206"/>
      <c r="N276" s="206"/>
      <c r="O276" s="206"/>
      <c r="P276" s="206"/>
    </row>
    <row r="277" ht="15.75" customHeight="1">
      <c r="A277" s="394"/>
      <c r="B277" s="15"/>
      <c r="C277" s="15"/>
      <c r="D277" s="15"/>
      <c r="E277" s="490"/>
      <c r="F277" s="491"/>
      <c r="G277" s="491"/>
      <c r="H277" s="491"/>
      <c r="I277" s="491"/>
      <c r="J277" s="206"/>
      <c r="K277" s="206"/>
      <c r="L277" s="206"/>
      <c r="M277" s="206"/>
      <c r="N277" s="206"/>
      <c r="O277" s="206"/>
      <c r="P277" s="206"/>
    </row>
    <row r="278" ht="15.75" customHeight="1">
      <c r="A278" s="394"/>
      <c r="B278" s="15"/>
      <c r="C278" s="15"/>
      <c r="D278" s="15"/>
      <c r="E278" s="490"/>
      <c r="F278" s="491"/>
      <c r="G278" s="491"/>
      <c r="H278" s="491"/>
      <c r="I278" s="491"/>
      <c r="J278" s="206"/>
      <c r="K278" s="206"/>
      <c r="L278" s="206"/>
      <c r="M278" s="206"/>
      <c r="N278" s="206"/>
      <c r="O278" s="206"/>
      <c r="P278" s="206"/>
    </row>
    <row r="279" ht="15.75" customHeight="1">
      <c r="A279" s="394"/>
      <c r="B279" s="16"/>
      <c r="C279" s="16"/>
      <c r="D279" s="16"/>
      <c r="E279" s="490"/>
      <c r="F279" s="491"/>
      <c r="G279" s="491"/>
      <c r="H279" s="491"/>
      <c r="I279" s="491"/>
      <c r="J279" s="211"/>
      <c r="K279" s="211"/>
      <c r="L279" s="211"/>
      <c r="M279" s="211"/>
      <c r="N279" s="211"/>
      <c r="O279" s="211"/>
      <c r="P279" s="211"/>
    </row>
    <row r="280" ht="15.75" customHeight="1">
      <c r="A280" s="480">
        <v>116.0</v>
      </c>
      <c r="B280" s="481" t="s">
        <v>354</v>
      </c>
      <c r="C280" s="482" t="s">
        <v>355</v>
      </c>
      <c r="D280" s="483" t="s">
        <v>356</v>
      </c>
      <c r="E280" s="488">
        <v>3.0</v>
      </c>
      <c r="F280" s="489">
        <v>2.0</v>
      </c>
      <c r="G280" s="489">
        <v>3.0</v>
      </c>
      <c r="H280" s="489">
        <v>2.0</v>
      </c>
      <c r="I280" s="489">
        <v>10.0</v>
      </c>
      <c r="J280" s="486">
        <v>10.0</v>
      </c>
      <c r="K280" s="487">
        <v>3.0</v>
      </c>
      <c r="L280" s="487">
        <v>4.0</v>
      </c>
      <c r="M280" s="487">
        <v>3.0</v>
      </c>
      <c r="N280" s="487">
        <v>5.0</v>
      </c>
      <c r="O280" s="487">
        <v>15.0</v>
      </c>
      <c r="P280" s="487">
        <v>25.0</v>
      </c>
    </row>
    <row r="281" ht="15.75" customHeight="1">
      <c r="A281" s="394"/>
      <c r="B281" s="15"/>
      <c r="C281" s="15"/>
      <c r="D281" s="15"/>
      <c r="E281" s="488">
        <v>3.0</v>
      </c>
      <c r="F281" s="489">
        <v>2.0</v>
      </c>
      <c r="G281" s="489">
        <v>3.0</v>
      </c>
      <c r="H281" s="489">
        <v>2.0</v>
      </c>
      <c r="I281" s="489">
        <v>10.0</v>
      </c>
      <c r="J281" s="206"/>
      <c r="K281" s="206"/>
      <c r="L281" s="206"/>
      <c r="M281" s="206"/>
      <c r="N281" s="206"/>
      <c r="O281" s="206"/>
      <c r="P281" s="206"/>
    </row>
    <row r="282" ht="15.75" customHeight="1">
      <c r="A282" s="394"/>
      <c r="B282" s="15"/>
      <c r="C282" s="15"/>
      <c r="D282" s="15"/>
      <c r="E282" s="488">
        <v>3.0</v>
      </c>
      <c r="F282" s="489">
        <v>2.0</v>
      </c>
      <c r="G282" s="489">
        <v>3.0</v>
      </c>
      <c r="H282" s="489">
        <v>2.0</v>
      </c>
      <c r="I282" s="489">
        <v>10.0</v>
      </c>
      <c r="J282" s="206"/>
      <c r="K282" s="206"/>
      <c r="L282" s="206"/>
      <c r="M282" s="206"/>
      <c r="N282" s="206"/>
      <c r="O282" s="206"/>
      <c r="P282" s="206"/>
    </row>
    <row r="283" ht="15.75" customHeight="1">
      <c r="A283" s="394"/>
      <c r="B283" s="15"/>
      <c r="C283" s="15"/>
      <c r="D283" s="15"/>
      <c r="E283" s="488">
        <v>3.0</v>
      </c>
      <c r="F283" s="489">
        <v>2.0</v>
      </c>
      <c r="G283" s="489">
        <v>3.0</v>
      </c>
      <c r="H283" s="489">
        <v>2.0</v>
      </c>
      <c r="I283" s="489">
        <v>10.0</v>
      </c>
      <c r="J283" s="206"/>
      <c r="K283" s="206"/>
      <c r="L283" s="206"/>
      <c r="M283" s="206"/>
      <c r="N283" s="206"/>
      <c r="O283" s="206"/>
      <c r="P283" s="206"/>
    </row>
    <row r="284" ht="15.75" customHeight="1">
      <c r="A284" s="394"/>
      <c r="B284" s="15"/>
      <c r="C284" s="15"/>
      <c r="D284" s="15"/>
      <c r="E284" s="488">
        <v>3.0</v>
      </c>
      <c r="F284" s="489">
        <v>2.0</v>
      </c>
      <c r="G284" s="489">
        <v>3.0</v>
      </c>
      <c r="H284" s="489">
        <v>2.0</v>
      </c>
      <c r="I284" s="489">
        <v>10.0</v>
      </c>
      <c r="J284" s="206"/>
      <c r="K284" s="206"/>
      <c r="L284" s="206"/>
      <c r="M284" s="206"/>
      <c r="N284" s="206"/>
      <c r="O284" s="206"/>
      <c r="P284" s="206"/>
    </row>
    <row r="285" ht="15.75" customHeight="1">
      <c r="A285" s="394"/>
      <c r="B285" s="15"/>
      <c r="C285" s="15"/>
      <c r="D285" s="15"/>
      <c r="E285" s="488">
        <v>3.0</v>
      </c>
      <c r="F285" s="489">
        <v>2.0</v>
      </c>
      <c r="G285" s="489">
        <v>3.0</v>
      </c>
      <c r="H285" s="489">
        <v>2.0</v>
      </c>
      <c r="I285" s="489">
        <v>10.0</v>
      </c>
      <c r="J285" s="206"/>
      <c r="K285" s="206"/>
      <c r="L285" s="206"/>
      <c r="M285" s="206"/>
      <c r="N285" s="206"/>
      <c r="O285" s="206"/>
      <c r="P285" s="206"/>
    </row>
    <row r="286" ht="15.75" customHeight="1">
      <c r="A286" s="394"/>
      <c r="B286" s="15"/>
      <c r="C286" s="15"/>
      <c r="D286" s="15"/>
      <c r="E286" s="488">
        <v>3.0</v>
      </c>
      <c r="F286" s="489">
        <v>2.0</v>
      </c>
      <c r="G286" s="489">
        <v>3.0</v>
      </c>
      <c r="H286" s="489">
        <v>2.0</v>
      </c>
      <c r="I286" s="489">
        <v>10.0</v>
      </c>
      <c r="J286" s="206"/>
      <c r="K286" s="206"/>
      <c r="L286" s="206"/>
      <c r="M286" s="206"/>
      <c r="N286" s="206"/>
      <c r="O286" s="206"/>
      <c r="P286" s="206"/>
    </row>
    <row r="287" ht="15.75" customHeight="1">
      <c r="A287" s="394"/>
      <c r="B287" s="15"/>
      <c r="C287" s="15"/>
      <c r="D287" s="15"/>
      <c r="E287" s="488">
        <v>3.0</v>
      </c>
      <c r="F287" s="489">
        <v>2.0</v>
      </c>
      <c r="G287" s="489">
        <v>3.0</v>
      </c>
      <c r="H287" s="489">
        <v>2.0</v>
      </c>
      <c r="I287" s="489">
        <v>10.0</v>
      </c>
      <c r="J287" s="206"/>
      <c r="K287" s="206"/>
      <c r="L287" s="206"/>
      <c r="M287" s="206"/>
      <c r="N287" s="206"/>
      <c r="O287" s="206"/>
      <c r="P287" s="206"/>
    </row>
    <row r="288" ht="15.75" customHeight="1">
      <c r="A288" s="394"/>
      <c r="B288" s="15"/>
      <c r="C288" s="15"/>
      <c r="D288" s="15"/>
      <c r="E288" s="488">
        <v>3.0</v>
      </c>
      <c r="F288" s="489">
        <v>2.0</v>
      </c>
      <c r="G288" s="489">
        <v>3.0</v>
      </c>
      <c r="H288" s="489">
        <v>2.0</v>
      </c>
      <c r="I288" s="489">
        <v>10.0</v>
      </c>
      <c r="J288" s="206"/>
      <c r="K288" s="206"/>
      <c r="L288" s="206"/>
      <c r="M288" s="206"/>
      <c r="N288" s="206"/>
      <c r="O288" s="206"/>
      <c r="P288" s="206"/>
    </row>
    <row r="289" ht="15.75" customHeight="1">
      <c r="A289" s="394"/>
      <c r="B289" s="15"/>
      <c r="C289" s="15"/>
      <c r="D289" s="15"/>
      <c r="E289" s="488">
        <v>3.0</v>
      </c>
      <c r="F289" s="489">
        <v>2.0</v>
      </c>
      <c r="G289" s="489">
        <v>3.0</v>
      </c>
      <c r="H289" s="489">
        <v>2.0</v>
      </c>
      <c r="I289" s="489">
        <v>10.0</v>
      </c>
      <c r="J289" s="206"/>
      <c r="K289" s="206"/>
      <c r="L289" s="206"/>
      <c r="M289" s="206"/>
      <c r="N289" s="206"/>
      <c r="O289" s="206"/>
      <c r="P289" s="206"/>
    </row>
    <row r="290" ht="15.75" customHeight="1">
      <c r="A290" s="394"/>
      <c r="B290" s="15"/>
      <c r="C290" s="15"/>
      <c r="D290" s="15"/>
      <c r="E290" s="488">
        <v>3.0</v>
      </c>
      <c r="F290" s="489">
        <v>2.0</v>
      </c>
      <c r="G290" s="489">
        <v>3.0</v>
      </c>
      <c r="H290" s="489">
        <v>2.0</v>
      </c>
      <c r="I290" s="489">
        <v>10.0</v>
      </c>
      <c r="J290" s="206"/>
      <c r="K290" s="206"/>
      <c r="L290" s="206"/>
      <c r="M290" s="206"/>
      <c r="N290" s="206"/>
      <c r="O290" s="206"/>
      <c r="P290" s="206"/>
    </row>
    <row r="291" ht="15.75" customHeight="1">
      <c r="A291" s="394"/>
      <c r="B291" s="15"/>
      <c r="C291" s="15"/>
      <c r="D291" s="15"/>
      <c r="E291" s="488">
        <v>3.0</v>
      </c>
      <c r="F291" s="489">
        <v>2.0</v>
      </c>
      <c r="G291" s="489">
        <v>3.0</v>
      </c>
      <c r="H291" s="489">
        <v>2.0</v>
      </c>
      <c r="I291" s="489">
        <v>10.0</v>
      </c>
      <c r="J291" s="206"/>
      <c r="K291" s="206"/>
      <c r="L291" s="206"/>
      <c r="M291" s="206"/>
      <c r="N291" s="206"/>
      <c r="O291" s="206"/>
      <c r="P291" s="206"/>
    </row>
    <row r="292" ht="15.75" customHeight="1">
      <c r="A292" s="394"/>
      <c r="B292" s="15"/>
      <c r="C292" s="15"/>
      <c r="D292" s="15"/>
      <c r="E292" s="488">
        <v>3.0</v>
      </c>
      <c r="F292" s="489">
        <v>2.0</v>
      </c>
      <c r="G292" s="489">
        <v>3.0</v>
      </c>
      <c r="H292" s="489">
        <v>2.0</v>
      </c>
      <c r="I292" s="489">
        <v>10.0</v>
      </c>
      <c r="J292" s="206"/>
      <c r="K292" s="206"/>
      <c r="L292" s="206"/>
      <c r="M292" s="206"/>
      <c r="N292" s="206"/>
      <c r="O292" s="206"/>
      <c r="P292" s="206"/>
    </row>
    <row r="293" ht="15.75" customHeight="1">
      <c r="A293" s="394"/>
      <c r="B293" s="16"/>
      <c r="C293" s="16"/>
      <c r="D293" s="16"/>
      <c r="E293" s="488">
        <v>3.0</v>
      </c>
      <c r="F293" s="489">
        <v>2.0</v>
      </c>
      <c r="G293" s="489">
        <v>3.0</v>
      </c>
      <c r="H293" s="489">
        <v>2.0</v>
      </c>
      <c r="I293" s="489">
        <v>10.0</v>
      </c>
      <c r="J293" s="211"/>
      <c r="K293" s="211"/>
      <c r="L293" s="211"/>
      <c r="M293" s="211"/>
      <c r="N293" s="211"/>
      <c r="O293" s="211"/>
      <c r="P293" s="211"/>
    </row>
    <row r="294" ht="15.75" customHeight="1">
      <c r="A294" s="480">
        <v>117.0</v>
      </c>
      <c r="B294" s="481" t="s">
        <v>357</v>
      </c>
      <c r="C294" s="482" t="s">
        <v>358</v>
      </c>
      <c r="D294" s="483" t="s">
        <v>359</v>
      </c>
      <c r="E294" s="488">
        <v>3.0</v>
      </c>
      <c r="F294" s="489">
        <v>2.0</v>
      </c>
      <c r="G294" s="489">
        <v>2.0</v>
      </c>
      <c r="H294" s="489">
        <v>2.0</v>
      </c>
      <c r="I294" s="489">
        <v>7.0</v>
      </c>
      <c r="J294" s="486">
        <v>8.0</v>
      </c>
      <c r="K294" s="487">
        <v>3.0</v>
      </c>
      <c r="L294" s="487">
        <v>4.0</v>
      </c>
      <c r="M294" s="487">
        <v>3.0</v>
      </c>
      <c r="N294" s="487">
        <v>4.0</v>
      </c>
      <c r="O294" s="487">
        <v>14.0</v>
      </c>
      <c r="P294" s="487">
        <v>22.0</v>
      </c>
    </row>
    <row r="295" ht="15.75" customHeight="1">
      <c r="A295" s="394"/>
      <c r="B295" s="15"/>
      <c r="C295" s="15"/>
      <c r="D295" s="15"/>
      <c r="E295" s="488">
        <v>2.0</v>
      </c>
      <c r="F295" s="489">
        <v>2.0</v>
      </c>
      <c r="G295" s="489">
        <v>2.0</v>
      </c>
      <c r="H295" s="489">
        <v>2.0</v>
      </c>
      <c r="I295" s="489">
        <v>8.0</v>
      </c>
      <c r="J295" s="206"/>
      <c r="K295" s="206"/>
      <c r="L295" s="206"/>
      <c r="M295" s="206"/>
      <c r="N295" s="206"/>
      <c r="O295" s="206"/>
      <c r="P295" s="206"/>
    </row>
    <row r="296" ht="15.75" customHeight="1">
      <c r="A296" s="394"/>
      <c r="B296" s="15"/>
      <c r="C296" s="15"/>
      <c r="D296" s="15"/>
      <c r="E296" s="488">
        <v>3.0</v>
      </c>
      <c r="F296" s="489">
        <v>2.0</v>
      </c>
      <c r="G296" s="489">
        <v>2.0</v>
      </c>
      <c r="H296" s="489">
        <v>1.0</v>
      </c>
      <c r="I296" s="489">
        <v>8.0</v>
      </c>
      <c r="J296" s="206"/>
      <c r="K296" s="206"/>
      <c r="L296" s="206"/>
      <c r="M296" s="206"/>
      <c r="N296" s="206"/>
      <c r="O296" s="206"/>
      <c r="P296" s="206"/>
    </row>
    <row r="297" ht="15.75" customHeight="1">
      <c r="A297" s="394"/>
      <c r="B297" s="15"/>
      <c r="C297" s="15"/>
      <c r="D297" s="15"/>
      <c r="E297" s="488">
        <v>3.0</v>
      </c>
      <c r="F297" s="489">
        <v>2.0</v>
      </c>
      <c r="G297" s="489">
        <v>2.0</v>
      </c>
      <c r="H297" s="489">
        <v>2.0</v>
      </c>
      <c r="I297" s="489">
        <v>9.0</v>
      </c>
      <c r="J297" s="206"/>
      <c r="K297" s="206"/>
      <c r="L297" s="206"/>
      <c r="M297" s="206"/>
      <c r="N297" s="206"/>
      <c r="O297" s="206"/>
      <c r="P297" s="206"/>
    </row>
    <row r="298" ht="15.75" customHeight="1">
      <c r="A298" s="394"/>
      <c r="B298" s="15"/>
      <c r="C298" s="15"/>
      <c r="D298" s="15"/>
      <c r="E298" s="488">
        <v>2.0</v>
      </c>
      <c r="F298" s="489">
        <v>2.0</v>
      </c>
      <c r="G298" s="489">
        <v>2.0</v>
      </c>
      <c r="H298" s="489">
        <v>2.0</v>
      </c>
      <c r="I298" s="489">
        <v>8.0</v>
      </c>
      <c r="J298" s="206"/>
      <c r="K298" s="206"/>
      <c r="L298" s="206"/>
      <c r="M298" s="206"/>
      <c r="N298" s="206"/>
      <c r="O298" s="206"/>
      <c r="P298" s="206"/>
    </row>
    <row r="299" ht="15.75" customHeight="1">
      <c r="A299" s="394"/>
      <c r="B299" s="15"/>
      <c r="C299" s="15"/>
      <c r="D299" s="15"/>
      <c r="E299" s="488">
        <v>3.0</v>
      </c>
      <c r="F299" s="489">
        <v>2.0</v>
      </c>
      <c r="G299" s="489">
        <v>2.0</v>
      </c>
      <c r="H299" s="489">
        <v>1.0</v>
      </c>
      <c r="I299" s="489">
        <v>8.0</v>
      </c>
      <c r="J299" s="206"/>
      <c r="K299" s="206"/>
      <c r="L299" s="206"/>
      <c r="M299" s="206"/>
      <c r="N299" s="206"/>
      <c r="O299" s="206"/>
      <c r="P299" s="206"/>
    </row>
    <row r="300" ht="15.75" customHeight="1">
      <c r="A300" s="394"/>
      <c r="B300" s="15"/>
      <c r="C300" s="15"/>
      <c r="D300" s="15"/>
      <c r="E300" s="488">
        <v>2.0</v>
      </c>
      <c r="F300" s="489">
        <v>2.0</v>
      </c>
      <c r="G300" s="489">
        <v>2.0</v>
      </c>
      <c r="H300" s="489">
        <v>2.0</v>
      </c>
      <c r="I300" s="489">
        <v>8.0</v>
      </c>
      <c r="J300" s="206"/>
      <c r="K300" s="206"/>
      <c r="L300" s="206"/>
      <c r="M300" s="206"/>
      <c r="N300" s="206"/>
      <c r="O300" s="206"/>
      <c r="P300" s="206"/>
    </row>
    <row r="301" ht="15.75" customHeight="1">
      <c r="A301" s="394"/>
      <c r="B301" s="15"/>
      <c r="C301" s="15"/>
      <c r="D301" s="15"/>
      <c r="E301" s="488">
        <v>3.0</v>
      </c>
      <c r="F301" s="489">
        <v>1.0</v>
      </c>
      <c r="G301" s="489">
        <v>2.0</v>
      </c>
      <c r="H301" s="489">
        <v>1.0</v>
      </c>
      <c r="I301" s="489">
        <v>7.0</v>
      </c>
      <c r="J301" s="206"/>
      <c r="K301" s="206"/>
      <c r="L301" s="206"/>
      <c r="M301" s="206"/>
      <c r="N301" s="206"/>
      <c r="O301" s="206"/>
      <c r="P301" s="206"/>
    </row>
    <row r="302" ht="15.75" customHeight="1">
      <c r="A302" s="394"/>
      <c r="B302" s="15"/>
      <c r="C302" s="15"/>
      <c r="D302" s="15"/>
      <c r="E302" s="488">
        <v>3.0</v>
      </c>
      <c r="F302" s="489">
        <v>2.0</v>
      </c>
      <c r="G302" s="489">
        <v>2.0</v>
      </c>
      <c r="H302" s="489">
        <v>1.0</v>
      </c>
      <c r="I302" s="489">
        <v>8.0</v>
      </c>
      <c r="J302" s="206"/>
      <c r="K302" s="206"/>
      <c r="L302" s="206"/>
      <c r="M302" s="206"/>
      <c r="N302" s="206"/>
      <c r="O302" s="206"/>
      <c r="P302" s="206"/>
    </row>
    <row r="303" ht="15.75" customHeight="1">
      <c r="A303" s="394"/>
      <c r="B303" s="15"/>
      <c r="C303" s="15"/>
      <c r="D303" s="15"/>
      <c r="E303" s="488">
        <v>3.0</v>
      </c>
      <c r="F303" s="489">
        <v>2.0</v>
      </c>
      <c r="G303" s="489">
        <v>2.0</v>
      </c>
      <c r="H303" s="489">
        <v>2.0</v>
      </c>
      <c r="I303" s="489">
        <v>9.0</v>
      </c>
      <c r="J303" s="206"/>
      <c r="K303" s="206"/>
      <c r="L303" s="206"/>
      <c r="M303" s="206"/>
      <c r="N303" s="206"/>
      <c r="O303" s="206"/>
      <c r="P303" s="206"/>
    </row>
    <row r="304" ht="15.75" customHeight="1">
      <c r="A304" s="394"/>
      <c r="B304" s="15"/>
      <c r="C304" s="15"/>
      <c r="D304" s="15"/>
      <c r="E304" s="490"/>
      <c r="F304" s="491"/>
      <c r="G304" s="491"/>
      <c r="H304" s="491"/>
      <c r="I304" s="499"/>
      <c r="J304" s="206"/>
      <c r="K304" s="206"/>
      <c r="L304" s="206"/>
      <c r="M304" s="206"/>
      <c r="N304" s="206"/>
      <c r="O304" s="206"/>
      <c r="P304" s="206"/>
    </row>
    <row r="305" ht="15.75" customHeight="1">
      <c r="A305" s="394"/>
      <c r="B305" s="15"/>
      <c r="C305" s="15"/>
      <c r="D305" s="15"/>
      <c r="E305" s="490"/>
      <c r="F305" s="491"/>
      <c r="G305" s="491"/>
      <c r="H305" s="491"/>
      <c r="I305" s="499"/>
      <c r="J305" s="206"/>
      <c r="K305" s="206"/>
      <c r="L305" s="206"/>
      <c r="M305" s="206"/>
      <c r="N305" s="206"/>
      <c r="O305" s="206"/>
      <c r="P305" s="206"/>
    </row>
    <row r="306" ht="15.75" customHeight="1">
      <c r="A306" s="394"/>
      <c r="B306" s="15"/>
      <c r="C306" s="15"/>
      <c r="D306" s="15"/>
      <c r="E306" s="490"/>
      <c r="F306" s="491"/>
      <c r="G306" s="491"/>
      <c r="H306" s="491"/>
      <c r="I306" s="491"/>
      <c r="J306" s="206"/>
      <c r="K306" s="206"/>
      <c r="L306" s="206"/>
      <c r="M306" s="206"/>
      <c r="N306" s="206"/>
      <c r="O306" s="206"/>
      <c r="P306" s="206"/>
    </row>
    <row r="307" ht="15.75" customHeight="1">
      <c r="A307" s="394"/>
      <c r="B307" s="16"/>
      <c r="C307" s="16"/>
      <c r="D307" s="16"/>
      <c r="E307" s="490"/>
      <c r="F307" s="491"/>
      <c r="G307" s="491"/>
      <c r="H307" s="491"/>
      <c r="I307" s="491"/>
      <c r="J307" s="211"/>
      <c r="K307" s="211"/>
      <c r="L307" s="211"/>
      <c r="M307" s="211"/>
      <c r="N307" s="211"/>
      <c r="O307" s="211"/>
      <c r="P307" s="211"/>
    </row>
    <row r="308" ht="15.75" customHeight="1">
      <c r="A308" s="480">
        <v>118.0</v>
      </c>
      <c r="B308" s="481" t="s">
        <v>360</v>
      </c>
      <c r="C308" s="482" t="s">
        <v>361</v>
      </c>
      <c r="D308" s="483" t="s">
        <v>362</v>
      </c>
      <c r="E308" s="488">
        <v>3.0</v>
      </c>
      <c r="F308" s="489">
        <v>2.0</v>
      </c>
      <c r="G308" s="489">
        <v>3.0</v>
      </c>
      <c r="H308" s="489">
        <v>2.0</v>
      </c>
      <c r="I308" s="489">
        <v>10.0</v>
      </c>
      <c r="J308" s="486">
        <v>10.0</v>
      </c>
      <c r="K308" s="487">
        <v>3.0</v>
      </c>
      <c r="L308" s="487">
        <v>4.0</v>
      </c>
      <c r="M308" s="487">
        <v>3.0</v>
      </c>
      <c r="N308" s="487">
        <v>5.0</v>
      </c>
      <c r="O308" s="487">
        <v>15.0</v>
      </c>
      <c r="P308" s="487">
        <v>25.0</v>
      </c>
    </row>
    <row r="309" ht="15.75" customHeight="1">
      <c r="A309" s="394"/>
      <c r="B309" s="15"/>
      <c r="C309" s="15"/>
      <c r="D309" s="15"/>
      <c r="E309" s="488">
        <v>3.0</v>
      </c>
      <c r="F309" s="489">
        <v>2.0</v>
      </c>
      <c r="G309" s="489">
        <v>3.0</v>
      </c>
      <c r="H309" s="489">
        <v>2.0</v>
      </c>
      <c r="I309" s="489">
        <v>10.0</v>
      </c>
      <c r="J309" s="206"/>
      <c r="K309" s="206"/>
      <c r="L309" s="206"/>
      <c r="M309" s="206"/>
      <c r="N309" s="206"/>
      <c r="O309" s="206"/>
      <c r="P309" s="206"/>
    </row>
    <row r="310" ht="15.75" customHeight="1">
      <c r="A310" s="394"/>
      <c r="B310" s="15"/>
      <c r="C310" s="15"/>
      <c r="D310" s="15"/>
      <c r="E310" s="488">
        <v>3.0</v>
      </c>
      <c r="F310" s="489">
        <v>2.0</v>
      </c>
      <c r="G310" s="489">
        <v>3.0</v>
      </c>
      <c r="H310" s="489">
        <v>2.0</v>
      </c>
      <c r="I310" s="489">
        <v>10.0</v>
      </c>
      <c r="J310" s="206"/>
      <c r="K310" s="206"/>
      <c r="L310" s="206"/>
      <c r="M310" s="206"/>
      <c r="N310" s="206"/>
      <c r="O310" s="206"/>
      <c r="P310" s="206"/>
    </row>
    <row r="311" ht="15.75" customHeight="1">
      <c r="A311" s="394"/>
      <c r="B311" s="15"/>
      <c r="C311" s="15"/>
      <c r="D311" s="15"/>
      <c r="E311" s="488">
        <v>3.0</v>
      </c>
      <c r="F311" s="489">
        <v>2.0</v>
      </c>
      <c r="G311" s="489">
        <v>3.0</v>
      </c>
      <c r="H311" s="489">
        <v>2.0</v>
      </c>
      <c r="I311" s="489">
        <v>10.0</v>
      </c>
      <c r="J311" s="206"/>
      <c r="K311" s="206"/>
      <c r="L311" s="206"/>
      <c r="M311" s="206"/>
      <c r="N311" s="206"/>
      <c r="O311" s="206"/>
      <c r="P311" s="206"/>
    </row>
    <row r="312" ht="15.75" customHeight="1">
      <c r="A312" s="394"/>
      <c r="B312" s="15"/>
      <c r="C312" s="15"/>
      <c r="D312" s="15"/>
      <c r="E312" s="488">
        <v>3.0</v>
      </c>
      <c r="F312" s="489">
        <v>2.0</v>
      </c>
      <c r="G312" s="489">
        <v>3.0</v>
      </c>
      <c r="H312" s="489">
        <v>2.0</v>
      </c>
      <c r="I312" s="489">
        <v>10.0</v>
      </c>
      <c r="J312" s="206"/>
      <c r="K312" s="206"/>
      <c r="L312" s="206"/>
      <c r="M312" s="206"/>
      <c r="N312" s="206"/>
      <c r="O312" s="206"/>
      <c r="P312" s="206"/>
    </row>
    <row r="313" ht="15.75" customHeight="1">
      <c r="A313" s="394"/>
      <c r="B313" s="15"/>
      <c r="C313" s="15"/>
      <c r="D313" s="15"/>
      <c r="E313" s="488">
        <v>3.0</v>
      </c>
      <c r="F313" s="489">
        <v>2.0</v>
      </c>
      <c r="G313" s="489">
        <v>3.0</v>
      </c>
      <c r="H313" s="489">
        <v>2.0</v>
      </c>
      <c r="I313" s="489">
        <v>10.0</v>
      </c>
      <c r="J313" s="206"/>
      <c r="K313" s="206"/>
      <c r="L313" s="206"/>
      <c r="M313" s="206"/>
      <c r="N313" s="206"/>
      <c r="O313" s="206"/>
      <c r="P313" s="206"/>
    </row>
    <row r="314" ht="15.75" customHeight="1">
      <c r="A314" s="394"/>
      <c r="B314" s="15"/>
      <c r="C314" s="15"/>
      <c r="D314" s="15"/>
      <c r="E314" s="488">
        <v>3.0</v>
      </c>
      <c r="F314" s="489">
        <v>2.0</v>
      </c>
      <c r="G314" s="489">
        <v>3.0</v>
      </c>
      <c r="H314" s="489">
        <v>2.0</v>
      </c>
      <c r="I314" s="489">
        <v>10.0</v>
      </c>
      <c r="J314" s="206"/>
      <c r="K314" s="206"/>
      <c r="L314" s="206"/>
      <c r="M314" s="206"/>
      <c r="N314" s="206"/>
      <c r="O314" s="206"/>
      <c r="P314" s="206"/>
    </row>
    <row r="315" ht="15.75" customHeight="1">
      <c r="A315" s="394"/>
      <c r="B315" s="15"/>
      <c r="C315" s="15"/>
      <c r="D315" s="15"/>
      <c r="E315" s="488">
        <v>3.0</v>
      </c>
      <c r="F315" s="489">
        <v>2.0</v>
      </c>
      <c r="G315" s="489">
        <v>3.0</v>
      </c>
      <c r="H315" s="489">
        <v>2.0</v>
      </c>
      <c r="I315" s="489">
        <v>10.0</v>
      </c>
      <c r="J315" s="206"/>
      <c r="K315" s="206"/>
      <c r="L315" s="206"/>
      <c r="M315" s="206"/>
      <c r="N315" s="206"/>
      <c r="O315" s="206"/>
      <c r="P315" s="206"/>
    </row>
    <row r="316" ht="15.75" customHeight="1">
      <c r="A316" s="394"/>
      <c r="B316" s="15"/>
      <c r="C316" s="15"/>
      <c r="D316" s="15"/>
      <c r="E316" s="488">
        <v>3.0</v>
      </c>
      <c r="F316" s="489">
        <v>2.0</v>
      </c>
      <c r="G316" s="489">
        <v>3.0</v>
      </c>
      <c r="H316" s="489">
        <v>2.0</v>
      </c>
      <c r="I316" s="489">
        <v>10.0</v>
      </c>
      <c r="J316" s="206"/>
      <c r="K316" s="206"/>
      <c r="L316" s="206"/>
      <c r="M316" s="206"/>
      <c r="N316" s="206"/>
      <c r="O316" s="206"/>
      <c r="P316" s="206"/>
    </row>
    <row r="317" ht="15.75" customHeight="1">
      <c r="A317" s="394"/>
      <c r="B317" s="15"/>
      <c r="C317" s="15"/>
      <c r="D317" s="15"/>
      <c r="E317" s="488">
        <v>3.0</v>
      </c>
      <c r="F317" s="489">
        <v>2.0</v>
      </c>
      <c r="G317" s="489">
        <v>3.0</v>
      </c>
      <c r="H317" s="489">
        <v>2.0</v>
      </c>
      <c r="I317" s="489">
        <v>10.0</v>
      </c>
      <c r="J317" s="206"/>
      <c r="K317" s="206"/>
      <c r="L317" s="206"/>
      <c r="M317" s="206"/>
      <c r="N317" s="206"/>
      <c r="O317" s="206"/>
      <c r="P317" s="206"/>
    </row>
    <row r="318" ht="15.75" customHeight="1">
      <c r="A318" s="394"/>
      <c r="B318" s="15"/>
      <c r="C318" s="15"/>
      <c r="D318" s="15"/>
      <c r="E318" s="490"/>
      <c r="F318" s="491"/>
      <c r="G318" s="491"/>
      <c r="H318" s="491"/>
      <c r="I318" s="491"/>
      <c r="J318" s="206"/>
      <c r="K318" s="206"/>
      <c r="L318" s="206"/>
      <c r="M318" s="206"/>
      <c r="N318" s="206"/>
      <c r="O318" s="206"/>
      <c r="P318" s="206"/>
    </row>
    <row r="319" ht="15.75" customHeight="1">
      <c r="A319" s="394"/>
      <c r="B319" s="15"/>
      <c r="C319" s="15"/>
      <c r="D319" s="15"/>
      <c r="E319" s="490"/>
      <c r="F319" s="491"/>
      <c r="G319" s="491"/>
      <c r="H319" s="491"/>
      <c r="I319" s="491"/>
      <c r="J319" s="206"/>
      <c r="K319" s="206"/>
      <c r="L319" s="206"/>
      <c r="M319" s="206"/>
      <c r="N319" s="206"/>
      <c r="O319" s="206"/>
      <c r="P319" s="206"/>
    </row>
    <row r="320" ht="15.75" customHeight="1">
      <c r="A320" s="394"/>
      <c r="B320" s="15"/>
      <c r="C320" s="15"/>
      <c r="D320" s="15"/>
      <c r="E320" s="490"/>
      <c r="F320" s="491"/>
      <c r="G320" s="491"/>
      <c r="H320" s="491"/>
      <c r="I320" s="491"/>
      <c r="J320" s="206"/>
      <c r="K320" s="206"/>
      <c r="L320" s="206"/>
      <c r="M320" s="206"/>
      <c r="N320" s="206"/>
      <c r="O320" s="206"/>
      <c r="P320" s="206"/>
    </row>
    <row r="321" ht="15.75" customHeight="1">
      <c r="A321" s="80"/>
      <c r="B321" s="16"/>
      <c r="C321" s="16"/>
      <c r="D321" s="16"/>
      <c r="E321" s="490"/>
      <c r="F321" s="491"/>
      <c r="G321" s="491"/>
      <c r="H321" s="491"/>
      <c r="I321" s="491"/>
      <c r="J321" s="211"/>
      <c r="K321" s="211"/>
      <c r="L321" s="211"/>
      <c r="M321" s="211"/>
      <c r="N321" s="211"/>
      <c r="O321" s="211"/>
      <c r="P321" s="211"/>
    </row>
    <row r="322" ht="15.75" customHeight="1">
      <c r="A322" s="480">
        <v>119.0</v>
      </c>
      <c r="B322" s="481" t="s">
        <v>363</v>
      </c>
      <c r="C322" s="482" t="s">
        <v>364</v>
      </c>
      <c r="D322" s="483" t="s">
        <v>365</v>
      </c>
      <c r="E322" s="488">
        <v>3.0</v>
      </c>
      <c r="F322" s="489">
        <v>2.0</v>
      </c>
      <c r="G322" s="489">
        <v>3.0</v>
      </c>
      <c r="H322" s="489">
        <v>2.0</v>
      </c>
      <c r="I322" s="489">
        <v>10.0</v>
      </c>
      <c r="J322" s="486">
        <v>9.5</v>
      </c>
      <c r="K322" s="487">
        <v>3.0</v>
      </c>
      <c r="L322" s="487">
        <v>4.0</v>
      </c>
      <c r="M322" s="487">
        <v>3.0</v>
      </c>
      <c r="N322" s="487">
        <v>5.0</v>
      </c>
      <c r="O322" s="487">
        <v>15.0</v>
      </c>
      <c r="P322" s="487">
        <v>24.5</v>
      </c>
    </row>
    <row r="323" ht="15.75" customHeight="1">
      <c r="A323" s="394"/>
      <c r="B323" s="15"/>
      <c r="C323" s="15"/>
      <c r="D323" s="15"/>
      <c r="E323" s="488">
        <v>3.0</v>
      </c>
      <c r="F323" s="489">
        <v>2.0</v>
      </c>
      <c r="G323" s="489">
        <v>3.0</v>
      </c>
      <c r="H323" s="489">
        <v>2.0</v>
      </c>
      <c r="I323" s="489">
        <v>10.0</v>
      </c>
      <c r="J323" s="206"/>
      <c r="K323" s="206"/>
      <c r="L323" s="206"/>
      <c r="M323" s="206"/>
      <c r="N323" s="206"/>
      <c r="O323" s="206"/>
      <c r="P323" s="206"/>
    </row>
    <row r="324" ht="15.75" customHeight="1">
      <c r="A324" s="394"/>
      <c r="B324" s="15"/>
      <c r="C324" s="15"/>
      <c r="D324" s="15"/>
      <c r="E324" s="488">
        <v>3.0</v>
      </c>
      <c r="F324" s="489">
        <v>2.0</v>
      </c>
      <c r="G324" s="489">
        <v>3.0</v>
      </c>
      <c r="H324" s="489">
        <v>2.0</v>
      </c>
      <c r="I324" s="489">
        <v>10.0</v>
      </c>
      <c r="J324" s="206"/>
      <c r="K324" s="206"/>
      <c r="L324" s="206"/>
      <c r="M324" s="206"/>
      <c r="N324" s="206"/>
      <c r="O324" s="206"/>
      <c r="P324" s="206"/>
    </row>
    <row r="325" ht="15.75" customHeight="1">
      <c r="A325" s="394"/>
      <c r="B325" s="15"/>
      <c r="C325" s="15"/>
      <c r="D325" s="15"/>
      <c r="E325" s="488">
        <v>3.0</v>
      </c>
      <c r="F325" s="489">
        <v>2.0</v>
      </c>
      <c r="G325" s="489">
        <v>3.0</v>
      </c>
      <c r="H325" s="489">
        <v>2.0</v>
      </c>
      <c r="I325" s="489">
        <v>10.0</v>
      </c>
      <c r="J325" s="206"/>
      <c r="K325" s="206"/>
      <c r="L325" s="206"/>
      <c r="M325" s="206"/>
      <c r="N325" s="206"/>
      <c r="O325" s="206"/>
      <c r="P325" s="206"/>
    </row>
    <row r="326" ht="15.75" customHeight="1">
      <c r="A326" s="394"/>
      <c r="B326" s="15"/>
      <c r="C326" s="15"/>
      <c r="D326" s="15"/>
      <c r="E326" s="488">
        <v>2.0</v>
      </c>
      <c r="F326" s="489">
        <v>2.0</v>
      </c>
      <c r="G326" s="489">
        <v>3.0</v>
      </c>
      <c r="H326" s="489">
        <v>2.0</v>
      </c>
      <c r="I326" s="489">
        <v>9.0</v>
      </c>
      <c r="J326" s="206"/>
      <c r="K326" s="206"/>
      <c r="L326" s="206"/>
      <c r="M326" s="206"/>
      <c r="N326" s="206"/>
      <c r="O326" s="206"/>
      <c r="P326" s="206"/>
    </row>
    <row r="327" ht="15.75" customHeight="1">
      <c r="A327" s="394"/>
      <c r="B327" s="15"/>
      <c r="C327" s="15"/>
      <c r="D327" s="15"/>
      <c r="E327" s="488">
        <v>3.0</v>
      </c>
      <c r="F327" s="489">
        <v>2.0</v>
      </c>
      <c r="G327" s="489">
        <v>2.0</v>
      </c>
      <c r="H327" s="489">
        <v>2.0</v>
      </c>
      <c r="I327" s="489">
        <v>9.0</v>
      </c>
      <c r="J327" s="206"/>
      <c r="K327" s="206"/>
      <c r="L327" s="206"/>
      <c r="M327" s="206"/>
      <c r="N327" s="206"/>
      <c r="O327" s="206"/>
      <c r="P327" s="206"/>
    </row>
    <row r="328" ht="15.75" customHeight="1">
      <c r="A328" s="394"/>
      <c r="B328" s="15"/>
      <c r="C328" s="15"/>
      <c r="D328" s="15"/>
      <c r="E328" s="488">
        <v>3.0</v>
      </c>
      <c r="F328" s="489">
        <v>2.0</v>
      </c>
      <c r="G328" s="489">
        <v>2.0</v>
      </c>
      <c r="H328" s="489">
        <v>2.0</v>
      </c>
      <c r="I328" s="489">
        <v>9.0</v>
      </c>
      <c r="J328" s="206"/>
      <c r="K328" s="206"/>
      <c r="L328" s="206"/>
      <c r="M328" s="206"/>
      <c r="N328" s="206"/>
      <c r="O328" s="206"/>
      <c r="P328" s="206"/>
    </row>
    <row r="329" ht="15.75" customHeight="1">
      <c r="A329" s="394"/>
      <c r="B329" s="15"/>
      <c r="C329" s="15"/>
      <c r="D329" s="15"/>
      <c r="E329" s="488">
        <v>2.0</v>
      </c>
      <c r="F329" s="489">
        <v>2.0</v>
      </c>
      <c r="G329" s="489">
        <v>2.0</v>
      </c>
      <c r="H329" s="489">
        <v>2.0</v>
      </c>
      <c r="I329" s="489">
        <v>8.0</v>
      </c>
      <c r="J329" s="206"/>
      <c r="K329" s="206"/>
      <c r="L329" s="206"/>
      <c r="M329" s="206"/>
      <c r="N329" s="206"/>
      <c r="O329" s="206"/>
      <c r="P329" s="206"/>
    </row>
    <row r="330" ht="15.75" customHeight="1">
      <c r="A330" s="394"/>
      <c r="B330" s="15"/>
      <c r="C330" s="15"/>
      <c r="D330" s="15"/>
      <c r="E330" s="488">
        <v>2.0</v>
      </c>
      <c r="F330" s="489">
        <v>2.0</v>
      </c>
      <c r="G330" s="489">
        <v>3.0</v>
      </c>
      <c r="H330" s="489">
        <v>2.0</v>
      </c>
      <c r="I330" s="489">
        <v>9.0</v>
      </c>
      <c r="J330" s="206"/>
      <c r="K330" s="206"/>
      <c r="L330" s="206"/>
      <c r="M330" s="206"/>
      <c r="N330" s="206"/>
      <c r="O330" s="206"/>
      <c r="P330" s="206"/>
    </row>
    <row r="331" ht="15.75" customHeight="1">
      <c r="A331" s="394"/>
      <c r="B331" s="15"/>
      <c r="C331" s="15"/>
      <c r="D331" s="15"/>
      <c r="E331" s="488">
        <v>3.0</v>
      </c>
      <c r="F331" s="489">
        <v>2.0</v>
      </c>
      <c r="G331" s="489">
        <v>2.0</v>
      </c>
      <c r="H331" s="489">
        <v>2.0</v>
      </c>
      <c r="I331" s="489">
        <v>9.0</v>
      </c>
      <c r="J331" s="206"/>
      <c r="K331" s="206"/>
      <c r="L331" s="206"/>
      <c r="M331" s="206"/>
      <c r="N331" s="206"/>
      <c r="O331" s="206"/>
      <c r="P331" s="206"/>
    </row>
    <row r="332" ht="15.75" customHeight="1">
      <c r="A332" s="394"/>
      <c r="B332" s="15"/>
      <c r="C332" s="15"/>
      <c r="D332" s="15"/>
      <c r="E332" s="488">
        <v>3.0</v>
      </c>
      <c r="F332" s="489">
        <v>2.0</v>
      </c>
      <c r="G332" s="489">
        <v>3.0</v>
      </c>
      <c r="H332" s="489">
        <v>2.0</v>
      </c>
      <c r="I332" s="489">
        <v>10.0</v>
      </c>
      <c r="J332" s="206"/>
      <c r="K332" s="206"/>
      <c r="L332" s="206"/>
      <c r="M332" s="206"/>
      <c r="N332" s="206"/>
      <c r="O332" s="206"/>
      <c r="P332" s="206"/>
    </row>
    <row r="333" ht="15.75" customHeight="1">
      <c r="A333" s="394"/>
      <c r="B333" s="15"/>
      <c r="C333" s="15"/>
      <c r="D333" s="15"/>
      <c r="E333" s="488">
        <v>3.0</v>
      </c>
      <c r="F333" s="489">
        <v>2.0</v>
      </c>
      <c r="G333" s="489">
        <v>3.0</v>
      </c>
      <c r="H333" s="489">
        <v>2.0</v>
      </c>
      <c r="I333" s="489">
        <v>10.0</v>
      </c>
      <c r="J333" s="206"/>
      <c r="K333" s="206"/>
      <c r="L333" s="206"/>
      <c r="M333" s="206"/>
      <c r="N333" s="206"/>
      <c r="O333" s="206"/>
      <c r="P333" s="206"/>
    </row>
    <row r="334" ht="15.75" customHeight="1">
      <c r="A334" s="394"/>
      <c r="B334" s="15"/>
      <c r="C334" s="15"/>
      <c r="D334" s="15"/>
      <c r="E334" s="488">
        <v>3.0</v>
      </c>
      <c r="F334" s="489">
        <v>2.0</v>
      </c>
      <c r="G334" s="489">
        <v>3.0</v>
      </c>
      <c r="H334" s="489">
        <v>2.0</v>
      </c>
      <c r="I334" s="489">
        <v>10.0</v>
      </c>
      <c r="J334" s="206"/>
      <c r="K334" s="206"/>
      <c r="L334" s="206"/>
      <c r="M334" s="206"/>
      <c r="N334" s="206"/>
      <c r="O334" s="206"/>
      <c r="P334" s="206"/>
    </row>
    <row r="335" ht="15.75" customHeight="1">
      <c r="A335" s="394"/>
      <c r="B335" s="16"/>
      <c r="C335" s="16"/>
      <c r="D335" s="16"/>
      <c r="E335" s="488">
        <v>3.0</v>
      </c>
      <c r="F335" s="489">
        <v>2.0</v>
      </c>
      <c r="G335" s="489">
        <v>3.0</v>
      </c>
      <c r="H335" s="489">
        <v>2.0</v>
      </c>
      <c r="I335" s="489">
        <v>10.0</v>
      </c>
      <c r="J335" s="211"/>
      <c r="K335" s="211"/>
      <c r="L335" s="211"/>
      <c r="M335" s="211"/>
      <c r="N335" s="211"/>
      <c r="O335" s="211"/>
      <c r="P335" s="211"/>
    </row>
    <row r="336" ht="15.75" customHeight="1">
      <c r="A336" s="480">
        <v>121.0</v>
      </c>
      <c r="B336" s="481" t="s">
        <v>366</v>
      </c>
      <c r="C336" s="482" t="s">
        <v>367</v>
      </c>
      <c r="D336" s="483" t="s">
        <v>368</v>
      </c>
      <c r="E336" s="488">
        <v>3.0</v>
      </c>
      <c r="F336" s="489">
        <v>2.0</v>
      </c>
      <c r="G336" s="489">
        <v>3.0</v>
      </c>
      <c r="H336" s="489">
        <v>2.0</v>
      </c>
      <c r="I336" s="489">
        <v>9.0</v>
      </c>
      <c r="J336" s="486">
        <v>9.0</v>
      </c>
      <c r="K336" s="487">
        <v>3.0</v>
      </c>
      <c r="L336" s="487">
        <v>4.0</v>
      </c>
      <c r="M336" s="487">
        <v>3.0</v>
      </c>
      <c r="N336" s="487">
        <v>5.0</v>
      </c>
      <c r="O336" s="487">
        <v>15.0</v>
      </c>
      <c r="P336" s="487">
        <v>24.0</v>
      </c>
    </row>
    <row r="337" ht="15.75" customHeight="1">
      <c r="A337" s="394"/>
      <c r="B337" s="15"/>
      <c r="C337" s="15"/>
      <c r="D337" s="15"/>
      <c r="E337" s="488">
        <v>3.0</v>
      </c>
      <c r="F337" s="489">
        <v>2.0</v>
      </c>
      <c r="G337" s="489">
        <v>3.0</v>
      </c>
      <c r="H337" s="489">
        <v>2.0</v>
      </c>
      <c r="I337" s="489">
        <v>9.0</v>
      </c>
      <c r="J337" s="206"/>
      <c r="K337" s="206"/>
      <c r="L337" s="206"/>
      <c r="M337" s="206"/>
      <c r="N337" s="206"/>
      <c r="O337" s="206"/>
      <c r="P337" s="206"/>
    </row>
    <row r="338" ht="15.75" customHeight="1">
      <c r="A338" s="394"/>
      <c r="B338" s="15"/>
      <c r="C338" s="15"/>
      <c r="D338" s="15"/>
      <c r="E338" s="488">
        <v>3.0</v>
      </c>
      <c r="F338" s="489">
        <v>2.0</v>
      </c>
      <c r="G338" s="489">
        <v>3.0</v>
      </c>
      <c r="H338" s="489">
        <v>2.0</v>
      </c>
      <c r="I338" s="489">
        <v>9.0</v>
      </c>
      <c r="J338" s="206"/>
      <c r="K338" s="206"/>
      <c r="L338" s="206"/>
      <c r="M338" s="206"/>
      <c r="N338" s="206"/>
      <c r="O338" s="206"/>
      <c r="P338" s="206"/>
    </row>
    <row r="339" ht="15.75" customHeight="1">
      <c r="A339" s="394"/>
      <c r="B339" s="15"/>
      <c r="C339" s="15"/>
      <c r="D339" s="15"/>
      <c r="E339" s="488">
        <v>3.0</v>
      </c>
      <c r="F339" s="489">
        <v>2.0</v>
      </c>
      <c r="G339" s="489">
        <v>3.0</v>
      </c>
      <c r="H339" s="489">
        <v>2.0</v>
      </c>
      <c r="I339" s="489">
        <v>9.0</v>
      </c>
      <c r="J339" s="206"/>
      <c r="K339" s="206"/>
      <c r="L339" s="206"/>
      <c r="M339" s="206"/>
      <c r="N339" s="206"/>
      <c r="O339" s="206"/>
      <c r="P339" s="206"/>
    </row>
    <row r="340" ht="15.75" customHeight="1">
      <c r="A340" s="394"/>
      <c r="B340" s="15"/>
      <c r="C340" s="15"/>
      <c r="D340" s="15"/>
      <c r="E340" s="488">
        <v>3.0</v>
      </c>
      <c r="F340" s="489">
        <v>2.0</v>
      </c>
      <c r="G340" s="489">
        <v>3.0</v>
      </c>
      <c r="H340" s="489">
        <v>2.0</v>
      </c>
      <c r="I340" s="489">
        <v>9.0</v>
      </c>
      <c r="J340" s="206"/>
      <c r="K340" s="206"/>
      <c r="L340" s="206"/>
      <c r="M340" s="206"/>
      <c r="N340" s="206"/>
      <c r="O340" s="206"/>
      <c r="P340" s="206"/>
    </row>
    <row r="341" ht="15.75" customHeight="1">
      <c r="A341" s="394"/>
      <c r="B341" s="15"/>
      <c r="C341" s="15"/>
      <c r="D341" s="15"/>
      <c r="E341" s="488">
        <v>3.0</v>
      </c>
      <c r="F341" s="489">
        <v>2.0</v>
      </c>
      <c r="G341" s="489">
        <v>3.0</v>
      </c>
      <c r="H341" s="489">
        <v>2.0</v>
      </c>
      <c r="I341" s="489">
        <v>9.0</v>
      </c>
      <c r="J341" s="206"/>
      <c r="K341" s="206"/>
      <c r="L341" s="206"/>
      <c r="M341" s="206"/>
      <c r="N341" s="206"/>
      <c r="O341" s="206"/>
      <c r="P341" s="206"/>
    </row>
    <row r="342" ht="15.75" customHeight="1">
      <c r="A342" s="394"/>
      <c r="B342" s="15"/>
      <c r="C342" s="15"/>
      <c r="D342" s="15"/>
      <c r="E342" s="488">
        <v>3.0</v>
      </c>
      <c r="F342" s="489">
        <v>2.0</v>
      </c>
      <c r="G342" s="489">
        <v>3.0</v>
      </c>
      <c r="H342" s="489">
        <v>2.0</v>
      </c>
      <c r="I342" s="489">
        <v>9.0</v>
      </c>
      <c r="J342" s="206"/>
      <c r="K342" s="206"/>
      <c r="L342" s="206"/>
      <c r="M342" s="206"/>
      <c r="N342" s="206"/>
      <c r="O342" s="206"/>
      <c r="P342" s="206"/>
    </row>
    <row r="343" ht="15.75" customHeight="1">
      <c r="A343" s="394"/>
      <c r="B343" s="15"/>
      <c r="C343" s="15"/>
      <c r="D343" s="15"/>
      <c r="E343" s="488">
        <v>3.0</v>
      </c>
      <c r="F343" s="489">
        <v>2.0</v>
      </c>
      <c r="G343" s="489">
        <v>3.0</v>
      </c>
      <c r="H343" s="489">
        <v>2.0</v>
      </c>
      <c r="I343" s="489">
        <v>9.0</v>
      </c>
      <c r="J343" s="206"/>
      <c r="K343" s="206"/>
      <c r="L343" s="206"/>
      <c r="M343" s="206"/>
      <c r="N343" s="206"/>
      <c r="O343" s="206"/>
      <c r="P343" s="206"/>
    </row>
    <row r="344" ht="15.75" customHeight="1">
      <c r="A344" s="394"/>
      <c r="B344" s="15"/>
      <c r="C344" s="15"/>
      <c r="D344" s="15"/>
      <c r="E344" s="488">
        <v>3.0</v>
      </c>
      <c r="F344" s="489">
        <v>2.0</v>
      </c>
      <c r="G344" s="489">
        <v>3.0</v>
      </c>
      <c r="H344" s="489">
        <v>2.0</v>
      </c>
      <c r="I344" s="489">
        <v>9.0</v>
      </c>
      <c r="J344" s="206"/>
      <c r="K344" s="206"/>
      <c r="L344" s="206"/>
      <c r="M344" s="206"/>
      <c r="N344" s="206"/>
      <c r="O344" s="206"/>
      <c r="P344" s="206"/>
    </row>
    <row r="345" ht="15.75" customHeight="1">
      <c r="A345" s="394"/>
      <c r="B345" s="15"/>
      <c r="C345" s="15"/>
      <c r="D345" s="15"/>
      <c r="E345" s="488">
        <v>3.0</v>
      </c>
      <c r="F345" s="489">
        <v>2.0</v>
      </c>
      <c r="G345" s="489">
        <v>3.0</v>
      </c>
      <c r="H345" s="489">
        <v>2.0</v>
      </c>
      <c r="I345" s="489">
        <v>9.0</v>
      </c>
      <c r="J345" s="206"/>
      <c r="K345" s="206"/>
      <c r="L345" s="206"/>
      <c r="M345" s="206"/>
      <c r="N345" s="206"/>
      <c r="O345" s="206"/>
      <c r="P345" s="206"/>
    </row>
    <row r="346" ht="15.75" customHeight="1">
      <c r="A346" s="394"/>
      <c r="B346" s="15"/>
      <c r="C346" s="15"/>
      <c r="D346" s="15"/>
      <c r="E346" s="490"/>
      <c r="F346" s="491"/>
      <c r="G346" s="491"/>
      <c r="H346" s="491"/>
      <c r="I346" s="491"/>
      <c r="J346" s="206"/>
      <c r="K346" s="206"/>
      <c r="L346" s="206"/>
      <c r="M346" s="206"/>
      <c r="N346" s="206"/>
      <c r="O346" s="206"/>
      <c r="P346" s="206"/>
    </row>
    <row r="347" ht="15.75" customHeight="1">
      <c r="A347" s="394"/>
      <c r="B347" s="15"/>
      <c r="C347" s="15"/>
      <c r="D347" s="15"/>
      <c r="E347" s="490"/>
      <c r="F347" s="491"/>
      <c r="G347" s="491"/>
      <c r="H347" s="491"/>
      <c r="I347" s="491"/>
      <c r="J347" s="206"/>
      <c r="K347" s="206"/>
      <c r="L347" s="206"/>
      <c r="M347" s="206"/>
      <c r="N347" s="206"/>
      <c r="O347" s="206"/>
      <c r="P347" s="206"/>
    </row>
    <row r="348" ht="15.75" customHeight="1">
      <c r="A348" s="394"/>
      <c r="B348" s="15"/>
      <c r="C348" s="15"/>
      <c r="D348" s="15"/>
      <c r="E348" s="490"/>
      <c r="F348" s="491"/>
      <c r="G348" s="491"/>
      <c r="H348" s="491"/>
      <c r="I348" s="491"/>
      <c r="J348" s="206"/>
      <c r="K348" s="206"/>
      <c r="L348" s="206"/>
      <c r="M348" s="206"/>
      <c r="N348" s="206"/>
      <c r="O348" s="206"/>
      <c r="P348" s="206"/>
    </row>
    <row r="349" ht="15.75" customHeight="1">
      <c r="A349" s="394"/>
      <c r="B349" s="16"/>
      <c r="C349" s="16"/>
      <c r="D349" s="16"/>
      <c r="E349" s="490"/>
      <c r="F349" s="491"/>
      <c r="G349" s="491"/>
      <c r="H349" s="491"/>
      <c r="I349" s="491"/>
      <c r="J349" s="211"/>
      <c r="K349" s="211"/>
      <c r="L349" s="211"/>
      <c r="M349" s="211"/>
      <c r="N349" s="211"/>
      <c r="O349" s="211"/>
      <c r="P349" s="211"/>
    </row>
    <row r="350" ht="15.75" customHeight="1">
      <c r="A350" s="480">
        <v>122.0</v>
      </c>
      <c r="B350" s="481" t="s">
        <v>369</v>
      </c>
      <c r="C350" s="482" t="s">
        <v>370</v>
      </c>
      <c r="D350" s="483" t="s">
        <v>371</v>
      </c>
      <c r="E350" s="488">
        <v>3.0</v>
      </c>
      <c r="F350" s="489">
        <v>2.0</v>
      </c>
      <c r="G350" s="489">
        <v>3.0</v>
      </c>
      <c r="H350" s="489">
        <v>2.0</v>
      </c>
      <c r="I350" s="489">
        <v>10.0</v>
      </c>
      <c r="J350" s="486">
        <v>9.9</v>
      </c>
      <c r="K350" s="487">
        <v>3.0</v>
      </c>
      <c r="L350" s="487">
        <v>4.0</v>
      </c>
      <c r="M350" s="487">
        <v>3.0</v>
      </c>
      <c r="N350" s="487">
        <v>5.0</v>
      </c>
      <c r="O350" s="487">
        <v>15.0</v>
      </c>
      <c r="P350" s="487">
        <v>24.9</v>
      </c>
    </row>
    <row r="351" ht="15.75" customHeight="1">
      <c r="A351" s="394"/>
      <c r="B351" s="15"/>
      <c r="C351" s="15"/>
      <c r="D351" s="15"/>
      <c r="E351" s="488">
        <v>3.0</v>
      </c>
      <c r="F351" s="489">
        <v>2.0</v>
      </c>
      <c r="G351" s="489">
        <v>2.0</v>
      </c>
      <c r="H351" s="489">
        <v>2.0</v>
      </c>
      <c r="I351" s="489">
        <v>9.0</v>
      </c>
      <c r="J351" s="206"/>
      <c r="K351" s="206"/>
      <c r="L351" s="206"/>
      <c r="M351" s="206"/>
      <c r="N351" s="206"/>
      <c r="O351" s="206"/>
      <c r="P351" s="206"/>
    </row>
    <row r="352" ht="15.75" customHeight="1">
      <c r="A352" s="394"/>
      <c r="B352" s="15"/>
      <c r="C352" s="15"/>
      <c r="D352" s="15"/>
      <c r="E352" s="488">
        <v>3.0</v>
      </c>
      <c r="F352" s="489">
        <v>2.0</v>
      </c>
      <c r="G352" s="489">
        <v>3.0</v>
      </c>
      <c r="H352" s="489">
        <v>2.0</v>
      </c>
      <c r="I352" s="489">
        <v>10.0</v>
      </c>
      <c r="J352" s="206"/>
      <c r="K352" s="206"/>
      <c r="L352" s="206"/>
      <c r="M352" s="206"/>
      <c r="N352" s="206"/>
      <c r="O352" s="206"/>
      <c r="P352" s="206"/>
    </row>
    <row r="353" ht="15.75" customHeight="1">
      <c r="A353" s="394"/>
      <c r="B353" s="15"/>
      <c r="C353" s="15"/>
      <c r="D353" s="15"/>
      <c r="E353" s="488">
        <v>3.0</v>
      </c>
      <c r="F353" s="489">
        <v>2.0</v>
      </c>
      <c r="G353" s="489">
        <v>3.0</v>
      </c>
      <c r="H353" s="489">
        <v>2.0</v>
      </c>
      <c r="I353" s="489">
        <v>10.0</v>
      </c>
      <c r="J353" s="206"/>
      <c r="K353" s="206"/>
      <c r="L353" s="206"/>
      <c r="M353" s="206"/>
      <c r="N353" s="206"/>
      <c r="O353" s="206"/>
      <c r="P353" s="206"/>
    </row>
    <row r="354" ht="15.75" customHeight="1">
      <c r="A354" s="394"/>
      <c r="B354" s="15"/>
      <c r="C354" s="15"/>
      <c r="D354" s="15"/>
      <c r="E354" s="488">
        <v>3.0</v>
      </c>
      <c r="F354" s="489">
        <v>2.0</v>
      </c>
      <c r="G354" s="489">
        <v>3.0</v>
      </c>
      <c r="H354" s="489">
        <v>2.0</v>
      </c>
      <c r="I354" s="489">
        <v>10.0</v>
      </c>
      <c r="J354" s="206"/>
      <c r="K354" s="206"/>
      <c r="L354" s="206"/>
      <c r="M354" s="206"/>
      <c r="N354" s="206"/>
      <c r="O354" s="206"/>
      <c r="P354" s="206"/>
    </row>
    <row r="355" ht="15.75" customHeight="1">
      <c r="A355" s="394"/>
      <c r="B355" s="15"/>
      <c r="C355" s="15"/>
      <c r="D355" s="15"/>
      <c r="E355" s="488">
        <v>3.0</v>
      </c>
      <c r="F355" s="489">
        <v>2.0</v>
      </c>
      <c r="G355" s="489">
        <v>3.0</v>
      </c>
      <c r="H355" s="489">
        <v>2.0</v>
      </c>
      <c r="I355" s="489">
        <v>10.0</v>
      </c>
      <c r="J355" s="206"/>
      <c r="K355" s="206"/>
      <c r="L355" s="206"/>
      <c r="M355" s="206"/>
      <c r="N355" s="206"/>
      <c r="O355" s="206"/>
      <c r="P355" s="206"/>
    </row>
    <row r="356" ht="15.75" customHeight="1">
      <c r="A356" s="394"/>
      <c r="B356" s="15"/>
      <c r="C356" s="15"/>
      <c r="D356" s="15"/>
      <c r="E356" s="488">
        <v>3.0</v>
      </c>
      <c r="F356" s="489">
        <v>2.0</v>
      </c>
      <c r="G356" s="489">
        <v>3.0</v>
      </c>
      <c r="H356" s="489">
        <v>2.0</v>
      </c>
      <c r="I356" s="489">
        <v>10.0</v>
      </c>
      <c r="J356" s="206"/>
      <c r="K356" s="206"/>
      <c r="L356" s="206"/>
      <c r="M356" s="206"/>
      <c r="N356" s="206"/>
      <c r="O356" s="206"/>
      <c r="P356" s="206"/>
    </row>
    <row r="357" ht="15.75" customHeight="1">
      <c r="A357" s="394"/>
      <c r="B357" s="15"/>
      <c r="C357" s="15"/>
      <c r="D357" s="15"/>
      <c r="E357" s="488">
        <v>3.0</v>
      </c>
      <c r="F357" s="489">
        <v>2.0</v>
      </c>
      <c r="G357" s="489">
        <v>3.0</v>
      </c>
      <c r="H357" s="489">
        <v>2.0</v>
      </c>
      <c r="I357" s="489">
        <v>10.0</v>
      </c>
      <c r="J357" s="206"/>
      <c r="K357" s="206"/>
      <c r="L357" s="206"/>
      <c r="M357" s="206"/>
      <c r="N357" s="206"/>
      <c r="O357" s="206"/>
      <c r="P357" s="206"/>
    </row>
    <row r="358" ht="15.75" customHeight="1">
      <c r="A358" s="394"/>
      <c r="B358" s="15"/>
      <c r="C358" s="15"/>
      <c r="D358" s="15"/>
      <c r="E358" s="488">
        <v>3.0</v>
      </c>
      <c r="F358" s="489">
        <v>2.0</v>
      </c>
      <c r="G358" s="489">
        <v>3.0</v>
      </c>
      <c r="H358" s="489">
        <v>2.0</v>
      </c>
      <c r="I358" s="489">
        <v>10.0</v>
      </c>
      <c r="J358" s="206"/>
      <c r="K358" s="206"/>
      <c r="L358" s="206"/>
      <c r="M358" s="206"/>
      <c r="N358" s="206"/>
      <c r="O358" s="206"/>
      <c r="P358" s="206"/>
    </row>
    <row r="359" ht="15.75" customHeight="1">
      <c r="A359" s="394"/>
      <c r="B359" s="15"/>
      <c r="C359" s="15"/>
      <c r="D359" s="15"/>
      <c r="E359" s="488">
        <v>3.0</v>
      </c>
      <c r="F359" s="489">
        <v>2.0</v>
      </c>
      <c r="G359" s="489">
        <v>3.0</v>
      </c>
      <c r="H359" s="489">
        <v>2.0</v>
      </c>
      <c r="I359" s="489">
        <v>10.0</v>
      </c>
      <c r="J359" s="206"/>
      <c r="K359" s="206"/>
      <c r="L359" s="206"/>
      <c r="M359" s="206"/>
      <c r="N359" s="206"/>
      <c r="O359" s="206"/>
      <c r="P359" s="206"/>
    </row>
    <row r="360" ht="15.75" customHeight="1">
      <c r="A360" s="394"/>
      <c r="B360" s="15"/>
      <c r="C360" s="15"/>
      <c r="D360" s="15"/>
      <c r="E360" s="488">
        <v>3.0</v>
      </c>
      <c r="F360" s="489">
        <v>2.0</v>
      </c>
      <c r="G360" s="489">
        <v>3.0</v>
      </c>
      <c r="H360" s="489">
        <v>2.0</v>
      </c>
      <c r="I360" s="489">
        <v>10.0</v>
      </c>
      <c r="J360" s="206"/>
      <c r="K360" s="206"/>
      <c r="L360" s="206"/>
      <c r="M360" s="206"/>
      <c r="N360" s="206"/>
      <c r="O360" s="206"/>
      <c r="P360" s="206"/>
    </row>
    <row r="361" ht="15.75" customHeight="1">
      <c r="A361" s="394"/>
      <c r="B361" s="15"/>
      <c r="C361" s="15"/>
      <c r="D361" s="15"/>
      <c r="E361" s="488">
        <v>3.0</v>
      </c>
      <c r="F361" s="500">
        <v>2.0</v>
      </c>
      <c r="G361" s="488">
        <v>3.0</v>
      </c>
      <c r="H361" s="489">
        <v>2.0</v>
      </c>
      <c r="I361" s="489">
        <v>10.0</v>
      </c>
      <c r="J361" s="206"/>
      <c r="K361" s="206"/>
      <c r="L361" s="206"/>
      <c r="M361" s="206"/>
      <c r="N361" s="206"/>
      <c r="O361" s="206"/>
      <c r="P361" s="206"/>
    </row>
    <row r="362" ht="15.75" customHeight="1">
      <c r="A362" s="394"/>
      <c r="B362" s="15"/>
      <c r="C362" s="15"/>
      <c r="D362" s="15"/>
      <c r="E362" s="488">
        <v>3.0</v>
      </c>
      <c r="F362" s="485">
        <v>2.0</v>
      </c>
      <c r="G362" s="489">
        <v>3.0</v>
      </c>
      <c r="H362" s="489">
        <v>2.0</v>
      </c>
      <c r="I362" s="489">
        <v>10.0</v>
      </c>
      <c r="J362" s="206"/>
      <c r="K362" s="206"/>
      <c r="L362" s="206"/>
      <c r="M362" s="206"/>
      <c r="N362" s="206"/>
      <c r="O362" s="206"/>
      <c r="P362" s="206"/>
    </row>
    <row r="363" ht="15.75" customHeight="1">
      <c r="A363" s="394"/>
      <c r="B363" s="16"/>
      <c r="C363" s="16"/>
      <c r="D363" s="16"/>
      <c r="E363" s="488">
        <v>3.0</v>
      </c>
      <c r="F363" s="489">
        <v>2.0</v>
      </c>
      <c r="G363" s="489">
        <v>3.0</v>
      </c>
      <c r="H363" s="489">
        <v>2.0</v>
      </c>
      <c r="I363" s="489">
        <v>10.0</v>
      </c>
      <c r="J363" s="211"/>
      <c r="K363" s="211"/>
      <c r="L363" s="211"/>
      <c r="M363" s="211"/>
      <c r="N363" s="211"/>
      <c r="O363" s="211"/>
      <c r="P363" s="211"/>
    </row>
    <row r="364" ht="15.75" customHeight="1">
      <c r="A364" s="480">
        <v>123.0</v>
      </c>
      <c r="B364" s="481" t="s">
        <v>372</v>
      </c>
      <c r="C364" s="482" t="s">
        <v>373</v>
      </c>
      <c r="D364" s="483" t="s">
        <v>374</v>
      </c>
      <c r="E364" s="488">
        <v>3.0</v>
      </c>
      <c r="F364" s="489">
        <v>2.0</v>
      </c>
      <c r="G364" s="489">
        <v>2.0</v>
      </c>
      <c r="H364" s="489">
        <v>2.0</v>
      </c>
      <c r="I364" s="489">
        <v>9.0</v>
      </c>
      <c r="J364" s="486">
        <v>8.7</v>
      </c>
      <c r="K364" s="487">
        <v>3.0</v>
      </c>
      <c r="L364" s="487">
        <v>4.0</v>
      </c>
      <c r="M364" s="487">
        <v>3.0</v>
      </c>
      <c r="N364" s="487">
        <v>4.0</v>
      </c>
      <c r="O364" s="487">
        <v>14.0</v>
      </c>
      <c r="P364" s="487">
        <v>22.7</v>
      </c>
    </row>
    <row r="365" ht="15.75" customHeight="1">
      <c r="A365" s="394"/>
      <c r="B365" s="15"/>
      <c r="C365" s="15"/>
      <c r="D365" s="15"/>
      <c r="E365" s="488">
        <v>3.0</v>
      </c>
      <c r="F365" s="489">
        <v>2.0</v>
      </c>
      <c r="G365" s="489">
        <v>2.0</v>
      </c>
      <c r="H365" s="489">
        <v>2.0</v>
      </c>
      <c r="I365" s="489">
        <v>9.0</v>
      </c>
      <c r="J365" s="206"/>
      <c r="K365" s="206"/>
      <c r="L365" s="206"/>
      <c r="M365" s="206"/>
      <c r="N365" s="206"/>
      <c r="O365" s="206"/>
      <c r="P365" s="206"/>
    </row>
    <row r="366" ht="15.75" customHeight="1">
      <c r="A366" s="394"/>
      <c r="B366" s="15"/>
      <c r="C366" s="15"/>
      <c r="D366" s="15"/>
      <c r="E366" s="488">
        <v>3.0</v>
      </c>
      <c r="F366" s="489">
        <v>2.0</v>
      </c>
      <c r="G366" s="489">
        <v>2.0</v>
      </c>
      <c r="H366" s="489">
        <v>2.0</v>
      </c>
      <c r="I366" s="489">
        <v>9.0</v>
      </c>
      <c r="J366" s="206"/>
      <c r="K366" s="206"/>
      <c r="L366" s="206"/>
      <c r="M366" s="206"/>
      <c r="N366" s="206"/>
      <c r="O366" s="206"/>
      <c r="P366" s="206"/>
    </row>
    <row r="367" ht="15.75" customHeight="1">
      <c r="A367" s="394"/>
      <c r="B367" s="15"/>
      <c r="C367" s="15"/>
      <c r="D367" s="15"/>
      <c r="E367" s="488">
        <v>3.0</v>
      </c>
      <c r="F367" s="489">
        <v>2.0</v>
      </c>
      <c r="G367" s="489">
        <v>2.0</v>
      </c>
      <c r="H367" s="489">
        <v>2.0</v>
      </c>
      <c r="I367" s="489">
        <v>9.0</v>
      </c>
      <c r="J367" s="206"/>
      <c r="K367" s="206"/>
      <c r="L367" s="206"/>
      <c r="M367" s="206"/>
      <c r="N367" s="206"/>
      <c r="O367" s="206"/>
      <c r="P367" s="206"/>
    </row>
    <row r="368" ht="15.75" customHeight="1">
      <c r="A368" s="394"/>
      <c r="B368" s="15"/>
      <c r="C368" s="15"/>
      <c r="D368" s="15"/>
      <c r="E368" s="488">
        <v>2.0</v>
      </c>
      <c r="F368" s="489">
        <v>2.0</v>
      </c>
      <c r="G368" s="489">
        <v>2.0</v>
      </c>
      <c r="H368" s="489">
        <v>2.0</v>
      </c>
      <c r="I368" s="489">
        <v>8.0</v>
      </c>
      <c r="J368" s="206"/>
      <c r="K368" s="206"/>
      <c r="L368" s="206"/>
      <c r="M368" s="206"/>
      <c r="N368" s="206"/>
      <c r="O368" s="206"/>
      <c r="P368" s="206"/>
    </row>
    <row r="369" ht="15.75" customHeight="1">
      <c r="A369" s="394"/>
      <c r="B369" s="15"/>
      <c r="C369" s="15"/>
      <c r="D369" s="15"/>
      <c r="E369" s="488">
        <v>2.0</v>
      </c>
      <c r="F369" s="489">
        <v>2.0</v>
      </c>
      <c r="G369" s="489">
        <v>2.0</v>
      </c>
      <c r="H369" s="489">
        <v>2.0</v>
      </c>
      <c r="I369" s="489">
        <v>8.0</v>
      </c>
      <c r="J369" s="206"/>
      <c r="K369" s="206"/>
      <c r="L369" s="206"/>
      <c r="M369" s="206"/>
      <c r="N369" s="206"/>
      <c r="O369" s="206"/>
      <c r="P369" s="206"/>
    </row>
    <row r="370" ht="15.75" customHeight="1">
      <c r="A370" s="394"/>
      <c r="B370" s="15"/>
      <c r="C370" s="15"/>
      <c r="D370" s="15"/>
      <c r="E370" s="488">
        <v>2.0</v>
      </c>
      <c r="F370" s="489">
        <v>2.0</v>
      </c>
      <c r="G370" s="489">
        <v>2.0</v>
      </c>
      <c r="H370" s="489">
        <v>2.0</v>
      </c>
      <c r="I370" s="489">
        <v>8.0</v>
      </c>
      <c r="J370" s="206"/>
      <c r="K370" s="206"/>
      <c r="L370" s="206"/>
      <c r="M370" s="206"/>
      <c r="N370" s="206"/>
      <c r="O370" s="206"/>
      <c r="P370" s="206"/>
    </row>
    <row r="371" ht="15.75" customHeight="1">
      <c r="A371" s="394"/>
      <c r="B371" s="15"/>
      <c r="C371" s="15"/>
      <c r="D371" s="15"/>
      <c r="E371" s="488">
        <v>3.0</v>
      </c>
      <c r="F371" s="489">
        <v>2.0</v>
      </c>
      <c r="G371" s="489">
        <v>2.0</v>
      </c>
      <c r="H371" s="489">
        <v>2.0</v>
      </c>
      <c r="I371" s="489">
        <v>9.0</v>
      </c>
      <c r="J371" s="206"/>
      <c r="K371" s="206"/>
      <c r="L371" s="206"/>
      <c r="M371" s="206"/>
      <c r="N371" s="206"/>
      <c r="O371" s="206"/>
      <c r="P371" s="206"/>
    </row>
    <row r="372" ht="15.75" customHeight="1">
      <c r="A372" s="394"/>
      <c r="B372" s="15"/>
      <c r="C372" s="15"/>
      <c r="D372" s="15"/>
      <c r="E372" s="488">
        <v>3.0</v>
      </c>
      <c r="F372" s="489">
        <v>2.0</v>
      </c>
      <c r="G372" s="489">
        <v>2.0</v>
      </c>
      <c r="H372" s="489">
        <v>2.0</v>
      </c>
      <c r="I372" s="489">
        <v>9.0</v>
      </c>
      <c r="J372" s="206"/>
      <c r="K372" s="206"/>
      <c r="L372" s="206"/>
      <c r="M372" s="206"/>
      <c r="N372" s="206"/>
      <c r="O372" s="206"/>
      <c r="P372" s="206"/>
    </row>
    <row r="373" ht="15.75" customHeight="1">
      <c r="A373" s="394"/>
      <c r="B373" s="15"/>
      <c r="C373" s="15"/>
      <c r="D373" s="15"/>
      <c r="E373" s="488">
        <v>3.0</v>
      </c>
      <c r="F373" s="489">
        <v>2.0</v>
      </c>
      <c r="G373" s="489">
        <v>2.0</v>
      </c>
      <c r="H373" s="489">
        <v>2.0</v>
      </c>
      <c r="I373" s="489">
        <v>9.0</v>
      </c>
      <c r="J373" s="206"/>
      <c r="K373" s="206"/>
      <c r="L373" s="206"/>
      <c r="M373" s="206"/>
      <c r="N373" s="206"/>
      <c r="O373" s="206"/>
      <c r="P373" s="206"/>
    </row>
    <row r="374" ht="15.75" customHeight="1">
      <c r="A374" s="394"/>
      <c r="B374" s="15"/>
      <c r="C374" s="15"/>
      <c r="D374" s="15"/>
      <c r="E374" s="490"/>
      <c r="F374" s="491"/>
      <c r="G374" s="491"/>
      <c r="H374" s="491"/>
      <c r="I374" s="499"/>
      <c r="J374" s="206"/>
      <c r="K374" s="206"/>
      <c r="L374" s="206"/>
      <c r="M374" s="206"/>
      <c r="N374" s="206"/>
      <c r="O374" s="206"/>
      <c r="P374" s="206"/>
    </row>
    <row r="375" ht="15.75" customHeight="1">
      <c r="A375" s="394"/>
      <c r="B375" s="15"/>
      <c r="C375" s="15"/>
      <c r="D375" s="15"/>
      <c r="E375" s="490"/>
      <c r="F375" s="491"/>
      <c r="G375" s="491"/>
      <c r="H375" s="491"/>
      <c r="I375" s="499"/>
      <c r="J375" s="206"/>
      <c r="K375" s="206"/>
      <c r="L375" s="206"/>
      <c r="M375" s="206"/>
      <c r="N375" s="206"/>
      <c r="O375" s="206"/>
      <c r="P375" s="206"/>
    </row>
    <row r="376" ht="15.75" customHeight="1">
      <c r="A376" s="394"/>
      <c r="B376" s="15"/>
      <c r="C376" s="15"/>
      <c r="D376" s="15"/>
      <c r="E376" s="490"/>
      <c r="F376" s="491"/>
      <c r="G376" s="491"/>
      <c r="H376" s="491"/>
      <c r="I376" s="491"/>
      <c r="J376" s="206"/>
      <c r="K376" s="206"/>
      <c r="L376" s="206"/>
      <c r="M376" s="206"/>
      <c r="N376" s="206"/>
      <c r="O376" s="206"/>
      <c r="P376" s="206"/>
    </row>
    <row r="377" ht="15.75" customHeight="1">
      <c r="A377" s="394"/>
      <c r="B377" s="16"/>
      <c r="C377" s="16"/>
      <c r="D377" s="16"/>
      <c r="E377" s="490"/>
      <c r="F377" s="491"/>
      <c r="G377" s="491"/>
      <c r="H377" s="491"/>
      <c r="I377" s="491"/>
      <c r="J377" s="211"/>
      <c r="K377" s="211"/>
      <c r="L377" s="211"/>
      <c r="M377" s="211"/>
      <c r="N377" s="211"/>
      <c r="O377" s="211"/>
      <c r="P377" s="211"/>
    </row>
    <row r="378" ht="15.75" customHeight="1">
      <c r="A378" s="480">
        <v>125.0</v>
      </c>
      <c r="B378" s="481" t="s">
        <v>375</v>
      </c>
      <c r="C378" s="482" t="s">
        <v>376</v>
      </c>
      <c r="D378" s="483" t="s">
        <v>377</v>
      </c>
      <c r="E378" s="495">
        <v>3.0</v>
      </c>
      <c r="F378" s="493">
        <v>2.0</v>
      </c>
      <c r="G378" s="493">
        <v>2.0</v>
      </c>
      <c r="H378" s="493">
        <v>2.0</v>
      </c>
      <c r="I378" s="489">
        <v>9.0</v>
      </c>
      <c r="J378" s="494">
        <v>9.0</v>
      </c>
      <c r="K378" s="487">
        <v>3.0</v>
      </c>
      <c r="L378" s="487">
        <v>4.0</v>
      </c>
      <c r="M378" s="487">
        <v>3.0</v>
      </c>
      <c r="N378" s="487">
        <v>4.0</v>
      </c>
      <c r="O378" s="487">
        <v>14.0</v>
      </c>
      <c r="P378" s="487">
        <v>23.0</v>
      </c>
    </row>
    <row r="379" ht="15.75" customHeight="1">
      <c r="A379" s="394"/>
      <c r="B379" s="15"/>
      <c r="C379" s="15"/>
      <c r="D379" s="15"/>
      <c r="E379" s="495">
        <v>3.0</v>
      </c>
      <c r="F379" s="493">
        <v>2.0</v>
      </c>
      <c r="G379" s="493">
        <v>2.0</v>
      </c>
      <c r="H379" s="493">
        <v>2.0</v>
      </c>
      <c r="I379" s="489">
        <v>9.0</v>
      </c>
      <c r="J379" s="206"/>
      <c r="K379" s="206"/>
      <c r="L379" s="206"/>
      <c r="M379" s="206"/>
      <c r="N379" s="206"/>
      <c r="O379" s="206"/>
      <c r="P379" s="206"/>
    </row>
    <row r="380" ht="15.75" customHeight="1">
      <c r="A380" s="394"/>
      <c r="B380" s="15"/>
      <c r="C380" s="15"/>
      <c r="D380" s="15"/>
      <c r="E380" s="495">
        <v>3.0</v>
      </c>
      <c r="F380" s="493">
        <v>2.0</v>
      </c>
      <c r="G380" s="493">
        <v>2.0</v>
      </c>
      <c r="H380" s="493">
        <v>2.0</v>
      </c>
      <c r="I380" s="489">
        <v>9.0</v>
      </c>
      <c r="J380" s="206"/>
      <c r="K380" s="206"/>
      <c r="L380" s="206"/>
      <c r="M380" s="206"/>
      <c r="N380" s="206"/>
      <c r="O380" s="206"/>
      <c r="P380" s="206"/>
    </row>
    <row r="381" ht="15.75" customHeight="1">
      <c r="A381" s="394"/>
      <c r="B381" s="15"/>
      <c r="C381" s="15"/>
      <c r="D381" s="15"/>
      <c r="E381" s="495">
        <v>3.0</v>
      </c>
      <c r="F381" s="493">
        <v>2.0</v>
      </c>
      <c r="G381" s="493">
        <v>2.0</v>
      </c>
      <c r="H381" s="493">
        <v>2.0</v>
      </c>
      <c r="I381" s="489">
        <v>9.0</v>
      </c>
      <c r="J381" s="206"/>
      <c r="K381" s="206"/>
      <c r="L381" s="206"/>
      <c r="M381" s="206"/>
      <c r="N381" s="206"/>
      <c r="O381" s="206"/>
      <c r="P381" s="206"/>
    </row>
    <row r="382" ht="15.75" customHeight="1">
      <c r="A382" s="394"/>
      <c r="B382" s="15"/>
      <c r="C382" s="15"/>
      <c r="D382" s="15"/>
      <c r="E382" s="495">
        <v>3.0</v>
      </c>
      <c r="F382" s="493">
        <v>2.0</v>
      </c>
      <c r="G382" s="493">
        <v>2.0</v>
      </c>
      <c r="H382" s="493">
        <v>2.0</v>
      </c>
      <c r="I382" s="489">
        <v>9.0</v>
      </c>
      <c r="J382" s="206"/>
      <c r="K382" s="206"/>
      <c r="L382" s="206"/>
      <c r="M382" s="206"/>
      <c r="N382" s="206"/>
      <c r="O382" s="206"/>
      <c r="P382" s="206"/>
    </row>
    <row r="383" ht="15.75" customHeight="1">
      <c r="A383" s="394"/>
      <c r="B383" s="15"/>
      <c r="C383" s="15"/>
      <c r="D383" s="15"/>
      <c r="E383" s="495">
        <v>3.0</v>
      </c>
      <c r="F383" s="493">
        <v>2.0</v>
      </c>
      <c r="G383" s="493">
        <v>2.0</v>
      </c>
      <c r="H383" s="493">
        <v>2.0</v>
      </c>
      <c r="I383" s="489">
        <v>9.0</v>
      </c>
      <c r="J383" s="206"/>
      <c r="K383" s="206"/>
      <c r="L383" s="206"/>
      <c r="M383" s="206"/>
      <c r="N383" s="206"/>
      <c r="O383" s="206"/>
      <c r="P383" s="206"/>
    </row>
    <row r="384" ht="15.75" customHeight="1">
      <c r="A384" s="394"/>
      <c r="B384" s="15"/>
      <c r="C384" s="15"/>
      <c r="D384" s="15"/>
      <c r="E384" s="495">
        <v>3.0</v>
      </c>
      <c r="F384" s="493">
        <v>2.0</v>
      </c>
      <c r="G384" s="493">
        <v>2.0</v>
      </c>
      <c r="H384" s="493">
        <v>2.0</v>
      </c>
      <c r="I384" s="489">
        <v>9.0</v>
      </c>
      <c r="J384" s="206"/>
      <c r="K384" s="206"/>
      <c r="L384" s="206"/>
      <c r="M384" s="206"/>
      <c r="N384" s="206"/>
      <c r="O384" s="206"/>
      <c r="P384" s="206"/>
    </row>
    <row r="385" ht="15.75" customHeight="1">
      <c r="A385" s="394"/>
      <c r="B385" s="15"/>
      <c r="C385" s="15"/>
      <c r="D385" s="15"/>
      <c r="E385" s="495">
        <v>3.0</v>
      </c>
      <c r="F385" s="493">
        <v>2.0</v>
      </c>
      <c r="G385" s="493">
        <v>2.0</v>
      </c>
      <c r="H385" s="493">
        <v>2.0</v>
      </c>
      <c r="I385" s="489">
        <v>9.0</v>
      </c>
      <c r="J385" s="206"/>
      <c r="K385" s="206"/>
      <c r="L385" s="206"/>
      <c r="M385" s="206"/>
      <c r="N385" s="206"/>
      <c r="O385" s="206"/>
      <c r="P385" s="206"/>
    </row>
    <row r="386" ht="15.75" customHeight="1">
      <c r="A386" s="394"/>
      <c r="B386" s="15"/>
      <c r="C386" s="15"/>
      <c r="D386" s="15"/>
      <c r="E386" s="495">
        <v>3.0</v>
      </c>
      <c r="F386" s="493">
        <v>2.0</v>
      </c>
      <c r="G386" s="493">
        <v>2.0</v>
      </c>
      <c r="H386" s="493">
        <v>2.0</v>
      </c>
      <c r="I386" s="489">
        <v>9.0</v>
      </c>
      <c r="J386" s="206"/>
      <c r="K386" s="206"/>
      <c r="L386" s="206"/>
      <c r="M386" s="206"/>
      <c r="N386" s="206"/>
      <c r="O386" s="206"/>
      <c r="P386" s="206"/>
    </row>
    <row r="387" ht="15.75" customHeight="1">
      <c r="A387" s="394"/>
      <c r="B387" s="15"/>
      <c r="C387" s="15"/>
      <c r="D387" s="15"/>
      <c r="E387" s="495">
        <v>3.0</v>
      </c>
      <c r="F387" s="493">
        <v>2.0</v>
      </c>
      <c r="G387" s="493">
        <v>2.0</v>
      </c>
      <c r="H387" s="493">
        <v>2.0</v>
      </c>
      <c r="I387" s="489">
        <v>9.0</v>
      </c>
      <c r="J387" s="206"/>
      <c r="K387" s="206"/>
      <c r="L387" s="206"/>
      <c r="M387" s="206"/>
      <c r="N387" s="206"/>
      <c r="O387" s="206"/>
      <c r="P387" s="206"/>
    </row>
    <row r="388" ht="15.75" customHeight="1">
      <c r="A388" s="394"/>
      <c r="B388" s="15"/>
      <c r="C388" s="15"/>
      <c r="D388" s="15"/>
      <c r="E388" s="490"/>
      <c r="F388" s="491"/>
      <c r="G388" s="491"/>
      <c r="H388" s="491"/>
      <c r="I388" s="489"/>
      <c r="J388" s="206"/>
      <c r="K388" s="206"/>
      <c r="L388" s="206"/>
      <c r="M388" s="206"/>
      <c r="N388" s="206"/>
      <c r="O388" s="206"/>
      <c r="P388" s="206"/>
    </row>
    <row r="389" ht="15.75" customHeight="1">
      <c r="A389" s="394"/>
      <c r="B389" s="15"/>
      <c r="C389" s="15"/>
      <c r="D389" s="15"/>
      <c r="E389" s="490"/>
      <c r="F389" s="491"/>
      <c r="G389" s="491"/>
      <c r="H389" s="491"/>
      <c r="I389" s="489"/>
      <c r="J389" s="206"/>
      <c r="K389" s="206"/>
      <c r="L389" s="206"/>
      <c r="M389" s="206"/>
      <c r="N389" s="206"/>
      <c r="O389" s="206"/>
      <c r="P389" s="206"/>
    </row>
    <row r="390" ht="15.75" customHeight="1">
      <c r="A390" s="394"/>
      <c r="B390" s="15"/>
      <c r="C390" s="15"/>
      <c r="D390" s="15"/>
      <c r="E390" s="490"/>
      <c r="F390" s="491"/>
      <c r="G390" s="491"/>
      <c r="H390" s="491"/>
      <c r="I390" s="489"/>
      <c r="J390" s="206"/>
      <c r="K390" s="206"/>
      <c r="L390" s="206"/>
      <c r="M390" s="206"/>
      <c r="N390" s="206"/>
      <c r="O390" s="206"/>
      <c r="P390" s="206"/>
    </row>
    <row r="391" ht="15.75" customHeight="1">
      <c r="A391" s="394"/>
      <c r="B391" s="16"/>
      <c r="C391" s="16"/>
      <c r="D391" s="16"/>
      <c r="E391" s="490"/>
      <c r="F391" s="491"/>
      <c r="G391" s="491"/>
      <c r="H391" s="491"/>
      <c r="I391" s="489"/>
      <c r="J391" s="211"/>
      <c r="K391" s="211"/>
      <c r="L391" s="211"/>
      <c r="M391" s="211"/>
      <c r="N391" s="211"/>
      <c r="O391" s="211"/>
      <c r="P391" s="211"/>
    </row>
    <row r="392" ht="15.75" customHeight="1">
      <c r="A392" s="480">
        <v>126.0</v>
      </c>
      <c r="B392" s="481" t="s">
        <v>378</v>
      </c>
      <c r="C392" s="482" t="s">
        <v>379</v>
      </c>
      <c r="D392" s="483" t="s">
        <v>380</v>
      </c>
      <c r="E392" s="488">
        <v>3.0</v>
      </c>
      <c r="F392" s="489">
        <v>2.0</v>
      </c>
      <c r="G392" s="489">
        <v>3.0</v>
      </c>
      <c r="H392" s="489">
        <v>2.0</v>
      </c>
      <c r="I392" s="489">
        <v>10.0</v>
      </c>
      <c r="J392" s="486">
        <v>9.0</v>
      </c>
      <c r="K392" s="487">
        <v>3.0</v>
      </c>
      <c r="L392" s="487">
        <v>4.0</v>
      </c>
      <c r="M392" s="487">
        <v>3.0</v>
      </c>
      <c r="N392" s="487">
        <v>5.0</v>
      </c>
      <c r="O392" s="487">
        <v>15.0</v>
      </c>
      <c r="P392" s="487">
        <v>24.0</v>
      </c>
    </row>
    <row r="393" ht="15.75" customHeight="1">
      <c r="A393" s="394"/>
      <c r="B393" s="15"/>
      <c r="C393" s="15"/>
      <c r="D393" s="15"/>
      <c r="E393" s="488">
        <v>3.0</v>
      </c>
      <c r="F393" s="489">
        <v>2.0</v>
      </c>
      <c r="G393" s="489">
        <v>3.0</v>
      </c>
      <c r="H393" s="489">
        <v>2.0</v>
      </c>
      <c r="I393" s="489">
        <v>10.0</v>
      </c>
      <c r="J393" s="206"/>
      <c r="K393" s="206"/>
      <c r="L393" s="206"/>
      <c r="M393" s="206"/>
      <c r="N393" s="206"/>
      <c r="O393" s="206"/>
      <c r="P393" s="206"/>
    </row>
    <row r="394" ht="15.75" customHeight="1">
      <c r="A394" s="394"/>
      <c r="B394" s="15"/>
      <c r="C394" s="15"/>
      <c r="D394" s="15"/>
      <c r="E394" s="488">
        <v>3.0</v>
      </c>
      <c r="F394" s="489">
        <v>2.0</v>
      </c>
      <c r="G394" s="489">
        <v>3.0</v>
      </c>
      <c r="H394" s="489">
        <v>2.0</v>
      </c>
      <c r="I394" s="489">
        <v>10.0</v>
      </c>
      <c r="J394" s="206"/>
      <c r="K394" s="206"/>
      <c r="L394" s="206"/>
      <c r="M394" s="206"/>
      <c r="N394" s="206"/>
      <c r="O394" s="206"/>
      <c r="P394" s="206"/>
    </row>
    <row r="395" ht="15.75" customHeight="1">
      <c r="A395" s="394"/>
      <c r="B395" s="15"/>
      <c r="C395" s="15"/>
      <c r="D395" s="15"/>
      <c r="E395" s="488">
        <v>2.0</v>
      </c>
      <c r="F395" s="489">
        <v>2.0</v>
      </c>
      <c r="G395" s="489">
        <v>2.0</v>
      </c>
      <c r="H395" s="489">
        <v>2.0</v>
      </c>
      <c r="I395" s="489">
        <v>8.0</v>
      </c>
      <c r="J395" s="206"/>
      <c r="K395" s="206"/>
      <c r="L395" s="206"/>
      <c r="M395" s="206"/>
      <c r="N395" s="206"/>
      <c r="O395" s="206"/>
      <c r="P395" s="206"/>
    </row>
    <row r="396" ht="15.75" customHeight="1">
      <c r="A396" s="394"/>
      <c r="B396" s="15"/>
      <c r="C396" s="15"/>
      <c r="D396" s="15"/>
      <c r="E396" s="488">
        <v>3.0</v>
      </c>
      <c r="F396" s="489">
        <v>2.0</v>
      </c>
      <c r="G396" s="489">
        <v>2.0</v>
      </c>
      <c r="H396" s="489">
        <v>2.0</v>
      </c>
      <c r="I396" s="489">
        <v>9.0</v>
      </c>
      <c r="J396" s="206"/>
      <c r="K396" s="206"/>
      <c r="L396" s="206"/>
      <c r="M396" s="206"/>
      <c r="N396" s="206"/>
      <c r="O396" s="206"/>
      <c r="P396" s="206"/>
    </row>
    <row r="397" ht="15.75" customHeight="1">
      <c r="A397" s="394"/>
      <c r="B397" s="15"/>
      <c r="C397" s="15"/>
      <c r="D397" s="15"/>
      <c r="E397" s="488">
        <v>2.0</v>
      </c>
      <c r="F397" s="489">
        <v>2.0</v>
      </c>
      <c r="G397" s="489">
        <v>2.0</v>
      </c>
      <c r="H397" s="489">
        <v>2.0</v>
      </c>
      <c r="I397" s="489">
        <v>8.0</v>
      </c>
      <c r="J397" s="206"/>
      <c r="K397" s="206"/>
      <c r="L397" s="206"/>
      <c r="M397" s="206"/>
      <c r="N397" s="206"/>
      <c r="O397" s="206"/>
      <c r="P397" s="206"/>
    </row>
    <row r="398" ht="15.75" customHeight="1">
      <c r="A398" s="394"/>
      <c r="B398" s="15"/>
      <c r="C398" s="15"/>
      <c r="D398" s="15"/>
      <c r="E398" s="488">
        <v>3.0</v>
      </c>
      <c r="F398" s="489">
        <v>2.0</v>
      </c>
      <c r="G398" s="489">
        <v>2.0</v>
      </c>
      <c r="H398" s="489">
        <v>2.0</v>
      </c>
      <c r="I398" s="489">
        <v>9.0</v>
      </c>
      <c r="J398" s="206"/>
      <c r="K398" s="206"/>
      <c r="L398" s="206"/>
      <c r="M398" s="206"/>
      <c r="N398" s="206"/>
      <c r="O398" s="206"/>
      <c r="P398" s="206"/>
    </row>
    <row r="399" ht="15.75" customHeight="1">
      <c r="A399" s="394"/>
      <c r="B399" s="15"/>
      <c r="C399" s="15"/>
      <c r="D399" s="15"/>
      <c r="E399" s="488">
        <v>2.0</v>
      </c>
      <c r="F399" s="489">
        <v>2.0</v>
      </c>
      <c r="G399" s="489">
        <v>2.0</v>
      </c>
      <c r="H399" s="489">
        <v>2.0</v>
      </c>
      <c r="I399" s="489">
        <v>8.0</v>
      </c>
      <c r="J399" s="206"/>
      <c r="K399" s="206"/>
      <c r="L399" s="206"/>
      <c r="M399" s="206"/>
      <c r="N399" s="206"/>
      <c r="O399" s="206"/>
      <c r="P399" s="206"/>
    </row>
    <row r="400" ht="15.75" customHeight="1">
      <c r="A400" s="394"/>
      <c r="B400" s="15"/>
      <c r="C400" s="15"/>
      <c r="D400" s="15"/>
      <c r="E400" s="488">
        <v>3.0</v>
      </c>
      <c r="F400" s="489">
        <v>2.0</v>
      </c>
      <c r="G400" s="489">
        <v>2.0</v>
      </c>
      <c r="H400" s="489">
        <v>2.0</v>
      </c>
      <c r="I400" s="489">
        <v>9.0</v>
      </c>
      <c r="J400" s="206"/>
      <c r="K400" s="206"/>
      <c r="L400" s="206"/>
      <c r="M400" s="206"/>
      <c r="N400" s="206"/>
      <c r="O400" s="206"/>
      <c r="P400" s="206"/>
    </row>
    <row r="401" ht="15.75" customHeight="1">
      <c r="A401" s="394"/>
      <c r="B401" s="15"/>
      <c r="C401" s="15"/>
      <c r="D401" s="15"/>
      <c r="E401" s="488">
        <v>3.0</v>
      </c>
      <c r="F401" s="489">
        <v>2.0</v>
      </c>
      <c r="G401" s="489">
        <v>2.0</v>
      </c>
      <c r="H401" s="489">
        <v>2.0</v>
      </c>
      <c r="I401" s="489">
        <v>9.0</v>
      </c>
      <c r="J401" s="206"/>
      <c r="K401" s="206"/>
      <c r="L401" s="206"/>
      <c r="M401" s="206"/>
      <c r="N401" s="206"/>
      <c r="O401" s="206"/>
      <c r="P401" s="206"/>
    </row>
    <row r="402" ht="15.75" customHeight="1">
      <c r="A402" s="394"/>
      <c r="B402" s="15"/>
      <c r="C402" s="15"/>
      <c r="D402" s="15"/>
      <c r="E402" s="490"/>
      <c r="F402" s="491"/>
      <c r="G402" s="491"/>
      <c r="H402" s="491"/>
      <c r="I402" s="499"/>
      <c r="J402" s="206"/>
      <c r="K402" s="206"/>
      <c r="L402" s="206"/>
      <c r="M402" s="206"/>
      <c r="N402" s="206"/>
      <c r="O402" s="206"/>
      <c r="P402" s="206"/>
    </row>
    <row r="403" ht="15.75" customHeight="1">
      <c r="A403" s="394"/>
      <c r="B403" s="15"/>
      <c r="C403" s="15"/>
      <c r="D403" s="15"/>
      <c r="E403" s="490"/>
      <c r="F403" s="491"/>
      <c r="G403" s="491"/>
      <c r="H403" s="491"/>
      <c r="I403" s="499"/>
      <c r="J403" s="206"/>
      <c r="K403" s="206"/>
      <c r="L403" s="206"/>
      <c r="M403" s="206"/>
      <c r="N403" s="206"/>
      <c r="O403" s="206"/>
      <c r="P403" s="206"/>
    </row>
    <row r="404" ht="15.75" customHeight="1">
      <c r="A404" s="394"/>
      <c r="B404" s="15"/>
      <c r="C404" s="15"/>
      <c r="D404" s="15"/>
      <c r="E404" s="490"/>
      <c r="F404" s="491"/>
      <c r="G404" s="491"/>
      <c r="H404" s="491"/>
      <c r="I404" s="491"/>
      <c r="J404" s="206"/>
      <c r="K404" s="206"/>
      <c r="L404" s="206"/>
      <c r="M404" s="206"/>
      <c r="N404" s="206"/>
      <c r="O404" s="206"/>
      <c r="P404" s="206"/>
    </row>
    <row r="405" ht="15.75" customHeight="1">
      <c r="A405" s="394"/>
      <c r="B405" s="16"/>
      <c r="C405" s="16"/>
      <c r="D405" s="16"/>
      <c r="E405" s="490"/>
      <c r="F405" s="491"/>
      <c r="G405" s="491"/>
      <c r="H405" s="491"/>
      <c r="I405" s="491"/>
      <c r="J405" s="211"/>
      <c r="K405" s="211"/>
      <c r="L405" s="211"/>
      <c r="M405" s="211"/>
      <c r="N405" s="211"/>
      <c r="O405" s="211"/>
      <c r="P405" s="211"/>
    </row>
    <row r="406" ht="15.75" customHeight="1">
      <c r="A406" s="480">
        <v>127.0</v>
      </c>
      <c r="B406" s="481" t="s">
        <v>381</v>
      </c>
      <c r="C406" s="482" t="s">
        <v>382</v>
      </c>
      <c r="D406" s="483" t="s">
        <v>383</v>
      </c>
      <c r="E406" s="488">
        <v>3.0</v>
      </c>
      <c r="F406" s="489">
        <v>2.0</v>
      </c>
      <c r="G406" s="489">
        <v>2.0</v>
      </c>
      <c r="H406" s="489">
        <v>2.0</v>
      </c>
      <c r="I406" s="489">
        <v>9.0</v>
      </c>
      <c r="J406" s="486">
        <v>8.0</v>
      </c>
      <c r="K406" s="487">
        <v>3.0</v>
      </c>
      <c r="L406" s="487">
        <v>4.0</v>
      </c>
      <c r="M406" s="487">
        <v>3.0</v>
      </c>
      <c r="N406" s="487">
        <v>4.0</v>
      </c>
      <c r="O406" s="487">
        <v>14.0</v>
      </c>
      <c r="P406" s="487">
        <v>22.0</v>
      </c>
    </row>
    <row r="407" ht="15.75" customHeight="1">
      <c r="A407" s="394"/>
      <c r="B407" s="15"/>
      <c r="C407" s="15"/>
      <c r="D407" s="15"/>
      <c r="E407" s="488">
        <v>2.0</v>
      </c>
      <c r="F407" s="489">
        <v>2.0</v>
      </c>
      <c r="G407" s="489">
        <v>2.0</v>
      </c>
      <c r="H407" s="489">
        <v>1.0</v>
      </c>
      <c r="I407" s="489">
        <v>7.0</v>
      </c>
      <c r="J407" s="206"/>
      <c r="K407" s="206"/>
      <c r="L407" s="206"/>
      <c r="M407" s="206"/>
      <c r="N407" s="206"/>
      <c r="O407" s="206"/>
      <c r="P407" s="206"/>
    </row>
    <row r="408" ht="15.75" customHeight="1">
      <c r="A408" s="394"/>
      <c r="B408" s="15"/>
      <c r="C408" s="15"/>
      <c r="D408" s="15"/>
      <c r="E408" s="488">
        <v>2.0</v>
      </c>
      <c r="F408" s="489">
        <v>2.0</v>
      </c>
      <c r="G408" s="489">
        <v>2.0</v>
      </c>
      <c r="H408" s="489">
        <v>2.0</v>
      </c>
      <c r="I408" s="489">
        <v>8.0</v>
      </c>
      <c r="J408" s="206"/>
      <c r="K408" s="206"/>
      <c r="L408" s="206"/>
      <c r="M408" s="206"/>
      <c r="N408" s="206"/>
      <c r="O408" s="206"/>
      <c r="P408" s="206"/>
    </row>
    <row r="409" ht="15.75" customHeight="1">
      <c r="A409" s="394"/>
      <c r="B409" s="15"/>
      <c r="C409" s="15"/>
      <c r="D409" s="15"/>
      <c r="E409" s="488">
        <v>2.0</v>
      </c>
      <c r="F409" s="489">
        <v>2.0</v>
      </c>
      <c r="G409" s="489">
        <v>2.0</v>
      </c>
      <c r="H409" s="489">
        <v>2.0</v>
      </c>
      <c r="I409" s="489">
        <v>8.0</v>
      </c>
      <c r="J409" s="206"/>
      <c r="K409" s="206"/>
      <c r="L409" s="206"/>
      <c r="M409" s="206"/>
      <c r="N409" s="206"/>
      <c r="O409" s="206"/>
      <c r="P409" s="206"/>
    </row>
    <row r="410" ht="15.75" customHeight="1">
      <c r="A410" s="394"/>
      <c r="B410" s="15"/>
      <c r="C410" s="15"/>
      <c r="D410" s="15"/>
      <c r="E410" s="488">
        <v>2.0</v>
      </c>
      <c r="F410" s="489">
        <v>2.0</v>
      </c>
      <c r="G410" s="489">
        <v>2.0</v>
      </c>
      <c r="H410" s="489">
        <v>1.0</v>
      </c>
      <c r="I410" s="489">
        <v>7.0</v>
      </c>
      <c r="J410" s="206"/>
      <c r="K410" s="206"/>
      <c r="L410" s="206"/>
      <c r="M410" s="206"/>
      <c r="N410" s="206"/>
      <c r="O410" s="206"/>
      <c r="P410" s="206"/>
    </row>
    <row r="411" ht="15.75" customHeight="1">
      <c r="A411" s="394"/>
      <c r="B411" s="15"/>
      <c r="C411" s="15"/>
      <c r="D411" s="15"/>
      <c r="E411" s="488">
        <v>2.0</v>
      </c>
      <c r="F411" s="489">
        <v>2.0</v>
      </c>
      <c r="G411" s="489">
        <v>2.0</v>
      </c>
      <c r="H411" s="489">
        <v>1.0</v>
      </c>
      <c r="I411" s="489">
        <v>7.0</v>
      </c>
      <c r="J411" s="206"/>
      <c r="K411" s="206"/>
      <c r="L411" s="206"/>
      <c r="M411" s="206"/>
      <c r="N411" s="206"/>
      <c r="O411" s="206"/>
      <c r="P411" s="206"/>
    </row>
    <row r="412" ht="15.75" customHeight="1">
      <c r="A412" s="394"/>
      <c r="B412" s="15"/>
      <c r="C412" s="15"/>
      <c r="D412" s="15"/>
      <c r="E412" s="488">
        <v>2.0</v>
      </c>
      <c r="F412" s="489">
        <v>2.0</v>
      </c>
      <c r="G412" s="489">
        <v>2.0</v>
      </c>
      <c r="H412" s="489">
        <v>2.0</v>
      </c>
      <c r="I412" s="489">
        <v>8.0</v>
      </c>
      <c r="J412" s="206"/>
      <c r="K412" s="206"/>
      <c r="L412" s="206"/>
      <c r="M412" s="206"/>
      <c r="N412" s="206"/>
      <c r="O412" s="206"/>
      <c r="P412" s="206"/>
    </row>
    <row r="413" ht="15.75" customHeight="1">
      <c r="A413" s="394"/>
      <c r="B413" s="15"/>
      <c r="C413" s="15"/>
      <c r="D413" s="15"/>
      <c r="E413" s="488">
        <v>2.0</v>
      </c>
      <c r="F413" s="489">
        <v>2.0</v>
      </c>
      <c r="G413" s="489">
        <v>2.0</v>
      </c>
      <c r="H413" s="489">
        <v>2.0</v>
      </c>
      <c r="I413" s="489">
        <v>8.0</v>
      </c>
      <c r="J413" s="206"/>
      <c r="K413" s="206"/>
      <c r="L413" s="206"/>
      <c r="M413" s="206"/>
      <c r="N413" s="206"/>
      <c r="O413" s="206"/>
      <c r="P413" s="206"/>
    </row>
    <row r="414" ht="15.75" customHeight="1">
      <c r="A414" s="394"/>
      <c r="B414" s="15"/>
      <c r="C414" s="15"/>
      <c r="D414" s="15"/>
      <c r="E414" s="488">
        <v>3.0</v>
      </c>
      <c r="F414" s="489">
        <v>2.0</v>
      </c>
      <c r="G414" s="489">
        <v>2.0</v>
      </c>
      <c r="H414" s="489">
        <v>2.0</v>
      </c>
      <c r="I414" s="489">
        <v>9.0</v>
      </c>
      <c r="J414" s="206"/>
      <c r="K414" s="206"/>
      <c r="L414" s="206"/>
      <c r="M414" s="206"/>
      <c r="N414" s="206"/>
      <c r="O414" s="206"/>
      <c r="P414" s="206"/>
    </row>
    <row r="415" ht="15.75" customHeight="1">
      <c r="A415" s="394"/>
      <c r="B415" s="15"/>
      <c r="C415" s="15"/>
      <c r="D415" s="15"/>
      <c r="E415" s="488">
        <v>3.0</v>
      </c>
      <c r="F415" s="489">
        <v>2.0</v>
      </c>
      <c r="G415" s="489">
        <v>2.0</v>
      </c>
      <c r="H415" s="489">
        <v>2.0</v>
      </c>
      <c r="I415" s="489">
        <v>9.0</v>
      </c>
      <c r="J415" s="206"/>
      <c r="K415" s="206"/>
      <c r="L415" s="206"/>
      <c r="M415" s="206"/>
      <c r="N415" s="206"/>
      <c r="O415" s="206"/>
      <c r="P415" s="206"/>
    </row>
    <row r="416" ht="15.75" customHeight="1">
      <c r="A416" s="394"/>
      <c r="B416" s="15"/>
      <c r="C416" s="15"/>
      <c r="D416" s="15"/>
      <c r="E416" s="490"/>
      <c r="F416" s="491"/>
      <c r="G416" s="491"/>
      <c r="H416" s="491"/>
      <c r="I416" s="499"/>
      <c r="J416" s="206"/>
      <c r="K416" s="206"/>
      <c r="L416" s="206"/>
      <c r="M416" s="206"/>
      <c r="N416" s="206"/>
      <c r="O416" s="206"/>
      <c r="P416" s="206"/>
    </row>
    <row r="417" ht="15.75" customHeight="1">
      <c r="A417" s="394"/>
      <c r="B417" s="15"/>
      <c r="C417" s="15"/>
      <c r="D417" s="15"/>
      <c r="E417" s="490"/>
      <c r="F417" s="491"/>
      <c r="G417" s="491"/>
      <c r="H417" s="491"/>
      <c r="I417" s="499"/>
      <c r="J417" s="206"/>
      <c r="K417" s="206"/>
      <c r="L417" s="206"/>
      <c r="M417" s="206"/>
      <c r="N417" s="206"/>
      <c r="O417" s="206"/>
      <c r="P417" s="206"/>
    </row>
    <row r="418" ht="15.75" customHeight="1">
      <c r="A418" s="394"/>
      <c r="B418" s="15"/>
      <c r="C418" s="15"/>
      <c r="D418" s="15"/>
      <c r="E418" s="490"/>
      <c r="F418" s="491"/>
      <c r="G418" s="491"/>
      <c r="H418" s="491"/>
      <c r="I418" s="491"/>
      <c r="J418" s="206"/>
      <c r="K418" s="206"/>
      <c r="L418" s="206"/>
      <c r="M418" s="206"/>
      <c r="N418" s="206"/>
      <c r="O418" s="206"/>
      <c r="P418" s="206"/>
    </row>
    <row r="419" ht="15.75" customHeight="1">
      <c r="A419" s="394"/>
      <c r="B419" s="16"/>
      <c r="C419" s="16"/>
      <c r="D419" s="16"/>
      <c r="E419" s="490"/>
      <c r="F419" s="491"/>
      <c r="G419" s="491"/>
      <c r="H419" s="491"/>
      <c r="I419" s="491"/>
      <c r="J419" s="211"/>
      <c r="K419" s="211"/>
      <c r="L419" s="211"/>
      <c r="M419" s="211"/>
      <c r="N419" s="211"/>
      <c r="O419" s="211"/>
      <c r="P419" s="211"/>
    </row>
    <row r="420" ht="15.75" customHeight="1">
      <c r="A420" s="480">
        <v>128.0</v>
      </c>
      <c r="B420" s="481" t="s">
        <v>384</v>
      </c>
      <c r="C420" s="482" t="s">
        <v>385</v>
      </c>
      <c r="D420" s="483" t="s">
        <v>933</v>
      </c>
      <c r="E420" s="488">
        <v>2.0</v>
      </c>
      <c r="F420" s="489">
        <v>2.0</v>
      </c>
      <c r="G420" s="489">
        <v>1.0</v>
      </c>
      <c r="H420" s="489">
        <v>1.0</v>
      </c>
      <c r="I420" s="489">
        <v>6.0</v>
      </c>
      <c r="J420" s="486">
        <v>7.0</v>
      </c>
      <c r="K420" s="487">
        <v>2.0</v>
      </c>
      <c r="L420" s="487">
        <v>3.0</v>
      </c>
      <c r="M420" s="487">
        <v>3.0</v>
      </c>
      <c r="N420" s="487">
        <v>4.0</v>
      </c>
      <c r="O420" s="487">
        <v>12.0</v>
      </c>
      <c r="P420" s="487">
        <v>19.0</v>
      </c>
    </row>
    <row r="421" ht="15.75" customHeight="1">
      <c r="A421" s="394"/>
      <c r="B421" s="15"/>
      <c r="C421" s="15"/>
      <c r="D421" s="15"/>
      <c r="E421" s="488">
        <v>2.0</v>
      </c>
      <c r="F421" s="489">
        <v>2.0</v>
      </c>
      <c r="G421" s="489">
        <v>2.0</v>
      </c>
      <c r="H421" s="489">
        <v>2.0</v>
      </c>
      <c r="I421" s="489">
        <v>8.0</v>
      </c>
      <c r="J421" s="206"/>
      <c r="K421" s="206"/>
      <c r="L421" s="206"/>
      <c r="M421" s="206"/>
      <c r="N421" s="206"/>
      <c r="O421" s="206"/>
      <c r="P421" s="206"/>
    </row>
    <row r="422" ht="15.75" customHeight="1">
      <c r="A422" s="394"/>
      <c r="B422" s="15"/>
      <c r="C422" s="15"/>
      <c r="D422" s="15"/>
      <c r="E422" s="495">
        <v>2.0</v>
      </c>
      <c r="F422" s="489">
        <v>2.0</v>
      </c>
      <c r="G422" s="489">
        <v>2.0</v>
      </c>
      <c r="H422" s="489">
        <v>2.0</v>
      </c>
      <c r="I422" s="489">
        <v>7.0</v>
      </c>
      <c r="J422" s="206"/>
      <c r="K422" s="206"/>
      <c r="L422" s="206"/>
      <c r="M422" s="206"/>
      <c r="N422" s="206"/>
      <c r="O422" s="206"/>
      <c r="P422" s="206"/>
    </row>
    <row r="423" ht="15.75" customHeight="1">
      <c r="A423" s="394"/>
      <c r="B423" s="15"/>
      <c r="C423" s="15"/>
      <c r="D423" s="15"/>
      <c r="E423" s="488">
        <v>2.0</v>
      </c>
      <c r="F423" s="489">
        <v>2.0</v>
      </c>
      <c r="G423" s="489">
        <v>2.0</v>
      </c>
      <c r="H423" s="489">
        <v>1.0</v>
      </c>
      <c r="I423" s="489">
        <v>7.0</v>
      </c>
      <c r="J423" s="206"/>
      <c r="K423" s="206"/>
      <c r="L423" s="206"/>
      <c r="M423" s="206"/>
      <c r="N423" s="206"/>
      <c r="O423" s="206"/>
      <c r="P423" s="206"/>
    </row>
    <row r="424" ht="15.75" customHeight="1">
      <c r="A424" s="394"/>
      <c r="B424" s="15"/>
      <c r="C424" s="15"/>
      <c r="D424" s="15"/>
      <c r="E424" s="488">
        <v>2.0</v>
      </c>
      <c r="F424" s="489">
        <v>2.0</v>
      </c>
      <c r="G424" s="489">
        <v>2.0</v>
      </c>
      <c r="H424" s="489">
        <v>1.0</v>
      </c>
      <c r="I424" s="489">
        <v>7.0</v>
      </c>
      <c r="J424" s="206"/>
      <c r="K424" s="206"/>
      <c r="L424" s="206"/>
      <c r="M424" s="206"/>
      <c r="N424" s="206"/>
      <c r="O424" s="206"/>
      <c r="P424" s="206"/>
    </row>
    <row r="425" ht="15.75" customHeight="1">
      <c r="A425" s="394"/>
      <c r="B425" s="15"/>
      <c r="C425" s="15"/>
      <c r="D425" s="15"/>
      <c r="E425" s="488">
        <v>2.0</v>
      </c>
      <c r="F425" s="489">
        <v>2.0</v>
      </c>
      <c r="G425" s="489">
        <v>2.0</v>
      </c>
      <c r="H425" s="489">
        <v>1.0</v>
      </c>
      <c r="I425" s="489">
        <v>7.0</v>
      </c>
      <c r="J425" s="206"/>
      <c r="K425" s="206"/>
      <c r="L425" s="206"/>
      <c r="M425" s="206"/>
      <c r="N425" s="206"/>
      <c r="O425" s="206"/>
      <c r="P425" s="206"/>
    </row>
    <row r="426" ht="15.75" customHeight="1">
      <c r="A426" s="394"/>
      <c r="B426" s="15"/>
      <c r="C426" s="15"/>
      <c r="D426" s="15"/>
      <c r="E426" s="488">
        <v>2.0</v>
      </c>
      <c r="F426" s="489">
        <v>2.0</v>
      </c>
      <c r="G426" s="489">
        <v>2.0</v>
      </c>
      <c r="H426" s="489">
        <v>1.0</v>
      </c>
      <c r="I426" s="489">
        <v>7.0</v>
      </c>
      <c r="J426" s="206"/>
      <c r="K426" s="206"/>
      <c r="L426" s="206"/>
      <c r="M426" s="206"/>
      <c r="N426" s="206"/>
      <c r="O426" s="206"/>
      <c r="P426" s="206"/>
    </row>
    <row r="427" ht="15.75" customHeight="1">
      <c r="A427" s="394"/>
      <c r="B427" s="15"/>
      <c r="C427" s="15"/>
      <c r="D427" s="15"/>
      <c r="E427" s="488">
        <v>2.0</v>
      </c>
      <c r="F427" s="489">
        <v>2.0</v>
      </c>
      <c r="G427" s="489">
        <v>2.0</v>
      </c>
      <c r="H427" s="489">
        <v>1.0</v>
      </c>
      <c r="I427" s="489">
        <v>7.0</v>
      </c>
      <c r="J427" s="206"/>
      <c r="K427" s="206"/>
      <c r="L427" s="206"/>
      <c r="M427" s="206"/>
      <c r="N427" s="206"/>
      <c r="O427" s="206"/>
      <c r="P427" s="206"/>
    </row>
    <row r="428" ht="15.75" customHeight="1">
      <c r="A428" s="394"/>
      <c r="B428" s="15"/>
      <c r="C428" s="15"/>
      <c r="D428" s="15"/>
      <c r="E428" s="488">
        <v>2.0</v>
      </c>
      <c r="F428" s="489">
        <v>2.0</v>
      </c>
      <c r="G428" s="489">
        <v>2.0</v>
      </c>
      <c r="H428" s="489">
        <v>1.0</v>
      </c>
      <c r="I428" s="489">
        <v>7.0</v>
      </c>
      <c r="J428" s="206"/>
      <c r="K428" s="206"/>
      <c r="L428" s="206"/>
      <c r="M428" s="206"/>
      <c r="N428" s="206"/>
      <c r="O428" s="206"/>
      <c r="P428" s="206"/>
    </row>
    <row r="429" ht="15.75" customHeight="1">
      <c r="A429" s="394"/>
      <c r="B429" s="15"/>
      <c r="C429" s="15"/>
      <c r="D429" s="15"/>
      <c r="E429" s="488">
        <v>2.0</v>
      </c>
      <c r="F429" s="489">
        <v>2.0</v>
      </c>
      <c r="G429" s="489">
        <v>2.0</v>
      </c>
      <c r="H429" s="489">
        <v>1.0</v>
      </c>
      <c r="I429" s="489">
        <v>7.0</v>
      </c>
      <c r="J429" s="206"/>
      <c r="K429" s="206"/>
      <c r="L429" s="206"/>
      <c r="M429" s="206"/>
      <c r="N429" s="206"/>
      <c r="O429" s="206"/>
      <c r="P429" s="206"/>
    </row>
    <row r="430" ht="15.75" customHeight="1">
      <c r="A430" s="394"/>
      <c r="B430" s="15"/>
      <c r="C430" s="15"/>
      <c r="D430" s="15"/>
      <c r="E430" s="488">
        <v>2.0</v>
      </c>
      <c r="F430" s="489">
        <v>2.0</v>
      </c>
      <c r="G430" s="489">
        <v>2.0</v>
      </c>
      <c r="H430" s="489">
        <v>1.0</v>
      </c>
      <c r="I430" s="489">
        <v>7.0</v>
      </c>
      <c r="J430" s="206"/>
      <c r="K430" s="206"/>
      <c r="L430" s="206"/>
      <c r="M430" s="206"/>
      <c r="N430" s="206"/>
      <c r="O430" s="206"/>
      <c r="P430" s="206"/>
    </row>
    <row r="431" ht="15.75" customHeight="1">
      <c r="A431" s="394"/>
      <c r="B431" s="15"/>
      <c r="C431" s="15"/>
      <c r="D431" s="15"/>
      <c r="E431" s="488">
        <v>2.0</v>
      </c>
      <c r="F431" s="489">
        <v>2.0</v>
      </c>
      <c r="G431" s="489">
        <v>2.0</v>
      </c>
      <c r="H431" s="489">
        <v>1.0</v>
      </c>
      <c r="I431" s="489">
        <v>7.0</v>
      </c>
      <c r="J431" s="206"/>
      <c r="K431" s="206"/>
      <c r="L431" s="206"/>
      <c r="M431" s="206"/>
      <c r="N431" s="206"/>
      <c r="O431" s="206"/>
      <c r="P431" s="206"/>
    </row>
    <row r="432" ht="15.75" customHeight="1">
      <c r="A432" s="394"/>
      <c r="B432" s="15"/>
      <c r="C432" s="15"/>
      <c r="D432" s="15"/>
      <c r="E432" s="490"/>
      <c r="F432" s="491"/>
      <c r="G432" s="491"/>
      <c r="H432" s="491"/>
      <c r="I432" s="499"/>
      <c r="J432" s="206"/>
      <c r="K432" s="206"/>
      <c r="L432" s="206"/>
      <c r="M432" s="206"/>
      <c r="N432" s="206"/>
      <c r="O432" s="206"/>
      <c r="P432" s="206"/>
    </row>
    <row r="433" ht="15.75" customHeight="1">
      <c r="A433" s="394"/>
      <c r="B433" s="16"/>
      <c r="C433" s="16"/>
      <c r="D433" s="16"/>
      <c r="E433" s="490"/>
      <c r="F433" s="491"/>
      <c r="G433" s="491"/>
      <c r="H433" s="491"/>
      <c r="I433" s="491"/>
      <c r="J433" s="211"/>
      <c r="K433" s="211"/>
      <c r="L433" s="211"/>
      <c r="M433" s="211"/>
      <c r="N433" s="211"/>
      <c r="O433" s="211"/>
      <c r="P433" s="211"/>
    </row>
    <row r="434" ht="15.75" customHeight="1">
      <c r="A434" s="480">
        <v>130.0</v>
      </c>
      <c r="B434" s="481" t="s">
        <v>387</v>
      </c>
      <c r="C434" s="482" t="s">
        <v>388</v>
      </c>
      <c r="D434" s="483" t="s">
        <v>389</v>
      </c>
      <c r="E434" s="488">
        <v>3.0</v>
      </c>
      <c r="F434" s="489">
        <v>2.0</v>
      </c>
      <c r="G434" s="489">
        <v>2.0</v>
      </c>
      <c r="H434" s="489">
        <v>2.0</v>
      </c>
      <c r="I434" s="489">
        <v>9.0</v>
      </c>
      <c r="J434" s="486">
        <v>8.1</v>
      </c>
      <c r="K434" s="487">
        <v>3.0</v>
      </c>
      <c r="L434" s="487">
        <v>4.0</v>
      </c>
      <c r="M434" s="487">
        <v>3.0</v>
      </c>
      <c r="N434" s="487">
        <v>4.0</v>
      </c>
      <c r="O434" s="487">
        <v>14.0</v>
      </c>
      <c r="P434" s="487">
        <v>22.1</v>
      </c>
    </row>
    <row r="435" ht="15.75" customHeight="1">
      <c r="A435" s="394"/>
      <c r="B435" s="15"/>
      <c r="C435" s="15"/>
      <c r="D435" s="15"/>
      <c r="E435" s="488">
        <v>2.0</v>
      </c>
      <c r="F435" s="489">
        <v>2.0</v>
      </c>
      <c r="G435" s="489">
        <v>2.0</v>
      </c>
      <c r="H435" s="489">
        <v>2.0</v>
      </c>
      <c r="I435" s="489">
        <v>8.0</v>
      </c>
      <c r="J435" s="206"/>
      <c r="K435" s="206"/>
      <c r="L435" s="206"/>
      <c r="M435" s="206"/>
      <c r="N435" s="206"/>
      <c r="O435" s="206"/>
      <c r="P435" s="206"/>
    </row>
    <row r="436" ht="15.75" customHeight="1">
      <c r="A436" s="394"/>
      <c r="B436" s="15"/>
      <c r="C436" s="15"/>
      <c r="D436" s="15"/>
      <c r="E436" s="488">
        <v>2.0</v>
      </c>
      <c r="F436" s="489">
        <v>2.0</v>
      </c>
      <c r="G436" s="489">
        <v>2.0</v>
      </c>
      <c r="H436" s="489">
        <v>2.0</v>
      </c>
      <c r="I436" s="489">
        <v>8.0</v>
      </c>
      <c r="J436" s="206"/>
      <c r="K436" s="206"/>
      <c r="L436" s="206"/>
      <c r="M436" s="206"/>
      <c r="N436" s="206"/>
      <c r="O436" s="206"/>
      <c r="P436" s="206"/>
    </row>
    <row r="437" ht="15.75" customHeight="1">
      <c r="A437" s="394"/>
      <c r="B437" s="15"/>
      <c r="C437" s="15"/>
      <c r="D437" s="15"/>
      <c r="E437" s="488">
        <v>2.0</v>
      </c>
      <c r="F437" s="489">
        <v>2.0</v>
      </c>
      <c r="G437" s="489">
        <v>2.0</v>
      </c>
      <c r="H437" s="489">
        <v>2.0</v>
      </c>
      <c r="I437" s="489">
        <v>8.0</v>
      </c>
      <c r="J437" s="206"/>
      <c r="K437" s="206"/>
      <c r="L437" s="206"/>
      <c r="M437" s="206"/>
      <c r="N437" s="206"/>
      <c r="O437" s="206"/>
      <c r="P437" s="206"/>
    </row>
    <row r="438" ht="15.75" customHeight="1">
      <c r="A438" s="394"/>
      <c r="B438" s="15"/>
      <c r="C438" s="15"/>
      <c r="D438" s="15"/>
      <c r="E438" s="488">
        <v>2.0</v>
      </c>
      <c r="F438" s="489">
        <v>2.0</v>
      </c>
      <c r="G438" s="489">
        <v>2.0</v>
      </c>
      <c r="H438" s="489">
        <v>2.0</v>
      </c>
      <c r="I438" s="489">
        <v>8.0</v>
      </c>
      <c r="J438" s="206"/>
      <c r="K438" s="206"/>
      <c r="L438" s="206"/>
      <c r="M438" s="206"/>
      <c r="N438" s="206"/>
      <c r="O438" s="206"/>
      <c r="P438" s="206"/>
    </row>
    <row r="439" ht="15.75" customHeight="1">
      <c r="A439" s="394"/>
      <c r="B439" s="15"/>
      <c r="C439" s="15"/>
      <c r="D439" s="15"/>
      <c r="E439" s="488">
        <v>2.0</v>
      </c>
      <c r="F439" s="489">
        <v>2.0</v>
      </c>
      <c r="G439" s="489">
        <v>2.0</v>
      </c>
      <c r="H439" s="489">
        <v>2.0</v>
      </c>
      <c r="I439" s="489">
        <v>8.0</v>
      </c>
      <c r="J439" s="206"/>
      <c r="K439" s="206"/>
      <c r="L439" s="206"/>
      <c r="M439" s="206"/>
      <c r="N439" s="206"/>
      <c r="O439" s="206"/>
      <c r="P439" s="206"/>
    </row>
    <row r="440" ht="15.75" customHeight="1">
      <c r="A440" s="394"/>
      <c r="B440" s="15"/>
      <c r="C440" s="15"/>
      <c r="D440" s="15"/>
      <c r="E440" s="488">
        <v>2.0</v>
      </c>
      <c r="F440" s="489">
        <v>2.0</v>
      </c>
      <c r="G440" s="489">
        <v>2.0</v>
      </c>
      <c r="H440" s="489">
        <v>2.0</v>
      </c>
      <c r="I440" s="489">
        <v>8.0</v>
      </c>
      <c r="J440" s="206"/>
      <c r="K440" s="206"/>
      <c r="L440" s="206"/>
      <c r="M440" s="206"/>
      <c r="N440" s="206"/>
      <c r="O440" s="206"/>
      <c r="P440" s="206"/>
    </row>
    <row r="441" ht="15.75" customHeight="1">
      <c r="A441" s="394"/>
      <c r="B441" s="15"/>
      <c r="C441" s="15"/>
      <c r="D441" s="15"/>
      <c r="E441" s="488">
        <v>2.0</v>
      </c>
      <c r="F441" s="489">
        <v>2.0</v>
      </c>
      <c r="G441" s="489">
        <v>2.0</v>
      </c>
      <c r="H441" s="489">
        <v>2.0</v>
      </c>
      <c r="I441" s="489">
        <v>8.0</v>
      </c>
      <c r="J441" s="206"/>
      <c r="K441" s="206"/>
      <c r="L441" s="206"/>
      <c r="M441" s="206"/>
      <c r="N441" s="206"/>
      <c r="O441" s="206"/>
      <c r="P441" s="206"/>
    </row>
    <row r="442" ht="15.75" customHeight="1">
      <c r="A442" s="394"/>
      <c r="B442" s="15"/>
      <c r="C442" s="15"/>
      <c r="D442" s="15"/>
      <c r="E442" s="488">
        <v>2.0</v>
      </c>
      <c r="F442" s="489">
        <v>2.0</v>
      </c>
      <c r="G442" s="489">
        <v>2.0</v>
      </c>
      <c r="H442" s="489">
        <v>2.0</v>
      </c>
      <c r="I442" s="489">
        <v>8.0</v>
      </c>
      <c r="J442" s="206"/>
      <c r="K442" s="206"/>
      <c r="L442" s="206"/>
      <c r="M442" s="206"/>
      <c r="N442" s="206"/>
      <c r="O442" s="206"/>
      <c r="P442" s="206"/>
    </row>
    <row r="443" ht="15.75" customHeight="1">
      <c r="A443" s="394"/>
      <c r="B443" s="15"/>
      <c r="C443" s="15"/>
      <c r="D443" s="15"/>
      <c r="E443" s="488">
        <v>2.0</v>
      </c>
      <c r="F443" s="489">
        <v>2.0</v>
      </c>
      <c r="G443" s="489">
        <v>2.0</v>
      </c>
      <c r="H443" s="489">
        <v>2.0</v>
      </c>
      <c r="I443" s="489">
        <v>8.0</v>
      </c>
      <c r="J443" s="206"/>
      <c r="K443" s="206"/>
      <c r="L443" s="206"/>
      <c r="M443" s="206"/>
      <c r="N443" s="206"/>
      <c r="O443" s="206"/>
      <c r="P443" s="206"/>
    </row>
    <row r="444" ht="15.75" customHeight="1">
      <c r="A444" s="394"/>
      <c r="B444" s="15"/>
      <c r="C444" s="15"/>
      <c r="D444" s="15"/>
      <c r="E444" s="490"/>
      <c r="F444" s="491"/>
      <c r="G444" s="491"/>
      <c r="H444" s="491"/>
      <c r="I444" s="499"/>
      <c r="J444" s="206"/>
      <c r="K444" s="206"/>
      <c r="L444" s="206"/>
      <c r="M444" s="206"/>
      <c r="N444" s="206"/>
      <c r="O444" s="206"/>
      <c r="P444" s="206"/>
    </row>
    <row r="445" ht="15.75" customHeight="1">
      <c r="A445" s="394"/>
      <c r="B445" s="15"/>
      <c r="C445" s="15"/>
      <c r="D445" s="15"/>
      <c r="E445" s="490"/>
      <c r="F445" s="491"/>
      <c r="G445" s="491"/>
      <c r="H445" s="491"/>
      <c r="I445" s="499"/>
      <c r="J445" s="206"/>
      <c r="K445" s="206"/>
      <c r="L445" s="206"/>
      <c r="M445" s="206"/>
      <c r="N445" s="206"/>
      <c r="O445" s="206"/>
      <c r="P445" s="206"/>
    </row>
    <row r="446" ht="15.75" customHeight="1">
      <c r="A446" s="394"/>
      <c r="B446" s="15"/>
      <c r="C446" s="15"/>
      <c r="D446" s="15"/>
      <c r="E446" s="490"/>
      <c r="F446" s="491"/>
      <c r="G446" s="491"/>
      <c r="H446" s="491"/>
      <c r="I446" s="491"/>
      <c r="J446" s="206"/>
      <c r="K446" s="206"/>
      <c r="L446" s="206"/>
      <c r="M446" s="206"/>
      <c r="N446" s="206"/>
      <c r="O446" s="206"/>
      <c r="P446" s="206"/>
    </row>
    <row r="447" ht="15.75" customHeight="1">
      <c r="A447" s="394"/>
      <c r="B447" s="16"/>
      <c r="C447" s="16"/>
      <c r="D447" s="16"/>
      <c r="E447" s="490"/>
      <c r="F447" s="491"/>
      <c r="G447" s="491"/>
      <c r="H447" s="491"/>
      <c r="I447" s="491"/>
      <c r="J447" s="211"/>
      <c r="K447" s="211"/>
      <c r="L447" s="211"/>
      <c r="M447" s="211"/>
      <c r="N447" s="211"/>
      <c r="O447" s="211"/>
      <c r="P447" s="211"/>
    </row>
    <row r="448" ht="15.75" customHeight="1">
      <c r="A448" s="480">
        <v>131.0</v>
      </c>
      <c r="B448" s="481" t="s">
        <v>390</v>
      </c>
      <c r="C448" s="482" t="s">
        <v>391</v>
      </c>
      <c r="D448" s="483" t="s">
        <v>392</v>
      </c>
      <c r="E448" s="488">
        <v>3.0</v>
      </c>
      <c r="F448" s="489">
        <v>2.0</v>
      </c>
      <c r="G448" s="489">
        <v>2.0</v>
      </c>
      <c r="H448" s="489">
        <v>2.0</v>
      </c>
      <c r="I448" s="489">
        <v>9.0</v>
      </c>
      <c r="J448" s="486">
        <v>8.7</v>
      </c>
      <c r="K448" s="487">
        <v>3.0</v>
      </c>
      <c r="L448" s="487">
        <v>4.0</v>
      </c>
      <c r="M448" s="487">
        <v>3.0</v>
      </c>
      <c r="N448" s="487">
        <v>4.0</v>
      </c>
      <c r="O448" s="487">
        <v>14.0</v>
      </c>
      <c r="P448" s="487">
        <v>22.7</v>
      </c>
    </row>
    <row r="449" ht="15.75" customHeight="1">
      <c r="A449" s="394"/>
      <c r="B449" s="15"/>
      <c r="C449" s="15"/>
      <c r="D449" s="15"/>
      <c r="E449" s="488">
        <v>3.0</v>
      </c>
      <c r="F449" s="489">
        <v>2.0</v>
      </c>
      <c r="G449" s="489">
        <v>2.0</v>
      </c>
      <c r="H449" s="489">
        <v>2.0</v>
      </c>
      <c r="I449" s="489">
        <v>9.0</v>
      </c>
      <c r="J449" s="206"/>
      <c r="K449" s="206"/>
      <c r="L449" s="206"/>
      <c r="M449" s="206"/>
      <c r="N449" s="206"/>
      <c r="O449" s="206"/>
      <c r="P449" s="206"/>
    </row>
    <row r="450" ht="15.75" customHeight="1">
      <c r="A450" s="394"/>
      <c r="B450" s="15"/>
      <c r="C450" s="15"/>
      <c r="D450" s="15"/>
      <c r="E450" s="488">
        <v>3.0</v>
      </c>
      <c r="F450" s="489">
        <v>2.0</v>
      </c>
      <c r="G450" s="489">
        <v>2.0</v>
      </c>
      <c r="H450" s="489">
        <v>1.0</v>
      </c>
      <c r="I450" s="489">
        <v>8.0</v>
      </c>
      <c r="J450" s="206"/>
      <c r="K450" s="206"/>
      <c r="L450" s="206"/>
      <c r="M450" s="206"/>
      <c r="N450" s="206"/>
      <c r="O450" s="206"/>
      <c r="P450" s="206"/>
    </row>
    <row r="451" ht="15.75" customHeight="1">
      <c r="A451" s="394"/>
      <c r="B451" s="15"/>
      <c r="C451" s="15"/>
      <c r="D451" s="15"/>
      <c r="E451" s="488">
        <v>3.0</v>
      </c>
      <c r="F451" s="489">
        <v>2.0</v>
      </c>
      <c r="G451" s="489">
        <v>2.0</v>
      </c>
      <c r="H451" s="489">
        <v>2.0</v>
      </c>
      <c r="I451" s="489">
        <v>9.0</v>
      </c>
      <c r="J451" s="206"/>
      <c r="K451" s="206"/>
      <c r="L451" s="206"/>
      <c r="M451" s="206"/>
      <c r="N451" s="206"/>
      <c r="O451" s="206"/>
      <c r="P451" s="206"/>
    </row>
    <row r="452" ht="15.75" customHeight="1">
      <c r="A452" s="394"/>
      <c r="B452" s="15"/>
      <c r="C452" s="15"/>
      <c r="D452" s="15"/>
      <c r="E452" s="488">
        <v>3.0</v>
      </c>
      <c r="F452" s="489">
        <v>2.0</v>
      </c>
      <c r="G452" s="489">
        <v>2.0</v>
      </c>
      <c r="H452" s="489">
        <v>2.0</v>
      </c>
      <c r="I452" s="489">
        <v>9.0</v>
      </c>
      <c r="J452" s="206"/>
      <c r="K452" s="206"/>
      <c r="L452" s="206"/>
      <c r="M452" s="206"/>
      <c r="N452" s="206"/>
      <c r="O452" s="206"/>
      <c r="P452" s="206"/>
    </row>
    <row r="453" ht="15.75" customHeight="1">
      <c r="A453" s="394"/>
      <c r="B453" s="15"/>
      <c r="C453" s="15"/>
      <c r="D453" s="15"/>
      <c r="E453" s="488">
        <v>2.0</v>
      </c>
      <c r="F453" s="489">
        <v>2.0</v>
      </c>
      <c r="G453" s="489">
        <v>2.0</v>
      </c>
      <c r="H453" s="489">
        <v>2.0</v>
      </c>
      <c r="I453" s="489">
        <v>8.0</v>
      </c>
      <c r="J453" s="206"/>
      <c r="K453" s="206"/>
      <c r="L453" s="206"/>
      <c r="M453" s="206"/>
      <c r="N453" s="206"/>
      <c r="O453" s="206"/>
      <c r="P453" s="206"/>
    </row>
    <row r="454" ht="15.75" customHeight="1">
      <c r="A454" s="394"/>
      <c r="B454" s="15"/>
      <c r="C454" s="15"/>
      <c r="D454" s="15"/>
      <c r="E454" s="488">
        <v>3.0</v>
      </c>
      <c r="F454" s="489">
        <v>2.0</v>
      </c>
      <c r="G454" s="489">
        <v>2.0</v>
      </c>
      <c r="H454" s="489">
        <v>2.0</v>
      </c>
      <c r="I454" s="489">
        <v>9.0</v>
      </c>
      <c r="J454" s="206"/>
      <c r="K454" s="206"/>
      <c r="L454" s="206"/>
      <c r="M454" s="206"/>
      <c r="N454" s="206"/>
      <c r="O454" s="206"/>
      <c r="P454" s="206"/>
    </row>
    <row r="455" ht="15.75" customHeight="1">
      <c r="A455" s="394"/>
      <c r="B455" s="15"/>
      <c r="C455" s="15"/>
      <c r="D455" s="15"/>
      <c r="E455" s="488">
        <v>2.0</v>
      </c>
      <c r="F455" s="489">
        <v>2.0</v>
      </c>
      <c r="G455" s="489">
        <v>2.0</v>
      </c>
      <c r="H455" s="489">
        <v>2.0</v>
      </c>
      <c r="I455" s="489">
        <v>8.0</v>
      </c>
      <c r="J455" s="206"/>
      <c r="K455" s="206"/>
      <c r="L455" s="206"/>
      <c r="M455" s="206"/>
      <c r="N455" s="206"/>
      <c r="O455" s="206"/>
      <c r="P455" s="206"/>
    </row>
    <row r="456" ht="15.75" customHeight="1">
      <c r="A456" s="394"/>
      <c r="B456" s="15"/>
      <c r="C456" s="15"/>
      <c r="D456" s="15"/>
      <c r="E456" s="488">
        <v>3.0</v>
      </c>
      <c r="F456" s="489">
        <v>2.0</v>
      </c>
      <c r="G456" s="489">
        <v>2.0</v>
      </c>
      <c r="H456" s="489">
        <v>2.0</v>
      </c>
      <c r="I456" s="489">
        <v>9.0</v>
      </c>
      <c r="J456" s="206"/>
      <c r="K456" s="206"/>
      <c r="L456" s="206"/>
      <c r="M456" s="206"/>
      <c r="N456" s="206"/>
      <c r="O456" s="206"/>
      <c r="P456" s="206"/>
    </row>
    <row r="457" ht="15.75" customHeight="1">
      <c r="A457" s="394"/>
      <c r="B457" s="15"/>
      <c r="C457" s="15"/>
      <c r="D457" s="15"/>
      <c r="E457" s="488">
        <v>3.0</v>
      </c>
      <c r="F457" s="489">
        <v>2.0</v>
      </c>
      <c r="G457" s="489">
        <v>2.0</v>
      </c>
      <c r="H457" s="489">
        <v>2.0</v>
      </c>
      <c r="I457" s="489">
        <v>9.0</v>
      </c>
      <c r="J457" s="206"/>
      <c r="K457" s="206"/>
      <c r="L457" s="206"/>
      <c r="M457" s="206"/>
      <c r="N457" s="206"/>
      <c r="O457" s="206"/>
      <c r="P457" s="206"/>
    </row>
    <row r="458" ht="15.75" customHeight="1">
      <c r="A458" s="394"/>
      <c r="B458" s="15"/>
      <c r="C458" s="15"/>
      <c r="D458" s="15"/>
      <c r="E458" s="490"/>
      <c r="F458" s="491"/>
      <c r="G458" s="491"/>
      <c r="H458" s="491"/>
      <c r="I458" s="499"/>
      <c r="J458" s="206"/>
      <c r="K458" s="206"/>
      <c r="L458" s="206"/>
      <c r="M458" s="206"/>
      <c r="N458" s="206"/>
      <c r="O458" s="206"/>
      <c r="P458" s="206"/>
    </row>
    <row r="459" ht="15.75" customHeight="1">
      <c r="A459" s="394"/>
      <c r="B459" s="15"/>
      <c r="C459" s="15"/>
      <c r="D459" s="15"/>
      <c r="E459" s="490"/>
      <c r="F459" s="491"/>
      <c r="G459" s="491"/>
      <c r="H459" s="491"/>
      <c r="I459" s="499"/>
      <c r="J459" s="206"/>
      <c r="K459" s="206"/>
      <c r="L459" s="206"/>
      <c r="M459" s="206"/>
      <c r="N459" s="206"/>
      <c r="O459" s="206"/>
      <c r="P459" s="206"/>
    </row>
    <row r="460" ht="15.75" customHeight="1">
      <c r="A460" s="394"/>
      <c r="B460" s="15"/>
      <c r="C460" s="15"/>
      <c r="D460" s="15"/>
      <c r="E460" s="490"/>
      <c r="F460" s="491"/>
      <c r="G460" s="491"/>
      <c r="H460" s="491"/>
      <c r="I460" s="491"/>
      <c r="J460" s="206"/>
      <c r="K460" s="206"/>
      <c r="L460" s="206"/>
      <c r="M460" s="206"/>
      <c r="N460" s="206"/>
      <c r="O460" s="206"/>
      <c r="P460" s="206"/>
    </row>
    <row r="461" ht="15.75" customHeight="1">
      <c r="A461" s="394"/>
      <c r="B461" s="16"/>
      <c r="C461" s="16"/>
      <c r="D461" s="16"/>
      <c r="E461" s="490"/>
      <c r="F461" s="491"/>
      <c r="G461" s="491"/>
      <c r="H461" s="491"/>
      <c r="I461" s="491"/>
      <c r="J461" s="211"/>
      <c r="K461" s="206"/>
      <c r="L461" s="206"/>
      <c r="M461" s="206"/>
      <c r="N461" s="206"/>
      <c r="O461" s="206"/>
      <c r="P461" s="206"/>
    </row>
    <row r="462" ht="15.75" customHeight="1">
      <c r="A462" s="480">
        <v>132.0</v>
      </c>
      <c r="B462" s="481" t="s">
        <v>393</v>
      </c>
      <c r="C462" s="482" t="s">
        <v>394</v>
      </c>
      <c r="D462" s="483" t="s">
        <v>395</v>
      </c>
      <c r="E462" s="488">
        <v>3.0</v>
      </c>
      <c r="F462" s="489">
        <v>2.0</v>
      </c>
      <c r="G462" s="489">
        <v>3.0</v>
      </c>
      <c r="H462" s="489">
        <v>2.0</v>
      </c>
      <c r="I462" s="489">
        <v>10.0</v>
      </c>
      <c r="J462" s="486">
        <v>9.9</v>
      </c>
      <c r="K462" s="501">
        <v>3.0</v>
      </c>
      <c r="L462" s="501">
        <v>4.0</v>
      </c>
      <c r="M462" s="501">
        <v>3.0</v>
      </c>
      <c r="N462" s="501">
        <v>5.0</v>
      </c>
      <c r="O462" s="487">
        <v>15.0</v>
      </c>
      <c r="P462" s="487">
        <v>24.9</v>
      </c>
    </row>
    <row r="463" ht="15.75" customHeight="1">
      <c r="A463" s="394"/>
      <c r="B463" s="15"/>
      <c r="C463" s="15"/>
      <c r="D463" s="15"/>
      <c r="E463" s="488">
        <v>3.0</v>
      </c>
      <c r="F463" s="489">
        <v>2.0</v>
      </c>
      <c r="G463" s="489">
        <v>3.0</v>
      </c>
      <c r="H463" s="489">
        <v>2.0</v>
      </c>
      <c r="I463" s="489">
        <v>10.0</v>
      </c>
      <c r="J463" s="206"/>
      <c r="K463" s="206"/>
      <c r="L463" s="206"/>
      <c r="M463" s="206"/>
      <c r="N463" s="206"/>
      <c r="O463" s="206"/>
      <c r="P463" s="206"/>
    </row>
    <row r="464" ht="15.75" customHeight="1">
      <c r="A464" s="394"/>
      <c r="B464" s="15"/>
      <c r="C464" s="15"/>
      <c r="D464" s="15"/>
      <c r="E464" s="488">
        <v>3.0</v>
      </c>
      <c r="F464" s="489">
        <v>2.0</v>
      </c>
      <c r="G464" s="489">
        <v>3.0</v>
      </c>
      <c r="H464" s="489">
        <v>2.0</v>
      </c>
      <c r="I464" s="489">
        <v>10.0</v>
      </c>
      <c r="J464" s="206"/>
      <c r="K464" s="206"/>
      <c r="L464" s="206"/>
      <c r="M464" s="206"/>
      <c r="N464" s="206"/>
      <c r="O464" s="206"/>
      <c r="P464" s="206"/>
    </row>
    <row r="465" ht="15.75" customHeight="1">
      <c r="A465" s="394"/>
      <c r="B465" s="15"/>
      <c r="C465" s="15"/>
      <c r="D465" s="15"/>
      <c r="E465" s="488">
        <v>3.0</v>
      </c>
      <c r="F465" s="489">
        <v>2.0</v>
      </c>
      <c r="G465" s="489">
        <v>3.0</v>
      </c>
      <c r="H465" s="489">
        <v>2.0</v>
      </c>
      <c r="I465" s="489">
        <v>10.0</v>
      </c>
      <c r="J465" s="206"/>
      <c r="K465" s="206"/>
      <c r="L465" s="206"/>
      <c r="M465" s="206"/>
      <c r="N465" s="206"/>
      <c r="O465" s="206"/>
      <c r="P465" s="206"/>
    </row>
    <row r="466" ht="15.75" customHeight="1">
      <c r="A466" s="394"/>
      <c r="B466" s="15"/>
      <c r="C466" s="15"/>
      <c r="D466" s="15"/>
      <c r="E466" s="488">
        <v>3.0</v>
      </c>
      <c r="F466" s="489">
        <v>2.0</v>
      </c>
      <c r="G466" s="489">
        <v>3.0</v>
      </c>
      <c r="H466" s="489">
        <v>2.0</v>
      </c>
      <c r="I466" s="489">
        <v>10.0</v>
      </c>
      <c r="J466" s="206"/>
      <c r="K466" s="206"/>
      <c r="L466" s="206"/>
      <c r="M466" s="206"/>
      <c r="N466" s="206"/>
      <c r="O466" s="206"/>
      <c r="P466" s="206"/>
    </row>
    <row r="467" ht="15.75" customHeight="1">
      <c r="A467" s="394"/>
      <c r="B467" s="15"/>
      <c r="C467" s="15"/>
      <c r="D467" s="15"/>
      <c r="E467" s="488">
        <v>3.0</v>
      </c>
      <c r="F467" s="489">
        <v>2.0</v>
      </c>
      <c r="G467" s="489">
        <v>3.0</v>
      </c>
      <c r="H467" s="489">
        <v>2.0</v>
      </c>
      <c r="I467" s="489">
        <v>10.0</v>
      </c>
      <c r="J467" s="206"/>
      <c r="K467" s="206"/>
      <c r="L467" s="206"/>
      <c r="M467" s="206"/>
      <c r="N467" s="206"/>
      <c r="O467" s="206"/>
      <c r="P467" s="206"/>
    </row>
    <row r="468" ht="15.75" customHeight="1">
      <c r="A468" s="394"/>
      <c r="B468" s="15"/>
      <c r="C468" s="15"/>
      <c r="D468" s="15"/>
      <c r="E468" s="488">
        <v>3.0</v>
      </c>
      <c r="F468" s="489">
        <v>2.0</v>
      </c>
      <c r="G468" s="489">
        <v>3.0</v>
      </c>
      <c r="H468" s="489">
        <v>2.0</v>
      </c>
      <c r="I468" s="489">
        <v>10.0</v>
      </c>
      <c r="J468" s="206"/>
      <c r="K468" s="206"/>
      <c r="L468" s="206"/>
      <c r="M468" s="206"/>
      <c r="N468" s="206"/>
      <c r="O468" s="206"/>
      <c r="P468" s="206"/>
    </row>
    <row r="469" ht="15.75" customHeight="1">
      <c r="A469" s="394"/>
      <c r="B469" s="15"/>
      <c r="C469" s="15"/>
      <c r="D469" s="15"/>
      <c r="E469" s="488">
        <v>3.0</v>
      </c>
      <c r="F469" s="489">
        <v>2.0</v>
      </c>
      <c r="G469" s="489">
        <v>3.0</v>
      </c>
      <c r="H469" s="489">
        <v>2.0</v>
      </c>
      <c r="I469" s="489">
        <v>10.0</v>
      </c>
      <c r="J469" s="206"/>
      <c r="K469" s="206"/>
      <c r="L469" s="206"/>
      <c r="M469" s="206"/>
      <c r="N469" s="206"/>
      <c r="O469" s="206"/>
      <c r="P469" s="206"/>
    </row>
    <row r="470" ht="15.75" customHeight="1">
      <c r="A470" s="394"/>
      <c r="B470" s="15"/>
      <c r="C470" s="15"/>
      <c r="D470" s="15"/>
      <c r="E470" s="488">
        <v>3.0</v>
      </c>
      <c r="F470" s="489">
        <v>2.0</v>
      </c>
      <c r="G470" s="489">
        <v>2.0</v>
      </c>
      <c r="H470" s="489">
        <v>2.0</v>
      </c>
      <c r="I470" s="489">
        <v>9.0</v>
      </c>
      <c r="J470" s="206"/>
      <c r="K470" s="206"/>
      <c r="L470" s="206"/>
      <c r="M470" s="206"/>
      <c r="N470" s="206"/>
      <c r="O470" s="206"/>
      <c r="P470" s="206"/>
    </row>
    <row r="471" ht="15.75" customHeight="1">
      <c r="A471" s="394"/>
      <c r="B471" s="15"/>
      <c r="C471" s="15"/>
      <c r="D471" s="15"/>
      <c r="E471" s="488">
        <v>3.0</v>
      </c>
      <c r="F471" s="489">
        <v>2.0</v>
      </c>
      <c r="G471" s="489">
        <v>3.0</v>
      </c>
      <c r="H471" s="489">
        <v>2.0</v>
      </c>
      <c r="I471" s="489">
        <v>10.0</v>
      </c>
      <c r="J471" s="206"/>
      <c r="K471" s="206"/>
      <c r="L471" s="206"/>
      <c r="M471" s="206"/>
      <c r="N471" s="206"/>
      <c r="O471" s="206"/>
      <c r="P471" s="206"/>
    </row>
    <row r="472" ht="15.75" customHeight="1">
      <c r="A472" s="394"/>
      <c r="B472" s="15"/>
      <c r="C472" s="15"/>
      <c r="D472" s="15"/>
      <c r="E472" s="488">
        <v>3.0</v>
      </c>
      <c r="F472" s="489">
        <v>2.0</v>
      </c>
      <c r="G472" s="489">
        <v>3.0</v>
      </c>
      <c r="H472" s="489">
        <v>2.0</v>
      </c>
      <c r="I472" s="489">
        <v>10.0</v>
      </c>
      <c r="J472" s="206"/>
      <c r="K472" s="206"/>
      <c r="L472" s="206"/>
      <c r="M472" s="206"/>
      <c r="N472" s="206"/>
      <c r="O472" s="206"/>
      <c r="P472" s="206"/>
    </row>
    <row r="473" ht="15.75" customHeight="1">
      <c r="A473" s="394"/>
      <c r="B473" s="15"/>
      <c r="C473" s="15"/>
      <c r="D473" s="15"/>
      <c r="E473" s="488">
        <v>3.0</v>
      </c>
      <c r="F473" s="489">
        <v>2.0</v>
      </c>
      <c r="G473" s="489">
        <v>3.0</v>
      </c>
      <c r="H473" s="489">
        <v>2.0</v>
      </c>
      <c r="I473" s="489">
        <v>10.0</v>
      </c>
      <c r="J473" s="206"/>
      <c r="K473" s="206"/>
      <c r="L473" s="206"/>
      <c r="M473" s="206"/>
      <c r="N473" s="206"/>
      <c r="O473" s="206"/>
      <c r="P473" s="206"/>
    </row>
    <row r="474" ht="15.75" customHeight="1">
      <c r="A474" s="394"/>
      <c r="B474" s="15"/>
      <c r="C474" s="15"/>
      <c r="D474" s="15"/>
      <c r="E474" s="488">
        <v>3.0</v>
      </c>
      <c r="F474" s="489">
        <v>2.0</v>
      </c>
      <c r="G474" s="489">
        <v>3.0</v>
      </c>
      <c r="H474" s="489">
        <v>2.0</v>
      </c>
      <c r="I474" s="489">
        <v>10.0</v>
      </c>
      <c r="J474" s="206"/>
      <c r="K474" s="206"/>
      <c r="L474" s="206"/>
      <c r="M474" s="206"/>
      <c r="N474" s="206"/>
      <c r="O474" s="206"/>
      <c r="P474" s="206"/>
    </row>
    <row r="475" ht="15.75" customHeight="1">
      <c r="A475" s="394"/>
      <c r="B475" s="16"/>
      <c r="C475" s="16"/>
      <c r="D475" s="16"/>
      <c r="E475" s="488">
        <v>3.0</v>
      </c>
      <c r="F475" s="489">
        <v>2.0</v>
      </c>
      <c r="G475" s="489">
        <v>3.0</v>
      </c>
      <c r="H475" s="489">
        <v>2.0</v>
      </c>
      <c r="I475" s="489">
        <v>10.0</v>
      </c>
      <c r="J475" s="206"/>
      <c r="K475" s="206"/>
      <c r="L475" s="206"/>
      <c r="M475" s="206"/>
      <c r="N475" s="206"/>
      <c r="O475" s="206"/>
      <c r="P475" s="206"/>
    </row>
    <row r="476" ht="15.75" customHeight="1">
      <c r="A476" s="502">
        <v>135.0</v>
      </c>
      <c r="B476" s="503" t="s">
        <v>399</v>
      </c>
      <c r="C476" s="503" t="s">
        <v>400</v>
      </c>
      <c r="D476" s="503" t="s">
        <v>401</v>
      </c>
      <c r="E476" s="488">
        <v>2.0</v>
      </c>
      <c r="F476" s="489">
        <v>2.0</v>
      </c>
      <c r="G476" s="489">
        <v>2.0</v>
      </c>
      <c r="H476" s="489">
        <v>2.0</v>
      </c>
      <c r="I476" s="489">
        <v>8.0</v>
      </c>
      <c r="J476" s="486">
        <v>8.2</v>
      </c>
      <c r="K476" s="501">
        <v>3.0</v>
      </c>
      <c r="L476" s="501">
        <v>4.0</v>
      </c>
      <c r="M476" s="501">
        <v>3.0</v>
      </c>
      <c r="N476" s="501">
        <v>4.0</v>
      </c>
      <c r="O476" s="487">
        <v>14.0</v>
      </c>
      <c r="P476" s="487">
        <v>22.2</v>
      </c>
    </row>
    <row r="477" ht="15.75" customHeight="1">
      <c r="B477" s="15"/>
      <c r="C477" s="15"/>
      <c r="D477" s="15"/>
      <c r="E477" s="488">
        <v>2.0</v>
      </c>
      <c r="F477" s="489">
        <v>2.0</v>
      </c>
      <c r="G477" s="489">
        <v>2.0</v>
      </c>
      <c r="H477" s="489">
        <v>2.0</v>
      </c>
      <c r="I477" s="489">
        <v>8.0</v>
      </c>
      <c r="J477" s="206"/>
      <c r="K477" s="206"/>
      <c r="L477" s="206"/>
      <c r="M477" s="206"/>
      <c r="N477" s="206"/>
      <c r="O477" s="206"/>
      <c r="P477" s="206"/>
    </row>
    <row r="478" ht="15.75" customHeight="1">
      <c r="B478" s="15"/>
      <c r="C478" s="15"/>
      <c r="D478" s="15"/>
      <c r="E478" s="488">
        <v>2.0</v>
      </c>
      <c r="F478" s="489">
        <v>2.0</v>
      </c>
      <c r="G478" s="489">
        <v>3.0</v>
      </c>
      <c r="H478" s="489">
        <v>2.0</v>
      </c>
      <c r="I478" s="489">
        <v>9.0</v>
      </c>
      <c r="J478" s="206"/>
      <c r="K478" s="206"/>
      <c r="L478" s="206"/>
      <c r="M478" s="206"/>
      <c r="N478" s="206"/>
      <c r="O478" s="206"/>
      <c r="P478" s="206"/>
    </row>
    <row r="479" ht="15.75" customHeight="1">
      <c r="B479" s="15"/>
      <c r="C479" s="15"/>
      <c r="D479" s="15"/>
      <c r="E479" s="488">
        <v>2.0</v>
      </c>
      <c r="F479" s="489">
        <v>2.0</v>
      </c>
      <c r="G479" s="489">
        <v>2.0</v>
      </c>
      <c r="H479" s="489">
        <v>2.0</v>
      </c>
      <c r="I479" s="489">
        <v>8.0</v>
      </c>
      <c r="J479" s="206"/>
      <c r="K479" s="206"/>
      <c r="L479" s="206"/>
      <c r="M479" s="206"/>
      <c r="N479" s="206"/>
      <c r="O479" s="206"/>
      <c r="P479" s="206"/>
    </row>
    <row r="480" ht="15.75" customHeight="1">
      <c r="B480" s="15"/>
      <c r="C480" s="15"/>
      <c r="D480" s="15"/>
      <c r="E480" s="488">
        <v>3.0</v>
      </c>
      <c r="F480" s="489">
        <v>2.0</v>
      </c>
      <c r="G480" s="489">
        <v>2.0</v>
      </c>
      <c r="H480" s="489">
        <v>2.0</v>
      </c>
      <c r="I480" s="489">
        <v>9.0</v>
      </c>
      <c r="J480" s="206"/>
      <c r="K480" s="206"/>
      <c r="L480" s="206"/>
      <c r="M480" s="206"/>
      <c r="N480" s="206"/>
      <c r="O480" s="206"/>
      <c r="P480" s="206"/>
    </row>
    <row r="481" ht="15.75" customHeight="1">
      <c r="B481" s="15"/>
      <c r="C481" s="15"/>
      <c r="D481" s="15"/>
      <c r="E481" s="488">
        <v>2.0</v>
      </c>
      <c r="F481" s="489">
        <v>2.0</v>
      </c>
      <c r="G481" s="489">
        <v>2.0</v>
      </c>
      <c r="H481" s="489">
        <v>2.0</v>
      </c>
      <c r="I481" s="489">
        <v>8.0</v>
      </c>
      <c r="J481" s="206"/>
      <c r="K481" s="206"/>
      <c r="L481" s="206"/>
      <c r="M481" s="206"/>
      <c r="N481" s="206"/>
      <c r="O481" s="206"/>
      <c r="P481" s="206"/>
    </row>
    <row r="482" ht="15.75" customHeight="1">
      <c r="B482" s="15"/>
      <c r="C482" s="15"/>
      <c r="D482" s="15"/>
      <c r="E482" s="488">
        <v>2.0</v>
      </c>
      <c r="F482" s="489">
        <v>2.0</v>
      </c>
      <c r="G482" s="489">
        <v>2.0</v>
      </c>
      <c r="H482" s="489">
        <v>2.0</v>
      </c>
      <c r="I482" s="489">
        <v>8.0</v>
      </c>
      <c r="J482" s="206"/>
      <c r="K482" s="206"/>
      <c r="L482" s="206"/>
      <c r="M482" s="206"/>
      <c r="N482" s="206"/>
      <c r="O482" s="206"/>
      <c r="P482" s="206"/>
    </row>
    <row r="483" ht="15.75" customHeight="1">
      <c r="B483" s="15"/>
      <c r="C483" s="15"/>
      <c r="D483" s="15"/>
      <c r="E483" s="488">
        <v>2.0</v>
      </c>
      <c r="F483" s="489">
        <v>2.0</v>
      </c>
      <c r="G483" s="489">
        <v>2.0</v>
      </c>
      <c r="H483" s="489">
        <v>2.0</v>
      </c>
      <c r="I483" s="489">
        <v>8.0</v>
      </c>
      <c r="J483" s="206"/>
      <c r="K483" s="206"/>
      <c r="L483" s="206"/>
      <c r="M483" s="206"/>
      <c r="N483" s="206"/>
      <c r="O483" s="206"/>
      <c r="P483" s="206"/>
    </row>
    <row r="484" ht="15.75" customHeight="1">
      <c r="B484" s="15"/>
      <c r="C484" s="15"/>
      <c r="D484" s="15"/>
      <c r="E484" s="488">
        <v>2.0</v>
      </c>
      <c r="F484" s="489">
        <v>2.0</v>
      </c>
      <c r="G484" s="489">
        <v>2.0</v>
      </c>
      <c r="H484" s="489">
        <v>2.0</v>
      </c>
      <c r="I484" s="489">
        <v>8.0</v>
      </c>
      <c r="J484" s="206"/>
      <c r="K484" s="206"/>
      <c r="L484" s="206"/>
      <c r="M484" s="206"/>
      <c r="N484" s="206"/>
      <c r="O484" s="206"/>
      <c r="P484" s="206"/>
    </row>
    <row r="485" ht="15.75" customHeight="1">
      <c r="B485" s="15"/>
      <c r="C485" s="15"/>
      <c r="D485" s="15"/>
      <c r="E485" s="488">
        <v>2.0</v>
      </c>
      <c r="F485" s="489">
        <v>2.0</v>
      </c>
      <c r="G485" s="489">
        <v>2.0</v>
      </c>
      <c r="H485" s="489">
        <v>2.0</v>
      </c>
      <c r="I485" s="489">
        <v>8.0</v>
      </c>
      <c r="J485" s="206"/>
      <c r="K485" s="206"/>
      <c r="L485" s="206"/>
      <c r="M485" s="206"/>
      <c r="N485" s="206"/>
      <c r="O485" s="206"/>
      <c r="P485" s="206"/>
    </row>
    <row r="486" ht="15.75" customHeight="1">
      <c r="B486" s="15"/>
      <c r="C486" s="15"/>
      <c r="D486" s="15"/>
      <c r="E486" s="490"/>
      <c r="F486" s="491"/>
      <c r="G486" s="491"/>
      <c r="H486" s="491"/>
      <c r="I486" s="499"/>
      <c r="J486" s="206"/>
      <c r="K486" s="206"/>
      <c r="L486" s="206"/>
      <c r="M486" s="206"/>
      <c r="N486" s="206"/>
      <c r="O486" s="206"/>
      <c r="P486" s="206"/>
    </row>
    <row r="487" ht="15.75" customHeight="1">
      <c r="B487" s="15"/>
      <c r="C487" s="15"/>
      <c r="D487" s="15"/>
      <c r="E487" s="490"/>
      <c r="F487" s="491"/>
      <c r="G487" s="491"/>
      <c r="H487" s="491"/>
      <c r="I487" s="499"/>
      <c r="J487" s="206"/>
      <c r="K487" s="206"/>
      <c r="L487" s="206"/>
      <c r="M487" s="206"/>
      <c r="N487" s="206"/>
      <c r="O487" s="206"/>
      <c r="P487" s="206"/>
    </row>
    <row r="488" ht="15.75" customHeight="1">
      <c r="B488" s="15"/>
      <c r="C488" s="15"/>
      <c r="D488" s="15"/>
      <c r="E488" s="490"/>
      <c r="F488" s="491"/>
      <c r="G488" s="491"/>
      <c r="H488" s="491"/>
      <c r="I488" s="491"/>
      <c r="J488" s="206"/>
      <c r="K488" s="206"/>
      <c r="L488" s="206"/>
      <c r="M488" s="206"/>
      <c r="N488" s="206"/>
      <c r="O488" s="206"/>
      <c r="P488" s="206"/>
    </row>
    <row r="489" ht="15.75" customHeight="1">
      <c r="B489" s="16"/>
      <c r="C489" s="16"/>
      <c r="D489" s="16"/>
      <c r="E489" s="490"/>
      <c r="F489" s="491"/>
      <c r="G489" s="491"/>
      <c r="H489" s="491"/>
      <c r="I489" s="491"/>
      <c r="J489" s="206"/>
      <c r="K489" s="206"/>
      <c r="L489" s="206"/>
      <c r="M489" s="206"/>
      <c r="N489" s="206"/>
      <c r="O489" s="206"/>
      <c r="P489" s="206"/>
    </row>
    <row r="490" ht="15.75" customHeight="1">
      <c r="A490" s="502">
        <v>136.0</v>
      </c>
      <c r="B490" s="503" t="s">
        <v>402</v>
      </c>
      <c r="C490" s="503" t="s">
        <v>403</v>
      </c>
      <c r="D490" s="503" t="s">
        <v>404</v>
      </c>
      <c r="E490" s="488">
        <v>2.0</v>
      </c>
      <c r="F490" s="489">
        <v>2.0</v>
      </c>
      <c r="G490" s="489">
        <v>2.0</v>
      </c>
      <c r="H490" s="489">
        <v>2.0</v>
      </c>
      <c r="I490" s="489">
        <v>8.0</v>
      </c>
      <c r="J490" s="486">
        <v>8.1</v>
      </c>
      <c r="K490" s="501">
        <v>3.0</v>
      </c>
      <c r="L490" s="501">
        <v>4.0</v>
      </c>
      <c r="M490" s="501">
        <v>3.0</v>
      </c>
      <c r="N490" s="501">
        <v>4.0</v>
      </c>
      <c r="O490" s="487">
        <v>14.0</v>
      </c>
      <c r="P490" s="487">
        <v>22.1</v>
      </c>
    </row>
    <row r="491" ht="15.75" customHeight="1">
      <c r="B491" s="15"/>
      <c r="C491" s="15"/>
      <c r="D491" s="15"/>
      <c r="E491" s="488">
        <v>2.0</v>
      </c>
      <c r="F491" s="489">
        <v>2.0</v>
      </c>
      <c r="G491" s="489">
        <v>2.0</v>
      </c>
      <c r="H491" s="489">
        <v>2.0</v>
      </c>
      <c r="I491" s="489">
        <v>8.0</v>
      </c>
      <c r="J491" s="206"/>
      <c r="K491" s="206"/>
      <c r="L491" s="206"/>
      <c r="M491" s="206"/>
      <c r="N491" s="206"/>
      <c r="O491" s="206"/>
      <c r="P491" s="206"/>
    </row>
    <row r="492" ht="15.75" customHeight="1">
      <c r="B492" s="15"/>
      <c r="C492" s="15"/>
      <c r="D492" s="15"/>
      <c r="E492" s="488">
        <v>2.0</v>
      </c>
      <c r="F492" s="489">
        <v>2.0</v>
      </c>
      <c r="G492" s="489">
        <v>2.0</v>
      </c>
      <c r="H492" s="489">
        <v>2.0</v>
      </c>
      <c r="I492" s="489">
        <v>8.0</v>
      </c>
      <c r="J492" s="206"/>
      <c r="K492" s="206"/>
      <c r="L492" s="206"/>
      <c r="M492" s="206"/>
      <c r="N492" s="206"/>
      <c r="O492" s="206"/>
      <c r="P492" s="206"/>
    </row>
    <row r="493" ht="15.75" customHeight="1">
      <c r="B493" s="15"/>
      <c r="C493" s="15"/>
      <c r="D493" s="15"/>
      <c r="E493" s="488">
        <v>2.0</v>
      </c>
      <c r="F493" s="489">
        <v>2.0</v>
      </c>
      <c r="G493" s="489">
        <v>2.0</v>
      </c>
      <c r="H493" s="489">
        <v>2.0</v>
      </c>
      <c r="I493" s="489">
        <v>8.0</v>
      </c>
      <c r="J493" s="206"/>
      <c r="K493" s="206"/>
      <c r="L493" s="206"/>
      <c r="M493" s="206"/>
      <c r="N493" s="206"/>
      <c r="O493" s="206"/>
      <c r="P493" s="206"/>
    </row>
    <row r="494" ht="15.75" customHeight="1">
      <c r="B494" s="15"/>
      <c r="C494" s="15"/>
      <c r="D494" s="15"/>
      <c r="E494" s="488">
        <v>2.0</v>
      </c>
      <c r="F494" s="489">
        <v>2.0</v>
      </c>
      <c r="G494" s="489">
        <v>2.0</v>
      </c>
      <c r="H494" s="489">
        <v>2.0</v>
      </c>
      <c r="I494" s="489">
        <v>8.0</v>
      </c>
      <c r="J494" s="206"/>
      <c r="K494" s="206"/>
      <c r="L494" s="206"/>
      <c r="M494" s="206"/>
      <c r="N494" s="206"/>
      <c r="O494" s="206"/>
      <c r="P494" s="206"/>
    </row>
    <row r="495" ht="15.75" customHeight="1">
      <c r="B495" s="15"/>
      <c r="C495" s="15"/>
      <c r="D495" s="15"/>
      <c r="E495" s="488">
        <v>2.0</v>
      </c>
      <c r="F495" s="489">
        <v>2.0</v>
      </c>
      <c r="G495" s="489">
        <v>2.0</v>
      </c>
      <c r="H495" s="489">
        <v>2.0</v>
      </c>
      <c r="I495" s="489">
        <v>8.0</v>
      </c>
      <c r="J495" s="206"/>
      <c r="K495" s="206"/>
      <c r="L495" s="206"/>
      <c r="M495" s="206"/>
      <c r="N495" s="206"/>
      <c r="O495" s="206"/>
      <c r="P495" s="206"/>
    </row>
    <row r="496" ht="15.75" customHeight="1">
      <c r="B496" s="15"/>
      <c r="C496" s="15"/>
      <c r="D496" s="15"/>
      <c r="E496" s="488">
        <v>2.0</v>
      </c>
      <c r="F496" s="489">
        <v>2.0</v>
      </c>
      <c r="G496" s="489">
        <v>2.0</v>
      </c>
      <c r="H496" s="489">
        <v>2.0</v>
      </c>
      <c r="I496" s="489">
        <v>8.0</v>
      </c>
      <c r="J496" s="206"/>
      <c r="K496" s="206"/>
      <c r="L496" s="206"/>
      <c r="M496" s="206"/>
      <c r="N496" s="206"/>
      <c r="O496" s="206"/>
      <c r="P496" s="206"/>
    </row>
    <row r="497" ht="15.75" customHeight="1">
      <c r="B497" s="15"/>
      <c r="C497" s="15"/>
      <c r="D497" s="15"/>
      <c r="E497" s="488">
        <v>2.0</v>
      </c>
      <c r="F497" s="489">
        <v>2.0</v>
      </c>
      <c r="G497" s="489">
        <v>2.0</v>
      </c>
      <c r="H497" s="489">
        <v>2.0</v>
      </c>
      <c r="I497" s="489">
        <v>8.0</v>
      </c>
      <c r="J497" s="206"/>
      <c r="K497" s="206"/>
      <c r="L497" s="206"/>
      <c r="M497" s="206"/>
      <c r="N497" s="206"/>
      <c r="O497" s="206"/>
      <c r="P497" s="206"/>
    </row>
    <row r="498" ht="15.75" customHeight="1">
      <c r="B498" s="15"/>
      <c r="C498" s="15"/>
      <c r="D498" s="15"/>
      <c r="E498" s="488">
        <v>3.0</v>
      </c>
      <c r="F498" s="489">
        <v>2.0</v>
      </c>
      <c r="G498" s="489">
        <v>3.0</v>
      </c>
      <c r="H498" s="489">
        <v>2.0</v>
      </c>
      <c r="I498" s="489">
        <v>9.0</v>
      </c>
      <c r="J498" s="206"/>
      <c r="K498" s="206"/>
      <c r="L498" s="206"/>
      <c r="M498" s="206"/>
      <c r="N498" s="206"/>
      <c r="O498" s="206"/>
      <c r="P498" s="206"/>
    </row>
    <row r="499" ht="15.75" customHeight="1">
      <c r="B499" s="15"/>
      <c r="C499" s="15"/>
      <c r="D499" s="15"/>
      <c r="E499" s="488">
        <v>2.0</v>
      </c>
      <c r="F499" s="489">
        <v>2.0</v>
      </c>
      <c r="G499" s="489">
        <v>2.0</v>
      </c>
      <c r="H499" s="489">
        <v>2.0</v>
      </c>
      <c r="I499" s="489">
        <v>8.0</v>
      </c>
      <c r="J499" s="206"/>
      <c r="K499" s="206"/>
      <c r="L499" s="206"/>
      <c r="M499" s="206"/>
      <c r="N499" s="206"/>
      <c r="O499" s="206"/>
      <c r="P499" s="206"/>
    </row>
    <row r="500" ht="15.75" customHeight="1">
      <c r="B500" s="15"/>
      <c r="C500" s="15"/>
      <c r="D500" s="15"/>
      <c r="E500" s="490"/>
      <c r="F500" s="491"/>
      <c r="G500" s="491"/>
      <c r="H500" s="491"/>
      <c r="I500" s="491"/>
      <c r="J500" s="206"/>
      <c r="K500" s="206"/>
      <c r="L500" s="206"/>
      <c r="M500" s="206"/>
      <c r="N500" s="206"/>
      <c r="O500" s="206"/>
      <c r="P500" s="206"/>
    </row>
    <row r="501" ht="15.75" customHeight="1">
      <c r="B501" s="15"/>
      <c r="C501" s="15"/>
      <c r="D501" s="15"/>
      <c r="E501" s="490"/>
      <c r="F501" s="491"/>
      <c r="G501" s="491"/>
      <c r="H501" s="491"/>
      <c r="I501" s="491"/>
      <c r="J501" s="206"/>
      <c r="K501" s="206"/>
      <c r="L501" s="206"/>
      <c r="M501" s="206"/>
      <c r="N501" s="206"/>
      <c r="O501" s="206"/>
      <c r="P501" s="206"/>
    </row>
    <row r="502" ht="15.75" customHeight="1">
      <c r="B502" s="15"/>
      <c r="C502" s="15"/>
      <c r="D502" s="15"/>
      <c r="E502" s="490"/>
      <c r="F502" s="491"/>
      <c r="G502" s="491"/>
      <c r="H502" s="491"/>
      <c r="I502" s="491"/>
      <c r="J502" s="206"/>
      <c r="K502" s="206"/>
      <c r="L502" s="206"/>
      <c r="M502" s="206"/>
      <c r="N502" s="206"/>
      <c r="O502" s="206"/>
      <c r="P502" s="206"/>
    </row>
    <row r="503" ht="15.75" customHeight="1">
      <c r="B503" s="16"/>
      <c r="C503" s="16"/>
      <c r="D503" s="16"/>
      <c r="E503" s="490"/>
      <c r="F503" s="491"/>
      <c r="G503" s="491"/>
      <c r="H503" s="491"/>
      <c r="I503" s="491"/>
      <c r="J503" s="206"/>
      <c r="K503" s="206"/>
      <c r="L503" s="206"/>
      <c r="M503" s="206"/>
      <c r="N503" s="206"/>
      <c r="O503" s="206"/>
      <c r="P503" s="206"/>
    </row>
    <row r="504" ht="15.75" customHeight="1">
      <c r="A504" s="502">
        <v>137.0</v>
      </c>
      <c r="B504" s="503" t="s">
        <v>405</v>
      </c>
      <c r="C504" s="503" t="s">
        <v>406</v>
      </c>
      <c r="D504" s="503" t="s">
        <v>407</v>
      </c>
      <c r="E504" s="488">
        <v>3.0</v>
      </c>
      <c r="F504" s="489">
        <v>2.0</v>
      </c>
      <c r="G504" s="489">
        <v>3.0</v>
      </c>
      <c r="H504" s="489">
        <v>2.0</v>
      </c>
      <c r="I504" s="489">
        <v>10.0</v>
      </c>
      <c r="J504" s="486">
        <v>9.9</v>
      </c>
      <c r="K504" s="501">
        <v>3.0</v>
      </c>
      <c r="L504" s="501">
        <v>4.0</v>
      </c>
      <c r="M504" s="501">
        <v>4.0</v>
      </c>
      <c r="N504" s="501">
        <v>5.0</v>
      </c>
      <c r="O504" s="487">
        <v>15.0</v>
      </c>
      <c r="P504" s="487">
        <v>24.9</v>
      </c>
    </row>
    <row r="505" ht="15.75" customHeight="1">
      <c r="B505" s="15"/>
      <c r="C505" s="15"/>
      <c r="D505" s="15"/>
      <c r="E505" s="488">
        <v>3.0</v>
      </c>
      <c r="F505" s="489">
        <v>2.0</v>
      </c>
      <c r="G505" s="489">
        <v>3.0</v>
      </c>
      <c r="H505" s="489">
        <v>2.0</v>
      </c>
      <c r="I505" s="489">
        <v>10.0</v>
      </c>
      <c r="J505" s="206"/>
      <c r="K505" s="206"/>
      <c r="L505" s="206"/>
      <c r="M505" s="206"/>
      <c r="N505" s="206"/>
      <c r="O505" s="206"/>
      <c r="P505" s="206"/>
    </row>
    <row r="506" ht="15.75" customHeight="1">
      <c r="B506" s="15"/>
      <c r="C506" s="15"/>
      <c r="D506" s="15"/>
      <c r="E506" s="488">
        <v>3.0</v>
      </c>
      <c r="F506" s="489">
        <v>2.0</v>
      </c>
      <c r="G506" s="489">
        <v>3.0</v>
      </c>
      <c r="H506" s="489">
        <v>2.0</v>
      </c>
      <c r="I506" s="489">
        <v>10.0</v>
      </c>
      <c r="J506" s="206"/>
      <c r="K506" s="206"/>
      <c r="L506" s="206"/>
      <c r="M506" s="206"/>
      <c r="N506" s="206"/>
      <c r="O506" s="206"/>
      <c r="P506" s="206"/>
    </row>
    <row r="507" ht="15.75" customHeight="1">
      <c r="B507" s="15"/>
      <c r="C507" s="15"/>
      <c r="D507" s="15"/>
      <c r="E507" s="488">
        <v>3.0</v>
      </c>
      <c r="F507" s="489">
        <v>2.0</v>
      </c>
      <c r="G507" s="489">
        <v>3.0</v>
      </c>
      <c r="H507" s="489">
        <v>2.0</v>
      </c>
      <c r="I507" s="489">
        <v>10.0</v>
      </c>
      <c r="J507" s="206"/>
      <c r="K507" s="206"/>
      <c r="L507" s="206"/>
      <c r="M507" s="206"/>
      <c r="N507" s="206"/>
      <c r="O507" s="206"/>
      <c r="P507" s="206"/>
    </row>
    <row r="508" ht="15.75" customHeight="1">
      <c r="B508" s="15"/>
      <c r="C508" s="15"/>
      <c r="D508" s="15"/>
      <c r="E508" s="488">
        <v>3.0</v>
      </c>
      <c r="F508" s="489">
        <v>2.0</v>
      </c>
      <c r="G508" s="489">
        <v>3.0</v>
      </c>
      <c r="H508" s="489">
        <v>2.0</v>
      </c>
      <c r="I508" s="489">
        <v>10.0</v>
      </c>
      <c r="J508" s="206"/>
      <c r="K508" s="206"/>
      <c r="L508" s="206"/>
      <c r="M508" s="206"/>
      <c r="N508" s="206"/>
      <c r="O508" s="206"/>
      <c r="P508" s="206"/>
    </row>
    <row r="509" ht="15.75" customHeight="1">
      <c r="B509" s="15"/>
      <c r="C509" s="15"/>
      <c r="D509" s="15"/>
      <c r="E509" s="488">
        <v>3.0</v>
      </c>
      <c r="F509" s="489">
        <v>2.0</v>
      </c>
      <c r="G509" s="489">
        <v>3.0</v>
      </c>
      <c r="H509" s="489">
        <v>2.0</v>
      </c>
      <c r="I509" s="489">
        <v>10.0</v>
      </c>
      <c r="J509" s="206"/>
      <c r="K509" s="206"/>
      <c r="L509" s="206"/>
      <c r="M509" s="206"/>
      <c r="N509" s="206"/>
      <c r="O509" s="206"/>
      <c r="P509" s="206"/>
    </row>
    <row r="510" ht="15.75" customHeight="1">
      <c r="B510" s="15"/>
      <c r="C510" s="15"/>
      <c r="D510" s="15"/>
      <c r="E510" s="488">
        <v>3.0</v>
      </c>
      <c r="F510" s="489">
        <v>2.0</v>
      </c>
      <c r="G510" s="489">
        <v>3.0</v>
      </c>
      <c r="H510" s="489">
        <v>2.0</v>
      </c>
      <c r="I510" s="489">
        <v>10.0</v>
      </c>
      <c r="J510" s="206"/>
      <c r="K510" s="206"/>
      <c r="L510" s="206"/>
      <c r="M510" s="206"/>
      <c r="N510" s="206"/>
      <c r="O510" s="206"/>
      <c r="P510" s="206"/>
    </row>
    <row r="511" ht="15.75" customHeight="1">
      <c r="B511" s="15"/>
      <c r="C511" s="15"/>
      <c r="D511" s="15"/>
      <c r="E511" s="488">
        <v>3.0</v>
      </c>
      <c r="F511" s="489">
        <v>2.0</v>
      </c>
      <c r="G511" s="489">
        <v>3.0</v>
      </c>
      <c r="H511" s="489">
        <v>2.0</v>
      </c>
      <c r="I511" s="489">
        <v>10.0</v>
      </c>
      <c r="J511" s="206"/>
      <c r="K511" s="206"/>
      <c r="L511" s="206"/>
      <c r="M511" s="206"/>
      <c r="N511" s="206"/>
      <c r="O511" s="206"/>
      <c r="P511" s="206"/>
    </row>
    <row r="512" ht="15.75" customHeight="1">
      <c r="B512" s="15"/>
      <c r="C512" s="15"/>
      <c r="D512" s="15"/>
      <c r="E512" s="488">
        <v>3.0</v>
      </c>
      <c r="F512" s="489">
        <v>2.0</v>
      </c>
      <c r="G512" s="489">
        <v>2.0</v>
      </c>
      <c r="H512" s="489">
        <v>2.0</v>
      </c>
      <c r="I512" s="489">
        <v>9.0</v>
      </c>
      <c r="J512" s="206"/>
      <c r="K512" s="206"/>
      <c r="L512" s="206"/>
      <c r="M512" s="206"/>
      <c r="N512" s="206"/>
      <c r="O512" s="206"/>
      <c r="P512" s="206"/>
    </row>
    <row r="513" ht="15.75" customHeight="1">
      <c r="B513" s="15"/>
      <c r="C513" s="15"/>
      <c r="D513" s="15"/>
      <c r="E513" s="488">
        <v>3.0</v>
      </c>
      <c r="F513" s="489">
        <v>2.0</v>
      </c>
      <c r="G513" s="489">
        <v>3.0</v>
      </c>
      <c r="H513" s="489">
        <v>2.0</v>
      </c>
      <c r="I513" s="489">
        <v>10.0</v>
      </c>
      <c r="J513" s="206"/>
      <c r="K513" s="206"/>
      <c r="L513" s="206"/>
      <c r="M513" s="206"/>
      <c r="N513" s="206"/>
      <c r="O513" s="206"/>
      <c r="P513" s="206"/>
    </row>
    <row r="514" ht="15.75" customHeight="1">
      <c r="B514" s="15"/>
      <c r="C514" s="15"/>
      <c r="D514" s="15"/>
      <c r="E514" s="490"/>
      <c r="F514" s="491"/>
      <c r="G514" s="491"/>
      <c r="H514" s="491"/>
      <c r="I514" s="499"/>
      <c r="J514" s="206"/>
      <c r="K514" s="206"/>
      <c r="L514" s="206"/>
      <c r="M514" s="206"/>
      <c r="N514" s="206"/>
      <c r="O514" s="206"/>
      <c r="P514" s="206"/>
    </row>
    <row r="515" ht="15.75" customHeight="1">
      <c r="B515" s="15"/>
      <c r="C515" s="15"/>
      <c r="D515" s="15"/>
      <c r="E515" s="490"/>
      <c r="F515" s="491"/>
      <c r="G515" s="491"/>
      <c r="H515" s="491"/>
      <c r="I515" s="499"/>
      <c r="J515" s="206"/>
      <c r="K515" s="206"/>
      <c r="L515" s="206"/>
      <c r="M515" s="206"/>
      <c r="N515" s="206"/>
      <c r="O515" s="206"/>
      <c r="P515" s="206"/>
    </row>
    <row r="516" ht="15.75" customHeight="1">
      <c r="B516" s="15"/>
      <c r="C516" s="15"/>
      <c r="D516" s="15"/>
      <c r="E516" s="495">
        <v>3.0</v>
      </c>
      <c r="F516" s="493">
        <v>2.0</v>
      </c>
      <c r="G516" s="493">
        <v>2.0</v>
      </c>
      <c r="H516" s="493">
        <v>2.0</v>
      </c>
      <c r="I516" s="493">
        <v>9.0</v>
      </c>
      <c r="J516" s="206"/>
      <c r="K516" s="206"/>
      <c r="L516" s="206"/>
      <c r="M516" s="206"/>
      <c r="N516" s="206"/>
      <c r="O516" s="206"/>
      <c r="P516" s="206"/>
    </row>
    <row r="517" ht="15.75" customHeight="1">
      <c r="B517" s="16"/>
      <c r="C517" s="16"/>
      <c r="D517" s="16"/>
      <c r="E517" s="495">
        <v>3.0</v>
      </c>
      <c r="F517" s="493">
        <v>2.0</v>
      </c>
      <c r="G517" s="493">
        <v>2.0</v>
      </c>
      <c r="H517" s="493">
        <v>2.0</v>
      </c>
      <c r="I517" s="493">
        <v>9.0</v>
      </c>
      <c r="J517" s="206"/>
      <c r="K517" s="206"/>
      <c r="L517" s="206"/>
      <c r="M517" s="206"/>
      <c r="N517" s="206"/>
      <c r="O517" s="206"/>
      <c r="P517" s="206"/>
    </row>
    <row r="518" ht="15.75" customHeight="1">
      <c r="A518" s="502">
        <v>139.0</v>
      </c>
      <c r="B518" s="503" t="s">
        <v>408</v>
      </c>
      <c r="C518" s="503" t="s">
        <v>409</v>
      </c>
      <c r="D518" s="503" t="s">
        <v>410</v>
      </c>
      <c r="E518" s="495">
        <v>3.0</v>
      </c>
      <c r="F518" s="493">
        <v>2.0</v>
      </c>
      <c r="G518" s="493">
        <v>2.0</v>
      </c>
      <c r="H518" s="493">
        <v>2.0</v>
      </c>
      <c r="I518" s="489">
        <v>9.0</v>
      </c>
      <c r="J518" s="486">
        <v>8.9</v>
      </c>
      <c r="K518" s="487">
        <v>3.0</v>
      </c>
      <c r="L518" s="487">
        <v>4.0</v>
      </c>
      <c r="M518" s="487">
        <v>3.0</v>
      </c>
      <c r="N518" s="487">
        <v>5.0</v>
      </c>
      <c r="O518" s="487">
        <v>15.0</v>
      </c>
      <c r="P518" s="487">
        <v>23.9</v>
      </c>
    </row>
    <row r="519" ht="15.75" customHeight="1">
      <c r="B519" s="15"/>
      <c r="C519" s="15"/>
      <c r="D519" s="15"/>
      <c r="E519" s="495">
        <v>2.0</v>
      </c>
      <c r="F519" s="493">
        <v>2.0</v>
      </c>
      <c r="G519" s="493">
        <v>2.0</v>
      </c>
      <c r="H519" s="493">
        <v>2.0</v>
      </c>
      <c r="I519" s="489">
        <v>8.0</v>
      </c>
      <c r="J519" s="206"/>
      <c r="K519" s="206"/>
      <c r="L519" s="206"/>
      <c r="M519" s="206"/>
      <c r="N519" s="206"/>
      <c r="O519" s="206"/>
      <c r="P519" s="206"/>
    </row>
    <row r="520" ht="15.75" customHeight="1">
      <c r="B520" s="15"/>
      <c r="C520" s="15"/>
      <c r="D520" s="15"/>
      <c r="E520" s="495">
        <v>3.0</v>
      </c>
      <c r="F520" s="493">
        <v>2.0</v>
      </c>
      <c r="G520" s="493">
        <v>2.0</v>
      </c>
      <c r="H520" s="493">
        <v>2.0</v>
      </c>
      <c r="I520" s="489">
        <v>9.0</v>
      </c>
      <c r="J520" s="206"/>
      <c r="K520" s="206"/>
      <c r="L520" s="206"/>
      <c r="M520" s="206"/>
      <c r="N520" s="206"/>
      <c r="O520" s="206"/>
      <c r="P520" s="206"/>
    </row>
    <row r="521" ht="15.75" customHeight="1">
      <c r="B521" s="15"/>
      <c r="C521" s="15"/>
      <c r="D521" s="15"/>
      <c r="E521" s="495">
        <v>3.0</v>
      </c>
      <c r="F521" s="493">
        <v>2.0</v>
      </c>
      <c r="G521" s="493">
        <v>2.0</v>
      </c>
      <c r="H521" s="493">
        <v>2.0</v>
      </c>
      <c r="I521" s="489">
        <v>9.0</v>
      </c>
      <c r="J521" s="206"/>
      <c r="K521" s="206"/>
      <c r="L521" s="206"/>
      <c r="M521" s="206"/>
      <c r="N521" s="206"/>
      <c r="O521" s="206"/>
      <c r="P521" s="206"/>
    </row>
    <row r="522" ht="15.75" customHeight="1">
      <c r="B522" s="15"/>
      <c r="C522" s="15"/>
      <c r="D522" s="15"/>
      <c r="E522" s="495">
        <v>3.0</v>
      </c>
      <c r="F522" s="493">
        <v>2.0</v>
      </c>
      <c r="G522" s="493">
        <v>2.0</v>
      </c>
      <c r="H522" s="493">
        <v>2.0</v>
      </c>
      <c r="I522" s="489">
        <v>9.0</v>
      </c>
      <c r="J522" s="206"/>
      <c r="K522" s="206"/>
      <c r="L522" s="206"/>
      <c r="M522" s="206"/>
      <c r="N522" s="206"/>
      <c r="O522" s="206"/>
      <c r="P522" s="206"/>
    </row>
    <row r="523" ht="15.75" customHeight="1">
      <c r="B523" s="15"/>
      <c r="C523" s="15"/>
      <c r="D523" s="15"/>
      <c r="E523" s="495">
        <v>3.0</v>
      </c>
      <c r="F523" s="493">
        <v>2.0</v>
      </c>
      <c r="G523" s="493">
        <v>2.0</v>
      </c>
      <c r="H523" s="493">
        <v>2.0</v>
      </c>
      <c r="I523" s="489">
        <v>9.0</v>
      </c>
      <c r="J523" s="206"/>
      <c r="K523" s="206"/>
      <c r="L523" s="206"/>
      <c r="M523" s="206"/>
      <c r="N523" s="206"/>
      <c r="O523" s="206"/>
      <c r="P523" s="206"/>
    </row>
    <row r="524" ht="15.75" customHeight="1">
      <c r="B524" s="15"/>
      <c r="C524" s="15"/>
      <c r="D524" s="15"/>
      <c r="E524" s="495">
        <v>3.0</v>
      </c>
      <c r="F524" s="493">
        <v>2.0</v>
      </c>
      <c r="G524" s="493">
        <v>2.0</v>
      </c>
      <c r="H524" s="493">
        <v>2.0</v>
      </c>
      <c r="I524" s="489">
        <v>9.0</v>
      </c>
      <c r="J524" s="206"/>
      <c r="K524" s="206"/>
      <c r="L524" s="206"/>
      <c r="M524" s="206"/>
      <c r="N524" s="206"/>
      <c r="O524" s="206"/>
      <c r="P524" s="206"/>
    </row>
    <row r="525" ht="15.75" customHeight="1">
      <c r="B525" s="15"/>
      <c r="C525" s="15"/>
      <c r="D525" s="15"/>
      <c r="E525" s="495">
        <v>3.0</v>
      </c>
      <c r="F525" s="493">
        <v>2.0</v>
      </c>
      <c r="G525" s="493">
        <v>2.0</v>
      </c>
      <c r="H525" s="493">
        <v>2.0</v>
      </c>
      <c r="I525" s="489">
        <v>9.0</v>
      </c>
      <c r="J525" s="206"/>
      <c r="K525" s="206"/>
      <c r="L525" s="206"/>
      <c r="M525" s="206"/>
      <c r="N525" s="206"/>
      <c r="O525" s="206"/>
      <c r="P525" s="206"/>
    </row>
    <row r="526" ht="15.75" customHeight="1">
      <c r="B526" s="15"/>
      <c r="C526" s="15"/>
      <c r="D526" s="15"/>
      <c r="E526" s="490"/>
      <c r="F526" s="491"/>
      <c r="G526" s="491"/>
      <c r="H526" s="491"/>
      <c r="I526" s="489"/>
      <c r="J526" s="206"/>
      <c r="K526" s="206"/>
      <c r="L526" s="206"/>
      <c r="M526" s="206"/>
      <c r="N526" s="206"/>
      <c r="O526" s="206"/>
      <c r="P526" s="206"/>
    </row>
    <row r="527" ht="15.75" customHeight="1">
      <c r="B527" s="15"/>
      <c r="C527" s="15"/>
      <c r="D527" s="15"/>
      <c r="E527" s="490"/>
      <c r="F527" s="491"/>
      <c r="G527" s="491"/>
      <c r="H527" s="491"/>
      <c r="I527" s="489"/>
      <c r="J527" s="206"/>
      <c r="K527" s="206"/>
      <c r="L527" s="206"/>
      <c r="M527" s="206"/>
      <c r="N527" s="206"/>
      <c r="O527" s="206"/>
      <c r="P527" s="206"/>
    </row>
    <row r="528" ht="15.75" customHeight="1">
      <c r="B528" s="15"/>
      <c r="C528" s="15"/>
      <c r="D528" s="15"/>
      <c r="E528" s="490"/>
      <c r="F528" s="491"/>
      <c r="G528" s="491"/>
      <c r="H528" s="491"/>
      <c r="I528" s="489"/>
      <c r="J528" s="206"/>
      <c r="K528" s="206"/>
      <c r="L528" s="206"/>
      <c r="M528" s="206"/>
      <c r="N528" s="206"/>
      <c r="O528" s="206"/>
      <c r="P528" s="206"/>
    </row>
    <row r="529" ht="15.75" customHeight="1">
      <c r="B529" s="15"/>
      <c r="C529" s="15"/>
      <c r="D529" s="15"/>
      <c r="E529" s="490"/>
      <c r="F529" s="491"/>
      <c r="G529" s="491"/>
      <c r="H529" s="491"/>
      <c r="I529" s="489"/>
      <c r="J529" s="206"/>
      <c r="K529" s="206"/>
      <c r="L529" s="206"/>
      <c r="M529" s="206"/>
      <c r="N529" s="206"/>
      <c r="O529" s="206"/>
      <c r="P529" s="206"/>
    </row>
    <row r="530" ht="15.75" customHeight="1">
      <c r="B530" s="15"/>
      <c r="C530" s="15"/>
      <c r="D530" s="15"/>
      <c r="E530" s="490"/>
      <c r="F530" s="491"/>
      <c r="G530" s="491"/>
      <c r="H530" s="491"/>
      <c r="I530" s="489">
        <v>8.0</v>
      </c>
      <c r="J530" s="206"/>
      <c r="K530" s="206"/>
      <c r="L530" s="206"/>
      <c r="M530" s="206"/>
      <c r="N530" s="206"/>
      <c r="O530" s="206"/>
      <c r="P530" s="206"/>
    </row>
    <row r="531" ht="15.75" customHeight="1">
      <c r="B531" s="16"/>
      <c r="C531" s="16"/>
      <c r="D531" s="16"/>
      <c r="E531" s="490"/>
      <c r="F531" s="491"/>
      <c r="G531" s="491"/>
      <c r="H531" s="491"/>
      <c r="I531" s="489">
        <v>8.0</v>
      </c>
      <c r="J531" s="206"/>
      <c r="K531" s="206"/>
      <c r="L531" s="206"/>
      <c r="M531" s="206"/>
      <c r="N531" s="206"/>
      <c r="O531" s="206"/>
      <c r="P531" s="206"/>
    </row>
    <row r="532" ht="15.75" customHeight="1">
      <c r="A532" s="502">
        <v>140.0</v>
      </c>
      <c r="B532" s="503" t="s">
        <v>411</v>
      </c>
      <c r="C532" s="503" t="s">
        <v>412</v>
      </c>
      <c r="D532" s="503" t="s">
        <v>413</v>
      </c>
      <c r="E532" s="488">
        <v>3.0</v>
      </c>
      <c r="F532" s="489">
        <v>2.0</v>
      </c>
      <c r="G532" s="489">
        <v>2.0</v>
      </c>
      <c r="H532" s="489">
        <v>2.0</v>
      </c>
      <c r="I532" s="489">
        <v>9.0</v>
      </c>
      <c r="J532" s="486">
        <v>8.1</v>
      </c>
      <c r="K532" s="501">
        <v>3.0</v>
      </c>
      <c r="L532" s="501">
        <v>4.0</v>
      </c>
      <c r="M532" s="501">
        <v>3.0</v>
      </c>
      <c r="N532" s="501">
        <v>4.0</v>
      </c>
      <c r="O532" s="487">
        <v>14.0</v>
      </c>
      <c r="P532" s="487">
        <v>22.1</v>
      </c>
    </row>
    <row r="533" ht="15.75" customHeight="1">
      <c r="B533" s="15"/>
      <c r="C533" s="15"/>
      <c r="D533" s="15"/>
      <c r="E533" s="488">
        <v>2.0</v>
      </c>
      <c r="F533" s="489">
        <v>2.0</v>
      </c>
      <c r="G533" s="489">
        <v>2.0</v>
      </c>
      <c r="H533" s="489">
        <v>2.0</v>
      </c>
      <c r="I533" s="489">
        <v>8.0</v>
      </c>
      <c r="J533" s="206"/>
      <c r="K533" s="206"/>
      <c r="L533" s="206"/>
      <c r="M533" s="206"/>
      <c r="N533" s="206"/>
      <c r="O533" s="206"/>
      <c r="P533" s="206"/>
    </row>
    <row r="534" ht="15.75" customHeight="1">
      <c r="B534" s="15"/>
      <c r="C534" s="15"/>
      <c r="D534" s="15"/>
      <c r="E534" s="488">
        <v>2.0</v>
      </c>
      <c r="F534" s="489">
        <v>2.0</v>
      </c>
      <c r="G534" s="489">
        <v>2.0</v>
      </c>
      <c r="H534" s="489">
        <v>2.0</v>
      </c>
      <c r="I534" s="489">
        <v>8.0</v>
      </c>
      <c r="J534" s="206"/>
      <c r="K534" s="206"/>
      <c r="L534" s="206"/>
      <c r="M534" s="206"/>
      <c r="N534" s="206"/>
      <c r="O534" s="206"/>
      <c r="P534" s="206"/>
    </row>
    <row r="535" ht="15.75" customHeight="1">
      <c r="B535" s="15"/>
      <c r="C535" s="15"/>
      <c r="D535" s="15"/>
      <c r="E535" s="488">
        <v>2.0</v>
      </c>
      <c r="F535" s="489">
        <v>2.0</v>
      </c>
      <c r="G535" s="489">
        <v>2.0</v>
      </c>
      <c r="H535" s="489">
        <v>2.0</v>
      </c>
      <c r="I535" s="489">
        <v>8.0</v>
      </c>
      <c r="J535" s="206"/>
      <c r="K535" s="206"/>
      <c r="L535" s="206"/>
      <c r="M535" s="206"/>
      <c r="N535" s="206"/>
      <c r="O535" s="206"/>
      <c r="P535" s="206"/>
    </row>
    <row r="536" ht="15.75" customHeight="1">
      <c r="B536" s="15"/>
      <c r="C536" s="15"/>
      <c r="D536" s="15"/>
      <c r="E536" s="488">
        <v>2.0</v>
      </c>
      <c r="F536" s="489">
        <v>2.0</v>
      </c>
      <c r="G536" s="489">
        <v>2.0</v>
      </c>
      <c r="H536" s="489">
        <v>2.0</v>
      </c>
      <c r="I536" s="489">
        <v>8.0</v>
      </c>
      <c r="J536" s="206"/>
      <c r="K536" s="206"/>
      <c r="L536" s="206"/>
      <c r="M536" s="206"/>
      <c r="N536" s="206"/>
      <c r="O536" s="206"/>
      <c r="P536" s="206"/>
    </row>
    <row r="537" ht="15.75" customHeight="1">
      <c r="B537" s="15"/>
      <c r="C537" s="15"/>
      <c r="D537" s="15"/>
      <c r="E537" s="488">
        <v>2.0</v>
      </c>
      <c r="F537" s="489">
        <v>2.0</v>
      </c>
      <c r="G537" s="489">
        <v>2.0</v>
      </c>
      <c r="H537" s="489">
        <v>2.0</v>
      </c>
      <c r="I537" s="489">
        <v>8.0</v>
      </c>
      <c r="J537" s="206"/>
      <c r="K537" s="206"/>
      <c r="L537" s="206"/>
      <c r="M537" s="206"/>
      <c r="N537" s="206"/>
      <c r="O537" s="206"/>
      <c r="P537" s="206"/>
    </row>
    <row r="538" ht="15.75" customHeight="1">
      <c r="B538" s="15"/>
      <c r="C538" s="15"/>
      <c r="D538" s="15"/>
      <c r="E538" s="488">
        <v>2.0</v>
      </c>
      <c r="F538" s="489">
        <v>2.0</v>
      </c>
      <c r="G538" s="489">
        <v>2.0</v>
      </c>
      <c r="H538" s="489">
        <v>2.0</v>
      </c>
      <c r="I538" s="489">
        <v>8.0</v>
      </c>
      <c r="J538" s="206"/>
      <c r="K538" s="206"/>
      <c r="L538" s="206"/>
      <c r="M538" s="206"/>
      <c r="N538" s="206"/>
      <c r="O538" s="206"/>
      <c r="P538" s="206"/>
    </row>
    <row r="539" ht="15.75" customHeight="1">
      <c r="B539" s="15"/>
      <c r="C539" s="15"/>
      <c r="D539" s="15"/>
      <c r="E539" s="488">
        <v>2.0</v>
      </c>
      <c r="F539" s="489">
        <v>2.0</v>
      </c>
      <c r="G539" s="489">
        <v>2.0</v>
      </c>
      <c r="H539" s="489">
        <v>2.0</v>
      </c>
      <c r="I539" s="489">
        <v>8.0</v>
      </c>
      <c r="J539" s="206"/>
      <c r="K539" s="206"/>
      <c r="L539" s="206"/>
      <c r="M539" s="206"/>
      <c r="N539" s="206"/>
      <c r="O539" s="206"/>
      <c r="P539" s="206"/>
    </row>
    <row r="540" ht="15.75" customHeight="1">
      <c r="B540" s="15"/>
      <c r="C540" s="15"/>
      <c r="D540" s="15"/>
      <c r="E540" s="488">
        <v>2.0</v>
      </c>
      <c r="F540" s="489">
        <v>2.0</v>
      </c>
      <c r="G540" s="489">
        <v>2.0</v>
      </c>
      <c r="H540" s="489">
        <v>2.0</v>
      </c>
      <c r="I540" s="489">
        <v>8.0</v>
      </c>
      <c r="J540" s="206"/>
      <c r="K540" s="206"/>
      <c r="L540" s="206"/>
      <c r="M540" s="206"/>
      <c r="N540" s="206"/>
      <c r="O540" s="206"/>
      <c r="P540" s="206"/>
    </row>
    <row r="541" ht="15.75" customHeight="1">
      <c r="B541" s="15"/>
      <c r="C541" s="15"/>
      <c r="D541" s="15"/>
      <c r="E541" s="488">
        <v>2.0</v>
      </c>
      <c r="F541" s="489">
        <v>2.0</v>
      </c>
      <c r="G541" s="489">
        <v>2.0</v>
      </c>
      <c r="H541" s="489">
        <v>2.0</v>
      </c>
      <c r="I541" s="489">
        <v>8.0</v>
      </c>
      <c r="J541" s="206"/>
      <c r="K541" s="206"/>
      <c r="L541" s="206"/>
      <c r="M541" s="206"/>
      <c r="N541" s="206"/>
      <c r="O541" s="206"/>
      <c r="P541" s="206"/>
    </row>
    <row r="542" ht="15.75" customHeight="1">
      <c r="B542" s="15"/>
      <c r="C542" s="15"/>
      <c r="D542" s="15"/>
      <c r="E542" s="490"/>
      <c r="F542" s="491"/>
      <c r="G542" s="491"/>
      <c r="H542" s="491"/>
      <c r="I542" s="499"/>
      <c r="J542" s="206"/>
      <c r="K542" s="206"/>
      <c r="L542" s="206"/>
      <c r="M542" s="206"/>
      <c r="N542" s="206"/>
      <c r="O542" s="206"/>
      <c r="P542" s="206"/>
    </row>
    <row r="543" ht="15.75" customHeight="1">
      <c r="B543" s="15"/>
      <c r="C543" s="15"/>
      <c r="D543" s="15"/>
      <c r="E543" s="490"/>
      <c r="F543" s="491"/>
      <c r="G543" s="491"/>
      <c r="H543" s="491"/>
      <c r="I543" s="499"/>
      <c r="J543" s="206"/>
      <c r="K543" s="206"/>
      <c r="L543" s="206"/>
      <c r="M543" s="206"/>
      <c r="N543" s="206"/>
      <c r="O543" s="206"/>
      <c r="P543" s="206"/>
    </row>
    <row r="544" ht="15.75" customHeight="1">
      <c r="B544" s="15"/>
      <c r="C544" s="15"/>
      <c r="D544" s="15"/>
      <c r="E544" s="490"/>
      <c r="F544" s="491"/>
      <c r="G544" s="491"/>
      <c r="H544" s="491"/>
      <c r="I544" s="491"/>
      <c r="J544" s="206"/>
      <c r="K544" s="206"/>
      <c r="L544" s="206"/>
      <c r="M544" s="206"/>
      <c r="N544" s="206"/>
      <c r="O544" s="206"/>
      <c r="P544" s="206"/>
    </row>
    <row r="545" ht="15.75" customHeight="1">
      <c r="B545" s="16"/>
      <c r="C545" s="16"/>
      <c r="D545" s="16"/>
      <c r="E545" s="490"/>
      <c r="F545" s="491"/>
      <c r="G545" s="491"/>
      <c r="H545" s="491"/>
      <c r="I545" s="491"/>
      <c r="J545" s="206"/>
      <c r="K545" s="206"/>
      <c r="L545" s="206"/>
      <c r="M545" s="206"/>
      <c r="N545" s="206"/>
      <c r="O545" s="206"/>
      <c r="P545" s="206"/>
    </row>
    <row r="546" ht="15.75" customHeight="1">
      <c r="A546" s="502">
        <v>141.0</v>
      </c>
      <c r="B546" s="503" t="s">
        <v>414</v>
      </c>
      <c r="C546" s="503" t="s">
        <v>415</v>
      </c>
      <c r="D546" s="503" t="s">
        <v>416</v>
      </c>
      <c r="E546" s="488">
        <v>3.0</v>
      </c>
      <c r="F546" s="489">
        <v>2.0</v>
      </c>
      <c r="G546" s="489">
        <v>3.0</v>
      </c>
      <c r="H546" s="489">
        <v>2.0</v>
      </c>
      <c r="I546" s="489">
        <v>10.0</v>
      </c>
      <c r="J546" s="486">
        <v>9.9</v>
      </c>
      <c r="K546" s="501">
        <v>3.0</v>
      </c>
      <c r="L546" s="501">
        <v>4.0</v>
      </c>
      <c r="M546" s="501">
        <v>3.0</v>
      </c>
      <c r="N546" s="501">
        <v>5.0</v>
      </c>
      <c r="O546" s="487">
        <v>15.0</v>
      </c>
      <c r="P546" s="487">
        <v>24.9</v>
      </c>
    </row>
    <row r="547" ht="15.75" customHeight="1">
      <c r="B547" s="15"/>
      <c r="C547" s="15"/>
      <c r="D547" s="15"/>
      <c r="E547" s="488">
        <v>3.0</v>
      </c>
      <c r="F547" s="489">
        <v>2.0</v>
      </c>
      <c r="G547" s="489">
        <v>3.0</v>
      </c>
      <c r="H547" s="489">
        <v>2.0</v>
      </c>
      <c r="I547" s="489">
        <v>10.0</v>
      </c>
      <c r="J547" s="206"/>
      <c r="K547" s="206"/>
      <c r="L547" s="206"/>
      <c r="M547" s="206"/>
      <c r="N547" s="206"/>
      <c r="O547" s="206"/>
      <c r="P547" s="206"/>
    </row>
    <row r="548" ht="15.75" customHeight="1">
      <c r="B548" s="15"/>
      <c r="C548" s="15"/>
      <c r="D548" s="15"/>
      <c r="E548" s="488">
        <v>3.0</v>
      </c>
      <c r="F548" s="489">
        <v>2.0</v>
      </c>
      <c r="G548" s="489">
        <v>3.0</v>
      </c>
      <c r="H548" s="489">
        <v>2.0</v>
      </c>
      <c r="I548" s="489">
        <v>10.0</v>
      </c>
      <c r="J548" s="206"/>
      <c r="K548" s="206"/>
      <c r="L548" s="206"/>
      <c r="M548" s="206"/>
      <c r="N548" s="206"/>
      <c r="O548" s="206"/>
      <c r="P548" s="206"/>
    </row>
    <row r="549" ht="15.75" customHeight="1">
      <c r="B549" s="15"/>
      <c r="C549" s="15"/>
      <c r="D549" s="15"/>
      <c r="E549" s="488">
        <v>3.0</v>
      </c>
      <c r="F549" s="489">
        <v>2.0</v>
      </c>
      <c r="G549" s="489">
        <v>3.0</v>
      </c>
      <c r="H549" s="489">
        <v>2.0</v>
      </c>
      <c r="I549" s="489">
        <v>10.0</v>
      </c>
      <c r="J549" s="206"/>
      <c r="K549" s="206"/>
      <c r="L549" s="206"/>
      <c r="M549" s="206"/>
      <c r="N549" s="206"/>
      <c r="O549" s="206"/>
      <c r="P549" s="206"/>
    </row>
    <row r="550" ht="15.75" customHeight="1">
      <c r="B550" s="15"/>
      <c r="C550" s="15"/>
      <c r="D550" s="15"/>
      <c r="E550" s="488">
        <v>3.0</v>
      </c>
      <c r="F550" s="489">
        <v>2.0</v>
      </c>
      <c r="G550" s="489">
        <v>3.0</v>
      </c>
      <c r="H550" s="489">
        <v>2.0</v>
      </c>
      <c r="I550" s="489">
        <v>10.0</v>
      </c>
      <c r="J550" s="206"/>
      <c r="K550" s="206"/>
      <c r="L550" s="206"/>
      <c r="M550" s="206"/>
      <c r="N550" s="206"/>
      <c r="O550" s="206"/>
      <c r="P550" s="206"/>
    </row>
    <row r="551" ht="15.75" customHeight="1">
      <c r="B551" s="15"/>
      <c r="C551" s="15"/>
      <c r="D551" s="15"/>
      <c r="E551" s="488">
        <v>3.0</v>
      </c>
      <c r="F551" s="489">
        <v>2.0</v>
      </c>
      <c r="G551" s="489">
        <v>3.0</v>
      </c>
      <c r="H551" s="489">
        <v>2.0</v>
      </c>
      <c r="I551" s="489">
        <v>10.0</v>
      </c>
      <c r="J551" s="206"/>
      <c r="K551" s="206"/>
      <c r="L551" s="206"/>
      <c r="M551" s="206"/>
      <c r="N551" s="206"/>
      <c r="O551" s="206"/>
      <c r="P551" s="206"/>
    </row>
    <row r="552" ht="15.75" customHeight="1">
      <c r="B552" s="15"/>
      <c r="C552" s="15"/>
      <c r="D552" s="15"/>
      <c r="E552" s="488">
        <v>3.0</v>
      </c>
      <c r="F552" s="489">
        <v>2.0</v>
      </c>
      <c r="G552" s="489">
        <v>3.0</v>
      </c>
      <c r="H552" s="489">
        <v>2.0</v>
      </c>
      <c r="I552" s="489">
        <v>10.0</v>
      </c>
      <c r="J552" s="206"/>
      <c r="K552" s="206"/>
      <c r="L552" s="206"/>
      <c r="M552" s="206"/>
      <c r="N552" s="206"/>
      <c r="O552" s="206"/>
      <c r="P552" s="206"/>
    </row>
    <row r="553" ht="15.75" customHeight="1">
      <c r="B553" s="15"/>
      <c r="C553" s="15"/>
      <c r="D553" s="15"/>
      <c r="E553" s="488">
        <v>3.0</v>
      </c>
      <c r="F553" s="489">
        <v>2.0</v>
      </c>
      <c r="G553" s="489">
        <v>3.0</v>
      </c>
      <c r="H553" s="489">
        <v>2.0</v>
      </c>
      <c r="I553" s="489">
        <v>10.0</v>
      </c>
      <c r="J553" s="206"/>
      <c r="K553" s="206"/>
      <c r="L553" s="206"/>
      <c r="M553" s="206"/>
      <c r="N553" s="206"/>
      <c r="O553" s="206"/>
      <c r="P553" s="206"/>
    </row>
    <row r="554" ht="15.75" customHeight="1">
      <c r="B554" s="15"/>
      <c r="C554" s="15"/>
      <c r="D554" s="15"/>
      <c r="E554" s="488">
        <v>3.0</v>
      </c>
      <c r="F554" s="489">
        <v>2.0</v>
      </c>
      <c r="G554" s="489">
        <v>3.0</v>
      </c>
      <c r="H554" s="489">
        <v>2.0</v>
      </c>
      <c r="I554" s="489">
        <v>10.0</v>
      </c>
      <c r="J554" s="206"/>
      <c r="K554" s="206"/>
      <c r="L554" s="206"/>
      <c r="M554" s="206"/>
      <c r="N554" s="206"/>
      <c r="O554" s="206"/>
      <c r="P554" s="206"/>
    </row>
    <row r="555" ht="15.75" customHeight="1">
      <c r="B555" s="15"/>
      <c r="C555" s="15"/>
      <c r="D555" s="15"/>
      <c r="E555" s="488">
        <v>3.0</v>
      </c>
      <c r="F555" s="489">
        <v>2.0</v>
      </c>
      <c r="G555" s="489">
        <v>2.0</v>
      </c>
      <c r="H555" s="489">
        <v>2.0</v>
      </c>
      <c r="I555" s="489">
        <v>9.0</v>
      </c>
      <c r="J555" s="206"/>
      <c r="K555" s="206"/>
      <c r="L555" s="206"/>
      <c r="M555" s="206"/>
      <c r="N555" s="206"/>
      <c r="O555" s="206"/>
      <c r="P555" s="206"/>
    </row>
    <row r="556" ht="15.75" customHeight="1">
      <c r="B556" s="15"/>
      <c r="C556" s="15"/>
      <c r="D556" s="15"/>
      <c r="E556" s="488">
        <v>3.0</v>
      </c>
      <c r="F556" s="489">
        <v>2.0</v>
      </c>
      <c r="G556" s="489">
        <v>3.0</v>
      </c>
      <c r="H556" s="489">
        <v>2.0</v>
      </c>
      <c r="I556" s="489">
        <v>10.0</v>
      </c>
      <c r="J556" s="206"/>
      <c r="K556" s="206"/>
      <c r="L556" s="206"/>
      <c r="M556" s="206"/>
      <c r="N556" s="206"/>
      <c r="O556" s="206"/>
      <c r="P556" s="206"/>
    </row>
    <row r="557" ht="15.75" customHeight="1">
      <c r="B557" s="15"/>
      <c r="C557" s="15"/>
      <c r="D557" s="15"/>
      <c r="E557" s="488">
        <v>3.0</v>
      </c>
      <c r="F557" s="489">
        <v>2.0</v>
      </c>
      <c r="G557" s="489">
        <v>3.0</v>
      </c>
      <c r="H557" s="489">
        <v>2.0</v>
      </c>
      <c r="I557" s="489">
        <v>10.0</v>
      </c>
      <c r="J557" s="206"/>
      <c r="K557" s="206"/>
      <c r="L557" s="206"/>
      <c r="M557" s="206"/>
      <c r="N557" s="206"/>
      <c r="O557" s="206"/>
      <c r="P557" s="206"/>
    </row>
    <row r="558" ht="15.75" customHeight="1">
      <c r="B558" s="15"/>
      <c r="C558" s="15"/>
      <c r="D558" s="15"/>
      <c r="E558" s="490"/>
      <c r="F558" s="491"/>
      <c r="G558" s="491"/>
      <c r="H558" s="491"/>
      <c r="I558" s="491"/>
      <c r="J558" s="206"/>
      <c r="K558" s="206"/>
      <c r="L558" s="206"/>
      <c r="M558" s="206"/>
      <c r="N558" s="206"/>
      <c r="O558" s="206"/>
      <c r="P558" s="206"/>
    </row>
    <row r="559" ht="15.75" customHeight="1">
      <c r="B559" s="16"/>
      <c r="C559" s="16"/>
      <c r="D559" s="16"/>
      <c r="E559" s="490"/>
      <c r="F559" s="491"/>
      <c r="G559" s="491"/>
      <c r="H559" s="491"/>
      <c r="I559" s="491"/>
      <c r="J559" s="206"/>
      <c r="K559" s="206"/>
      <c r="L559" s="206"/>
      <c r="M559" s="206"/>
      <c r="N559" s="206"/>
      <c r="O559" s="206"/>
      <c r="P559" s="206"/>
    </row>
    <row r="560" ht="15.75" customHeight="1">
      <c r="A560" s="502">
        <v>142.0</v>
      </c>
      <c r="B560" s="503" t="s">
        <v>417</v>
      </c>
      <c r="C560" s="503" t="s">
        <v>418</v>
      </c>
      <c r="D560" s="503" t="s">
        <v>419</v>
      </c>
      <c r="E560" s="488">
        <v>3.0</v>
      </c>
      <c r="F560" s="489">
        <v>2.0</v>
      </c>
      <c r="G560" s="489">
        <v>3.0</v>
      </c>
      <c r="H560" s="489">
        <v>2.0</v>
      </c>
      <c r="I560" s="489">
        <v>10.0</v>
      </c>
      <c r="J560" s="486">
        <v>9.9</v>
      </c>
      <c r="K560" s="501">
        <v>3.0</v>
      </c>
      <c r="L560" s="501">
        <v>4.0</v>
      </c>
      <c r="M560" s="501">
        <v>3.0</v>
      </c>
      <c r="N560" s="501">
        <v>5.0</v>
      </c>
      <c r="O560" s="487">
        <v>15.0</v>
      </c>
      <c r="P560" s="487">
        <v>24.9</v>
      </c>
    </row>
    <row r="561" ht="15.75" customHeight="1">
      <c r="B561" s="15"/>
      <c r="C561" s="15"/>
      <c r="D561" s="15"/>
      <c r="E561" s="488">
        <v>3.0</v>
      </c>
      <c r="F561" s="489">
        <v>2.0</v>
      </c>
      <c r="G561" s="489">
        <v>3.0</v>
      </c>
      <c r="H561" s="489">
        <v>2.0</v>
      </c>
      <c r="I561" s="489">
        <v>10.0</v>
      </c>
      <c r="J561" s="206"/>
      <c r="K561" s="206"/>
      <c r="L561" s="206"/>
      <c r="M561" s="206"/>
      <c r="N561" s="206"/>
      <c r="O561" s="206"/>
      <c r="P561" s="206"/>
    </row>
    <row r="562" ht="15.75" customHeight="1">
      <c r="B562" s="15"/>
      <c r="C562" s="15"/>
      <c r="D562" s="15"/>
      <c r="E562" s="488">
        <v>3.0</v>
      </c>
      <c r="F562" s="489">
        <v>2.0</v>
      </c>
      <c r="G562" s="489">
        <v>2.0</v>
      </c>
      <c r="H562" s="489">
        <v>2.0</v>
      </c>
      <c r="I562" s="489">
        <v>9.0</v>
      </c>
      <c r="J562" s="206"/>
      <c r="K562" s="206"/>
      <c r="L562" s="206"/>
      <c r="M562" s="206"/>
      <c r="N562" s="206"/>
      <c r="O562" s="206"/>
      <c r="P562" s="206"/>
    </row>
    <row r="563" ht="15.75" customHeight="1">
      <c r="B563" s="15"/>
      <c r="C563" s="15"/>
      <c r="D563" s="15"/>
      <c r="E563" s="488">
        <v>3.0</v>
      </c>
      <c r="F563" s="489">
        <v>2.0</v>
      </c>
      <c r="G563" s="489">
        <v>3.0</v>
      </c>
      <c r="H563" s="489">
        <v>2.0</v>
      </c>
      <c r="I563" s="489">
        <v>10.0</v>
      </c>
      <c r="J563" s="206"/>
      <c r="K563" s="206"/>
      <c r="L563" s="206"/>
      <c r="M563" s="206"/>
      <c r="N563" s="206"/>
      <c r="O563" s="206"/>
      <c r="P563" s="206"/>
    </row>
    <row r="564" ht="15.75" customHeight="1">
      <c r="B564" s="15"/>
      <c r="C564" s="15"/>
      <c r="D564" s="15"/>
      <c r="E564" s="488">
        <v>3.0</v>
      </c>
      <c r="F564" s="489">
        <v>2.0</v>
      </c>
      <c r="G564" s="489">
        <v>3.0</v>
      </c>
      <c r="H564" s="489">
        <v>2.0</v>
      </c>
      <c r="I564" s="489">
        <v>10.0</v>
      </c>
      <c r="J564" s="206"/>
      <c r="K564" s="206"/>
      <c r="L564" s="206"/>
      <c r="M564" s="206"/>
      <c r="N564" s="206"/>
      <c r="O564" s="206"/>
      <c r="P564" s="206"/>
    </row>
    <row r="565" ht="15.75" customHeight="1">
      <c r="B565" s="15"/>
      <c r="C565" s="15"/>
      <c r="D565" s="15"/>
      <c r="E565" s="488">
        <v>3.0</v>
      </c>
      <c r="F565" s="489">
        <v>2.0</v>
      </c>
      <c r="G565" s="489">
        <v>3.0</v>
      </c>
      <c r="H565" s="489">
        <v>2.0</v>
      </c>
      <c r="I565" s="489">
        <v>10.0</v>
      </c>
      <c r="J565" s="206"/>
      <c r="K565" s="206"/>
      <c r="L565" s="206"/>
      <c r="M565" s="206"/>
      <c r="N565" s="206"/>
      <c r="O565" s="206"/>
      <c r="P565" s="206"/>
    </row>
    <row r="566" ht="15.75" customHeight="1">
      <c r="B566" s="15"/>
      <c r="C566" s="15"/>
      <c r="D566" s="15"/>
      <c r="E566" s="488">
        <v>3.0</v>
      </c>
      <c r="F566" s="489">
        <v>2.0</v>
      </c>
      <c r="G566" s="489">
        <v>3.0</v>
      </c>
      <c r="H566" s="489">
        <v>2.0</v>
      </c>
      <c r="I566" s="489">
        <v>10.0</v>
      </c>
      <c r="J566" s="206"/>
      <c r="K566" s="206"/>
      <c r="L566" s="206"/>
      <c r="M566" s="206"/>
      <c r="N566" s="206"/>
      <c r="O566" s="206"/>
      <c r="P566" s="206"/>
    </row>
    <row r="567" ht="15.75" customHeight="1">
      <c r="B567" s="15"/>
      <c r="C567" s="15"/>
      <c r="D567" s="15"/>
      <c r="E567" s="488">
        <v>3.0</v>
      </c>
      <c r="F567" s="489">
        <v>2.0</v>
      </c>
      <c r="G567" s="489">
        <v>3.0</v>
      </c>
      <c r="H567" s="489">
        <v>2.0</v>
      </c>
      <c r="I567" s="489">
        <v>10.0</v>
      </c>
      <c r="J567" s="206"/>
      <c r="K567" s="206"/>
      <c r="L567" s="206"/>
      <c r="M567" s="206"/>
      <c r="N567" s="206"/>
      <c r="O567" s="206"/>
      <c r="P567" s="206"/>
    </row>
    <row r="568" ht="15.75" customHeight="1">
      <c r="B568" s="15"/>
      <c r="C568" s="15"/>
      <c r="D568" s="15"/>
      <c r="E568" s="488">
        <v>3.0</v>
      </c>
      <c r="F568" s="489">
        <v>2.0</v>
      </c>
      <c r="G568" s="489">
        <v>3.0</v>
      </c>
      <c r="H568" s="489">
        <v>2.0</v>
      </c>
      <c r="I568" s="489">
        <v>10.0</v>
      </c>
      <c r="J568" s="206"/>
      <c r="K568" s="206"/>
      <c r="L568" s="206"/>
      <c r="M568" s="206"/>
      <c r="N568" s="206"/>
      <c r="O568" s="206"/>
      <c r="P568" s="206"/>
    </row>
    <row r="569" ht="15.75" customHeight="1">
      <c r="B569" s="15"/>
      <c r="C569" s="15"/>
      <c r="D569" s="15"/>
      <c r="E569" s="488">
        <v>3.0</v>
      </c>
      <c r="F569" s="489">
        <v>2.0</v>
      </c>
      <c r="G569" s="489">
        <v>3.0</v>
      </c>
      <c r="H569" s="489">
        <v>2.0</v>
      </c>
      <c r="I569" s="489">
        <v>10.0</v>
      </c>
      <c r="J569" s="206"/>
      <c r="K569" s="206"/>
      <c r="L569" s="206"/>
      <c r="M569" s="206"/>
      <c r="N569" s="206"/>
      <c r="O569" s="206"/>
      <c r="P569" s="206"/>
    </row>
    <row r="570" ht="15.75" customHeight="1">
      <c r="B570" s="15"/>
      <c r="C570" s="15"/>
      <c r="D570" s="15"/>
      <c r="E570" s="490"/>
      <c r="F570" s="491"/>
      <c r="G570" s="491"/>
      <c r="H570" s="491"/>
      <c r="I570" s="499"/>
      <c r="J570" s="206"/>
      <c r="K570" s="206"/>
      <c r="L570" s="206"/>
      <c r="M570" s="206"/>
      <c r="N570" s="206"/>
      <c r="O570" s="206"/>
      <c r="P570" s="206"/>
    </row>
    <row r="571" ht="15.75" customHeight="1">
      <c r="B571" s="15"/>
      <c r="C571" s="15"/>
      <c r="D571" s="15"/>
      <c r="E571" s="490"/>
      <c r="F571" s="491"/>
      <c r="G571" s="491"/>
      <c r="H571" s="491"/>
      <c r="I571" s="499"/>
      <c r="J571" s="206"/>
      <c r="K571" s="206"/>
      <c r="L571" s="206"/>
      <c r="M571" s="206"/>
      <c r="N571" s="206"/>
      <c r="O571" s="206"/>
      <c r="P571" s="206"/>
    </row>
    <row r="572" ht="15.75" customHeight="1">
      <c r="B572" s="15"/>
      <c r="C572" s="15"/>
      <c r="D572" s="15"/>
      <c r="E572" s="490"/>
      <c r="F572" s="491"/>
      <c r="G572" s="491"/>
      <c r="H572" s="491"/>
      <c r="I572" s="491"/>
      <c r="J572" s="206"/>
      <c r="K572" s="206"/>
      <c r="L572" s="206"/>
      <c r="M572" s="206"/>
      <c r="N572" s="206"/>
      <c r="O572" s="206"/>
      <c r="P572" s="206"/>
    </row>
    <row r="573" ht="15.75" customHeight="1">
      <c r="B573" s="16"/>
      <c r="C573" s="16"/>
      <c r="D573" s="16"/>
      <c r="E573" s="490"/>
      <c r="F573" s="491"/>
      <c r="G573" s="491"/>
      <c r="H573" s="491"/>
      <c r="I573" s="491"/>
      <c r="J573" s="206"/>
      <c r="K573" s="206"/>
      <c r="L573" s="206"/>
      <c r="M573" s="206"/>
      <c r="N573" s="206"/>
      <c r="O573" s="206"/>
      <c r="P573" s="206"/>
    </row>
    <row r="574" ht="15.75" customHeight="1">
      <c r="A574" s="502">
        <v>144.0</v>
      </c>
      <c r="B574" s="503" t="s">
        <v>420</v>
      </c>
      <c r="C574" s="503" t="s">
        <v>421</v>
      </c>
      <c r="D574" s="503" t="s">
        <v>422</v>
      </c>
      <c r="E574" s="488">
        <v>3.0</v>
      </c>
      <c r="F574" s="489">
        <v>2.0</v>
      </c>
      <c r="G574" s="489">
        <v>3.0</v>
      </c>
      <c r="H574" s="489">
        <v>2.0</v>
      </c>
      <c r="I574" s="489">
        <v>10.0</v>
      </c>
      <c r="J574" s="486">
        <v>10.0</v>
      </c>
      <c r="K574" s="501">
        <v>3.0</v>
      </c>
      <c r="L574" s="501">
        <v>4.0</v>
      </c>
      <c r="M574" s="501">
        <v>3.0</v>
      </c>
      <c r="N574" s="501">
        <v>5.0</v>
      </c>
      <c r="O574" s="487">
        <v>15.0</v>
      </c>
      <c r="P574" s="487">
        <v>25.0</v>
      </c>
    </row>
    <row r="575" ht="15.75" customHeight="1">
      <c r="B575" s="15"/>
      <c r="C575" s="15"/>
      <c r="D575" s="15"/>
      <c r="E575" s="488">
        <v>3.0</v>
      </c>
      <c r="F575" s="489">
        <v>2.0</v>
      </c>
      <c r="G575" s="489">
        <v>3.0</v>
      </c>
      <c r="H575" s="489">
        <v>2.0</v>
      </c>
      <c r="I575" s="489">
        <v>10.0</v>
      </c>
      <c r="J575" s="206"/>
      <c r="K575" s="206"/>
      <c r="L575" s="206"/>
      <c r="M575" s="206"/>
      <c r="N575" s="206"/>
      <c r="O575" s="206"/>
      <c r="P575" s="206"/>
    </row>
    <row r="576" ht="15.75" customHeight="1">
      <c r="B576" s="15"/>
      <c r="C576" s="15"/>
      <c r="D576" s="15"/>
      <c r="E576" s="488">
        <v>3.0</v>
      </c>
      <c r="F576" s="489">
        <v>2.0</v>
      </c>
      <c r="G576" s="489">
        <v>3.0</v>
      </c>
      <c r="H576" s="489">
        <v>2.0</v>
      </c>
      <c r="I576" s="489">
        <v>10.0</v>
      </c>
      <c r="J576" s="206"/>
      <c r="K576" s="206"/>
      <c r="L576" s="206"/>
      <c r="M576" s="206"/>
      <c r="N576" s="206"/>
      <c r="O576" s="206"/>
      <c r="P576" s="206"/>
    </row>
    <row r="577" ht="15.75" customHeight="1">
      <c r="B577" s="15"/>
      <c r="C577" s="15"/>
      <c r="D577" s="15"/>
      <c r="E577" s="488">
        <v>3.0</v>
      </c>
      <c r="F577" s="489">
        <v>2.0</v>
      </c>
      <c r="G577" s="489">
        <v>3.0</v>
      </c>
      <c r="H577" s="489">
        <v>2.0</v>
      </c>
      <c r="I577" s="489">
        <v>10.0</v>
      </c>
      <c r="J577" s="206"/>
      <c r="K577" s="206"/>
      <c r="L577" s="206"/>
      <c r="M577" s="206"/>
      <c r="N577" s="206"/>
      <c r="O577" s="206"/>
      <c r="P577" s="206"/>
    </row>
    <row r="578" ht="15.75" customHeight="1">
      <c r="B578" s="15"/>
      <c r="C578" s="15"/>
      <c r="D578" s="15"/>
      <c r="E578" s="488">
        <v>3.0</v>
      </c>
      <c r="F578" s="489">
        <v>2.0</v>
      </c>
      <c r="G578" s="489">
        <v>3.0</v>
      </c>
      <c r="H578" s="489">
        <v>2.0</v>
      </c>
      <c r="I578" s="489">
        <v>10.0</v>
      </c>
      <c r="J578" s="206"/>
      <c r="K578" s="206"/>
      <c r="L578" s="206"/>
      <c r="M578" s="206"/>
      <c r="N578" s="206"/>
      <c r="O578" s="206"/>
      <c r="P578" s="206"/>
    </row>
    <row r="579" ht="15.75" customHeight="1">
      <c r="B579" s="15"/>
      <c r="C579" s="15"/>
      <c r="D579" s="15"/>
      <c r="E579" s="488">
        <v>3.0</v>
      </c>
      <c r="F579" s="489">
        <v>2.0</v>
      </c>
      <c r="G579" s="489">
        <v>3.0</v>
      </c>
      <c r="H579" s="489">
        <v>2.0</v>
      </c>
      <c r="I579" s="489">
        <v>10.0</v>
      </c>
      <c r="J579" s="206"/>
      <c r="K579" s="206"/>
      <c r="L579" s="206"/>
      <c r="M579" s="206"/>
      <c r="N579" s="206"/>
      <c r="O579" s="206"/>
      <c r="P579" s="206"/>
    </row>
    <row r="580" ht="15.75" customHeight="1">
      <c r="B580" s="15"/>
      <c r="C580" s="15"/>
      <c r="D580" s="15"/>
      <c r="E580" s="488">
        <v>3.0</v>
      </c>
      <c r="F580" s="489">
        <v>2.0</v>
      </c>
      <c r="G580" s="489">
        <v>3.0</v>
      </c>
      <c r="H580" s="489">
        <v>2.0</v>
      </c>
      <c r="I580" s="489">
        <v>10.0</v>
      </c>
      <c r="J580" s="206"/>
      <c r="K580" s="206"/>
      <c r="L580" s="206"/>
      <c r="M580" s="206"/>
      <c r="N580" s="206"/>
      <c r="O580" s="206"/>
      <c r="P580" s="206"/>
    </row>
    <row r="581" ht="15.75" customHeight="1">
      <c r="B581" s="15"/>
      <c r="C581" s="15"/>
      <c r="D581" s="15"/>
      <c r="E581" s="488">
        <v>3.0</v>
      </c>
      <c r="F581" s="489">
        <v>2.0</v>
      </c>
      <c r="G581" s="489">
        <v>3.0</v>
      </c>
      <c r="H581" s="489">
        <v>2.0</v>
      </c>
      <c r="I581" s="489">
        <v>10.0</v>
      </c>
      <c r="J581" s="206"/>
      <c r="K581" s="206"/>
      <c r="L581" s="206"/>
      <c r="M581" s="206"/>
      <c r="N581" s="206"/>
      <c r="O581" s="206"/>
      <c r="P581" s="206"/>
    </row>
    <row r="582" ht="15.75" customHeight="1">
      <c r="B582" s="15"/>
      <c r="C582" s="15"/>
      <c r="D582" s="15"/>
      <c r="E582" s="488">
        <v>3.0</v>
      </c>
      <c r="F582" s="489">
        <v>2.0</v>
      </c>
      <c r="G582" s="489">
        <v>3.0</v>
      </c>
      <c r="H582" s="489">
        <v>2.0</v>
      </c>
      <c r="I582" s="489">
        <v>10.0</v>
      </c>
      <c r="J582" s="206"/>
      <c r="K582" s="206"/>
      <c r="L582" s="206"/>
      <c r="M582" s="206"/>
      <c r="N582" s="206"/>
      <c r="O582" s="206"/>
      <c r="P582" s="206"/>
    </row>
    <row r="583" ht="15.75" customHeight="1">
      <c r="B583" s="15"/>
      <c r="C583" s="15"/>
      <c r="D583" s="15"/>
      <c r="E583" s="488">
        <v>3.0</v>
      </c>
      <c r="F583" s="489">
        <v>2.0</v>
      </c>
      <c r="G583" s="489">
        <v>3.0</v>
      </c>
      <c r="H583" s="489">
        <v>2.0</v>
      </c>
      <c r="I583" s="489">
        <v>10.0</v>
      </c>
      <c r="J583" s="206"/>
      <c r="K583" s="206"/>
      <c r="L583" s="206"/>
      <c r="M583" s="206"/>
      <c r="N583" s="206"/>
      <c r="O583" s="206"/>
      <c r="P583" s="206"/>
    </row>
    <row r="584" ht="15.75" customHeight="1">
      <c r="B584" s="15"/>
      <c r="C584" s="15"/>
      <c r="D584" s="15"/>
      <c r="E584" s="488">
        <v>3.0</v>
      </c>
      <c r="F584" s="489">
        <v>2.0</v>
      </c>
      <c r="G584" s="489">
        <v>3.0</v>
      </c>
      <c r="H584" s="489">
        <v>2.0</v>
      </c>
      <c r="I584" s="489">
        <v>10.0</v>
      </c>
      <c r="J584" s="206"/>
      <c r="K584" s="206"/>
      <c r="L584" s="206"/>
      <c r="M584" s="206"/>
      <c r="N584" s="206"/>
      <c r="O584" s="206"/>
      <c r="P584" s="206"/>
    </row>
    <row r="585" ht="15.75" customHeight="1">
      <c r="B585" s="15"/>
      <c r="C585" s="15"/>
      <c r="D585" s="15"/>
      <c r="E585" s="488">
        <v>3.0</v>
      </c>
      <c r="F585" s="489">
        <v>2.0</v>
      </c>
      <c r="G585" s="489">
        <v>3.0</v>
      </c>
      <c r="H585" s="489">
        <v>2.0</v>
      </c>
      <c r="I585" s="489">
        <v>10.0</v>
      </c>
      <c r="J585" s="206"/>
      <c r="K585" s="206"/>
      <c r="L585" s="206"/>
      <c r="M585" s="206"/>
      <c r="N585" s="206"/>
      <c r="O585" s="206"/>
      <c r="P585" s="206"/>
    </row>
    <row r="586" ht="15.75" customHeight="1">
      <c r="B586" s="15"/>
      <c r="C586" s="15"/>
      <c r="D586" s="15"/>
      <c r="E586" s="488">
        <v>3.0</v>
      </c>
      <c r="F586" s="489">
        <v>2.0</v>
      </c>
      <c r="G586" s="489">
        <v>3.0</v>
      </c>
      <c r="H586" s="489">
        <v>2.0</v>
      </c>
      <c r="I586" s="489">
        <v>10.0</v>
      </c>
      <c r="J586" s="206"/>
      <c r="K586" s="206"/>
      <c r="L586" s="206"/>
      <c r="M586" s="206"/>
      <c r="N586" s="206"/>
      <c r="O586" s="206"/>
      <c r="P586" s="206"/>
    </row>
    <row r="587" ht="15.75" customHeight="1">
      <c r="B587" s="16"/>
      <c r="C587" s="16"/>
      <c r="D587" s="16"/>
      <c r="E587" s="488">
        <v>3.0</v>
      </c>
      <c r="F587" s="489">
        <v>2.0</v>
      </c>
      <c r="G587" s="489">
        <v>3.0</v>
      </c>
      <c r="H587" s="489">
        <v>2.0</v>
      </c>
      <c r="I587" s="489">
        <v>10.0</v>
      </c>
      <c r="J587" s="206"/>
      <c r="K587" s="206"/>
      <c r="L587" s="206"/>
      <c r="M587" s="206"/>
      <c r="N587" s="206"/>
      <c r="O587" s="206"/>
      <c r="P587" s="206"/>
    </row>
    <row r="588" ht="15.75" customHeight="1">
      <c r="A588" s="502">
        <v>145.0</v>
      </c>
      <c r="B588" s="503" t="s">
        <v>423</v>
      </c>
      <c r="C588" s="503" t="s">
        <v>424</v>
      </c>
      <c r="D588" s="503" t="s">
        <v>425</v>
      </c>
      <c r="E588" s="488">
        <v>3.0</v>
      </c>
      <c r="F588" s="489">
        <v>2.0</v>
      </c>
      <c r="G588" s="489">
        <v>2.0</v>
      </c>
      <c r="H588" s="489">
        <v>2.0</v>
      </c>
      <c r="I588" s="489">
        <v>9.0</v>
      </c>
      <c r="J588" s="486">
        <v>8.2</v>
      </c>
      <c r="K588" s="501">
        <v>3.0</v>
      </c>
      <c r="L588" s="501">
        <v>4.0</v>
      </c>
      <c r="M588" s="501">
        <v>3.0</v>
      </c>
      <c r="N588" s="501">
        <v>4.0</v>
      </c>
      <c r="O588" s="487">
        <v>14.0</v>
      </c>
      <c r="P588" s="487">
        <v>22.2</v>
      </c>
    </row>
    <row r="589" ht="15.75" customHeight="1">
      <c r="B589" s="15"/>
      <c r="C589" s="15"/>
      <c r="D589" s="15"/>
      <c r="E589" s="488">
        <v>2.0</v>
      </c>
      <c r="F589" s="489">
        <v>2.0</v>
      </c>
      <c r="G589" s="489">
        <v>2.0</v>
      </c>
      <c r="H589" s="489">
        <v>2.0</v>
      </c>
      <c r="I589" s="489">
        <v>8.0</v>
      </c>
      <c r="J589" s="206"/>
      <c r="K589" s="206"/>
      <c r="L589" s="206"/>
      <c r="M589" s="206"/>
      <c r="N589" s="206"/>
      <c r="O589" s="206"/>
      <c r="P589" s="206"/>
    </row>
    <row r="590" ht="15.75" customHeight="1">
      <c r="B590" s="15"/>
      <c r="C590" s="15"/>
      <c r="D590" s="15"/>
      <c r="E590" s="488">
        <v>2.0</v>
      </c>
      <c r="F590" s="489">
        <v>2.0</v>
      </c>
      <c r="G590" s="489">
        <v>2.0</v>
      </c>
      <c r="H590" s="489">
        <v>2.0</v>
      </c>
      <c r="I590" s="489">
        <v>8.0</v>
      </c>
      <c r="J590" s="206"/>
      <c r="K590" s="206"/>
      <c r="L590" s="206"/>
      <c r="M590" s="206"/>
      <c r="N590" s="206"/>
      <c r="O590" s="206"/>
      <c r="P590" s="206"/>
    </row>
    <row r="591" ht="15.75" customHeight="1">
      <c r="B591" s="15"/>
      <c r="C591" s="15"/>
      <c r="D591" s="15"/>
      <c r="E591" s="488">
        <v>2.0</v>
      </c>
      <c r="F591" s="489">
        <v>2.0</v>
      </c>
      <c r="G591" s="489">
        <v>2.0</v>
      </c>
      <c r="H591" s="489">
        <v>2.0</v>
      </c>
      <c r="I591" s="489">
        <v>8.0</v>
      </c>
      <c r="J591" s="206"/>
      <c r="K591" s="206"/>
      <c r="L591" s="206"/>
      <c r="M591" s="206"/>
      <c r="N591" s="206"/>
      <c r="O591" s="206"/>
      <c r="P591" s="206"/>
    </row>
    <row r="592" ht="15.75" customHeight="1">
      <c r="B592" s="15"/>
      <c r="C592" s="15"/>
      <c r="D592" s="15"/>
      <c r="E592" s="488">
        <v>2.0</v>
      </c>
      <c r="F592" s="489">
        <v>2.0</v>
      </c>
      <c r="G592" s="489">
        <v>2.0</v>
      </c>
      <c r="H592" s="489">
        <v>2.0</v>
      </c>
      <c r="I592" s="489">
        <v>8.0</v>
      </c>
      <c r="J592" s="206"/>
      <c r="K592" s="206"/>
      <c r="L592" s="206"/>
      <c r="M592" s="206"/>
      <c r="N592" s="206"/>
      <c r="O592" s="206"/>
      <c r="P592" s="206"/>
    </row>
    <row r="593" ht="15.75" customHeight="1">
      <c r="B593" s="15"/>
      <c r="C593" s="15"/>
      <c r="D593" s="15"/>
      <c r="E593" s="488">
        <v>2.0</v>
      </c>
      <c r="F593" s="489">
        <v>2.0</v>
      </c>
      <c r="G593" s="489">
        <v>2.0</v>
      </c>
      <c r="H593" s="489">
        <v>2.0</v>
      </c>
      <c r="I593" s="489">
        <v>8.0</v>
      </c>
      <c r="J593" s="206"/>
      <c r="K593" s="206"/>
      <c r="L593" s="206"/>
      <c r="M593" s="206"/>
      <c r="N593" s="206"/>
      <c r="O593" s="206"/>
      <c r="P593" s="206"/>
    </row>
    <row r="594" ht="15.75" customHeight="1">
      <c r="B594" s="15"/>
      <c r="C594" s="15"/>
      <c r="D594" s="15"/>
      <c r="E594" s="488">
        <v>2.0</v>
      </c>
      <c r="F594" s="489">
        <v>2.0</v>
      </c>
      <c r="G594" s="489">
        <v>2.0</v>
      </c>
      <c r="H594" s="489">
        <v>2.0</v>
      </c>
      <c r="I594" s="489">
        <v>8.0</v>
      </c>
      <c r="J594" s="206"/>
      <c r="K594" s="206"/>
      <c r="L594" s="206"/>
      <c r="M594" s="206"/>
      <c r="N594" s="206"/>
      <c r="O594" s="206"/>
      <c r="P594" s="206"/>
    </row>
    <row r="595" ht="15.75" customHeight="1">
      <c r="B595" s="15"/>
      <c r="C595" s="15"/>
      <c r="D595" s="15"/>
      <c r="E595" s="488">
        <v>3.0</v>
      </c>
      <c r="F595" s="489">
        <v>2.0</v>
      </c>
      <c r="G595" s="489">
        <v>2.0</v>
      </c>
      <c r="H595" s="489">
        <v>2.0</v>
      </c>
      <c r="I595" s="489">
        <v>9.0</v>
      </c>
      <c r="J595" s="206"/>
      <c r="K595" s="206"/>
      <c r="L595" s="206"/>
      <c r="M595" s="206"/>
      <c r="N595" s="206"/>
      <c r="O595" s="206"/>
      <c r="P595" s="206"/>
    </row>
    <row r="596" ht="15.75" customHeight="1">
      <c r="B596" s="15"/>
      <c r="C596" s="15"/>
      <c r="D596" s="15"/>
      <c r="E596" s="488">
        <v>2.0</v>
      </c>
      <c r="F596" s="489">
        <v>2.0</v>
      </c>
      <c r="G596" s="489">
        <v>2.0</v>
      </c>
      <c r="H596" s="489">
        <v>2.0</v>
      </c>
      <c r="I596" s="489">
        <v>8.0</v>
      </c>
      <c r="J596" s="206"/>
      <c r="K596" s="206"/>
      <c r="L596" s="206"/>
      <c r="M596" s="206"/>
      <c r="N596" s="206"/>
      <c r="O596" s="206"/>
      <c r="P596" s="206"/>
    </row>
    <row r="597" ht="15.75" customHeight="1">
      <c r="B597" s="15"/>
      <c r="C597" s="15"/>
      <c r="D597" s="15"/>
      <c r="E597" s="488">
        <v>2.0</v>
      </c>
      <c r="F597" s="489">
        <v>2.0</v>
      </c>
      <c r="G597" s="489">
        <v>2.0</v>
      </c>
      <c r="H597" s="489">
        <v>2.0</v>
      </c>
      <c r="I597" s="489">
        <v>8.0</v>
      </c>
      <c r="J597" s="206"/>
      <c r="K597" s="206"/>
      <c r="L597" s="206"/>
      <c r="M597" s="206"/>
      <c r="N597" s="206"/>
      <c r="O597" s="206"/>
      <c r="P597" s="206"/>
    </row>
    <row r="598" ht="15.75" customHeight="1">
      <c r="B598" s="15"/>
      <c r="C598" s="15"/>
      <c r="D598" s="15"/>
      <c r="E598" s="490"/>
      <c r="F598" s="491"/>
      <c r="G598" s="491"/>
      <c r="H598" s="491"/>
      <c r="I598" s="499"/>
      <c r="J598" s="206"/>
      <c r="K598" s="206"/>
      <c r="L598" s="206"/>
      <c r="M598" s="206"/>
      <c r="N598" s="206"/>
      <c r="O598" s="206"/>
      <c r="P598" s="206"/>
    </row>
    <row r="599" ht="15.75" customHeight="1">
      <c r="B599" s="15"/>
      <c r="C599" s="15"/>
      <c r="D599" s="15"/>
      <c r="E599" s="490"/>
      <c r="F599" s="491"/>
      <c r="G599" s="491"/>
      <c r="H599" s="491"/>
      <c r="I599" s="499"/>
      <c r="J599" s="206"/>
      <c r="K599" s="206"/>
      <c r="L599" s="206"/>
      <c r="M599" s="206"/>
      <c r="N599" s="206"/>
      <c r="O599" s="206"/>
      <c r="P599" s="206"/>
    </row>
    <row r="600" ht="15.75" customHeight="1">
      <c r="B600" s="15"/>
      <c r="C600" s="15"/>
      <c r="D600" s="15"/>
      <c r="E600" s="495">
        <v>3.0</v>
      </c>
      <c r="F600" s="493">
        <v>2.0</v>
      </c>
      <c r="G600" s="493">
        <v>2.0</v>
      </c>
      <c r="H600" s="493">
        <v>2.0</v>
      </c>
      <c r="I600" s="493">
        <v>9.0</v>
      </c>
      <c r="J600" s="206"/>
      <c r="K600" s="206"/>
      <c r="L600" s="206"/>
      <c r="M600" s="206"/>
      <c r="N600" s="206"/>
      <c r="O600" s="206"/>
      <c r="P600" s="206"/>
    </row>
    <row r="601" ht="15.75" customHeight="1">
      <c r="B601" s="16"/>
      <c r="C601" s="16"/>
      <c r="D601" s="16"/>
      <c r="E601" s="495">
        <v>2.0</v>
      </c>
      <c r="F601" s="493">
        <v>2.0</v>
      </c>
      <c r="G601" s="493">
        <v>2.0</v>
      </c>
      <c r="H601" s="489">
        <v>2.0</v>
      </c>
      <c r="I601" s="493">
        <v>8.0</v>
      </c>
      <c r="J601" s="206"/>
      <c r="K601" s="206"/>
      <c r="L601" s="206"/>
      <c r="M601" s="206"/>
      <c r="N601" s="206"/>
      <c r="O601" s="206"/>
      <c r="P601" s="206"/>
    </row>
    <row r="602" ht="15.75" customHeight="1">
      <c r="A602" s="502">
        <v>146.0</v>
      </c>
      <c r="B602" s="503" t="s">
        <v>426</v>
      </c>
      <c r="C602" s="503" t="s">
        <v>427</v>
      </c>
      <c r="D602" s="503" t="s">
        <v>428</v>
      </c>
      <c r="E602" s="488">
        <v>2.0</v>
      </c>
      <c r="F602" s="489">
        <v>2.0</v>
      </c>
      <c r="G602" s="489">
        <v>2.0</v>
      </c>
      <c r="H602" s="489">
        <v>2.0</v>
      </c>
      <c r="I602" s="489">
        <v>8.0</v>
      </c>
      <c r="J602" s="486">
        <v>8.0</v>
      </c>
      <c r="K602" s="501">
        <v>3.0</v>
      </c>
      <c r="L602" s="501">
        <v>4.0</v>
      </c>
      <c r="M602" s="501">
        <v>3.0</v>
      </c>
      <c r="N602" s="501">
        <v>4.0</v>
      </c>
      <c r="O602" s="487">
        <v>14.0</v>
      </c>
      <c r="P602" s="487">
        <v>22.0</v>
      </c>
    </row>
    <row r="603" ht="15.75" customHeight="1">
      <c r="B603" s="15"/>
      <c r="C603" s="15"/>
      <c r="D603" s="15"/>
      <c r="E603" s="488">
        <v>2.0</v>
      </c>
      <c r="F603" s="489">
        <v>2.0</v>
      </c>
      <c r="G603" s="489">
        <v>2.0</v>
      </c>
      <c r="H603" s="489">
        <v>2.0</v>
      </c>
      <c r="I603" s="489">
        <v>8.0</v>
      </c>
      <c r="J603" s="206"/>
      <c r="K603" s="206"/>
      <c r="L603" s="206"/>
      <c r="M603" s="206"/>
      <c r="N603" s="206"/>
      <c r="O603" s="206"/>
      <c r="P603" s="206"/>
    </row>
    <row r="604" ht="15.75" customHeight="1">
      <c r="B604" s="15"/>
      <c r="C604" s="15"/>
      <c r="D604" s="15"/>
      <c r="E604" s="488">
        <v>2.0</v>
      </c>
      <c r="F604" s="489">
        <v>2.0</v>
      </c>
      <c r="G604" s="489">
        <v>2.0</v>
      </c>
      <c r="H604" s="489">
        <v>2.0</v>
      </c>
      <c r="I604" s="489">
        <v>8.0</v>
      </c>
      <c r="J604" s="206"/>
      <c r="K604" s="206"/>
      <c r="L604" s="206"/>
      <c r="M604" s="206"/>
      <c r="N604" s="206"/>
      <c r="O604" s="206"/>
      <c r="P604" s="206"/>
    </row>
    <row r="605" ht="15.75" customHeight="1">
      <c r="B605" s="15"/>
      <c r="C605" s="15"/>
      <c r="D605" s="15"/>
      <c r="E605" s="488">
        <v>2.0</v>
      </c>
      <c r="F605" s="489">
        <v>1.0</v>
      </c>
      <c r="G605" s="489">
        <v>2.0</v>
      </c>
      <c r="H605" s="489">
        <v>2.0</v>
      </c>
      <c r="I605" s="489">
        <v>7.0</v>
      </c>
      <c r="J605" s="206"/>
      <c r="K605" s="206"/>
      <c r="L605" s="206"/>
      <c r="M605" s="206"/>
      <c r="N605" s="206"/>
      <c r="O605" s="206"/>
      <c r="P605" s="206"/>
    </row>
    <row r="606" ht="15.75" customHeight="1">
      <c r="B606" s="15"/>
      <c r="C606" s="15"/>
      <c r="D606" s="15"/>
      <c r="E606" s="488">
        <v>2.0</v>
      </c>
      <c r="F606" s="489">
        <v>2.0</v>
      </c>
      <c r="G606" s="489">
        <v>2.0</v>
      </c>
      <c r="H606" s="489">
        <v>2.0</v>
      </c>
      <c r="I606" s="489">
        <v>8.0</v>
      </c>
      <c r="J606" s="206"/>
      <c r="K606" s="206"/>
      <c r="L606" s="206"/>
      <c r="M606" s="206"/>
      <c r="N606" s="206"/>
      <c r="O606" s="206"/>
      <c r="P606" s="206"/>
    </row>
    <row r="607" ht="15.75" customHeight="1">
      <c r="B607" s="15"/>
      <c r="C607" s="15"/>
      <c r="D607" s="15"/>
      <c r="E607" s="488">
        <v>2.0</v>
      </c>
      <c r="F607" s="489">
        <v>2.0</v>
      </c>
      <c r="G607" s="489">
        <v>2.0</v>
      </c>
      <c r="H607" s="489">
        <v>2.0</v>
      </c>
      <c r="I607" s="489">
        <v>8.0</v>
      </c>
      <c r="J607" s="206"/>
      <c r="K607" s="206"/>
      <c r="L607" s="206"/>
      <c r="M607" s="206"/>
      <c r="N607" s="206"/>
      <c r="O607" s="206"/>
      <c r="P607" s="206"/>
    </row>
    <row r="608" ht="15.75" customHeight="1">
      <c r="B608" s="15"/>
      <c r="C608" s="15"/>
      <c r="D608" s="15"/>
      <c r="E608" s="488">
        <v>2.0</v>
      </c>
      <c r="F608" s="489">
        <v>2.0</v>
      </c>
      <c r="G608" s="489">
        <v>2.0</v>
      </c>
      <c r="H608" s="489">
        <v>2.0</v>
      </c>
      <c r="I608" s="489">
        <v>8.0</v>
      </c>
      <c r="J608" s="206"/>
      <c r="K608" s="206"/>
      <c r="L608" s="206"/>
      <c r="M608" s="206"/>
      <c r="N608" s="206"/>
      <c r="O608" s="206"/>
      <c r="P608" s="206"/>
    </row>
    <row r="609" ht="15.75" customHeight="1">
      <c r="B609" s="15"/>
      <c r="C609" s="15"/>
      <c r="D609" s="15"/>
      <c r="E609" s="488">
        <v>2.0</v>
      </c>
      <c r="F609" s="489">
        <v>2.0</v>
      </c>
      <c r="G609" s="489">
        <v>2.0</v>
      </c>
      <c r="H609" s="489">
        <v>2.0</v>
      </c>
      <c r="I609" s="489">
        <v>8.0</v>
      </c>
      <c r="J609" s="206"/>
      <c r="K609" s="206"/>
      <c r="L609" s="206"/>
      <c r="M609" s="206"/>
      <c r="N609" s="206"/>
      <c r="O609" s="206"/>
      <c r="P609" s="206"/>
    </row>
    <row r="610" ht="15.75" customHeight="1">
      <c r="B610" s="15"/>
      <c r="C610" s="15"/>
      <c r="D610" s="15"/>
      <c r="E610" s="488"/>
      <c r="F610" s="489"/>
      <c r="G610" s="489"/>
      <c r="H610" s="489"/>
      <c r="I610" s="489"/>
      <c r="J610" s="206"/>
      <c r="K610" s="206"/>
      <c r="L610" s="206"/>
      <c r="M610" s="206"/>
      <c r="N610" s="206"/>
      <c r="O610" s="206"/>
      <c r="P610" s="206"/>
    </row>
    <row r="611" ht="15.75" customHeight="1">
      <c r="B611" s="15"/>
      <c r="C611" s="15"/>
      <c r="D611" s="15"/>
      <c r="E611" s="488"/>
      <c r="F611" s="489"/>
      <c r="G611" s="489"/>
      <c r="H611" s="489"/>
      <c r="I611" s="489"/>
      <c r="J611" s="206"/>
      <c r="K611" s="206"/>
      <c r="L611" s="206"/>
      <c r="M611" s="206"/>
      <c r="N611" s="206"/>
      <c r="O611" s="206"/>
      <c r="P611" s="206"/>
    </row>
    <row r="612" ht="15.75" customHeight="1">
      <c r="B612" s="15"/>
      <c r="C612" s="15"/>
      <c r="D612" s="15"/>
      <c r="E612" s="490"/>
      <c r="F612" s="491"/>
      <c r="G612" s="491"/>
      <c r="H612" s="491"/>
      <c r="I612" s="499"/>
      <c r="J612" s="206"/>
      <c r="K612" s="206"/>
      <c r="L612" s="206"/>
      <c r="M612" s="206"/>
      <c r="N612" s="206"/>
      <c r="O612" s="206"/>
      <c r="P612" s="206"/>
    </row>
    <row r="613" ht="15.75" customHeight="1">
      <c r="B613" s="15"/>
      <c r="C613" s="15"/>
      <c r="D613" s="15"/>
      <c r="E613" s="490"/>
      <c r="F613" s="491"/>
      <c r="G613" s="491"/>
      <c r="H613" s="491"/>
      <c r="I613" s="499"/>
      <c r="J613" s="206"/>
      <c r="K613" s="206"/>
      <c r="L613" s="206"/>
      <c r="M613" s="206"/>
      <c r="N613" s="206"/>
      <c r="O613" s="206"/>
      <c r="P613" s="206"/>
    </row>
    <row r="614" ht="15.75" customHeight="1">
      <c r="B614" s="15"/>
      <c r="C614" s="15"/>
      <c r="D614" s="15"/>
      <c r="E614" s="490"/>
      <c r="F614" s="491"/>
      <c r="G614" s="491"/>
      <c r="H614" s="491"/>
      <c r="I614" s="491"/>
      <c r="J614" s="206"/>
      <c r="K614" s="206"/>
      <c r="L614" s="206"/>
      <c r="M614" s="206"/>
      <c r="N614" s="206"/>
      <c r="O614" s="206"/>
      <c r="P614" s="206"/>
    </row>
    <row r="615" ht="15.75" customHeight="1">
      <c r="B615" s="16"/>
      <c r="C615" s="16"/>
      <c r="D615" s="16"/>
      <c r="E615" s="490"/>
      <c r="F615" s="491"/>
      <c r="G615" s="491"/>
      <c r="H615" s="491"/>
      <c r="I615" s="491"/>
      <c r="J615" s="206"/>
      <c r="K615" s="206"/>
      <c r="L615" s="206"/>
      <c r="M615" s="206"/>
      <c r="N615" s="206"/>
      <c r="O615" s="206"/>
      <c r="P615" s="206"/>
    </row>
    <row r="616" ht="15.75" customHeight="1">
      <c r="A616" s="502">
        <v>147.0</v>
      </c>
      <c r="B616" s="503" t="s">
        <v>429</v>
      </c>
      <c r="C616" s="503" t="s">
        <v>430</v>
      </c>
      <c r="D616" s="503" t="s">
        <v>431</v>
      </c>
      <c r="E616" s="488">
        <v>3.0</v>
      </c>
      <c r="F616" s="489">
        <v>2.0</v>
      </c>
      <c r="G616" s="489">
        <v>3.0</v>
      </c>
      <c r="H616" s="489">
        <v>2.0</v>
      </c>
      <c r="I616" s="489">
        <v>10.0</v>
      </c>
      <c r="J616" s="486">
        <v>9.9</v>
      </c>
      <c r="K616" s="501">
        <v>3.0</v>
      </c>
      <c r="L616" s="501">
        <v>4.0</v>
      </c>
      <c r="M616" s="501">
        <v>3.0</v>
      </c>
      <c r="N616" s="501">
        <v>5.0</v>
      </c>
      <c r="O616" s="487">
        <v>15.0</v>
      </c>
      <c r="P616" s="487">
        <v>24.9</v>
      </c>
    </row>
    <row r="617" ht="15.75" customHeight="1">
      <c r="B617" s="15"/>
      <c r="C617" s="15"/>
      <c r="D617" s="15"/>
      <c r="E617" s="488">
        <v>3.0</v>
      </c>
      <c r="F617" s="489">
        <v>2.0</v>
      </c>
      <c r="G617" s="489">
        <v>3.0</v>
      </c>
      <c r="H617" s="489">
        <v>2.0</v>
      </c>
      <c r="I617" s="489">
        <v>10.0</v>
      </c>
      <c r="J617" s="206"/>
      <c r="K617" s="206"/>
      <c r="L617" s="206"/>
      <c r="M617" s="206"/>
      <c r="N617" s="206"/>
      <c r="O617" s="206"/>
      <c r="P617" s="206"/>
    </row>
    <row r="618" ht="15.75" customHeight="1">
      <c r="B618" s="15"/>
      <c r="C618" s="15"/>
      <c r="D618" s="15"/>
      <c r="E618" s="488">
        <v>3.0</v>
      </c>
      <c r="F618" s="489">
        <v>2.0</v>
      </c>
      <c r="G618" s="489">
        <v>3.0</v>
      </c>
      <c r="H618" s="489">
        <v>2.0</v>
      </c>
      <c r="I618" s="489">
        <v>10.0</v>
      </c>
      <c r="J618" s="206"/>
      <c r="K618" s="206"/>
      <c r="L618" s="206"/>
      <c r="M618" s="206"/>
      <c r="N618" s="206"/>
      <c r="O618" s="206"/>
      <c r="P618" s="206"/>
    </row>
    <row r="619" ht="15.75" customHeight="1">
      <c r="B619" s="15"/>
      <c r="C619" s="15"/>
      <c r="D619" s="15"/>
      <c r="E619" s="488">
        <v>3.0</v>
      </c>
      <c r="F619" s="489">
        <v>2.0</v>
      </c>
      <c r="G619" s="489">
        <v>2.0</v>
      </c>
      <c r="H619" s="489">
        <v>2.0</v>
      </c>
      <c r="I619" s="489">
        <v>9.0</v>
      </c>
      <c r="J619" s="206"/>
      <c r="K619" s="206"/>
      <c r="L619" s="206"/>
      <c r="M619" s="206"/>
      <c r="N619" s="206"/>
      <c r="O619" s="206"/>
      <c r="P619" s="206"/>
    </row>
    <row r="620" ht="15.75" customHeight="1">
      <c r="B620" s="15"/>
      <c r="C620" s="15"/>
      <c r="D620" s="15"/>
      <c r="E620" s="488">
        <v>3.0</v>
      </c>
      <c r="F620" s="489">
        <v>2.0</v>
      </c>
      <c r="G620" s="489">
        <v>3.0</v>
      </c>
      <c r="H620" s="489">
        <v>2.0</v>
      </c>
      <c r="I620" s="489">
        <v>10.0</v>
      </c>
      <c r="J620" s="206"/>
      <c r="K620" s="206"/>
      <c r="L620" s="206"/>
      <c r="M620" s="206"/>
      <c r="N620" s="206"/>
      <c r="O620" s="206"/>
      <c r="P620" s="206"/>
    </row>
    <row r="621" ht="15.75" customHeight="1">
      <c r="B621" s="15"/>
      <c r="C621" s="15"/>
      <c r="D621" s="15"/>
      <c r="E621" s="488">
        <v>3.0</v>
      </c>
      <c r="F621" s="489">
        <v>2.0</v>
      </c>
      <c r="G621" s="489">
        <v>3.0</v>
      </c>
      <c r="H621" s="489">
        <v>2.0</v>
      </c>
      <c r="I621" s="489">
        <v>10.0</v>
      </c>
      <c r="J621" s="206"/>
      <c r="K621" s="206"/>
      <c r="L621" s="206"/>
      <c r="M621" s="206"/>
      <c r="N621" s="206"/>
      <c r="O621" s="206"/>
      <c r="P621" s="206"/>
    </row>
    <row r="622" ht="15.75" customHeight="1">
      <c r="B622" s="15"/>
      <c r="C622" s="15"/>
      <c r="D622" s="15"/>
      <c r="E622" s="488">
        <v>3.0</v>
      </c>
      <c r="F622" s="489">
        <v>2.0</v>
      </c>
      <c r="G622" s="489">
        <v>3.0</v>
      </c>
      <c r="H622" s="489">
        <v>2.0</v>
      </c>
      <c r="I622" s="489">
        <v>10.0</v>
      </c>
      <c r="J622" s="206"/>
      <c r="K622" s="206"/>
      <c r="L622" s="206"/>
      <c r="M622" s="206"/>
      <c r="N622" s="206"/>
      <c r="O622" s="206"/>
      <c r="P622" s="206"/>
    </row>
    <row r="623" ht="15.75" customHeight="1">
      <c r="B623" s="15"/>
      <c r="C623" s="15"/>
      <c r="D623" s="15"/>
      <c r="E623" s="488">
        <v>3.0</v>
      </c>
      <c r="F623" s="489">
        <v>2.0</v>
      </c>
      <c r="G623" s="489">
        <v>3.0</v>
      </c>
      <c r="H623" s="489">
        <v>2.0</v>
      </c>
      <c r="I623" s="489">
        <v>10.0</v>
      </c>
      <c r="J623" s="206"/>
      <c r="K623" s="206"/>
      <c r="L623" s="206"/>
      <c r="M623" s="206"/>
      <c r="N623" s="206"/>
      <c r="O623" s="206"/>
      <c r="P623" s="206"/>
    </row>
    <row r="624" ht="15.75" customHeight="1">
      <c r="B624" s="15"/>
      <c r="C624" s="15"/>
      <c r="D624" s="15"/>
      <c r="E624" s="488">
        <v>3.0</v>
      </c>
      <c r="F624" s="489">
        <v>2.0</v>
      </c>
      <c r="G624" s="489">
        <v>3.0</v>
      </c>
      <c r="H624" s="489">
        <v>2.0</v>
      </c>
      <c r="I624" s="489">
        <v>10.0</v>
      </c>
      <c r="J624" s="206"/>
      <c r="K624" s="206"/>
      <c r="L624" s="206"/>
      <c r="M624" s="206"/>
      <c r="N624" s="206"/>
      <c r="O624" s="206"/>
      <c r="P624" s="206"/>
    </row>
    <row r="625" ht="15.75" customHeight="1">
      <c r="B625" s="15"/>
      <c r="C625" s="15"/>
      <c r="D625" s="15"/>
      <c r="E625" s="488">
        <v>3.0</v>
      </c>
      <c r="F625" s="489">
        <v>2.0</v>
      </c>
      <c r="G625" s="489">
        <v>3.0</v>
      </c>
      <c r="H625" s="489">
        <v>2.0</v>
      </c>
      <c r="I625" s="489">
        <v>10.0</v>
      </c>
      <c r="J625" s="206"/>
      <c r="K625" s="206"/>
      <c r="L625" s="206"/>
      <c r="M625" s="206"/>
      <c r="N625" s="206"/>
      <c r="O625" s="206"/>
      <c r="P625" s="206"/>
    </row>
    <row r="626" ht="15.75" customHeight="1">
      <c r="B626" s="15"/>
      <c r="C626" s="15"/>
      <c r="D626" s="15"/>
      <c r="E626" s="490"/>
      <c r="F626" s="491"/>
      <c r="G626" s="491"/>
      <c r="H626" s="491"/>
      <c r="I626" s="491"/>
      <c r="J626" s="206"/>
      <c r="K626" s="206"/>
      <c r="L626" s="206"/>
      <c r="M626" s="206"/>
      <c r="N626" s="206"/>
      <c r="O626" s="206"/>
      <c r="P626" s="206"/>
    </row>
    <row r="627" ht="15.75" customHeight="1">
      <c r="B627" s="15"/>
      <c r="C627" s="15"/>
      <c r="D627" s="15"/>
      <c r="E627" s="490"/>
      <c r="F627" s="491"/>
      <c r="G627" s="491"/>
      <c r="H627" s="491"/>
      <c r="I627" s="491"/>
      <c r="J627" s="206"/>
      <c r="K627" s="206"/>
      <c r="L627" s="206"/>
      <c r="M627" s="206"/>
      <c r="N627" s="206"/>
      <c r="O627" s="206"/>
      <c r="P627" s="206"/>
    </row>
    <row r="628" ht="15.75" customHeight="1">
      <c r="B628" s="15"/>
      <c r="C628" s="15"/>
      <c r="D628" s="15"/>
      <c r="E628" s="490"/>
      <c r="F628" s="491"/>
      <c r="G628" s="491"/>
      <c r="H628" s="491"/>
      <c r="I628" s="491"/>
      <c r="J628" s="206"/>
      <c r="K628" s="206"/>
      <c r="L628" s="206"/>
      <c r="M628" s="206"/>
      <c r="N628" s="206"/>
      <c r="O628" s="206"/>
      <c r="P628" s="206"/>
    </row>
    <row r="629" ht="15.75" customHeight="1">
      <c r="B629" s="16"/>
      <c r="C629" s="16"/>
      <c r="D629" s="16"/>
      <c r="E629" s="490"/>
      <c r="F629" s="491"/>
      <c r="G629" s="491"/>
      <c r="H629" s="491"/>
      <c r="I629" s="491"/>
      <c r="J629" s="206"/>
      <c r="K629" s="206"/>
      <c r="L629" s="206"/>
      <c r="M629" s="206"/>
      <c r="N629" s="206"/>
      <c r="O629" s="206"/>
      <c r="P629" s="206"/>
    </row>
    <row r="630" ht="15.75" customHeight="1">
      <c r="A630" s="502">
        <v>149.0</v>
      </c>
      <c r="B630" s="503" t="s">
        <v>432</v>
      </c>
      <c r="C630" s="503" t="s">
        <v>433</v>
      </c>
      <c r="D630" s="503" t="s">
        <v>434</v>
      </c>
      <c r="E630" s="488">
        <v>3.0</v>
      </c>
      <c r="F630" s="489">
        <v>2.0</v>
      </c>
      <c r="G630" s="489">
        <v>3.0</v>
      </c>
      <c r="H630" s="489">
        <v>2.0</v>
      </c>
      <c r="I630" s="489">
        <v>10.0</v>
      </c>
      <c r="J630" s="486">
        <v>9.9</v>
      </c>
      <c r="K630" s="501">
        <v>3.0</v>
      </c>
      <c r="L630" s="501">
        <v>43.0</v>
      </c>
      <c r="M630" s="501">
        <v>5.0</v>
      </c>
      <c r="N630" s="498"/>
      <c r="O630" s="487">
        <v>15.0</v>
      </c>
      <c r="P630" s="487">
        <v>24.9</v>
      </c>
    </row>
    <row r="631" ht="15.75" customHeight="1">
      <c r="B631" s="15"/>
      <c r="C631" s="15"/>
      <c r="D631" s="15"/>
      <c r="E631" s="488">
        <v>3.0</v>
      </c>
      <c r="F631" s="489">
        <v>2.0</v>
      </c>
      <c r="G631" s="489">
        <v>3.0</v>
      </c>
      <c r="H631" s="489">
        <v>2.0</v>
      </c>
      <c r="I631" s="489">
        <v>10.0</v>
      </c>
      <c r="J631" s="206"/>
      <c r="K631" s="206"/>
      <c r="L631" s="206"/>
      <c r="M631" s="206"/>
      <c r="N631" s="206"/>
      <c r="O631" s="206"/>
      <c r="P631" s="206"/>
    </row>
    <row r="632" ht="15.75" customHeight="1">
      <c r="B632" s="15"/>
      <c r="C632" s="15"/>
      <c r="D632" s="15"/>
      <c r="E632" s="488">
        <v>3.0</v>
      </c>
      <c r="F632" s="489">
        <v>2.0</v>
      </c>
      <c r="G632" s="489">
        <v>3.0</v>
      </c>
      <c r="H632" s="489">
        <v>2.0</v>
      </c>
      <c r="I632" s="489">
        <v>10.0</v>
      </c>
      <c r="J632" s="206"/>
      <c r="K632" s="206"/>
      <c r="L632" s="206"/>
      <c r="M632" s="206"/>
      <c r="N632" s="206"/>
      <c r="O632" s="206"/>
      <c r="P632" s="206"/>
    </row>
    <row r="633" ht="15.75" customHeight="1">
      <c r="B633" s="15"/>
      <c r="C633" s="15"/>
      <c r="D633" s="15"/>
      <c r="E633" s="488">
        <v>3.0</v>
      </c>
      <c r="F633" s="489">
        <v>2.0</v>
      </c>
      <c r="G633" s="489">
        <v>3.0</v>
      </c>
      <c r="H633" s="489">
        <v>2.0</v>
      </c>
      <c r="I633" s="489">
        <v>10.0</v>
      </c>
      <c r="J633" s="206"/>
      <c r="K633" s="206"/>
      <c r="L633" s="206"/>
      <c r="M633" s="206"/>
      <c r="N633" s="206"/>
      <c r="O633" s="206"/>
      <c r="P633" s="206"/>
    </row>
    <row r="634" ht="15.75" customHeight="1">
      <c r="B634" s="15"/>
      <c r="C634" s="15"/>
      <c r="D634" s="15"/>
      <c r="E634" s="488">
        <v>3.0</v>
      </c>
      <c r="F634" s="489">
        <v>2.0</v>
      </c>
      <c r="G634" s="489">
        <v>3.0</v>
      </c>
      <c r="H634" s="489">
        <v>2.0</v>
      </c>
      <c r="I634" s="489">
        <v>10.0</v>
      </c>
      <c r="J634" s="206"/>
      <c r="K634" s="206"/>
      <c r="L634" s="206"/>
      <c r="M634" s="206"/>
      <c r="N634" s="206"/>
      <c r="O634" s="206"/>
      <c r="P634" s="206"/>
    </row>
    <row r="635" ht="15.75" customHeight="1">
      <c r="B635" s="15"/>
      <c r="C635" s="15"/>
      <c r="D635" s="15"/>
      <c r="E635" s="488">
        <v>3.0</v>
      </c>
      <c r="F635" s="489">
        <v>2.0</v>
      </c>
      <c r="G635" s="489">
        <v>3.0</v>
      </c>
      <c r="H635" s="489">
        <v>2.0</v>
      </c>
      <c r="I635" s="489">
        <v>10.0</v>
      </c>
      <c r="J635" s="206"/>
      <c r="K635" s="206"/>
      <c r="L635" s="206"/>
      <c r="M635" s="206"/>
      <c r="N635" s="206"/>
      <c r="O635" s="206"/>
      <c r="P635" s="206"/>
    </row>
    <row r="636" ht="15.75" customHeight="1">
      <c r="B636" s="15"/>
      <c r="C636" s="15"/>
      <c r="D636" s="15"/>
      <c r="E636" s="488">
        <v>3.0</v>
      </c>
      <c r="F636" s="489">
        <v>2.0</v>
      </c>
      <c r="G636" s="489">
        <v>2.0</v>
      </c>
      <c r="H636" s="489">
        <v>2.0</v>
      </c>
      <c r="I636" s="489">
        <v>9.0</v>
      </c>
      <c r="J636" s="206"/>
      <c r="K636" s="206"/>
      <c r="L636" s="206"/>
      <c r="M636" s="206"/>
      <c r="N636" s="206"/>
      <c r="O636" s="206"/>
      <c r="P636" s="206"/>
    </row>
    <row r="637" ht="15.75" customHeight="1">
      <c r="B637" s="15"/>
      <c r="C637" s="15"/>
      <c r="D637" s="15"/>
      <c r="E637" s="488">
        <v>3.0</v>
      </c>
      <c r="F637" s="489">
        <v>2.0</v>
      </c>
      <c r="G637" s="489">
        <v>3.0</v>
      </c>
      <c r="H637" s="489">
        <v>2.0</v>
      </c>
      <c r="I637" s="489">
        <v>10.0</v>
      </c>
      <c r="J637" s="206"/>
      <c r="K637" s="206"/>
      <c r="L637" s="206"/>
      <c r="M637" s="206"/>
      <c r="N637" s="206"/>
      <c r="O637" s="206"/>
      <c r="P637" s="206"/>
    </row>
    <row r="638" ht="15.75" customHeight="1">
      <c r="B638" s="15"/>
      <c r="C638" s="15"/>
      <c r="D638" s="15"/>
      <c r="E638" s="488">
        <v>3.0</v>
      </c>
      <c r="F638" s="489">
        <v>2.0</v>
      </c>
      <c r="G638" s="489">
        <v>3.0</v>
      </c>
      <c r="H638" s="489">
        <v>2.0</v>
      </c>
      <c r="I638" s="489">
        <v>10.0</v>
      </c>
      <c r="J638" s="206"/>
      <c r="K638" s="206"/>
      <c r="L638" s="206"/>
      <c r="M638" s="206"/>
      <c r="N638" s="206"/>
      <c r="O638" s="206"/>
      <c r="P638" s="206"/>
    </row>
    <row r="639" ht="15.75" customHeight="1">
      <c r="B639" s="15"/>
      <c r="C639" s="15"/>
      <c r="D639" s="15"/>
      <c r="E639" s="488">
        <v>3.0</v>
      </c>
      <c r="F639" s="489">
        <v>2.0</v>
      </c>
      <c r="G639" s="489">
        <v>3.0</v>
      </c>
      <c r="H639" s="489">
        <v>2.0</v>
      </c>
      <c r="I639" s="489">
        <v>10.0</v>
      </c>
      <c r="J639" s="206"/>
      <c r="K639" s="206"/>
      <c r="L639" s="206"/>
      <c r="M639" s="206"/>
      <c r="N639" s="206"/>
      <c r="O639" s="206"/>
      <c r="P639" s="206"/>
    </row>
    <row r="640" ht="15.75" customHeight="1">
      <c r="B640" s="15"/>
      <c r="C640" s="15"/>
      <c r="D640" s="15"/>
      <c r="E640" s="490"/>
      <c r="F640" s="491"/>
      <c r="G640" s="491"/>
      <c r="H640" s="491"/>
      <c r="I640" s="499"/>
      <c r="J640" s="206"/>
      <c r="K640" s="206"/>
      <c r="L640" s="206"/>
      <c r="M640" s="206"/>
      <c r="N640" s="206"/>
      <c r="O640" s="206"/>
      <c r="P640" s="206"/>
    </row>
    <row r="641" ht="15.75" customHeight="1">
      <c r="B641" s="15"/>
      <c r="C641" s="15"/>
      <c r="D641" s="15"/>
      <c r="E641" s="490"/>
      <c r="F641" s="491"/>
      <c r="G641" s="491"/>
      <c r="H641" s="491"/>
      <c r="I641" s="499"/>
      <c r="J641" s="206"/>
      <c r="K641" s="206"/>
      <c r="L641" s="206"/>
      <c r="M641" s="206"/>
      <c r="N641" s="206"/>
      <c r="O641" s="206"/>
      <c r="P641" s="206"/>
    </row>
    <row r="642" ht="15.75" customHeight="1">
      <c r="B642" s="15"/>
      <c r="C642" s="15"/>
      <c r="D642" s="15"/>
      <c r="E642" s="490"/>
      <c r="F642" s="491"/>
      <c r="G642" s="491"/>
      <c r="H642" s="491"/>
      <c r="I642" s="491"/>
      <c r="J642" s="206"/>
      <c r="K642" s="206"/>
      <c r="L642" s="206"/>
      <c r="M642" s="206"/>
      <c r="N642" s="206"/>
      <c r="O642" s="206"/>
      <c r="P642" s="206"/>
    </row>
    <row r="643" ht="15.75" customHeight="1">
      <c r="B643" s="16"/>
      <c r="C643" s="16"/>
      <c r="D643" s="16"/>
      <c r="E643" s="490"/>
      <c r="F643" s="491"/>
      <c r="G643" s="491"/>
      <c r="H643" s="491"/>
      <c r="I643" s="491"/>
      <c r="J643" s="206"/>
      <c r="K643" s="206"/>
      <c r="L643" s="206"/>
      <c r="M643" s="206"/>
      <c r="N643" s="206"/>
      <c r="O643" s="206"/>
      <c r="P643" s="206"/>
    </row>
    <row r="644" ht="15.75" customHeight="1">
      <c r="A644" s="480"/>
      <c r="B644" s="503" t="s">
        <v>435</v>
      </c>
      <c r="C644" s="503" t="s">
        <v>436</v>
      </c>
      <c r="D644" s="503" t="s">
        <v>437</v>
      </c>
      <c r="E644" s="488">
        <v>3.0</v>
      </c>
      <c r="F644" s="489">
        <v>2.0</v>
      </c>
      <c r="G644" s="489">
        <v>3.0</v>
      </c>
      <c r="H644" s="489">
        <v>2.0</v>
      </c>
      <c r="I644" s="489">
        <v>10.0</v>
      </c>
      <c r="J644" s="486">
        <v>9.6</v>
      </c>
      <c r="K644" s="501">
        <v>3.0</v>
      </c>
      <c r="L644" s="501">
        <v>4.0</v>
      </c>
      <c r="M644" s="501">
        <v>3.0</v>
      </c>
      <c r="N644" s="501">
        <v>5.0</v>
      </c>
      <c r="O644" s="487">
        <v>15.0</v>
      </c>
      <c r="P644" s="487">
        <v>24.6</v>
      </c>
    </row>
    <row r="645" ht="15.75" customHeight="1">
      <c r="A645" s="394"/>
      <c r="B645" s="15"/>
      <c r="C645" s="15"/>
      <c r="D645" s="15"/>
      <c r="E645" s="488">
        <v>3.0</v>
      </c>
      <c r="F645" s="489">
        <v>2.0</v>
      </c>
      <c r="G645" s="489">
        <v>3.0</v>
      </c>
      <c r="H645" s="489">
        <v>2.0</v>
      </c>
      <c r="I645" s="489">
        <v>10.0</v>
      </c>
      <c r="J645" s="206"/>
      <c r="K645" s="206"/>
      <c r="L645" s="206"/>
      <c r="M645" s="206"/>
      <c r="N645" s="206"/>
      <c r="O645" s="206"/>
      <c r="P645" s="206"/>
    </row>
    <row r="646" ht="15.75" customHeight="1">
      <c r="A646" s="394"/>
      <c r="B646" s="15"/>
      <c r="C646" s="15"/>
      <c r="D646" s="15"/>
      <c r="E646" s="488">
        <v>3.0</v>
      </c>
      <c r="F646" s="489">
        <v>2.0</v>
      </c>
      <c r="G646" s="489">
        <v>3.0</v>
      </c>
      <c r="H646" s="489">
        <v>2.0</v>
      </c>
      <c r="I646" s="489">
        <v>10.0</v>
      </c>
      <c r="J646" s="206"/>
      <c r="K646" s="206"/>
      <c r="L646" s="206"/>
      <c r="M646" s="206"/>
      <c r="N646" s="206"/>
      <c r="O646" s="206"/>
      <c r="P646" s="206"/>
    </row>
    <row r="647" ht="15.75" customHeight="1">
      <c r="A647" s="394"/>
      <c r="B647" s="15"/>
      <c r="C647" s="15"/>
      <c r="D647" s="15"/>
      <c r="E647" s="488">
        <v>3.0</v>
      </c>
      <c r="F647" s="489">
        <v>2.0</v>
      </c>
      <c r="G647" s="489">
        <v>2.0</v>
      </c>
      <c r="H647" s="489">
        <v>2.0</v>
      </c>
      <c r="I647" s="489">
        <v>9.0</v>
      </c>
      <c r="J647" s="206"/>
      <c r="K647" s="206"/>
      <c r="L647" s="206"/>
      <c r="M647" s="206"/>
      <c r="N647" s="206"/>
      <c r="O647" s="206"/>
      <c r="P647" s="206"/>
    </row>
    <row r="648" ht="15.75" customHeight="1">
      <c r="A648" s="394"/>
      <c r="B648" s="15"/>
      <c r="C648" s="15"/>
      <c r="D648" s="15"/>
      <c r="E648" s="488">
        <v>2.0</v>
      </c>
      <c r="F648" s="489">
        <v>2.0</v>
      </c>
      <c r="G648" s="489">
        <v>3.0</v>
      </c>
      <c r="H648" s="489">
        <v>2.0</v>
      </c>
      <c r="I648" s="489">
        <v>9.0</v>
      </c>
      <c r="J648" s="206"/>
      <c r="K648" s="206"/>
      <c r="L648" s="206"/>
      <c r="M648" s="206"/>
      <c r="N648" s="206"/>
      <c r="O648" s="206"/>
      <c r="P648" s="206"/>
    </row>
    <row r="649" ht="15.75" customHeight="1">
      <c r="A649" s="394"/>
      <c r="B649" s="15"/>
      <c r="C649" s="15"/>
      <c r="D649" s="15"/>
      <c r="E649" s="488">
        <v>3.0</v>
      </c>
      <c r="F649" s="489">
        <v>2.0</v>
      </c>
      <c r="G649" s="489">
        <v>2.0</v>
      </c>
      <c r="H649" s="489">
        <v>2.0</v>
      </c>
      <c r="I649" s="489">
        <v>9.0</v>
      </c>
      <c r="J649" s="206"/>
      <c r="K649" s="206"/>
      <c r="L649" s="206"/>
      <c r="M649" s="206"/>
      <c r="N649" s="206"/>
      <c r="O649" s="206"/>
      <c r="P649" s="206"/>
    </row>
    <row r="650" ht="15.75" customHeight="1">
      <c r="A650" s="394"/>
      <c r="B650" s="15"/>
      <c r="C650" s="15"/>
      <c r="D650" s="15"/>
      <c r="E650" s="488">
        <v>3.0</v>
      </c>
      <c r="F650" s="489">
        <v>2.0</v>
      </c>
      <c r="G650" s="489">
        <v>3.0</v>
      </c>
      <c r="H650" s="489">
        <v>2.0</v>
      </c>
      <c r="I650" s="489">
        <v>10.0</v>
      </c>
      <c r="J650" s="206"/>
      <c r="K650" s="206"/>
      <c r="L650" s="206"/>
      <c r="M650" s="206"/>
      <c r="N650" s="206"/>
      <c r="O650" s="206"/>
      <c r="P650" s="206"/>
    </row>
    <row r="651" ht="15.75" customHeight="1">
      <c r="A651" s="394"/>
      <c r="B651" s="15"/>
      <c r="C651" s="15"/>
      <c r="D651" s="15"/>
      <c r="E651" s="488">
        <v>3.0</v>
      </c>
      <c r="F651" s="489">
        <v>2.0</v>
      </c>
      <c r="G651" s="489">
        <v>2.0</v>
      </c>
      <c r="H651" s="489">
        <v>2.0</v>
      </c>
      <c r="I651" s="489">
        <v>9.0</v>
      </c>
      <c r="J651" s="206"/>
      <c r="K651" s="206"/>
      <c r="L651" s="206"/>
      <c r="M651" s="206"/>
      <c r="N651" s="206"/>
      <c r="O651" s="206"/>
      <c r="P651" s="206"/>
    </row>
    <row r="652" ht="15.75" customHeight="1">
      <c r="A652" s="394"/>
      <c r="B652" s="15"/>
      <c r="C652" s="15"/>
      <c r="D652" s="15"/>
      <c r="E652" s="488">
        <v>3.0</v>
      </c>
      <c r="F652" s="489">
        <v>2.0</v>
      </c>
      <c r="G652" s="489">
        <v>2.0</v>
      </c>
      <c r="H652" s="489">
        <v>2.0</v>
      </c>
      <c r="I652" s="489">
        <v>9.0</v>
      </c>
      <c r="J652" s="206"/>
      <c r="K652" s="206"/>
      <c r="L652" s="206"/>
      <c r="M652" s="206"/>
      <c r="N652" s="206"/>
      <c r="O652" s="206"/>
      <c r="P652" s="206"/>
    </row>
    <row r="653" ht="15.75" customHeight="1">
      <c r="A653" s="394"/>
      <c r="B653" s="15"/>
      <c r="C653" s="15"/>
      <c r="D653" s="15"/>
      <c r="E653" s="488">
        <v>3.0</v>
      </c>
      <c r="F653" s="489">
        <v>2.0</v>
      </c>
      <c r="G653" s="489">
        <v>3.0</v>
      </c>
      <c r="H653" s="489">
        <v>2.0</v>
      </c>
      <c r="I653" s="489">
        <v>9.0</v>
      </c>
      <c r="J653" s="206"/>
      <c r="K653" s="206"/>
      <c r="L653" s="206"/>
      <c r="M653" s="206"/>
      <c r="N653" s="206"/>
      <c r="O653" s="206"/>
      <c r="P653" s="206"/>
    </row>
    <row r="654" ht="15.75" customHeight="1">
      <c r="A654" s="394"/>
      <c r="B654" s="15"/>
      <c r="C654" s="15"/>
      <c r="D654" s="15"/>
      <c r="E654" s="488">
        <v>3.0</v>
      </c>
      <c r="F654" s="489">
        <v>2.0</v>
      </c>
      <c r="G654" s="489">
        <v>3.0</v>
      </c>
      <c r="H654" s="489">
        <v>2.0</v>
      </c>
      <c r="I654" s="489">
        <v>10.0</v>
      </c>
      <c r="J654" s="206"/>
      <c r="K654" s="206"/>
      <c r="L654" s="206"/>
      <c r="M654" s="206"/>
      <c r="N654" s="206"/>
      <c r="O654" s="206"/>
      <c r="P654" s="206"/>
    </row>
    <row r="655" ht="15.75" customHeight="1">
      <c r="A655" s="394"/>
      <c r="B655" s="15"/>
      <c r="C655" s="15"/>
      <c r="D655" s="15"/>
      <c r="E655" s="488">
        <v>3.0</v>
      </c>
      <c r="F655" s="489">
        <v>2.0</v>
      </c>
      <c r="G655" s="489">
        <v>3.0</v>
      </c>
      <c r="H655" s="489">
        <v>2.0</v>
      </c>
      <c r="I655" s="489">
        <v>10.0</v>
      </c>
      <c r="J655" s="206"/>
      <c r="K655" s="206"/>
      <c r="L655" s="206"/>
      <c r="M655" s="206"/>
      <c r="N655" s="206"/>
      <c r="O655" s="206"/>
      <c r="P655" s="206"/>
    </row>
    <row r="656" ht="15.75" customHeight="1">
      <c r="A656" s="394"/>
      <c r="B656" s="15"/>
      <c r="C656" s="15"/>
      <c r="D656" s="15"/>
      <c r="E656" s="490"/>
      <c r="F656" s="491"/>
      <c r="G656" s="491"/>
      <c r="H656" s="491"/>
      <c r="I656" s="491"/>
      <c r="J656" s="206"/>
      <c r="K656" s="206"/>
      <c r="L656" s="206"/>
      <c r="M656" s="206"/>
      <c r="N656" s="206"/>
      <c r="O656" s="206"/>
      <c r="P656" s="206"/>
    </row>
    <row r="657" ht="15.75" customHeight="1">
      <c r="A657" s="394"/>
      <c r="B657" s="16"/>
      <c r="C657" s="16"/>
      <c r="D657" s="16"/>
      <c r="E657" s="490"/>
      <c r="F657" s="491"/>
      <c r="G657" s="491"/>
      <c r="H657" s="491"/>
      <c r="I657" s="491"/>
      <c r="J657" s="206"/>
      <c r="K657" s="206"/>
      <c r="L657" s="206"/>
      <c r="M657" s="206"/>
      <c r="N657" s="206"/>
      <c r="O657" s="206"/>
      <c r="P657" s="206"/>
    </row>
    <row r="658" ht="15.75" customHeight="1">
      <c r="A658" s="480"/>
      <c r="B658" s="503" t="s">
        <v>438</v>
      </c>
      <c r="C658" s="503" t="s">
        <v>439</v>
      </c>
      <c r="D658" s="503" t="s">
        <v>440</v>
      </c>
      <c r="E658" s="488">
        <v>3.0</v>
      </c>
      <c r="F658" s="489">
        <v>2.0</v>
      </c>
      <c r="G658" s="489">
        <v>3.0</v>
      </c>
      <c r="H658" s="489">
        <v>2.0</v>
      </c>
      <c r="I658" s="489">
        <v>10.0</v>
      </c>
      <c r="J658" s="486">
        <v>9.6</v>
      </c>
      <c r="K658" s="501">
        <v>3.0</v>
      </c>
      <c r="L658" s="501">
        <v>4.0</v>
      </c>
      <c r="M658" s="501">
        <v>3.0</v>
      </c>
      <c r="N658" s="501">
        <v>5.0</v>
      </c>
      <c r="O658" s="487">
        <v>15.0</v>
      </c>
      <c r="P658" s="487">
        <v>24.6</v>
      </c>
    </row>
    <row r="659" ht="15.75" customHeight="1">
      <c r="A659" s="394"/>
      <c r="B659" s="15"/>
      <c r="C659" s="15"/>
      <c r="D659" s="15"/>
      <c r="E659" s="488">
        <v>3.0</v>
      </c>
      <c r="F659" s="489">
        <v>2.0</v>
      </c>
      <c r="G659" s="489">
        <v>3.0</v>
      </c>
      <c r="H659" s="489">
        <v>2.0</v>
      </c>
      <c r="I659" s="489">
        <v>10.0</v>
      </c>
      <c r="J659" s="206"/>
      <c r="K659" s="206"/>
      <c r="L659" s="206"/>
      <c r="M659" s="206"/>
      <c r="N659" s="206"/>
      <c r="O659" s="206"/>
      <c r="P659" s="206"/>
    </row>
    <row r="660" ht="15.75" customHeight="1">
      <c r="A660" s="394"/>
      <c r="B660" s="15"/>
      <c r="C660" s="15"/>
      <c r="D660" s="15"/>
      <c r="E660" s="488">
        <v>3.0</v>
      </c>
      <c r="F660" s="489">
        <v>2.0</v>
      </c>
      <c r="G660" s="489">
        <v>3.0</v>
      </c>
      <c r="H660" s="489">
        <v>2.0</v>
      </c>
      <c r="I660" s="489">
        <v>10.0</v>
      </c>
      <c r="J660" s="206"/>
      <c r="K660" s="206"/>
      <c r="L660" s="206"/>
      <c r="M660" s="206"/>
      <c r="N660" s="206"/>
      <c r="O660" s="206"/>
      <c r="P660" s="206"/>
    </row>
    <row r="661" ht="15.75" customHeight="1">
      <c r="A661" s="394"/>
      <c r="B661" s="15"/>
      <c r="C661" s="15"/>
      <c r="D661" s="15"/>
      <c r="E661" s="488">
        <v>3.0</v>
      </c>
      <c r="F661" s="489">
        <v>2.0</v>
      </c>
      <c r="G661" s="489">
        <v>2.0</v>
      </c>
      <c r="H661" s="489">
        <v>2.0</v>
      </c>
      <c r="I661" s="489">
        <v>9.0</v>
      </c>
      <c r="J661" s="206"/>
      <c r="K661" s="206"/>
      <c r="L661" s="206"/>
      <c r="M661" s="206"/>
      <c r="N661" s="206"/>
      <c r="O661" s="206"/>
      <c r="P661" s="206"/>
    </row>
    <row r="662" ht="15.75" customHeight="1">
      <c r="A662" s="394"/>
      <c r="B662" s="15"/>
      <c r="C662" s="15"/>
      <c r="D662" s="15"/>
      <c r="E662" s="488">
        <v>3.0</v>
      </c>
      <c r="F662" s="489">
        <v>2.0</v>
      </c>
      <c r="G662" s="489">
        <v>3.0</v>
      </c>
      <c r="H662" s="489">
        <v>2.0</v>
      </c>
      <c r="I662" s="489">
        <v>10.0</v>
      </c>
      <c r="J662" s="206"/>
      <c r="K662" s="206"/>
      <c r="L662" s="206"/>
      <c r="M662" s="206"/>
      <c r="N662" s="206"/>
      <c r="O662" s="206"/>
      <c r="P662" s="206"/>
    </row>
    <row r="663" ht="15.75" customHeight="1">
      <c r="A663" s="394"/>
      <c r="B663" s="15"/>
      <c r="C663" s="15"/>
      <c r="D663" s="15"/>
      <c r="E663" s="488">
        <v>3.0</v>
      </c>
      <c r="F663" s="489">
        <v>2.0</v>
      </c>
      <c r="G663" s="489">
        <v>2.0</v>
      </c>
      <c r="H663" s="489">
        <v>2.0</v>
      </c>
      <c r="I663" s="489">
        <v>9.0</v>
      </c>
      <c r="J663" s="206"/>
      <c r="K663" s="206"/>
      <c r="L663" s="206"/>
      <c r="M663" s="206"/>
      <c r="N663" s="206"/>
      <c r="O663" s="206"/>
      <c r="P663" s="206"/>
    </row>
    <row r="664" ht="15.75" customHeight="1">
      <c r="A664" s="394"/>
      <c r="B664" s="15"/>
      <c r="C664" s="15"/>
      <c r="D664" s="15"/>
      <c r="E664" s="488">
        <v>3.0</v>
      </c>
      <c r="F664" s="489">
        <v>2.0</v>
      </c>
      <c r="G664" s="489">
        <v>2.0</v>
      </c>
      <c r="H664" s="489">
        <v>2.0</v>
      </c>
      <c r="I664" s="489">
        <v>9.0</v>
      </c>
      <c r="J664" s="206"/>
      <c r="K664" s="206"/>
      <c r="L664" s="206"/>
      <c r="M664" s="206"/>
      <c r="N664" s="206"/>
      <c r="O664" s="206"/>
      <c r="P664" s="206"/>
    </row>
    <row r="665" ht="15.75" customHeight="1">
      <c r="A665" s="394"/>
      <c r="B665" s="15"/>
      <c r="C665" s="15"/>
      <c r="D665" s="15"/>
      <c r="E665" s="488">
        <v>3.0</v>
      </c>
      <c r="F665" s="489">
        <v>2.0</v>
      </c>
      <c r="G665" s="489">
        <v>3.0</v>
      </c>
      <c r="H665" s="489">
        <v>2.0</v>
      </c>
      <c r="I665" s="489">
        <v>10.0</v>
      </c>
      <c r="J665" s="206"/>
      <c r="K665" s="206"/>
      <c r="L665" s="206"/>
      <c r="M665" s="206"/>
      <c r="N665" s="206"/>
      <c r="O665" s="206"/>
      <c r="P665" s="206"/>
    </row>
    <row r="666" ht="15.75" customHeight="1">
      <c r="A666" s="394"/>
      <c r="B666" s="15"/>
      <c r="C666" s="15"/>
      <c r="D666" s="15"/>
      <c r="E666" s="488">
        <v>3.0</v>
      </c>
      <c r="F666" s="489">
        <v>2.0</v>
      </c>
      <c r="G666" s="489">
        <v>2.0</v>
      </c>
      <c r="H666" s="489">
        <v>2.0</v>
      </c>
      <c r="I666" s="489">
        <v>9.0</v>
      </c>
      <c r="J666" s="206"/>
      <c r="K666" s="206"/>
      <c r="L666" s="206"/>
      <c r="M666" s="206"/>
      <c r="N666" s="206"/>
      <c r="O666" s="206"/>
      <c r="P666" s="206"/>
    </row>
    <row r="667" ht="15.75" customHeight="1">
      <c r="A667" s="394"/>
      <c r="B667" s="15"/>
      <c r="C667" s="15"/>
      <c r="D667" s="15"/>
      <c r="E667" s="488">
        <v>3.0</v>
      </c>
      <c r="F667" s="489">
        <v>2.0</v>
      </c>
      <c r="G667" s="489">
        <v>2.0</v>
      </c>
      <c r="H667" s="489">
        <v>2.0</v>
      </c>
      <c r="I667" s="489">
        <v>10.0</v>
      </c>
      <c r="J667" s="206"/>
      <c r="K667" s="206"/>
      <c r="L667" s="206"/>
      <c r="M667" s="206"/>
      <c r="N667" s="206"/>
      <c r="O667" s="206"/>
      <c r="P667" s="206"/>
    </row>
    <row r="668" ht="15.75" customHeight="1">
      <c r="A668" s="394"/>
      <c r="B668" s="15"/>
      <c r="C668" s="15"/>
      <c r="D668" s="15"/>
      <c r="E668" s="490"/>
      <c r="F668" s="491"/>
      <c r="G668" s="491"/>
      <c r="H668" s="491"/>
      <c r="I668" s="499"/>
      <c r="J668" s="206"/>
      <c r="K668" s="206"/>
      <c r="L668" s="206"/>
      <c r="M668" s="206"/>
      <c r="N668" s="206"/>
      <c r="O668" s="206"/>
      <c r="P668" s="206"/>
    </row>
    <row r="669" ht="15.75" customHeight="1">
      <c r="A669" s="394"/>
      <c r="B669" s="15"/>
      <c r="C669" s="15"/>
      <c r="D669" s="15"/>
      <c r="E669" s="490"/>
      <c r="F669" s="491"/>
      <c r="G669" s="491"/>
      <c r="H669" s="491"/>
      <c r="I669" s="499"/>
      <c r="J669" s="206"/>
      <c r="K669" s="206"/>
      <c r="L669" s="206"/>
      <c r="M669" s="206"/>
      <c r="N669" s="206"/>
      <c r="O669" s="206"/>
      <c r="P669" s="206"/>
    </row>
    <row r="670" ht="15.75" customHeight="1">
      <c r="A670" s="394"/>
      <c r="B670" s="15"/>
      <c r="C670" s="15"/>
      <c r="D670" s="15"/>
      <c r="E670" s="490"/>
      <c r="F670" s="491"/>
      <c r="G670" s="491"/>
      <c r="H670" s="491"/>
      <c r="I670" s="491"/>
      <c r="J670" s="206"/>
      <c r="K670" s="206"/>
      <c r="L670" s="206"/>
      <c r="M670" s="206"/>
      <c r="N670" s="206"/>
      <c r="O670" s="206"/>
      <c r="P670" s="206"/>
    </row>
    <row r="671" ht="15.75" customHeight="1">
      <c r="A671" s="394"/>
      <c r="B671" s="16"/>
      <c r="C671" s="16"/>
      <c r="D671" s="16"/>
      <c r="E671" s="490"/>
      <c r="F671" s="491"/>
      <c r="G671" s="491"/>
      <c r="H671" s="491"/>
      <c r="I671" s="491"/>
      <c r="J671" s="206"/>
      <c r="K671" s="206"/>
      <c r="L671" s="206"/>
      <c r="M671" s="206"/>
      <c r="N671" s="206"/>
      <c r="O671" s="206"/>
      <c r="P671" s="206"/>
    </row>
    <row r="672" ht="15.75" customHeight="1">
      <c r="A672" s="480"/>
      <c r="B672" s="503" t="s">
        <v>441</v>
      </c>
      <c r="C672" s="503" t="s">
        <v>442</v>
      </c>
      <c r="D672" s="503" t="s">
        <v>443</v>
      </c>
      <c r="E672" s="488">
        <v>3.0</v>
      </c>
      <c r="F672" s="489">
        <v>2.0</v>
      </c>
      <c r="G672" s="489">
        <v>3.0</v>
      </c>
      <c r="H672" s="489">
        <v>2.0</v>
      </c>
      <c r="I672" s="489">
        <v>10.0</v>
      </c>
      <c r="J672" s="486">
        <v>9.9</v>
      </c>
      <c r="K672" s="501">
        <v>3.0</v>
      </c>
      <c r="L672" s="501">
        <v>4.0</v>
      </c>
      <c r="M672" s="501">
        <v>3.0</v>
      </c>
      <c r="N672" s="501">
        <v>5.0</v>
      </c>
      <c r="O672" s="487">
        <v>15.0</v>
      </c>
      <c r="P672" s="487">
        <v>24.9</v>
      </c>
    </row>
    <row r="673" ht="15.75" customHeight="1">
      <c r="A673" s="394"/>
      <c r="B673" s="15"/>
      <c r="C673" s="15"/>
      <c r="D673" s="15"/>
      <c r="E673" s="488">
        <v>3.0</v>
      </c>
      <c r="F673" s="489">
        <v>2.0</v>
      </c>
      <c r="G673" s="489">
        <v>3.0</v>
      </c>
      <c r="H673" s="489">
        <v>2.0</v>
      </c>
      <c r="I673" s="489">
        <v>10.0</v>
      </c>
      <c r="J673" s="206"/>
      <c r="K673" s="206"/>
      <c r="L673" s="206"/>
      <c r="M673" s="206"/>
      <c r="N673" s="206"/>
      <c r="O673" s="206"/>
      <c r="P673" s="206"/>
    </row>
    <row r="674" ht="15.75" customHeight="1">
      <c r="A674" s="394"/>
      <c r="B674" s="15"/>
      <c r="C674" s="15"/>
      <c r="D674" s="15"/>
      <c r="E674" s="488">
        <v>3.0</v>
      </c>
      <c r="F674" s="489">
        <v>2.0</v>
      </c>
      <c r="G674" s="489">
        <v>3.0</v>
      </c>
      <c r="H674" s="489">
        <v>2.0</v>
      </c>
      <c r="I674" s="489">
        <v>10.0</v>
      </c>
      <c r="J674" s="206"/>
      <c r="K674" s="206"/>
      <c r="L674" s="206"/>
      <c r="M674" s="206"/>
      <c r="N674" s="206"/>
      <c r="O674" s="206"/>
      <c r="P674" s="206"/>
    </row>
    <row r="675" ht="15.75" customHeight="1">
      <c r="A675" s="394"/>
      <c r="B675" s="15"/>
      <c r="C675" s="15"/>
      <c r="D675" s="15"/>
      <c r="E675" s="488">
        <v>3.0</v>
      </c>
      <c r="F675" s="489">
        <v>2.0</v>
      </c>
      <c r="G675" s="489">
        <v>2.0</v>
      </c>
      <c r="H675" s="489">
        <v>2.0</v>
      </c>
      <c r="I675" s="489">
        <v>9.0</v>
      </c>
      <c r="J675" s="206"/>
      <c r="K675" s="206"/>
      <c r="L675" s="206"/>
      <c r="M675" s="206"/>
      <c r="N675" s="206"/>
      <c r="O675" s="206"/>
      <c r="P675" s="206"/>
    </row>
    <row r="676" ht="15.75" customHeight="1">
      <c r="A676" s="394"/>
      <c r="B676" s="15"/>
      <c r="C676" s="15"/>
      <c r="D676" s="15"/>
      <c r="E676" s="488">
        <v>3.0</v>
      </c>
      <c r="F676" s="489">
        <v>2.0</v>
      </c>
      <c r="G676" s="489">
        <v>3.0</v>
      </c>
      <c r="H676" s="489">
        <v>2.0</v>
      </c>
      <c r="I676" s="489">
        <v>10.0</v>
      </c>
      <c r="J676" s="206"/>
      <c r="K676" s="206"/>
      <c r="L676" s="206"/>
      <c r="M676" s="206"/>
      <c r="N676" s="206"/>
      <c r="O676" s="206"/>
      <c r="P676" s="206"/>
    </row>
    <row r="677" ht="15.75" customHeight="1">
      <c r="A677" s="394"/>
      <c r="B677" s="15"/>
      <c r="C677" s="15"/>
      <c r="D677" s="15"/>
      <c r="E677" s="488">
        <v>3.0</v>
      </c>
      <c r="F677" s="489">
        <v>2.0</v>
      </c>
      <c r="G677" s="489">
        <v>3.0</v>
      </c>
      <c r="H677" s="489">
        <v>2.0</v>
      </c>
      <c r="I677" s="489">
        <v>10.0</v>
      </c>
      <c r="J677" s="206"/>
      <c r="K677" s="206"/>
      <c r="L677" s="206"/>
      <c r="M677" s="206"/>
      <c r="N677" s="206"/>
      <c r="O677" s="206"/>
      <c r="P677" s="206"/>
    </row>
    <row r="678" ht="15.75" customHeight="1">
      <c r="A678" s="394"/>
      <c r="B678" s="15"/>
      <c r="C678" s="15"/>
      <c r="D678" s="15"/>
      <c r="E678" s="488">
        <v>3.0</v>
      </c>
      <c r="F678" s="489">
        <v>2.0</v>
      </c>
      <c r="G678" s="489">
        <v>3.0</v>
      </c>
      <c r="H678" s="489">
        <v>2.0</v>
      </c>
      <c r="I678" s="489">
        <v>10.0</v>
      </c>
      <c r="J678" s="206"/>
      <c r="K678" s="206"/>
      <c r="L678" s="206"/>
      <c r="M678" s="206"/>
      <c r="N678" s="206"/>
      <c r="O678" s="206"/>
      <c r="P678" s="206"/>
    </row>
    <row r="679" ht="15.75" customHeight="1">
      <c r="A679" s="394"/>
      <c r="B679" s="15"/>
      <c r="C679" s="15"/>
      <c r="D679" s="15"/>
      <c r="E679" s="488">
        <v>3.0</v>
      </c>
      <c r="F679" s="489">
        <v>2.0</v>
      </c>
      <c r="G679" s="489">
        <v>3.0</v>
      </c>
      <c r="H679" s="489">
        <v>2.0</v>
      </c>
      <c r="I679" s="489">
        <v>10.0</v>
      </c>
      <c r="J679" s="206"/>
      <c r="K679" s="206"/>
      <c r="L679" s="206"/>
      <c r="M679" s="206"/>
      <c r="N679" s="206"/>
      <c r="O679" s="206"/>
      <c r="P679" s="206"/>
    </row>
    <row r="680" ht="15.75" customHeight="1">
      <c r="A680" s="394"/>
      <c r="B680" s="15"/>
      <c r="C680" s="15"/>
      <c r="D680" s="15"/>
      <c r="E680" s="488">
        <v>3.0</v>
      </c>
      <c r="F680" s="489">
        <v>2.0</v>
      </c>
      <c r="G680" s="489">
        <v>3.0</v>
      </c>
      <c r="H680" s="489">
        <v>2.0</v>
      </c>
      <c r="I680" s="489">
        <v>10.0</v>
      </c>
      <c r="J680" s="206"/>
      <c r="K680" s="206"/>
      <c r="L680" s="206"/>
      <c r="M680" s="206"/>
      <c r="N680" s="206"/>
      <c r="O680" s="206"/>
      <c r="P680" s="206"/>
    </row>
    <row r="681" ht="15.75" customHeight="1">
      <c r="A681" s="394"/>
      <c r="B681" s="15"/>
      <c r="C681" s="15"/>
      <c r="D681" s="15"/>
      <c r="E681" s="488">
        <v>3.0</v>
      </c>
      <c r="F681" s="489">
        <v>2.0</v>
      </c>
      <c r="G681" s="489">
        <v>3.0</v>
      </c>
      <c r="H681" s="489">
        <v>2.0</v>
      </c>
      <c r="I681" s="489">
        <v>10.0</v>
      </c>
      <c r="J681" s="206"/>
      <c r="K681" s="206"/>
      <c r="L681" s="206"/>
      <c r="M681" s="206"/>
      <c r="N681" s="206"/>
      <c r="O681" s="206"/>
      <c r="P681" s="206"/>
    </row>
    <row r="682" ht="15.75" customHeight="1">
      <c r="A682" s="394"/>
      <c r="B682" s="15"/>
      <c r="C682" s="15"/>
      <c r="D682" s="15"/>
      <c r="E682" s="488">
        <v>3.0</v>
      </c>
      <c r="F682" s="489">
        <v>2.0</v>
      </c>
      <c r="G682" s="489">
        <v>3.0</v>
      </c>
      <c r="H682" s="489">
        <v>2.0</v>
      </c>
      <c r="I682" s="489">
        <v>10.0</v>
      </c>
      <c r="J682" s="206"/>
      <c r="K682" s="206"/>
      <c r="L682" s="206"/>
      <c r="M682" s="206"/>
      <c r="N682" s="206"/>
      <c r="O682" s="206"/>
      <c r="P682" s="206"/>
    </row>
    <row r="683" ht="15.75" customHeight="1">
      <c r="A683" s="394"/>
      <c r="B683" s="15"/>
      <c r="C683" s="15"/>
      <c r="D683" s="15"/>
      <c r="E683" s="488">
        <v>3.0</v>
      </c>
      <c r="F683" s="489">
        <v>2.0</v>
      </c>
      <c r="G683" s="489">
        <v>3.0</v>
      </c>
      <c r="H683" s="489">
        <v>2.0</v>
      </c>
      <c r="I683" s="489">
        <v>10.0</v>
      </c>
      <c r="J683" s="206"/>
      <c r="K683" s="206"/>
      <c r="L683" s="206"/>
      <c r="M683" s="206"/>
      <c r="N683" s="206"/>
      <c r="O683" s="206"/>
      <c r="P683" s="206"/>
    </row>
    <row r="684" ht="15.75" customHeight="1">
      <c r="A684" s="394"/>
      <c r="B684" s="15"/>
      <c r="C684" s="15"/>
      <c r="D684" s="15"/>
      <c r="E684" s="488">
        <v>3.0</v>
      </c>
      <c r="F684" s="489">
        <v>2.0</v>
      </c>
      <c r="G684" s="489">
        <v>3.0</v>
      </c>
      <c r="H684" s="489">
        <v>2.0</v>
      </c>
      <c r="I684" s="489">
        <v>10.0</v>
      </c>
      <c r="J684" s="206"/>
      <c r="K684" s="206"/>
      <c r="L684" s="206"/>
      <c r="M684" s="206"/>
      <c r="N684" s="206"/>
      <c r="O684" s="206"/>
      <c r="P684" s="206"/>
    </row>
    <row r="685" ht="15.75" customHeight="1">
      <c r="A685" s="394"/>
      <c r="B685" s="16"/>
      <c r="C685" s="16"/>
      <c r="D685" s="16"/>
      <c r="E685" s="490"/>
      <c r="F685" s="489">
        <v>2.0</v>
      </c>
      <c r="G685" s="489">
        <v>3.0</v>
      </c>
      <c r="H685" s="489">
        <v>2.0</v>
      </c>
      <c r="I685" s="489">
        <v>10.0</v>
      </c>
      <c r="J685" s="206"/>
      <c r="K685" s="206"/>
      <c r="L685" s="206"/>
      <c r="M685" s="206"/>
      <c r="N685" s="206"/>
      <c r="O685" s="206"/>
      <c r="P685" s="206"/>
    </row>
    <row r="686" ht="15.75" customHeight="1">
      <c r="A686" s="480"/>
      <c r="B686" s="503" t="s">
        <v>444</v>
      </c>
      <c r="C686" s="503" t="s">
        <v>445</v>
      </c>
      <c r="D686" s="503" t="s">
        <v>446</v>
      </c>
      <c r="E686" s="488">
        <v>3.0</v>
      </c>
      <c r="F686" s="489">
        <v>2.0</v>
      </c>
      <c r="G686" s="489">
        <v>3.0</v>
      </c>
      <c r="H686" s="489">
        <v>2.0</v>
      </c>
      <c r="I686" s="489">
        <v>10.0</v>
      </c>
      <c r="J686" s="486">
        <v>9.9</v>
      </c>
      <c r="K686" s="501">
        <v>3.0</v>
      </c>
      <c r="L686" s="501">
        <v>4.0</v>
      </c>
      <c r="M686" s="501">
        <v>3.0</v>
      </c>
      <c r="N686" s="501">
        <v>5.0</v>
      </c>
      <c r="O686" s="487">
        <v>15.0</v>
      </c>
      <c r="P686" s="487">
        <v>24.9</v>
      </c>
    </row>
    <row r="687" ht="15.75" customHeight="1">
      <c r="A687" s="394"/>
      <c r="B687" s="15"/>
      <c r="C687" s="15"/>
      <c r="D687" s="15"/>
      <c r="E687" s="488">
        <v>3.0</v>
      </c>
      <c r="F687" s="489">
        <v>2.0</v>
      </c>
      <c r="G687" s="489">
        <v>3.0</v>
      </c>
      <c r="H687" s="489">
        <v>2.0</v>
      </c>
      <c r="I687" s="489">
        <v>10.0</v>
      </c>
      <c r="J687" s="206"/>
      <c r="K687" s="206"/>
      <c r="L687" s="206"/>
      <c r="M687" s="206"/>
      <c r="N687" s="206"/>
      <c r="O687" s="206"/>
      <c r="P687" s="206"/>
    </row>
    <row r="688" ht="15.75" customHeight="1">
      <c r="A688" s="394"/>
      <c r="B688" s="15"/>
      <c r="C688" s="15"/>
      <c r="D688" s="15"/>
      <c r="E688" s="488">
        <v>3.0</v>
      </c>
      <c r="F688" s="489">
        <v>2.0</v>
      </c>
      <c r="G688" s="489">
        <v>3.0</v>
      </c>
      <c r="H688" s="489">
        <v>2.0</v>
      </c>
      <c r="I688" s="489">
        <v>10.0</v>
      </c>
      <c r="J688" s="206"/>
      <c r="K688" s="206"/>
      <c r="L688" s="206"/>
      <c r="M688" s="206"/>
      <c r="N688" s="206"/>
      <c r="O688" s="206"/>
      <c r="P688" s="206"/>
    </row>
    <row r="689" ht="15.75" customHeight="1">
      <c r="A689" s="394"/>
      <c r="B689" s="15"/>
      <c r="C689" s="15"/>
      <c r="D689" s="15"/>
      <c r="E689" s="488">
        <v>3.0</v>
      </c>
      <c r="F689" s="489">
        <v>2.0</v>
      </c>
      <c r="G689" s="489">
        <v>3.0</v>
      </c>
      <c r="H689" s="489">
        <v>2.0</v>
      </c>
      <c r="I689" s="489">
        <v>10.0</v>
      </c>
      <c r="J689" s="206"/>
      <c r="K689" s="206"/>
      <c r="L689" s="206"/>
      <c r="M689" s="206"/>
      <c r="N689" s="206"/>
      <c r="O689" s="206"/>
      <c r="P689" s="206"/>
    </row>
    <row r="690" ht="15.75" customHeight="1">
      <c r="A690" s="394"/>
      <c r="B690" s="15"/>
      <c r="C690" s="15"/>
      <c r="D690" s="15"/>
      <c r="E690" s="488">
        <v>3.0</v>
      </c>
      <c r="F690" s="489">
        <v>2.0</v>
      </c>
      <c r="G690" s="489">
        <v>3.0</v>
      </c>
      <c r="H690" s="489">
        <v>2.0</v>
      </c>
      <c r="I690" s="489">
        <v>10.0</v>
      </c>
      <c r="J690" s="206"/>
      <c r="K690" s="206"/>
      <c r="L690" s="206"/>
      <c r="M690" s="206"/>
      <c r="N690" s="206"/>
      <c r="O690" s="206"/>
      <c r="P690" s="206"/>
    </row>
    <row r="691" ht="15.75" customHeight="1">
      <c r="A691" s="394"/>
      <c r="B691" s="15"/>
      <c r="C691" s="15"/>
      <c r="D691" s="15"/>
      <c r="E691" s="488">
        <v>3.0</v>
      </c>
      <c r="F691" s="489">
        <v>2.0</v>
      </c>
      <c r="G691" s="489">
        <v>3.0</v>
      </c>
      <c r="H691" s="489">
        <v>2.0</v>
      </c>
      <c r="I691" s="489">
        <v>10.0</v>
      </c>
      <c r="J691" s="206"/>
      <c r="K691" s="206"/>
      <c r="L691" s="206"/>
      <c r="M691" s="206"/>
      <c r="N691" s="206"/>
      <c r="O691" s="206"/>
      <c r="P691" s="206"/>
    </row>
    <row r="692" ht="15.75" customHeight="1">
      <c r="A692" s="394"/>
      <c r="B692" s="15"/>
      <c r="C692" s="15"/>
      <c r="D692" s="15"/>
      <c r="E692" s="488">
        <v>3.0</v>
      </c>
      <c r="F692" s="489">
        <v>2.0</v>
      </c>
      <c r="G692" s="489">
        <v>3.0</v>
      </c>
      <c r="H692" s="489">
        <v>2.0</v>
      </c>
      <c r="I692" s="489">
        <v>10.0</v>
      </c>
      <c r="J692" s="206"/>
      <c r="K692" s="206"/>
      <c r="L692" s="206"/>
      <c r="M692" s="206"/>
      <c r="N692" s="206"/>
      <c r="O692" s="206"/>
      <c r="P692" s="206"/>
    </row>
    <row r="693" ht="15.75" customHeight="1">
      <c r="A693" s="394"/>
      <c r="B693" s="15"/>
      <c r="C693" s="15"/>
      <c r="D693" s="15"/>
      <c r="E693" s="488">
        <v>3.0</v>
      </c>
      <c r="F693" s="489">
        <v>2.0</v>
      </c>
      <c r="G693" s="489">
        <v>3.0</v>
      </c>
      <c r="H693" s="489">
        <v>2.0</v>
      </c>
      <c r="I693" s="489">
        <v>10.0</v>
      </c>
      <c r="J693" s="206"/>
      <c r="K693" s="206"/>
      <c r="L693" s="206"/>
      <c r="M693" s="206"/>
      <c r="N693" s="206"/>
      <c r="O693" s="206"/>
      <c r="P693" s="206"/>
    </row>
    <row r="694" ht="15.75" customHeight="1">
      <c r="A694" s="394"/>
      <c r="B694" s="15"/>
      <c r="C694" s="15"/>
      <c r="D694" s="15"/>
      <c r="E694" s="488">
        <v>3.0</v>
      </c>
      <c r="F694" s="489">
        <v>2.0</v>
      </c>
      <c r="G694" s="489">
        <v>2.0</v>
      </c>
      <c r="H694" s="489">
        <v>2.0</v>
      </c>
      <c r="I694" s="489">
        <v>9.0</v>
      </c>
      <c r="J694" s="206"/>
      <c r="K694" s="206"/>
      <c r="L694" s="206"/>
      <c r="M694" s="206"/>
      <c r="N694" s="206"/>
      <c r="O694" s="206"/>
      <c r="P694" s="206"/>
    </row>
    <row r="695" ht="15.75" customHeight="1">
      <c r="A695" s="394"/>
      <c r="B695" s="15"/>
      <c r="C695" s="15"/>
      <c r="D695" s="15"/>
      <c r="E695" s="488">
        <v>3.0</v>
      </c>
      <c r="F695" s="489">
        <v>2.0</v>
      </c>
      <c r="G695" s="489">
        <v>3.0</v>
      </c>
      <c r="H695" s="489">
        <v>2.0</v>
      </c>
      <c r="I695" s="489">
        <v>10.0</v>
      </c>
      <c r="J695" s="206"/>
      <c r="K695" s="206"/>
      <c r="L695" s="206"/>
      <c r="M695" s="206"/>
      <c r="N695" s="206"/>
      <c r="O695" s="206"/>
      <c r="P695" s="206"/>
    </row>
    <row r="696" ht="15.75" customHeight="1">
      <c r="A696" s="394"/>
      <c r="B696" s="15"/>
      <c r="C696" s="15"/>
      <c r="D696" s="15"/>
      <c r="E696" s="488">
        <v>3.0</v>
      </c>
      <c r="F696" s="489">
        <v>2.0</v>
      </c>
      <c r="G696" s="489">
        <v>3.0</v>
      </c>
      <c r="H696" s="489">
        <v>2.0</v>
      </c>
      <c r="I696" s="489">
        <v>10.0</v>
      </c>
      <c r="J696" s="206"/>
      <c r="K696" s="206"/>
      <c r="L696" s="206"/>
      <c r="M696" s="206"/>
      <c r="N696" s="206"/>
      <c r="O696" s="206"/>
      <c r="P696" s="206"/>
    </row>
    <row r="697" ht="15.75" customHeight="1">
      <c r="A697" s="394"/>
      <c r="B697" s="15"/>
      <c r="C697" s="15"/>
      <c r="D697" s="15"/>
      <c r="E697" s="488">
        <v>3.0</v>
      </c>
      <c r="F697" s="489">
        <v>2.0</v>
      </c>
      <c r="G697" s="489">
        <v>3.0</v>
      </c>
      <c r="H697" s="489">
        <v>2.0</v>
      </c>
      <c r="I697" s="489">
        <v>10.0</v>
      </c>
      <c r="J697" s="206"/>
      <c r="K697" s="206"/>
      <c r="L697" s="206"/>
      <c r="M697" s="206"/>
      <c r="N697" s="206"/>
      <c r="O697" s="206"/>
      <c r="P697" s="206"/>
    </row>
    <row r="698" ht="15.75" customHeight="1">
      <c r="A698" s="394"/>
      <c r="B698" s="15"/>
      <c r="C698" s="15"/>
      <c r="D698" s="15"/>
      <c r="E698" s="490"/>
      <c r="F698" s="491"/>
      <c r="G698" s="491"/>
      <c r="H698" s="491"/>
      <c r="I698" s="491"/>
      <c r="J698" s="206"/>
      <c r="K698" s="206"/>
      <c r="L698" s="206"/>
      <c r="M698" s="206"/>
      <c r="N698" s="206"/>
      <c r="O698" s="206"/>
      <c r="P698" s="206"/>
    </row>
    <row r="699" ht="15.75" customHeight="1">
      <c r="A699" s="394"/>
      <c r="B699" s="16"/>
      <c r="C699" s="16"/>
      <c r="D699" s="16"/>
      <c r="E699" s="490"/>
      <c r="F699" s="491"/>
      <c r="G699" s="491"/>
      <c r="H699" s="491"/>
      <c r="I699" s="491"/>
      <c r="J699" s="206"/>
      <c r="K699" s="206"/>
      <c r="L699" s="206"/>
      <c r="M699" s="206"/>
      <c r="N699" s="206"/>
      <c r="O699" s="206"/>
      <c r="P699" s="206"/>
    </row>
    <row r="700" ht="15.75" customHeight="1">
      <c r="A700" s="480"/>
      <c r="B700" s="503" t="s">
        <v>447</v>
      </c>
      <c r="C700" s="503" t="s">
        <v>448</v>
      </c>
      <c r="D700" s="503" t="s">
        <v>449</v>
      </c>
      <c r="E700" s="488">
        <v>3.0</v>
      </c>
      <c r="F700" s="489">
        <v>2.0</v>
      </c>
      <c r="G700" s="489">
        <v>2.0</v>
      </c>
      <c r="H700" s="489">
        <v>1.0</v>
      </c>
      <c r="I700" s="489">
        <v>8.0</v>
      </c>
      <c r="J700" s="486">
        <v>8.0</v>
      </c>
      <c r="K700" s="501">
        <v>3.0</v>
      </c>
      <c r="L700" s="501">
        <v>4.0</v>
      </c>
      <c r="M700" s="501">
        <v>4.0</v>
      </c>
      <c r="N700" s="501">
        <v>4.0</v>
      </c>
      <c r="O700" s="487">
        <v>14.0</v>
      </c>
      <c r="P700" s="487">
        <v>22.0</v>
      </c>
    </row>
    <row r="701" ht="15.75" customHeight="1">
      <c r="A701" s="394"/>
      <c r="B701" s="15"/>
      <c r="C701" s="15"/>
      <c r="D701" s="15"/>
      <c r="E701" s="488">
        <v>3.0</v>
      </c>
      <c r="F701" s="489">
        <v>2.0</v>
      </c>
      <c r="G701" s="489">
        <v>2.0</v>
      </c>
      <c r="H701" s="489">
        <v>1.0</v>
      </c>
      <c r="I701" s="489">
        <v>8.0</v>
      </c>
      <c r="J701" s="206"/>
      <c r="K701" s="206"/>
      <c r="L701" s="206"/>
      <c r="M701" s="206"/>
      <c r="N701" s="206"/>
      <c r="O701" s="206"/>
      <c r="P701" s="206"/>
    </row>
    <row r="702" ht="15.75" customHeight="1">
      <c r="A702" s="394"/>
      <c r="B702" s="15"/>
      <c r="C702" s="15"/>
      <c r="D702" s="15"/>
      <c r="E702" s="488">
        <v>2.0</v>
      </c>
      <c r="F702" s="489">
        <v>2.0</v>
      </c>
      <c r="G702" s="489">
        <v>2.0</v>
      </c>
      <c r="H702" s="489">
        <v>2.0</v>
      </c>
      <c r="I702" s="489">
        <v>8.0</v>
      </c>
      <c r="J702" s="206"/>
      <c r="K702" s="206"/>
      <c r="L702" s="206"/>
      <c r="M702" s="206"/>
      <c r="N702" s="206"/>
      <c r="O702" s="206"/>
      <c r="P702" s="206"/>
    </row>
    <row r="703" ht="15.75" customHeight="1">
      <c r="A703" s="394"/>
      <c r="B703" s="15"/>
      <c r="C703" s="15"/>
      <c r="D703" s="15"/>
      <c r="E703" s="488">
        <v>2.0</v>
      </c>
      <c r="F703" s="489">
        <v>2.0</v>
      </c>
      <c r="G703" s="489">
        <v>2.0</v>
      </c>
      <c r="H703" s="489">
        <v>2.0</v>
      </c>
      <c r="I703" s="489">
        <v>8.0</v>
      </c>
      <c r="J703" s="206"/>
      <c r="K703" s="206"/>
      <c r="L703" s="206"/>
      <c r="M703" s="206"/>
      <c r="N703" s="206"/>
      <c r="O703" s="206"/>
      <c r="P703" s="206"/>
    </row>
    <row r="704" ht="15.75" customHeight="1">
      <c r="A704" s="394"/>
      <c r="B704" s="15"/>
      <c r="C704" s="15"/>
      <c r="D704" s="15"/>
      <c r="E704" s="488">
        <v>3.0</v>
      </c>
      <c r="F704" s="489">
        <v>2.0</v>
      </c>
      <c r="G704" s="489">
        <v>2.0</v>
      </c>
      <c r="H704" s="489">
        <v>1.0</v>
      </c>
      <c r="I704" s="489">
        <v>8.0</v>
      </c>
      <c r="J704" s="206"/>
      <c r="K704" s="206"/>
      <c r="L704" s="206"/>
      <c r="M704" s="206"/>
      <c r="N704" s="206"/>
      <c r="O704" s="206"/>
      <c r="P704" s="206"/>
    </row>
    <row r="705" ht="15.75" customHeight="1">
      <c r="A705" s="394"/>
      <c r="B705" s="15"/>
      <c r="C705" s="15"/>
      <c r="D705" s="15"/>
      <c r="E705" s="488">
        <v>2.0</v>
      </c>
      <c r="F705" s="489">
        <v>2.0</v>
      </c>
      <c r="G705" s="489">
        <v>2.0</v>
      </c>
      <c r="H705" s="489">
        <v>2.0</v>
      </c>
      <c r="I705" s="489">
        <v>8.0</v>
      </c>
      <c r="J705" s="206"/>
      <c r="K705" s="206"/>
      <c r="L705" s="206"/>
      <c r="M705" s="206"/>
      <c r="N705" s="206"/>
      <c r="O705" s="206"/>
      <c r="P705" s="206"/>
    </row>
    <row r="706" ht="15.75" customHeight="1">
      <c r="A706" s="394"/>
      <c r="B706" s="15"/>
      <c r="C706" s="15"/>
      <c r="D706" s="15"/>
      <c r="E706" s="488">
        <v>2.0</v>
      </c>
      <c r="F706" s="489">
        <v>2.0</v>
      </c>
      <c r="G706" s="489">
        <v>2.0</v>
      </c>
      <c r="H706" s="489">
        <v>2.0</v>
      </c>
      <c r="I706" s="489">
        <v>8.0</v>
      </c>
      <c r="J706" s="206"/>
      <c r="K706" s="206"/>
      <c r="L706" s="206"/>
      <c r="M706" s="206"/>
      <c r="N706" s="206"/>
      <c r="O706" s="206"/>
      <c r="P706" s="206"/>
    </row>
    <row r="707" ht="15.75" customHeight="1">
      <c r="A707" s="394"/>
      <c r="B707" s="15"/>
      <c r="C707" s="15"/>
      <c r="D707" s="15"/>
      <c r="E707" s="488">
        <v>3.0</v>
      </c>
      <c r="F707" s="489">
        <v>2.0</v>
      </c>
      <c r="G707" s="489">
        <v>2.0</v>
      </c>
      <c r="H707" s="489">
        <v>1.0</v>
      </c>
      <c r="I707" s="489">
        <v>8.0</v>
      </c>
      <c r="J707" s="206"/>
      <c r="K707" s="206"/>
      <c r="L707" s="206"/>
      <c r="M707" s="206"/>
      <c r="N707" s="206"/>
      <c r="O707" s="206"/>
      <c r="P707" s="206"/>
    </row>
    <row r="708" ht="15.75" customHeight="1">
      <c r="A708" s="394"/>
      <c r="B708" s="15"/>
      <c r="C708" s="15"/>
      <c r="D708" s="15"/>
      <c r="E708" s="488">
        <v>2.0</v>
      </c>
      <c r="F708" s="489">
        <v>2.0</v>
      </c>
      <c r="G708" s="489">
        <v>2.0</v>
      </c>
      <c r="H708" s="489">
        <v>2.0</v>
      </c>
      <c r="I708" s="489">
        <v>8.0</v>
      </c>
      <c r="J708" s="206"/>
      <c r="K708" s="206"/>
      <c r="L708" s="206"/>
      <c r="M708" s="206"/>
      <c r="N708" s="206"/>
      <c r="O708" s="206"/>
      <c r="P708" s="206"/>
    </row>
    <row r="709" ht="15.75" customHeight="1">
      <c r="A709" s="394"/>
      <c r="B709" s="15"/>
      <c r="C709" s="15"/>
      <c r="D709" s="15"/>
      <c r="E709" s="488">
        <v>2.0</v>
      </c>
      <c r="F709" s="489">
        <v>2.0</v>
      </c>
      <c r="G709" s="489">
        <v>2.0</v>
      </c>
      <c r="H709" s="489">
        <v>2.0</v>
      </c>
      <c r="I709" s="489">
        <v>8.0</v>
      </c>
      <c r="J709" s="206"/>
      <c r="K709" s="206"/>
      <c r="L709" s="206"/>
      <c r="M709" s="206"/>
      <c r="N709" s="206"/>
      <c r="O709" s="206"/>
      <c r="P709" s="206"/>
    </row>
    <row r="710" ht="15.75" customHeight="1">
      <c r="A710" s="394"/>
      <c r="B710" s="15"/>
      <c r="C710" s="15"/>
      <c r="D710" s="15"/>
      <c r="E710" s="490"/>
      <c r="F710" s="491"/>
      <c r="G710" s="491"/>
      <c r="H710" s="491"/>
      <c r="I710" s="499"/>
      <c r="J710" s="206"/>
      <c r="K710" s="206"/>
      <c r="L710" s="206"/>
      <c r="M710" s="206"/>
      <c r="N710" s="206"/>
      <c r="O710" s="206"/>
      <c r="P710" s="206"/>
    </row>
    <row r="711" ht="15.75" customHeight="1">
      <c r="A711" s="394"/>
      <c r="B711" s="15"/>
      <c r="C711" s="15"/>
      <c r="D711" s="15"/>
      <c r="E711" s="490"/>
      <c r="F711" s="491"/>
      <c r="G711" s="491"/>
      <c r="H711" s="491"/>
      <c r="I711" s="499"/>
      <c r="J711" s="206"/>
      <c r="K711" s="206"/>
      <c r="L711" s="206"/>
      <c r="M711" s="206"/>
      <c r="N711" s="206"/>
      <c r="O711" s="206"/>
      <c r="P711" s="206"/>
    </row>
    <row r="712" ht="15.75" customHeight="1">
      <c r="A712" s="394"/>
      <c r="B712" s="15"/>
      <c r="C712" s="15"/>
      <c r="D712" s="15"/>
      <c r="E712" s="490"/>
      <c r="F712" s="491"/>
      <c r="G712" s="491"/>
      <c r="H712" s="491"/>
      <c r="I712" s="491"/>
      <c r="J712" s="206"/>
      <c r="K712" s="206"/>
      <c r="L712" s="206"/>
      <c r="M712" s="206"/>
      <c r="N712" s="206"/>
      <c r="O712" s="206"/>
      <c r="P712" s="206"/>
    </row>
    <row r="713" ht="15.75" customHeight="1">
      <c r="A713" s="394"/>
      <c r="B713" s="16"/>
      <c r="C713" s="16"/>
      <c r="D713" s="16"/>
      <c r="E713" s="490"/>
      <c r="F713" s="491"/>
      <c r="G713" s="491"/>
      <c r="H713" s="491"/>
      <c r="I713" s="491"/>
      <c r="J713" s="206"/>
      <c r="K713" s="206"/>
      <c r="L713" s="206"/>
      <c r="M713" s="206"/>
      <c r="N713" s="206"/>
      <c r="O713" s="206"/>
      <c r="P713" s="206"/>
    </row>
    <row r="714" ht="15.75" customHeight="1">
      <c r="A714" s="480"/>
      <c r="B714" s="503" t="s">
        <v>450</v>
      </c>
      <c r="C714" s="503" t="s">
        <v>451</v>
      </c>
      <c r="D714" s="503" t="s">
        <v>452</v>
      </c>
      <c r="E714" s="488">
        <v>2.0</v>
      </c>
      <c r="F714" s="489">
        <v>2.0</v>
      </c>
      <c r="G714" s="489">
        <v>1.0</v>
      </c>
      <c r="H714" s="489">
        <v>2.0</v>
      </c>
      <c r="I714" s="489">
        <v>7.0</v>
      </c>
      <c r="J714" s="504">
        <v>7.8</v>
      </c>
      <c r="K714" s="501">
        <v>3.0</v>
      </c>
      <c r="L714" s="501">
        <v>4.0</v>
      </c>
      <c r="M714" s="501">
        <v>3.0</v>
      </c>
      <c r="N714" s="501">
        <v>4.0</v>
      </c>
      <c r="O714" s="487">
        <v>14.0</v>
      </c>
      <c r="P714" s="487">
        <v>21.8</v>
      </c>
    </row>
    <row r="715" ht="15.75" customHeight="1">
      <c r="A715" s="394"/>
      <c r="B715" s="15"/>
      <c r="C715" s="15"/>
      <c r="D715" s="15"/>
      <c r="E715" s="488">
        <v>2.0</v>
      </c>
      <c r="F715" s="489">
        <v>2.0</v>
      </c>
      <c r="G715" s="489">
        <v>2.0</v>
      </c>
      <c r="H715" s="489">
        <v>2.0</v>
      </c>
      <c r="I715" s="489">
        <v>8.0</v>
      </c>
      <c r="J715" s="206"/>
      <c r="K715" s="206"/>
      <c r="L715" s="206"/>
      <c r="M715" s="206"/>
      <c r="N715" s="206"/>
      <c r="O715" s="206"/>
      <c r="P715" s="206"/>
    </row>
    <row r="716" ht="15.75" customHeight="1">
      <c r="A716" s="394"/>
      <c r="B716" s="15"/>
      <c r="C716" s="15"/>
      <c r="D716" s="15"/>
      <c r="E716" s="488">
        <v>3.0</v>
      </c>
      <c r="F716" s="489">
        <v>2.0</v>
      </c>
      <c r="G716" s="489">
        <v>2.0</v>
      </c>
      <c r="H716" s="489">
        <v>2.0</v>
      </c>
      <c r="I716" s="489">
        <v>9.0</v>
      </c>
      <c r="J716" s="206"/>
      <c r="K716" s="206"/>
      <c r="L716" s="206"/>
      <c r="M716" s="206"/>
      <c r="N716" s="206"/>
      <c r="O716" s="206"/>
      <c r="P716" s="206"/>
    </row>
    <row r="717" ht="15.75" customHeight="1">
      <c r="A717" s="394"/>
      <c r="B717" s="15"/>
      <c r="C717" s="15"/>
      <c r="D717" s="15"/>
      <c r="E717" s="488">
        <v>2.0</v>
      </c>
      <c r="F717" s="489">
        <v>2.0</v>
      </c>
      <c r="G717" s="489">
        <v>2.0</v>
      </c>
      <c r="H717" s="489">
        <v>1.0</v>
      </c>
      <c r="I717" s="489">
        <v>7.0</v>
      </c>
      <c r="J717" s="206"/>
      <c r="K717" s="206"/>
      <c r="L717" s="206"/>
      <c r="M717" s="206"/>
      <c r="N717" s="206"/>
      <c r="O717" s="206"/>
      <c r="P717" s="206"/>
    </row>
    <row r="718" ht="15.75" customHeight="1">
      <c r="A718" s="394"/>
      <c r="B718" s="15"/>
      <c r="C718" s="15"/>
      <c r="D718" s="15"/>
      <c r="E718" s="488">
        <v>2.0</v>
      </c>
      <c r="F718" s="489">
        <v>2.0</v>
      </c>
      <c r="G718" s="489">
        <v>2.0</v>
      </c>
      <c r="H718" s="489">
        <v>2.0</v>
      </c>
      <c r="I718" s="489">
        <v>8.0</v>
      </c>
      <c r="J718" s="206"/>
      <c r="K718" s="206"/>
      <c r="L718" s="206"/>
      <c r="M718" s="206"/>
      <c r="N718" s="206"/>
      <c r="O718" s="206"/>
      <c r="P718" s="206"/>
    </row>
    <row r="719" ht="15.75" customHeight="1">
      <c r="A719" s="394"/>
      <c r="B719" s="15"/>
      <c r="C719" s="15"/>
      <c r="D719" s="15"/>
      <c r="E719" s="488">
        <v>3.0</v>
      </c>
      <c r="F719" s="489">
        <v>2.0</v>
      </c>
      <c r="G719" s="489">
        <v>2.0</v>
      </c>
      <c r="H719" s="489">
        <v>2.0</v>
      </c>
      <c r="I719" s="489">
        <v>9.0</v>
      </c>
      <c r="J719" s="206"/>
      <c r="K719" s="206"/>
      <c r="L719" s="206"/>
      <c r="M719" s="206"/>
      <c r="N719" s="206"/>
      <c r="O719" s="206"/>
      <c r="P719" s="206"/>
    </row>
    <row r="720" ht="15.75" customHeight="1">
      <c r="A720" s="394"/>
      <c r="B720" s="15"/>
      <c r="C720" s="15"/>
      <c r="D720" s="15"/>
      <c r="E720" s="488">
        <v>2.0</v>
      </c>
      <c r="F720" s="489">
        <v>2.0</v>
      </c>
      <c r="G720" s="489">
        <v>2.0</v>
      </c>
      <c r="H720" s="489">
        <v>1.0</v>
      </c>
      <c r="I720" s="489">
        <v>7.0</v>
      </c>
      <c r="J720" s="206"/>
      <c r="K720" s="206"/>
      <c r="L720" s="206"/>
      <c r="M720" s="206"/>
      <c r="N720" s="206"/>
      <c r="O720" s="206"/>
      <c r="P720" s="206"/>
    </row>
    <row r="721" ht="15.75" customHeight="1">
      <c r="A721" s="394"/>
      <c r="B721" s="15"/>
      <c r="C721" s="15"/>
      <c r="D721" s="15"/>
      <c r="E721" s="488">
        <v>2.0</v>
      </c>
      <c r="F721" s="489">
        <v>2.0</v>
      </c>
      <c r="G721" s="489">
        <v>2.0</v>
      </c>
      <c r="H721" s="489">
        <v>2.0</v>
      </c>
      <c r="I721" s="489">
        <v>8.0</v>
      </c>
      <c r="J721" s="206"/>
      <c r="K721" s="206"/>
      <c r="L721" s="206"/>
      <c r="M721" s="206"/>
      <c r="N721" s="206"/>
      <c r="O721" s="206"/>
      <c r="P721" s="206"/>
    </row>
    <row r="722" ht="15.75" customHeight="1">
      <c r="A722" s="394"/>
      <c r="B722" s="15"/>
      <c r="C722" s="15"/>
      <c r="D722" s="15"/>
      <c r="E722" s="488">
        <v>2.0</v>
      </c>
      <c r="F722" s="489">
        <v>2.0</v>
      </c>
      <c r="G722" s="489">
        <v>2.0</v>
      </c>
      <c r="H722" s="489">
        <v>2.0</v>
      </c>
      <c r="I722" s="489">
        <v>8.0</v>
      </c>
      <c r="J722" s="206"/>
      <c r="K722" s="206"/>
      <c r="L722" s="206"/>
      <c r="M722" s="206"/>
      <c r="N722" s="206"/>
      <c r="O722" s="206"/>
      <c r="P722" s="206"/>
    </row>
    <row r="723" ht="15.75" customHeight="1">
      <c r="A723" s="394"/>
      <c r="B723" s="15"/>
      <c r="C723" s="15"/>
      <c r="D723" s="15"/>
      <c r="E723" s="488">
        <v>2.0</v>
      </c>
      <c r="F723" s="489">
        <v>2.0</v>
      </c>
      <c r="G723" s="489">
        <v>2.0</v>
      </c>
      <c r="H723" s="489">
        <v>1.0</v>
      </c>
      <c r="I723" s="489">
        <v>7.0</v>
      </c>
      <c r="J723" s="206"/>
      <c r="K723" s="206"/>
      <c r="L723" s="206"/>
      <c r="M723" s="206"/>
      <c r="N723" s="206"/>
      <c r="O723" s="206"/>
      <c r="P723" s="206"/>
    </row>
    <row r="724" ht="15.75" customHeight="1">
      <c r="A724" s="394"/>
      <c r="B724" s="15"/>
      <c r="C724" s="15"/>
      <c r="D724" s="15"/>
      <c r="E724" s="490"/>
      <c r="F724" s="491"/>
      <c r="G724" s="491"/>
      <c r="H724" s="491"/>
      <c r="I724" s="491"/>
      <c r="J724" s="206"/>
      <c r="K724" s="206"/>
      <c r="L724" s="206"/>
      <c r="M724" s="206"/>
      <c r="N724" s="206"/>
      <c r="O724" s="206"/>
      <c r="P724" s="206"/>
    </row>
    <row r="725" ht="15.75" customHeight="1">
      <c r="A725" s="394"/>
      <c r="B725" s="15"/>
      <c r="C725" s="15"/>
      <c r="D725" s="15"/>
      <c r="E725" s="490"/>
      <c r="F725" s="491"/>
      <c r="G725" s="491"/>
      <c r="H725" s="491"/>
      <c r="I725" s="491"/>
      <c r="J725" s="206"/>
      <c r="K725" s="206"/>
      <c r="L725" s="206"/>
      <c r="M725" s="206"/>
      <c r="N725" s="206"/>
      <c r="O725" s="206"/>
      <c r="P725" s="206"/>
    </row>
    <row r="726" ht="15.75" customHeight="1">
      <c r="A726" s="394"/>
      <c r="B726" s="15"/>
      <c r="C726" s="15"/>
      <c r="D726" s="15"/>
      <c r="E726" s="490"/>
      <c r="F726" s="491"/>
      <c r="G726" s="491"/>
      <c r="H726" s="491"/>
      <c r="I726" s="491"/>
      <c r="J726" s="206"/>
      <c r="K726" s="206"/>
      <c r="L726" s="206"/>
      <c r="M726" s="206"/>
      <c r="N726" s="206"/>
      <c r="O726" s="206"/>
      <c r="P726" s="206"/>
    </row>
    <row r="727" ht="15.75" customHeight="1">
      <c r="A727" s="394"/>
      <c r="B727" s="16"/>
      <c r="C727" s="16"/>
      <c r="D727" s="16"/>
      <c r="E727" s="490"/>
      <c r="F727" s="491"/>
      <c r="G727" s="491"/>
      <c r="H727" s="491"/>
      <c r="I727" s="491"/>
      <c r="J727" s="206"/>
      <c r="K727" s="206"/>
      <c r="L727" s="206"/>
      <c r="M727" s="206"/>
      <c r="N727" s="206"/>
      <c r="O727" s="206"/>
      <c r="P727" s="206"/>
    </row>
    <row r="728" ht="15.75" customHeight="1">
      <c r="A728" s="480"/>
      <c r="B728" s="503" t="s">
        <v>453</v>
      </c>
      <c r="C728" s="503" t="s">
        <v>454</v>
      </c>
      <c r="D728" s="503" t="s">
        <v>934</v>
      </c>
      <c r="E728" s="488">
        <v>3.0</v>
      </c>
      <c r="F728" s="489">
        <v>2.0</v>
      </c>
      <c r="G728" s="489">
        <v>2.0</v>
      </c>
      <c r="H728" s="489">
        <v>2.0</v>
      </c>
      <c r="I728" s="489">
        <v>9.0</v>
      </c>
      <c r="J728" s="486">
        <v>8.5</v>
      </c>
      <c r="K728" s="487">
        <v>3.0</v>
      </c>
      <c r="L728" s="487">
        <v>4.0</v>
      </c>
      <c r="M728" s="487">
        <v>3.0</v>
      </c>
      <c r="N728" s="487">
        <v>4.0</v>
      </c>
      <c r="O728" s="487">
        <v>14.0</v>
      </c>
      <c r="P728" s="487">
        <v>22.5</v>
      </c>
    </row>
    <row r="729" ht="15.75" customHeight="1">
      <c r="A729" s="394"/>
      <c r="B729" s="15"/>
      <c r="C729" s="15"/>
      <c r="D729" s="15"/>
      <c r="E729" s="488">
        <v>3.0</v>
      </c>
      <c r="F729" s="489">
        <v>2.0</v>
      </c>
      <c r="G729" s="489">
        <v>2.0</v>
      </c>
      <c r="H729" s="489">
        <v>2.0</v>
      </c>
      <c r="I729" s="489">
        <v>9.0</v>
      </c>
      <c r="J729" s="206"/>
      <c r="K729" s="206"/>
      <c r="L729" s="206"/>
      <c r="M729" s="206"/>
      <c r="N729" s="206"/>
      <c r="O729" s="206"/>
      <c r="P729" s="206"/>
    </row>
    <row r="730" ht="15.75" customHeight="1">
      <c r="A730" s="394"/>
      <c r="B730" s="15"/>
      <c r="C730" s="15"/>
      <c r="D730" s="15"/>
      <c r="E730" s="488">
        <v>3.0</v>
      </c>
      <c r="F730" s="489">
        <v>2.0</v>
      </c>
      <c r="G730" s="489">
        <v>2.0</v>
      </c>
      <c r="H730" s="489">
        <v>2.0</v>
      </c>
      <c r="I730" s="489">
        <v>9.0</v>
      </c>
      <c r="J730" s="206"/>
      <c r="K730" s="206"/>
      <c r="L730" s="206"/>
      <c r="M730" s="206"/>
      <c r="N730" s="206"/>
      <c r="O730" s="206"/>
      <c r="P730" s="206"/>
    </row>
    <row r="731" ht="15.75" customHeight="1">
      <c r="A731" s="394"/>
      <c r="B731" s="15"/>
      <c r="C731" s="15"/>
      <c r="D731" s="15"/>
      <c r="E731" s="488">
        <v>3.0</v>
      </c>
      <c r="F731" s="489">
        <v>2.0</v>
      </c>
      <c r="G731" s="489">
        <v>2.0</v>
      </c>
      <c r="H731" s="489">
        <v>2.0</v>
      </c>
      <c r="I731" s="489">
        <v>9.0</v>
      </c>
      <c r="J731" s="206"/>
      <c r="K731" s="206"/>
      <c r="L731" s="206"/>
      <c r="M731" s="206"/>
      <c r="N731" s="206"/>
      <c r="O731" s="206"/>
      <c r="P731" s="206"/>
    </row>
    <row r="732" ht="15.75" customHeight="1">
      <c r="A732" s="394"/>
      <c r="B732" s="15"/>
      <c r="C732" s="15"/>
      <c r="D732" s="15"/>
      <c r="E732" s="488">
        <v>2.0</v>
      </c>
      <c r="F732" s="489">
        <v>2.0</v>
      </c>
      <c r="G732" s="489">
        <v>2.0</v>
      </c>
      <c r="H732" s="489">
        <v>2.0</v>
      </c>
      <c r="I732" s="489">
        <v>8.0</v>
      </c>
      <c r="J732" s="206"/>
      <c r="K732" s="206"/>
      <c r="L732" s="206"/>
      <c r="M732" s="206"/>
      <c r="N732" s="206"/>
      <c r="O732" s="206"/>
      <c r="P732" s="206"/>
    </row>
    <row r="733" ht="15.75" customHeight="1">
      <c r="A733" s="394"/>
      <c r="B733" s="15"/>
      <c r="C733" s="15"/>
      <c r="D733" s="15"/>
      <c r="E733" s="488">
        <v>2.0</v>
      </c>
      <c r="F733" s="489">
        <v>2.0</v>
      </c>
      <c r="G733" s="489">
        <v>2.0</v>
      </c>
      <c r="H733" s="489">
        <v>2.0</v>
      </c>
      <c r="I733" s="489">
        <v>8.0</v>
      </c>
      <c r="J733" s="206"/>
      <c r="K733" s="206"/>
      <c r="L733" s="206"/>
      <c r="M733" s="206"/>
      <c r="N733" s="206"/>
      <c r="O733" s="206"/>
      <c r="P733" s="206"/>
    </row>
    <row r="734" ht="15.75" customHeight="1">
      <c r="A734" s="394"/>
      <c r="B734" s="15"/>
      <c r="C734" s="15"/>
      <c r="D734" s="15"/>
      <c r="E734" s="488">
        <v>3.0</v>
      </c>
      <c r="F734" s="489">
        <v>2.0</v>
      </c>
      <c r="G734" s="489">
        <v>2.0</v>
      </c>
      <c r="H734" s="489">
        <v>1.0</v>
      </c>
      <c r="I734" s="489">
        <v>8.0</v>
      </c>
      <c r="J734" s="206"/>
      <c r="K734" s="206"/>
      <c r="L734" s="206"/>
      <c r="M734" s="206"/>
      <c r="N734" s="206"/>
      <c r="O734" s="206"/>
      <c r="P734" s="206"/>
    </row>
    <row r="735" ht="15.75" customHeight="1">
      <c r="A735" s="394"/>
      <c r="B735" s="15"/>
      <c r="C735" s="15"/>
      <c r="D735" s="15"/>
      <c r="E735" s="488">
        <v>3.0</v>
      </c>
      <c r="F735" s="489">
        <v>2.0</v>
      </c>
      <c r="G735" s="489">
        <v>2.0</v>
      </c>
      <c r="H735" s="489">
        <v>2.0</v>
      </c>
      <c r="I735" s="489">
        <v>9.0</v>
      </c>
      <c r="J735" s="206"/>
      <c r="K735" s="206"/>
      <c r="L735" s="206"/>
      <c r="M735" s="206"/>
      <c r="N735" s="206"/>
      <c r="O735" s="206"/>
      <c r="P735" s="206"/>
    </row>
    <row r="736" ht="15.75" customHeight="1">
      <c r="A736" s="394"/>
      <c r="B736" s="15"/>
      <c r="C736" s="15"/>
      <c r="D736" s="15"/>
      <c r="E736" s="488">
        <v>2.0</v>
      </c>
      <c r="F736" s="489">
        <v>2.0</v>
      </c>
      <c r="G736" s="489">
        <v>2.0</v>
      </c>
      <c r="H736" s="489">
        <v>2.0</v>
      </c>
      <c r="I736" s="489">
        <v>8.0</v>
      </c>
      <c r="J736" s="206"/>
      <c r="K736" s="206"/>
      <c r="L736" s="206"/>
      <c r="M736" s="206"/>
      <c r="N736" s="206"/>
      <c r="O736" s="206"/>
      <c r="P736" s="206"/>
    </row>
    <row r="737" ht="15.75" customHeight="1">
      <c r="A737" s="394"/>
      <c r="B737" s="15"/>
      <c r="C737" s="15"/>
      <c r="D737" s="15"/>
      <c r="E737" s="488">
        <v>3.0</v>
      </c>
      <c r="F737" s="489">
        <v>2.0</v>
      </c>
      <c r="G737" s="489">
        <v>2.0</v>
      </c>
      <c r="H737" s="489">
        <v>1.0</v>
      </c>
      <c r="I737" s="489">
        <v>8.0</v>
      </c>
      <c r="J737" s="206"/>
      <c r="K737" s="206"/>
      <c r="L737" s="206"/>
      <c r="M737" s="206"/>
      <c r="N737" s="206"/>
      <c r="O737" s="206"/>
      <c r="P737" s="206"/>
    </row>
    <row r="738" ht="15.75" customHeight="1">
      <c r="A738" s="394"/>
      <c r="B738" s="15"/>
      <c r="C738" s="15"/>
      <c r="D738" s="15"/>
      <c r="E738" s="490"/>
      <c r="F738" s="491"/>
      <c r="G738" s="491"/>
      <c r="H738" s="491"/>
      <c r="I738" s="499"/>
      <c r="J738" s="206"/>
      <c r="K738" s="206"/>
      <c r="L738" s="206"/>
      <c r="M738" s="206"/>
      <c r="N738" s="206"/>
      <c r="O738" s="206"/>
      <c r="P738" s="206"/>
    </row>
    <row r="739" ht="15.75" customHeight="1">
      <c r="A739" s="394"/>
      <c r="B739" s="15"/>
      <c r="C739" s="15"/>
      <c r="D739" s="15"/>
      <c r="E739" s="490"/>
      <c r="F739" s="491"/>
      <c r="G739" s="491"/>
      <c r="H739" s="491"/>
      <c r="I739" s="499"/>
      <c r="J739" s="206"/>
      <c r="K739" s="206"/>
      <c r="L739" s="206"/>
      <c r="M739" s="206"/>
      <c r="N739" s="206"/>
      <c r="O739" s="206"/>
      <c r="P739" s="206"/>
    </row>
    <row r="740" ht="15.75" customHeight="1">
      <c r="A740" s="394"/>
      <c r="B740" s="15"/>
      <c r="C740" s="15"/>
      <c r="D740" s="15"/>
      <c r="E740" s="490"/>
      <c r="F740" s="491"/>
      <c r="G740" s="491"/>
      <c r="H740" s="491"/>
      <c r="I740" s="491"/>
      <c r="J740" s="206"/>
      <c r="K740" s="206"/>
      <c r="L740" s="206"/>
      <c r="M740" s="206"/>
      <c r="N740" s="206"/>
      <c r="O740" s="206"/>
      <c r="P740" s="206"/>
    </row>
    <row r="741" ht="15.75" customHeight="1">
      <c r="A741" s="394"/>
      <c r="B741" s="16"/>
      <c r="C741" s="16"/>
      <c r="D741" s="16"/>
      <c r="E741" s="490"/>
      <c r="F741" s="491"/>
      <c r="G741" s="491"/>
      <c r="H741" s="491"/>
      <c r="I741" s="491"/>
      <c r="J741" s="206"/>
      <c r="K741" s="206"/>
      <c r="L741" s="206"/>
      <c r="M741" s="206"/>
      <c r="N741" s="206"/>
      <c r="O741" s="206"/>
      <c r="P741" s="206"/>
    </row>
    <row r="742" ht="15.75" customHeight="1">
      <c r="A742" s="480"/>
      <c r="B742" s="503" t="s">
        <v>456</v>
      </c>
      <c r="C742" s="503" t="s">
        <v>457</v>
      </c>
      <c r="D742" s="503" t="s">
        <v>458</v>
      </c>
      <c r="E742" s="488">
        <v>3.0</v>
      </c>
      <c r="F742" s="489">
        <v>2.0</v>
      </c>
      <c r="G742" s="489">
        <v>2.0</v>
      </c>
      <c r="H742" s="489">
        <v>2.0</v>
      </c>
      <c r="I742" s="489">
        <v>9.0</v>
      </c>
      <c r="J742" s="486">
        <v>8.0</v>
      </c>
      <c r="K742" s="498"/>
      <c r="L742" s="498"/>
      <c r="M742" s="498"/>
      <c r="N742" s="498"/>
      <c r="O742" s="487">
        <v>14.0</v>
      </c>
      <c r="P742" s="487">
        <v>22.0</v>
      </c>
    </row>
    <row r="743" ht="15.75" customHeight="1">
      <c r="A743" s="394"/>
      <c r="B743" s="15"/>
      <c r="C743" s="15"/>
      <c r="D743" s="15"/>
      <c r="E743" s="488">
        <v>2.0</v>
      </c>
      <c r="F743" s="489">
        <v>2.0</v>
      </c>
      <c r="G743" s="489">
        <v>2.0</v>
      </c>
      <c r="H743" s="489">
        <v>2.0</v>
      </c>
      <c r="I743" s="489">
        <v>8.0</v>
      </c>
      <c r="J743" s="206"/>
      <c r="K743" s="206"/>
      <c r="L743" s="206"/>
      <c r="M743" s="206"/>
      <c r="N743" s="206"/>
      <c r="O743" s="206"/>
      <c r="P743" s="206"/>
    </row>
    <row r="744" ht="15.75" customHeight="1">
      <c r="A744" s="394"/>
      <c r="B744" s="15"/>
      <c r="C744" s="15"/>
      <c r="D744" s="15"/>
      <c r="E744" s="488">
        <v>3.0</v>
      </c>
      <c r="F744" s="489">
        <v>2.0</v>
      </c>
      <c r="G744" s="489">
        <v>2.0</v>
      </c>
      <c r="H744" s="489">
        <v>2.0</v>
      </c>
      <c r="I744" s="489">
        <v>9.0</v>
      </c>
      <c r="J744" s="206"/>
      <c r="K744" s="206"/>
      <c r="L744" s="206"/>
      <c r="M744" s="206"/>
      <c r="N744" s="206"/>
      <c r="O744" s="206"/>
      <c r="P744" s="206"/>
    </row>
    <row r="745" ht="15.75" customHeight="1">
      <c r="A745" s="394"/>
      <c r="B745" s="15"/>
      <c r="C745" s="15"/>
      <c r="D745" s="15"/>
      <c r="E745" s="488">
        <v>2.0</v>
      </c>
      <c r="F745" s="489">
        <v>2.0</v>
      </c>
      <c r="G745" s="489">
        <v>2.0</v>
      </c>
      <c r="H745" s="489">
        <v>1.0</v>
      </c>
      <c r="I745" s="489">
        <v>7.0</v>
      </c>
      <c r="J745" s="206"/>
      <c r="K745" s="206"/>
      <c r="L745" s="206"/>
      <c r="M745" s="206"/>
      <c r="N745" s="206"/>
      <c r="O745" s="206"/>
      <c r="P745" s="206"/>
    </row>
    <row r="746" ht="15.75" customHeight="1">
      <c r="A746" s="394"/>
      <c r="B746" s="15"/>
      <c r="C746" s="15"/>
      <c r="D746" s="15"/>
      <c r="E746" s="488">
        <v>1.0</v>
      </c>
      <c r="F746" s="489">
        <v>2.0</v>
      </c>
      <c r="G746" s="489">
        <v>2.0</v>
      </c>
      <c r="H746" s="489">
        <v>2.0</v>
      </c>
      <c r="I746" s="489">
        <v>7.0</v>
      </c>
      <c r="J746" s="206"/>
      <c r="K746" s="206"/>
      <c r="L746" s="206"/>
      <c r="M746" s="206"/>
      <c r="N746" s="206"/>
      <c r="O746" s="206"/>
      <c r="P746" s="206"/>
    </row>
    <row r="747" ht="15.75" customHeight="1">
      <c r="A747" s="394"/>
      <c r="B747" s="15"/>
      <c r="C747" s="15"/>
      <c r="D747" s="15"/>
      <c r="E747" s="488">
        <v>1.0</v>
      </c>
      <c r="F747" s="489">
        <v>2.0</v>
      </c>
      <c r="G747" s="489">
        <v>2.0</v>
      </c>
      <c r="H747" s="489">
        <v>2.0</v>
      </c>
      <c r="I747" s="489">
        <v>7.0</v>
      </c>
      <c r="J747" s="206"/>
      <c r="K747" s="206"/>
      <c r="L747" s="206"/>
      <c r="M747" s="206"/>
      <c r="N747" s="206"/>
      <c r="O747" s="206"/>
      <c r="P747" s="206"/>
    </row>
    <row r="748" ht="15.75" customHeight="1">
      <c r="A748" s="394"/>
      <c r="B748" s="15"/>
      <c r="C748" s="15"/>
      <c r="D748" s="15"/>
      <c r="E748" s="488">
        <v>1.0</v>
      </c>
      <c r="F748" s="489">
        <v>2.0</v>
      </c>
      <c r="G748" s="489">
        <v>2.0</v>
      </c>
      <c r="H748" s="489">
        <v>2.0</v>
      </c>
      <c r="I748" s="489">
        <v>7.0</v>
      </c>
      <c r="J748" s="206"/>
      <c r="K748" s="206"/>
      <c r="L748" s="206"/>
      <c r="M748" s="206"/>
      <c r="N748" s="206"/>
      <c r="O748" s="206"/>
      <c r="P748" s="206"/>
    </row>
    <row r="749" ht="15.75" customHeight="1">
      <c r="A749" s="394"/>
      <c r="B749" s="15"/>
      <c r="C749" s="15"/>
      <c r="D749" s="15"/>
      <c r="E749" s="488">
        <v>2.0</v>
      </c>
      <c r="F749" s="489">
        <v>2.0</v>
      </c>
      <c r="G749" s="489">
        <v>2.0</v>
      </c>
      <c r="H749" s="489">
        <v>2.0</v>
      </c>
      <c r="I749" s="489">
        <v>8.0</v>
      </c>
      <c r="J749" s="206"/>
      <c r="K749" s="206"/>
      <c r="L749" s="206"/>
      <c r="M749" s="206"/>
      <c r="N749" s="206"/>
      <c r="O749" s="206"/>
      <c r="P749" s="206"/>
    </row>
    <row r="750" ht="15.75" customHeight="1">
      <c r="A750" s="394"/>
      <c r="B750" s="15"/>
      <c r="C750" s="15"/>
      <c r="D750" s="15"/>
      <c r="E750" s="488">
        <v>3.0</v>
      </c>
      <c r="F750" s="489">
        <v>2.0</v>
      </c>
      <c r="G750" s="489">
        <v>2.0</v>
      </c>
      <c r="H750" s="489">
        <v>2.0</v>
      </c>
      <c r="I750" s="489">
        <v>9.0</v>
      </c>
      <c r="J750" s="206"/>
      <c r="K750" s="206"/>
      <c r="L750" s="206"/>
      <c r="M750" s="206"/>
      <c r="N750" s="206"/>
      <c r="O750" s="206"/>
      <c r="P750" s="206"/>
    </row>
    <row r="751" ht="15.75" customHeight="1">
      <c r="A751" s="394"/>
      <c r="B751" s="15"/>
      <c r="C751" s="15"/>
      <c r="D751" s="15"/>
      <c r="E751" s="488">
        <v>3.0</v>
      </c>
      <c r="F751" s="489">
        <v>2.0</v>
      </c>
      <c r="G751" s="489">
        <v>2.0</v>
      </c>
      <c r="H751" s="489">
        <v>2.0</v>
      </c>
      <c r="I751" s="489">
        <v>9.0</v>
      </c>
      <c r="J751" s="206"/>
      <c r="K751" s="206"/>
      <c r="L751" s="206"/>
      <c r="M751" s="206"/>
      <c r="N751" s="206"/>
      <c r="O751" s="206"/>
      <c r="P751" s="206"/>
    </row>
    <row r="752" ht="15.75" customHeight="1">
      <c r="A752" s="394"/>
      <c r="B752" s="15"/>
      <c r="C752" s="15"/>
      <c r="D752" s="15"/>
      <c r="E752" s="490"/>
      <c r="F752" s="491"/>
      <c r="G752" s="491"/>
      <c r="H752" s="491"/>
      <c r="I752" s="491"/>
      <c r="J752" s="206"/>
      <c r="K752" s="206"/>
      <c r="L752" s="206"/>
      <c r="M752" s="206"/>
      <c r="N752" s="206"/>
      <c r="O752" s="206"/>
      <c r="P752" s="206"/>
    </row>
    <row r="753" ht="15.75" customHeight="1">
      <c r="A753" s="394"/>
      <c r="B753" s="15"/>
      <c r="C753" s="15"/>
      <c r="D753" s="15"/>
      <c r="E753" s="490"/>
      <c r="F753" s="491"/>
      <c r="G753" s="491"/>
      <c r="H753" s="491"/>
      <c r="I753" s="491"/>
      <c r="J753" s="206"/>
      <c r="K753" s="206"/>
      <c r="L753" s="206"/>
      <c r="M753" s="206"/>
      <c r="N753" s="206"/>
      <c r="O753" s="206"/>
      <c r="P753" s="206"/>
    </row>
    <row r="754" ht="15.75" customHeight="1">
      <c r="A754" s="394"/>
      <c r="B754" s="15"/>
      <c r="C754" s="15"/>
      <c r="D754" s="15"/>
      <c r="E754" s="490"/>
      <c r="F754" s="491"/>
      <c r="G754" s="491"/>
      <c r="H754" s="491"/>
      <c r="I754" s="491"/>
      <c r="J754" s="206"/>
      <c r="K754" s="206"/>
      <c r="L754" s="206"/>
      <c r="M754" s="206"/>
      <c r="N754" s="206"/>
      <c r="O754" s="206"/>
      <c r="P754" s="206"/>
    </row>
    <row r="755" ht="15.75" customHeight="1">
      <c r="A755" s="394"/>
      <c r="B755" s="16"/>
      <c r="C755" s="16"/>
      <c r="D755" s="16"/>
      <c r="E755" s="490"/>
      <c r="F755" s="491"/>
      <c r="G755" s="491"/>
      <c r="H755" s="491"/>
      <c r="I755" s="491"/>
      <c r="J755" s="206"/>
      <c r="K755" s="206"/>
      <c r="L755" s="206"/>
      <c r="M755" s="206"/>
      <c r="N755" s="206"/>
      <c r="O755" s="206"/>
      <c r="P755" s="206"/>
    </row>
    <row r="756" ht="15.75" customHeight="1">
      <c r="A756" s="480"/>
      <c r="B756" s="503" t="s">
        <v>459</v>
      </c>
      <c r="C756" s="503" t="s">
        <v>460</v>
      </c>
      <c r="D756" s="503" t="s">
        <v>461</v>
      </c>
      <c r="E756" s="488">
        <v>3.0</v>
      </c>
      <c r="F756" s="489">
        <v>2.0</v>
      </c>
      <c r="G756" s="489">
        <v>2.0</v>
      </c>
      <c r="H756" s="489">
        <v>2.0</v>
      </c>
      <c r="I756" s="489">
        <v>9.0</v>
      </c>
      <c r="J756" s="486">
        <v>9.0</v>
      </c>
      <c r="K756" s="487">
        <v>3.0</v>
      </c>
      <c r="L756" s="487">
        <v>4.0</v>
      </c>
      <c r="M756" s="487">
        <v>3.0</v>
      </c>
      <c r="N756" s="487">
        <v>5.0</v>
      </c>
      <c r="O756" s="487">
        <v>15.0</v>
      </c>
      <c r="P756" s="487">
        <v>24.0</v>
      </c>
    </row>
    <row r="757" ht="15.75" customHeight="1">
      <c r="A757" s="394"/>
      <c r="B757" s="15"/>
      <c r="C757" s="15"/>
      <c r="D757" s="15"/>
      <c r="E757" s="488">
        <v>3.0</v>
      </c>
      <c r="F757" s="489">
        <v>2.0</v>
      </c>
      <c r="G757" s="489">
        <v>2.0</v>
      </c>
      <c r="H757" s="489">
        <v>2.0</v>
      </c>
      <c r="I757" s="489">
        <v>9.0</v>
      </c>
      <c r="J757" s="206"/>
      <c r="K757" s="206"/>
      <c r="L757" s="206"/>
      <c r="M757" s="206"/>
      <c r="N757" s="206"/>
      <c r="O757" s="206"/>
      <c r="P757" s="206"/>
    </row>
    <row r="758" ht="15.75" customHeight="1">
      <c r="A758" s="394"/>
      <c r="B758" s="15"/>
      <c r="C758" s="15"/>
      <c r="D758" s="15"/>
      <c r="E758" s="488">
        <v>3.0</v>
      </c>
      <c r="F758" s="489">
        <v>2.0</v>
      </c>
      <c r="G758" s="489">
        <v>2.0</v>
      </c>
      <c r="H758" s="489">
        <v>2.0</v>
      </c>
      <c r="I758" s="489">
        <v>9.0</v>
      </c>
      <c r="J758" s="206"/>
      <c r="K758" s="206"/>
      <c r="L758" s="206"/>
      <c r="M758" s="206"/>
      <c r="N758" s="206"/>
      <c r="O758" s="206"/>
      <c r="P758" s="206"/>
    </row>
    <row r="759" ht="15.75" customHeight="1">
      <c r="A759" s="394"/>
      <c r="B759" s="15"/>
      <c r="C759" s="15"/>
      <c r="D759" s="15"/>
      <c r="E759" s="488">
        <v>3.0</v>
      </c>
      <c r="F759" s="489">
        <v>2.0</v>
      </c>
      <c r="G759" s="489">
        <v>2.0</v>
      </c>
      <c r="H759" s="489">
        <v>2.0</v>
      </c>
      <c r="I759" s="489">
        <v>9.0</v>
      </c>
      <c r="J759" s="206"/>
      <c r="K759" s="206"/>
      <c r="L759" s="206"/>
      <c r="M759" s="206"/>
      <c r="N759" s="206"/>
      <c r="O759" s="206"/>
      <c r="P759" s="206"/>
    </row>
    <row r="760" ht="15.75" customHeight="1">
      <c r="A760" s="394"/>
      <c r="B760" s="15"/>
      <c r="C760" s="15"/>
      <c r="D760" s="15"/>
      <c r="E760" s="488">
        <v>3.0</v>
      </c>
      <c r="F760" s="489">
        <v>2.0</v>
      </c>
      <c r="G760" s="489">
        <v>2.0</v>
      </c>
      <c r="H760" s="489">
        <v>2.0</v>
      </c>
      <c r="I760" s="489">
        <v>9.0</v>
      </c>
      <c r="J760" s="206"/>
      <c r="K760" s="206"/>
      <c r="L760" s="206"/>
      <c r="M760" s="206"/>
      <c r="N760" s="206"/>
      <c r="O760" s="206"/>
      <c r="P760" s="206"/>
    </row>
    <row r="761" ht="15.75" customHeight="1">
      <c r="A761" s="394"/>
      <c r="B761" s="15"/>
      <c r="C761" s="15"/>
      <c r="D761" s="15"/>
      <c r="E761" s="488">
        <v>3.0</v>
      </c>
      <c r="F761" s="489">
        <v>2.0</v>
      </c>
      <c r="G761" s="489">
        <v>2.0</v>
      </c>
      <c r="H761" s="489">
        <v>2.0</v>
      </c>
      <c r="I761" s="489">
        <v>9.0</v>
      </c>
      <c r="J761" s="206"/>
      <c r="K761" s="206"/>
      <c r="L761" s="206"/>
      <c r="M761" s="206"/>
      <c r="N761" s="206"/>
      <c r="O761" s="206"/>
      <c r="P761" s="206"/>
    </row>
    <row r="762" ht="15.75" customHeight="1">
      <c r="A762" s="394"/>
      <c r="B762" s="15"/>
      <c r="C762" s="15"/>
      <c r="D762" s="15"/>
      <c r="E762" s="488">
        <v>3.0</v>
      </c>
      <c r="F762" s="489">
        <v>2.0</v>
      </c>
      <c r="G762" s="489">
        <v>2.0</v>
      </c>
      <c r="H762" s="489">
        <v>2.0</v>
      </c>
      <c r="I762" s="489">
        <v>9.0</v>
      </c>
      <c r="J762" s="206"/>
      <c r="K762" s="206"/>
      <c r="L762" s="206"/>
      <c r="M762" s="206"/>
      <c r="N762" s="206"/>
      <c r="O762" s="206"/>
      <c r="P762" s="206"/>
    </row>
    <row r="763" ht="15.75" customHeight="1">
      <c r="A763" s="394"/>
      <c r="B763" s="15"/>
      <c r="C763" s="15"/>
      <c r="D763" s="15"/>
      <c r="E763" s="488">
        <v>3.0</v>
      </c>
      <c r="F763" s="489">
        <v>2.0</v>
      </c>
      <c r="G763" s="489">
        <v>2.0</v>
      </c>
      <c r="H763" s="489">
        <v>2.0</v>
      </c>
      <c r="I763" s="489">
        <v>9.0</v>
      </c>
      <c r="J763" s="206"/>
      <c r="K763" s="206"/>
      <c r="L763" s="206"/>
      <c r="M763" s="206"/>
      <c r="N763" s="206"/>
      <c r="O763" s="206"/>
      <c r="P763" s="206"/>
    </row>
    <row r="764" ht="15.75" customHeight="1">
      <c r="A764" s="394"/>
      <c r="B764" s="15"/>
      <c r="C764" s="15"/>
      <c r="D764" s="15"/>
      <c r="E764" s="488">
        <v>3.0</v>
      </c>
      <c r="F764" s="489">
        <v>2.0</v>
      </c>
      <c r="G764" s="489">
        <v>2.0</v>
      </c>
      <c r="H764" s="489">
        <v>2.0</v>
      </c>
      <c r="I764" s="489">
        <v>9.0</v>
      </c>
      <c r="J764" s="206"/>
      <c r="K764" s="206"/>
      <c r="L764" s="206"/>
      <c r="M764" s="206"/>
      <c r="N764" s="206"/>
      <c r="O764" s="206"/>
      <c r="P764" s="206"/>
    </row>
    <row r="765" ht="15.75" customHeight="1">
      <c r="A765" s="394"/>
      <c r="B765" s="15"/>
      <c r="C765" s="15"/>
      <c r="D765" s="15"/>
      <c r="E765" s="488">
        <v>3.0</v>
      </c>
      <c r="F765" s="489">
        <v>2.0</v>
      </c>
      <c r="G765" s="489">
        <v>2.0</v>
      </c>
      <c r="H765" s="489">
        <v>2.0</v>
      </c>
      <c r="I765" s="489">
        <v>9.0</v>
      </c>
      <c r="J765" s="206"/>
      <c r="K765" s="206"/>
      <c r="L765" s="206"/>
      <c r="M765" s="206"/>
      <c r="N765" s="206"/>
      <c r="O765" s="206"/>
      <c r="P765" s="206"/>
    </row>
    <row r="766" ht="15.75" customHeight="1">
      <c r="A766" s="394"/>
      <c r="B766" s="15"/>
      <c r="C766" s="15"/>
      <c r="D766" s="15"/>
      <c r="E766" s="490"/>
      <c r="F766" s="491"/>
      <c r="G766" s="491"/>
      <c r="H766" s="491"/>
      <c r="I766" s="499"/>
      <c r="J766" s="206"/>
      <c r="K766" s="206"/>
      <c r="L766" s="206"/>
      <c r="M766" s="206"/>
      <c r="N766" s="206"/>
      <c r="O766" s="206"/>
      <c r="P766" s="206"/>
    </row>
    <row r="767" ht="15.75" customHeight="1">
      <c r="A767" s="394"/>
      <c r="B767" s="15"/>
      <c r="C767" s="15"/>
      <c r="D767" s="15"/>
      <c r="E767" s="490"/>
      <c r="F767" s="491"/>
      <c r="G767" s="491"/>
      <c r="H767" s="491"/>
      <c r="I767" s="499"/>
      <c r="J767" s="206"/>
      <c r="K767" s="206"/>
      <c r="L767" s="206"/>
      <c r="M767" s="206"/>
      <c r="N767" s="206"/>
      <c r="O767" s="206"/>
      <c r="P767" s="206"/>
    </row>
    <row r="768" ht="15.75" customHeight="1">
      <c r="A768" s="394"/>
      <c r="B768" s="15"/>
      <c r="C768" s="15"/>
      <c r="D768" s="15"/>
      <c r="E768" s="490"/>
      <c r="F768" s="491"/>
      <c r="G768" s="491"/>
      <c r="H768" s="491"/>
      <c r="I768" s="491"/>
      <c r="J768" s="206"/>
      <c r="K768" s="206"/>
      <c r="L768" s="206"/>
      <c r="M768" s="206"/>
      <c r="N768" s="206"/>
      <c r="O768" s="206"/>
      <c r="P768" s="206"/>
    </row>
    <row r="769" ht="15.75" customHeight="1">
      <c r="A769" s="394"/>
      <c r="B769" s="16"/>
      <c r="C769" s="16"/>
      <c r="D769" s="16"/>
      <c r="E769" s="490"/>
      <c r="F769" s="491"/>
      <c r="G769" s="491"/>
      <c r="H769" s="491"/>
      <c r="I769" s="491"/>
      <c r="J769" s="206"/>
      <c r="K769" s="206"/>
      <c r="L769" s="206"/>
      <c r="M769" s="206"/>
      <c r="N769" s="206"/>
      <c r="O769" s="206"/>
      <c r="P769" s="206"/>
    </row>
    <row r="770" ht="15.75" customHeight="1">
      <c r="A770" s="480"/>
      <c r="B770" s="503" t="s">
        <v>462</v>
      </c>
      <c r="C770" s="503" t="s">
        <v>463</v>
      </c>
      <c r="D770" s="503" t="s">
        <v>464</v>
      </c>
      <c r="E770" s="488">
        <v>3.0</v>
      </c>
      <c r="F770" s="489">
        <v>2.0</v>
      </c>
      <c r="G770" s="489">
        <v>2.0</v>
      </c>
      <c r="H770" s="489">
        <v>2.0</v>
      </c>
      <c r="I770" s="489">
        <v>9.0</v>
      </c>
      <c r="J770" s="486">
        <v>8.6</v>
      </c>
      <c r="K770" s="498"/>
      <c r="L770" s="498"/>
      <c r="M770" s="498"/>
      <c r="N770" s="498"/>
      <c r="O770" s="487">
        <v>15.0</v>
      </c>
      <c r="P770" s="487">
        <v>23.6</v>
      </c>
    </row>
    <row r="771" ht="15.75" customHeight="1">
      <c r="A771" s="394"/>
      <c r="B771" s="15"/>
      <c r="C771" s="15"/>
      <c r="D771" s="15"/>
      <c r="E771" s="488">
        <v>3.0</v>
      </c>
      <c r="F771" s="489">
        <v>2.0</v>
      </c>
      <c r="G771" s="489">
        <v>2.0</v>
      </c>
      <c r="H771" s="489">
        <v>2.0</v>
      </c>
      <c r="I771" s="489">
        <v>9.0</v>
      </c>
      <c r="J771" s="206"/>
      <c r="K771" s="206"/>
      <c r="L771" s="206"/>
      <c r="M771" s="206"/>
      <c r="N771" s="206"/>
      <c r="O771" s="206"/>
      <c r="P771" s="206"/>
    </row>
    <row r="772" ht="15.75" customHeight="1">
      <c r="A772" s="394"/>
      <c r="B772" s="15"/>
      <c r="C772" s="15"/>
      <c r="D772" s="15"/>
      <c r="E772" s="488">
        <v>3.0</v>
      </c>
      <c r="F772" s="489">
        <v>2.0</v>
      </c>
      <c r="G772" s="489">
        <v>2.0</v>
      </c>
      <c r="H772" s="489">
        <v>2.0</v>
      </c>
      <c r="I772" s="489">
        <v>9.0</v>
      </c>
      <c r="J772" s="206"/>
      <c r="K772" s="206"/>
      <c r="L772" s="206"/>
      <c r="M772" s="206"/>
      <c r="N772" s="206"/>
      <c r="O772" s="206"/>
      <c r="P772" s="206"/>
    </row>
    <row r="773" ht="15.75" customHeight="1">
      <c r="A773" s="394"/>
      <c r="B773" s="15"/>
      <c r="C773" s="15"/>
      <c r="D773" s="15"/>
      <c r="E773" s="488">
        <v>2.0</v>
      </c>
      <c r="F773" s="489">
        <v>2.0</v>
      </c>
      <c r="G773" s="489">
        <v>2.0</v>
      </c>
      <c r="H773" s="489">
        <v>2.0</v>
      </c>
      <c r="I773" s="489">
        <v>8.0</v>
      </c>
      <c r="J773" s="206"/>
      <c r="K773" s="206"/>
      <c r="L773" s="206"/>
      <c r="M773" s="206"/>
      <c r="N773" s="206"/>
      <c r="O773" s="206"/>
      <c r="P773" s="206"/>
    </row>
    <row r="774" ht="15.75" customHeight="1">
      <c r="A774" s="394"/>
      <c r="B774" s="15"/>
      <c r="C774" s="15"/>
      <c r="D774" s="15"/>
      <c r="E774" s="488">
        <v>3.0</v>
      </c>
      <c r="F774" s="489">
        <v>2.0</v>
      </c>
      <c r="G774" s="489">
        <v>2.0</v>
      </c>
      <c r="H774" s="489">
        <v>2.0</v>
      </c>
      <c r="I774" s="489">
        <v>9.0</v>
      </c>
      <c r="J774" s="206"/>
      <c r="K774" s="206"/>
      <c r="L774" s="206"/>
      <c r="M774" s="206"/>
      <c r="N774" s="206"/>
      <c r="O774" s="206"/>
      <c r="P774" s="206"/>
    </row>
    <row r="775" ht="15.75" customHeight="1">
      <c r="A775" s="394"/>
      <c r="B775" s="15"/>
      <c r="C775" s="15"/>
      <c r="D775" s="15"/>
      <c r="E775" s="488">
        <v>3.0</v>
      </c>
      <c r="F775" s="489">
        <v>2.0</v>
      </c>
      <c r="G775" s="489">
        <v>2.0</v>
      </c>
      <c r="H775" s="489">
        <v>2.0</v>
      </c>
      <c r="I775" s="489">
        <v>8.0</v>
      </c>
      <c r="J775" s="206"/>
      <c r="K775" s="206"/>
      <c r="L775" s="206"/>
      <c r="M775" s="206"/>
      <c r="N775" s="206"/>
      <c r="O775" s="206"/>
      <c r="P775" s="206"/>
    </row>
    <row r="776" ht="15.75" customHeight="1">
      <c r="A776" s="394"/>
      <c r="B776" s="15"/>
      <c r="C776" s="15"/>
      <c r="D776" s="15"/>
      <c r="E776" s="488">
        <v>2.0</v>
      </c>
      <c r="F776" s="489">
        <v>2.0</v>
      </c>
      <c r="G776" s="489">
        <v>2.0</v>
      </c>
      <c r="H776" s="489">
        <v>2.0</v>
      </c>
      <c r="I776" s="489">
        <v>8.0</v>
      </c>
      <c r="J776" s="206"/>
      <c r="K776" s="206"/>
      <c r="L776" s="206"/>
      <c r="M776" s="206"/>
      <c r="N776" s="206"/>
      <c r="O776" s="206"/>
      <c r="P776" s="206"/>
    </row>
    <row r="777" ht="15.75" customHeight="1">
      <c r="A777" s="394"/>
      <c r="B777" s="15"/>
      <c r="C777" s="15"/>
      <c r="D777" s="15"/>
      <c r="E777" s="488">
        <v>2.0</v>
      </c>
      <c r="F777" s="489">
        <v>2.0</v>
      </c>
      <c r="G777" s="489">
        <v>2.0</v>
      </c>
      <c r="H777" s="489">
        <v>2.0</v>
      </c>
      <c r="I777" s="489">
        <v>9.0</v>
      </c>
      <c r="J777" s="206"/>
      <c r="K777" s="206"/>
      <c r="L777" s="206"/>
      <c r="M777" s="206"/>
      <c r="N777" s="206"/>
      <c r="O777" s="206"/>
      <c r="P777" s="206"/>
    </row>
    <row r="778" ht="15.75" customHeight="1">
      <c r="A778" s="394"/>
      <c r="B778" s="15"/>
      <c r="C778" s="15"/>
      <c r="D778" s="15"/>
      <c r="E778" s="488">
        <v>3.0</v>
      </c>
      <c r="F778" s="489">
        <v>2.0</v>
      </c>
      <c r="G778" s="489">
        <v>2.0</v>
      </c>
      <c r="H778" s="489">
        <v>2.0</v>
      </c>
      <c r="I778" s="489">
        <v>8.0</v>
      </c>
      <c r="J778" s="206"/>
      <c r="K778" s="206"/>
      <c r="L778" s="206"/>
      <c r="M778" s="206"/>
      <c r="N778" s="206"/>
      <c r="O778" s="206"/>
      <c r="P778" s="206"/>
    </row>
    <row r="779" ht="15.75" customHeight="1">
      <c r="A779" s="394"/>
      <c r="B779" s="15"/>
      <c r="C779" s="15"/>
      <c r="D779" s="15"/>
      <c r="E779" s="488">
        <v>2.0</v>
      </c>
      <c r="F779" s="489">
        <v>2.0</v>
      </c>
      <c r="G779" s="489">
        <v>2.0</v>
      </c>
      <c r="H779" s="489">
        <v>2.0</v>
      </c>
      <c r="I779" s="489">
        <v>9.0</v>
      </c>
      <c r="J779" s="206"/>
      <c r="K779" s="206"/>
      <c r="L779" s="206"/>
      <c r="M779" s="206"/>
      <c r="N779" s="206"/>
      <c r="O779" s="206"/>
      <c r="P779" s="206"/>
    </row>
    <row r="780" ht="15.75" customHeight="1">
      <c r="A780" s="394"/>
      <c r="B780" s="15"/>
      <c r="C780" s="15"/>
      <c r="D780" s="15"/>
      <c r="E780" s="490"/>
      <c r="F780" s="491"/>
      <c r="G780" s="491"/>
      <c r="H780" s="491"/>
      <c r="I780" s="491"/>
      <c r="J780" s="206"/>
      <c r="K780" s="206"/>
      <c r="L780" s="206"/>
      <c r="M780" s="206"/>
      <c r="N780" s="206"/>
      <c r="O780" s="206"/>
      <c r="P780" s="206"/>
    </row>
    <row r="781" ht="15.75" customHeight="1">
      <c r="A781" s="394"/>
      <c r="B781" s="15"/>
      <c r="C781" s="15"/>
      <c r="D781" s="15"/>
      <c r="E781" s="490"/>
      <c r="F781" s="491"/>
      <c r="G781" s="491"/>
      <c r="H781" s="491"/>
      <c r="I781" s="491"/>
      <c r="J781" s="206"/>
      <c r="K781" s="206"/>
      <c r="L781" s="206"/>
      <c r="M781" s="206"/>
      <c r="N781" s="206"/>
      <c r="O781" s="206"/>
      <c r="P781" s="206"/>
    </row>
    <row r="782" ht="15.75" customHeight="1">
      <c r="A782" s="394"/>
      <c r="B782" s="15"/>
      <c r="C782" s="15"/>
      <c r="D782" s="15"/>
      <c r="E782" s="490"/>
      <c r="F782" s="491"/>
      <c r="G782" s="491"/>
      <c r="H782" s="491"/>
      <c r="I782" s="491"/>
      <c r="J782" s="206"/>
      <c r="K782" s="206"/>
      <c r="L782" s="206"/>
      <c r="M782" s="206"/>
      <c r="N782" s="206"/>
      <c r="O782" s="206"/>
      <c r="P782" s="206"/>
    </row>
    <row r="783" ht="15.75" customHeight="1">
      <c r="A783" s="394"/>
      <c r="B783" s="16"/>
      <c r="C783" s="16"/>
      <c r="D783" s="16"/>
      <c r="E783" s="490"/>
      <c r="F783" s="491"/>
      <c r="G783" s="491"/>
      <c r="H783" s="491"/>
      <c r="I783" s="491"/>
      <c r="J783" s="206"/>
      <c r="K783" s="206"/>
      <c r="L783" s="206"/>
      <c r="M783" s="206"/>
      <c r="N783" s="206"/>
      <c r="O783" s="206"/>
      <c r="P783" s="206"/>
    </row>
    <row r="784" ht="15.75" customHeight="1">
      <c r="A784" s="480"/>
      <c r="B784" s="503" t="s">
        <v>465</v>
      </c>
      <c r="C784" s="503" t="s">
        <v>466</v>
      </c>
      <c r="D784" s="503" t="s">
        <v>467</v>
      </c>
      <c r="E784" s="488">
        <v>3.0</v>
      </c>
      <c r="F784" s="489">
        <v>2.0</v>
      </c>
      <c r="G784" s="489">
        <v>3.0</v>
      </c>
      <c r="H784" s="489">
        <v>2.0</v>
      </c>
      <c r="I784" s="489">
        <v>10.0</v>
      </c>
      <c r="J784" s="486">
        <v>9.9</v>
      </c>
      <c r="K784" s="487">
        <v>3.0</v>
      </c>
      <c r="L784" s="487">
        <v>4.0</v>
      </c>
      <c r="M784" s="487">
        <v>3.0</v>
      </c>
      <c r="N784" s="487">
        <v>5.0</v>
      </c>
      <c r="O784" s="487">
        <v>15.0</v>
      </c>
      <c r="P784" s="487">
        <v>24.9</v>
      </c>
    </row>
    <row r="785" ht="15.75" customHeight="1">
      <c r="A785" s="394"/>
      <c r="B785" s="15"/>
      <c r="C785" s="15"/>
      <c r="D785" s="15"/>
      <c r="E785" s="488">
        <v>3.0</v>
      </c>
      <c r="F785" s="489">
        <v>2.0</v>
      </c>
      <c r="G785" s="489">
        <v>3.0</v>
      </c>
      <c r="H785" s="489">
        <v>2.0</v>
      </c>
      <c r="I785" s="489">
        <v>10.0</v>
      </c>
      <c r="J785" s="206"/>
      <c r="K785" s="206"/>
      <c r="L785" s="206"/>
      <c r="M785" s="206"/>
      <c r="N785" s="206"/>
      <c r="O785" s="206"/>
      <c r="P785" s="206"/>
    </row>
    <row r="786" ht="15.75" customHeight="1">
      <c r="A786" s="394"/>
      <c r="B786" s="15"/>
      <c r="C786" s="15"/>
      <c r="D786" s="15"/>
      <c r="E786" s="488">
        <v>3.0</v>
      </c>
      <c r="F786" s="489">
        <v>2.0</v>
      </c>
      <c r="G786" s="489">
        <v>3.0</v>
      </c>
      <c r="H786" s="489">
        <v>2.0</v>
      </c>
      <c r="I786" s="489">
        <v>10.0</v>
      </c>
      <c r="J786" s="206"/>
      <c r="K786" s="206"/>
      <c r="L786" s="206"/>
      <c r="M786" s="206"/>
      <c r="N786" s="206"/>
      <c r="O786" s="206"/>
      <c r="P786" s="206"/>
    </row>
    <row r="787" ht="15.75" customHeight="1">
      <c r="A787" s="394"/>
      <c r="B787" s="15"/>
      <c r="C787" s="15"/>
      <c r="D787" s="15"/>
      <c r="E787" s="488">
        <v>3.0</v>
      </c>
      <c r="F787" s="489">
        <v>2.0</v>
      </c>
      <c r="G787" s="489">
        <v>3.0</v>
      </c>
      <c r="H787" s="489">
        <v>2.0</v>
      </c>
      <c r="I787" s="489">
        <v>10.0</v>
      </c>
      <c r="J787" s="206"/>
      <c r="K787" s="206"/>
      <c r="L787" s="206"/>
      <c r="M787" s="206"/>
      <c r="N787" s="206"/>
      <c r="O787" s="206"/>
      <c r="P787" s="206"/>
    </row>
    <row r="788" ht="15.75" customHeight="1">
      <c r="A788" s="394"/>
      <c r="B788" s="15"/>
      <c r="C788" s="15"/>
      <c r="D788" s="15"/>
      <c r="E788" s="488">
        <v>3.0</v>
      </c>
      <c r="F788" s="489">
        <v>2.0</v>
      </c>
      <c r="G788" s="489">
        <v>2.0</v>
      </c>
      <c r="H788" s="489">
        <v>2.0</v>
      </c>
      <c r="I788" s="489">
        <v>9.0</v>
      </c>
      <c r="J788" s="206"/>
      <c r="K788" s="206"/>
      <c r="L788" s="206"/>
      <c r="M788" s="206"/>
      <c r="N788" s="206"/>
      <c r="O788" s="206"/>
      <c r="P788" s="206"/>
    </row>
    <row r="789" ht="15.75" customHeight="1">
      <c r="A789" s="394"/>
      <c r="B789" s="15"/>
      <c r="C789" s="15"/>
      <c r="D789" s="15"/>
      <c r="E789" s="488">
        <v>3.0</v>
      </c>
      <c r="F789" s="489">
        <v>2.0</v>
      </c>
      <c r="G789" s="489">
        <v>3.0</v>
      </c>
      <c r="H789" s="489">
        <v>2.0</v>
      </c>
      <c r="I789" s="489">
        <v>10.0</v>
      </c>
      <c r="J789" s="206"/>
      <c r="K789" s="206"/>
      <c r="L789" s="206"/>
      <c r="M789" s="206"/>
      <c r="N789" s="206"/>
      <c r="O789" s="206"/>
      <c r="P789" s="206"/>
    </row>
    <row r="790" ht="15.75" customHeight="1">
      <c r="A790" s="394"/>
      <c r="B790" s="15"/>
      <c r="C790" s="15"/>
      <c r="D790" s="15"/>
      <c r="E790" s="488">
        <v>3.0</v>
      </c>
      <c r="F790" s="489">
        <v>2.0</v>
      </c>
      <c r="G790" s="489">
        <v>3.0</v>
      </c>
      <c r="H790" s="489">
        <v>2.0</v>
      </c>
      <c r="I790" s="489">
        <v>10.0</v>
      </c>
      <c r="J790" s="206"/>
      <c r="K790" s="206"/>
      <c r="L790" s="206"/>
      <c r="M790" s="206"/>
      <c r="N790" s="206"/>
      <c r="O790" s="206"/>
      <c r="P790" s="206"/>
    </row>
    <row r="791" ht="15.75" customHeight="1">
      <c r="A791" s="394"/>
      <c r="B791" s="15"/>
      <c r="C791" s="15"/>
      <c r="D791" s="15"/>
      <c r="E791" s="488">
        <v>3.0</v>
      </c>
      <c r="F791" s="489">
        <v>2.0</v>
      </c>
      <c r="G791" s="489">
        <v>3.0</v>
      </c>
      <c r="H791" s="489">
        <v>2.0</v>
      </c>
      <c r="I791" s="489">
        <v>10.0</v>
      </c>
      <c r="J791" s="206"/>
      <c r="K791" s="206"/>
      <c r="L791" s="206"/>
      <c r="M791" s="206"/>
      <c r="N791" s="206"/>
      <c r="O791" s="206"/>
      <c r="P791" s="206"/>
    </row>
    <row r="792" ht="15.75" customHeight="1">
      <c r="A792" s="394"/>
      <c r="B792" s="15"/>
      <c r="C792" s="15"/>
      <c r="D792" s="15"/>
      <c r="E792" s="488">
        <v>3.0</v>
      </c>
      <c r="F792" s="489">
        <v>2.0</v>
      </c>
      <c r="G792" s="489">
        <v>3.0</v>
      </c>
      <c r="H792" s="489">
        <v>2.0</v>
      </c>
      <c r="I792" s="489">
        <v>10.0</v>
      </c>
      <c r="J792" s="206"/>
      <c r="K792" s="206"/>
      <c r="L792" s="206"/>
      <c r="M792" s="206"/>
      <c r="N792" s="206"/>
      <c r="O792" s="206"/>
      <c r="P792" s="206"/>
    </row>
    <row r="793" ht="15.75" customHeight="1">
      <c r="A793" s="394"/>
      <c r="B793" s="15"/>
      <c r="C793" s="15"/>
      <c r="D793" s="15"/>
      <c r="E793" s="488">
        <v>3.0</v>
      </c>
      <c r="F793" s="489">
        <v>2.0</v>
      </c>
      <c r="G793" s="489">
        <v>3.0</v>
      </c>
      <c r="H793" s="489">
        <v>2.0</v>
      </c>
      <c r="I793" s="489">
        <v>10.0</v>
      </c>
      <c r="J793" s="206"/>
      <c r="K793" s="206"/>
      <c r="L793" s="206"/>
      <c r="M793" s="206"/>
      <c r="N793" s="206"/>
      <c r="O793" s="206"/>
      <c r="P793" s="206"/>
    </row>
    <row r="794" ht="15.75" customHeight="1">
      <c r="A794" s="394"/>
      <c r="B794" s="15"/>
      <c r="C794" s="15"/>
      <c r="D794" s="15"/>
      <c r="E794" s="488">
        <v>3.0</v>
      </c>
      <c r="F794" s="489">
        <v>2.0</v>
      </c>
      <c r="G794" s="489">
        <v>3.0</v>
      </c>
      <c r="H794" s="489">
        <v>2.0</v>
      </c>
      <c r="I794" s="489">
        <v>10.0</v>
      </c>
      <c r="J794" s="206"/>
      <c r="K794" s="206"/>
      <c r="L794" s="206"/>
      <c r="M794" s="206"/>
      <c r="N794" s="206"/>
      <c r="O794" s="206"/>
      <c r="P794" s="206"/>
    </row>
    <row r="795" ht="15.75" customHeight="1">
      <c r="A795" s="394"/>
      <c r="B795" s="15"/>
      <c r="C795" s="15"/>
      <c r="D795" s="15"/>
      <c r="E795" s="488">
        <v>3.0</v>
      </c>
      <c r="F795" s="489">
        <v>2.0</v>
      </c>
      <c r="G795" s="489">
        <v>3.0</v>
      </c>
      <c r="H795" s="489">
        <v>2.0</v>
      </c>
      <c r="I795" s="489">
        <v>10.0</v>
      </c>
      <c r="J795" s="206"/>
      <c r="K795" s="206"/>
      <c r="L795" s="206"/>
      <c r="M795" s="206"/>
      <c r="N795" s="206"/>
      <c r="O795" s="206"/>
      <c r="P795" s="206"/>
    </row>
    <row r="796" ht="15.75" customHeight="1">
      <c r="A796" s="394"/>
      <c r="B796" s="15"/>
      <c r="C796" s="15"/>
      <c r="D796" s="15"/>
      <c r="E796" s="488">
        <v>3.0</v>
      </c>
      <c r="F796" s="489">
        <v>2.0</v>
      </c>
      <c r="G796" s="489">
        <v>3.0</v>
      </c>
      <c r="H796" s="489">
        <v>2.0</v>
      </c>
      <c r="I796" s="489">
        <v>10.0</v>
      </c>
      <c r="J796" s="206"/>
      <c r="K796" s="206"/>
      <c r="L796" s="206"/>
      <c r="M796" s="206"/>
      <c r="N796" s="206"/>
      <c r="O796" s="206"/>
      <c r="P796" s="206"/>
    </row>
    <row r="797" ht="15.75" customHeight="1">
      <c r="A797" s="394"/>
      <c r="B797" s="16"/>
      <c r="C797" s="16"/>
      <c r="D797" s="16"/>
      <c r="E797" s="488">
        <v>3.0</v>
      </c>
      <c r="F797" s="489">
        <v>2.0</v>
      </c>
      <c r="G797" s="489">
        <v>3.0</v>
      </c>
      <c r="H797" s="489">
        <v>2.0</v>
      </c>
      <c r="I797" s="489">
        <v>10.0</v>
      </c>
      <c r="J797" s="206"/>
      <c r="K797" s="206"/>
      <c r="L797" s="206"/>
      <c r="M797" s="206"/>
      <c r="N797" s="206"/>
      <c r="O797" s="206"/>
      <c r="P797" s="206"/>
    </row>
    <row r="798" ht="15.75" customHeight="1">
      <c r="A798" s="480"/>
      <c r="B798" s="503" t="s">
        <v>468</v>
      </c>
      <c r="C798" s="503" t="s">
        <v>469</v>
      </c>
      <c r="D798" s="503" t="s">
        <v>470</v>
      </c>
      <c r="E798" s="488">
        <v>3.0</v>
      </c>
      <c r="F798" s="489">
        <v>2.0</v>
      </c>
      <c r="G798" s="489">
        <v>2.0</v>
      </c>
      <c r="H798" s="489">
        <v>2.0</v>
      </c>
      <c r="I798" s="489">
        <v>9.0</v>
      </c>
      <c r="J798" s="486">
        <v>9.0</v>
      </c>
      <c r="K798" s="498"/>
      <c r="L798" s="498"/>
      <c r="M798" s="498"/>
      <c r="N798" s="498"/>
      <c r="O798" s="487">
        <v>15.0</v>
      </c>
      <c r="P798" s="487">
        <v>24.0</v>
      </c>
    </row>
    <row r="799" ht="15.75" customHeight="1">
      <c r="A799" s="394"/>
      <c r="B799" s="15"/>
      <c r="C799" s="15"/>
      <c r="D799" s="15"/>
      <c r="E799" s="488">
        <v>3.0</v>
      </c>
      <c r="F799" s="489">
        <v>2.0</v>
      </c>
      <c r="G799" s="489">
        <v>2.0</v>
      </c>
      <c r="H799" s="489">
        <v>2.0</v>
      </c>
      <c r="I799" s="489">
        <v>9.0</v>
      </c>
      <c r="J799" s="206"/>
      <c r="K799" s="206"/>
      <c r="L799" s="206"/>
      <c r="M799" s="206"/>
      <c r="N799" s="206"/>
      <c r="O799" s="206"/>
      <c r="P799" s="206"/>
    </row>
    <row r="800" ht="15.75" customHeight="1">
      <c r="A800" s="394"/>
      <c r="B800" s="15"/>
      <c r="C800" s="15"/>
      <c r="D800" s="15"/>
      <c r="E800" s="488">
        <v>3.0</v>
      </c>
      <c r="F800" s="489">
        <v>2.0</v>
      </c>
      <c r="G800" s="489">
        <v>2.0</v>
      </c>
      <c r="H800" s="489">
        <v>2.0</v>
      </c>
      <c r="I800" s="489">
        <v>9.0</v>
      </c>
      <c r="J800" s="206"/>
      <c r="K800" s="206"/>
      <c r="L800" s="206"/>
      <c r="M800" s="206"/>
      <c r="N800" s="206"/>
      <c r="O800" s="206"/>
      <c r="P800" s="206"/>
    </row>
    <row r="801" ht="15.75" customHeight="1">
      <c r="A801" s="394"/>
      <c r="B801" s="15"/>
      <c r="C801" s="15"/>
      <c r="D801" s="15"/>
      <c r="E801" s="488">
        <v>3.0</v>
      </c>
      <c r="F801" s="489">
        <v>2.0</v>
      </c>
      <c r="G801" s="489">
        <v>2.0</v>
      </c>
      <c r="H801" s="489">
        <v>2.0</v>
      </c>
      <c r="I801" s="489">
        <v>9.0</v>
      </c>
      <c r="J801" s="206"/>
      <c r="K801" s="206"/>
      <c r="L801" s="206"/>
      <c r="M801" s="206"/>
      <c r="N801" s="206"/>
      <c r="O801" s="206"/>
      <c r="P801" s="206"/>
    </row>
    <row r="802" ht="15.75" customHeight="1">
      <c r="A802" s="394"/>
      <c r="B802" s="15"/>
      <c r="C802" s="15"/>
      <c r="D802" s="15"/>
      <c r="E802" s="488">
        <v>3.0</v>
      </c>
      <c r="F802" s="489">
        <v>2.0</v>
      </c>
      <c r="G802" s="489">
        <v>2.0</v>
      </c>
      <c r="H802" s="489">
        <v>2.0</v>
      </c>
      <c r="I802" s="489">
        <v>9.0</v>
      </c>
      <c r="J802" s="206"/>
      <c r="K802" s="206"/>
      <c r="L802" s="206"/>
      <c r="M802" s="206"/>
      <c r="N802" s="206"/>
      <c r="O802" s="206"/>
      <c r="P802" s="206"/>
    </row>
    <row r="803" ht="15.75" customHeight="1">
      <c r="A803" s="394"/>
      <c r="B803" s="15"/>
      <c r="C803" s="15"/>
      <c r="D803" s="15"/>
      <c r="E803" s="488">
        <v>3.0</v>
      </c>
      <c r="F803" s="489">
        <v>2.0</v>
      </c>
      <c r="G803" s="489">
        <v>2.0</v>
      </c>
      <c r="H803" s="489">
        <v>2.0</v>
      </c>
      <c r="I803" s="489">
        <v>9.0</v>
      </c>
      <c r="J803" s="206"/>
      <c r="K803" s="206"/>
      <c r="L803" s="206"/>
      <c r="M803" s="206"/>
      <c r="N803" s="206"/>
      <c r="O803" s="206"/>
      <c r="P803" s="206"/>
    </row>
    <row r="804" ht="15.75" customHeight="1">
      <c r="A804" s="394"/>
      <c r="B804" s="15"/>
      <c r="C804" s="15"/>
      <c r="D804" s="15"/>
      <c r="E804" s="488">
        <v>3.0</v>
      </c>
      <c r="F804" s="489">
        <v>2.0</v>
      </c>
      <c r="G804" s="489">
        <v>2.0</v>
      </c>
      <c r="H804" s="489">
        <v>2.0</v>
      </c>
      <c r="I804" s="489">
        <v>9.0</v>
      </c>
      <c r="J804" s="206"/>
      <c r="K804" s="206"/>
      <c r="L804" s="206"/>
      <c r="M804" s="206"/>
      <c r="N804" s="206"/>
      <c r="O804" s="206"/>
      <c r="P804" s="206"/>
    </row>
    <row r="805" ht="15.75" customHeight="1">
      <c r="A805" s="394"/>
      <c r="B805" s="15"/>
      <c r="C805" s="15"/>
      <c r="D805" s="15"/>
      <c r="E805" s="488">
        <v>3.0</v>
      </c>
      <c r="F805" s="489">
        <v>2.0</v>
      </c>
      <c r="G805" s="489">
        <v>2.0</v>
      </c>
      <c r="H805" s="489">
        <v>2.0</v>
      </c>
      <c r="I805" s="489">
        <v>9.0</v>
      </c>
      <c r="J805" s="206"/>
      <c r="K805" s="206"/>
      <c r="L805" s="206"/>
      <c r="M805" s="206"/>
      <c r="N805" s="206"/>
      <c r="O805" s="206"/>
      <c r="P805" s="206"/>
    </row>
    <row r="806" ht="15.75" customHeight="1">
      <c r="A806" s="394"/>
      <c r="B806" s="15"/>
      <c r="C806" s="15"/>
      <c r="D806" s="15"/>
      <c r="E806" s="488">
        <v>3.0</v>
      </c>
      <c r="F806" s="489">
        <v>2.0</v>
      </c>
      <c r="G806" s="489">
        <v>2.0</v>
      </c>
      <c r="H806" s="489">
        <v>2.0</v>
      </c>
      <c r="I806" s="489">
        <v>9.0</v>
      </c>
      <c r="J806" s="206"/>
      <c r="K806" s="206"/>
      <c r="L806" s="206"/>
      <c r="M806" s="206"/>
      <c r="N806" s="206"/>
      <c r="O806" s="206"/>
      <c r="P806" s="206"/>
    </row>
    <row r="807" ht="15.75" customHeight="1">
      <c r="A807" s="394"/>
      <c r="B807" s="15"/>
      <c r="C807" s="15"/>
      <c r="D807" s="15"/>
      <c r="E807" s="488">
        <v>3.0</v>
      </c>
      <c r="F807" s="489">
        <v>2.0</v>
      </c>
      <c r="G807" s="489">
        <v>2.0</v>
      </c>
      <c r="H807" s="489">
        <v>2.0</v>
      </c>
      <c r="I807" s="489">
        <v>9.0</v>
      </c>
      <c r="J807" s="206"/>
      <c r="K807" s="206"/>
      <c r="L807" s="206"/>
      <c r="M807" s="206"/>
      <c r="N807" s="206"/>
      <c r="O807" s="206"/>
      <c r="P807" s="206"/>
    </row>
    <row r="808" ht="15.75" customHeight="1">
      <c r="A808" s="394"/>
      <c r="B808" s="15"/>
      <c r="C808" s="15"/>
      <c r="D808" s="15"/>
      <c r="E808" s="490"/>
      <c r="F808" s="491"/>
      <c r="G808" s="491"/>
      <c r="H808" s="491"/>
      <c r="I808" s="491"/>
      <c r="J808" s="206"/>
      <c r="K808" s="206"/>
      <c r="L808" s="206"/>
      <c r="M808" s="206"/>
      <c r="N808" s="206"/>
      <c r="O808" s="206"/>
      <c r="P808" s="206"/>
    </row>
    <row r="809" ht="15.75" customHeight="1">
      <c r="A809" s="394"/>
      <c r="B809" s="15"/>
      <c r="C809" s="15"/>
      <c r="D809" s="15"/>
      <c r="E809" s="490"/>
      <c r="F809" s="491"/>
      <c r="G809" s="491"/>
      <c r="H809" s="491"/>
      <c r="I809" s="491"/>
      <c r="J809" s="206"/>
      <c r="K809" s="206"/>
      <c r="L809" s="206"/>
      <c r="M809" s="206"/>
      <c r="N809" s="206"/>
      <c r="O809" s="206"/>
      <c r="P809" s="206"/>
    </row>
    <row r="810" ht="15.75" customHeight="1">
      <c r="A810" s="394"/>
      <c r="B810" s="15"/>
      <c r="C810" s="15"/>
      <c r="D810" s="15"/>
      <c r="E810" s="490"/>
      <c r="F810" s="491"/>
      <c r="G810" s="491"/>
      <c r="H810" s="491"/>
      <c r="I810" s="491"/>
      <c r="J810" s="206"/>
      <c r="K810" s="206"/>
      <c r="L810" s="206"/>
      <c r="M810" s="206"/>
      <c r="N810" s="206"/>
      <c r="O810" s="206"/>
      <c r="P810" s="206"/>
    </row>
    <row r="811" ht="15.75" customHeight="1">
      <c r="A811" s="394"/>
      <c r="B811" s="16"/>
      <c r="C811" s="16"/>
      <c r="D811" s="16"/>
      <c r="E811" s="490"/>
      <c r="F811" s="491"/>
      <c r="G811" s="491"/>
      <c r="H811" s="491"/>
      <c r="I811" s="491"/>
      <c r="J811" s="206"/>
      <c r="K811" s="206"/>
      <c r="L811" s="206"/>
      <c r="M811" s="206"/>
      <c r="N811" s="206"/>
      <c r="O811" s="206"/>
      <c r="P811" s="206"/>
    </row>
    <row r="812" ht="15.75" customHeight="1">
      <c r="A812" s="480"/>
      <c r="B812" s="503" t="s">
        <v>471</v>
      </c>
      <c r="C812" s="503" t="s">
        <v>472</v>
      </c>
      <c r="D812" s="503" t="s">
        <v>473</v>
      </c>
      <c r="E812" s="488">
        <v>3.0</v>
      </c>
      <c r="F812" s="489">
        <v>2.0</v>
      </c>
      <c r="G812" s="489">
        <v>3.0</v>
      </c>
      <c r="H812" s="489">
        <v>2.0</v>
      </c>
      <c r="I812" s="489">
        <v>10.0</v>
      </c>
      <c r="J812" s="486">
        <v>9.8</v>
      </c>
      <c r="K812" s="487">
        <v>3.0</v>
      </c>
      <c r="L812" s="487">
        <v>4.0</v>
      </c>
      <c r="M812" s="487">
        <v>3.0</v>
      </c>
      <c r="N812" s="487">
        <v>5.0</v>
      </c>
      <c r="O812" s="487">
        <v>15.0</v>
      </c>
      <c r="P812" s="487">
        <v>24.8</v>
      </c>
    </row>
    <row r="813" ht="15.75" customHeight="1">
      <c r="A813" s="394"/>
      <c r="B813" s="15"/>
      <c r="C813" s="15"/>
      <c r="D813" s="15"/>
      <c r="E813" s="488">
        <v>3.0</v>
      </c>
      <c r="F813" s="489">
        <v>2.0</v>
      </c>
      <c r="G813" s="489">
        <v>3.0</v>
      </c>
      <c r="H813" s="489">
        <v>2.0</v>
      </c>
      <c r="I813" s="489">
        <v>10.0</v>
      </c>
      <c r="J813" s="206"/>
      <c r="K813" s="206"/>
      <c r="L813" s="206"/>
      <c r="M813" s="206"/>
      <c r="N813" s="206"/>
      <c r="O813" s="206"/>
      <c r="P813" s="206"/>
    </row>
    <row r="814" ht="15.75" customHeight="1">
      <c r="A814" s="394"/>
      <c r="B814" s="15"/>
      <c r="C814" s="15"/>
      <c r="D814" s="15"/>
      <c r="E814" s="488">
        <v>3.0</v>
      </c>
      <c r="F814" s="489">
        <v>2.0</v>
      </c>
      <c r="G814" s="489">
        <v>3.0</v>
      </c>
      <c r="H814" s="489">
        <v>2.0</v>
      </c>
      <c r="I814" s="489">
        <v>10.0</v>
      </c>
      <c r="J814" s="206"/>
      <c r="K814" s="206"/>
      <c r="L814" s="206"/>
      <c r="M814" s="206"/>
      <c r="N814" s="206"/>
      <c r="O814" s="206"/>
      <c r="P814" s="206"/>
    </row>
    <row r="815" ht="15.75" customHeight="1">
      <c r="A815" s="394"/>
      <c r="B815" s="15"/>
      <c r="C815" s="15"/>
      <c r="D815" s="15"/>
      <c r="E815" s="488">
        <v>3.0</v>
      </c>
      <c r="F815" s="489">
        <v>2.0</v>
      </c>
      <c r="G815" s="489">
        <v>2.0</v>
      </c>
      <c r="H815" s="489">
        <v>2.0</v>
      </c>
      <c r="I815" s="489">
        <v>9.0</v>
      </c>
      <c r="J815" s="206"/>
      <c r="K815" s="206"/>
      <c r="L815" s="206"/>
      <c r="M815" s="206"/>
      <c r="N815" s="206"/>
      <c r="O815" s="206"/>
      <c r="P815" s="206"/>
    </row>
    <row r="816" ht="15.75" customHeight="1">
      <c r="A816" s="394"/>
      <c r="B816" s="15"/>
      <c r="C816" s="15"/>
      <c r="D816" s="15"/>
      <c r="E816" s="488">
        <v>3.0</v>
      </c>
      <c r="F816" s="489">
        <v>2.0</v>
      </c>
      <c r="G816" s="489">
        <v>2.0</v>
      </c>
      <c r="H816" s="489">
        <v>2.0</v>
      </c>
      <c r="I816" s="489">
        <v>9.0</v>
      </c>
      <c r="J816" s="206"/>
      <c r="K816" s="206"/>
      <c r="L816" s="206"/>
      <c r="M816" s="206"/>
      <c r="N816" s="206"/>
      <c r="O816" s="206"/>
      <c r="P816" s="206"/>
    </row>
    <row r="817" ht="15.75" customHeight="1">
      <c r="A817" s="394"/>
      <c r="B817" s="15"/>
      <c r="C817" s="15"/>
      <c r="D817" s="15"/>
      <c r="E817" s="488">
        <v>3.0</v>
      </c>
      <c r="F817" s="489">
        <v>2.0</v>
      </c>
      <c r="G817" s="489">
        <v>3.0</v>
      </c>
      <c r="H817" s="489">
        <v>2.0</v>
      </c>
      <c r="I817" s="489">
        <v>9.0</v>
      </c>
      <c r="J817" s="206"/>
      <c r="K817" s="206"/>
      <c r="L817" s="206"/>
      <c r="M817" s="206"/>
      <c r="N817" s="206"/>
      <c r="O817" s="206"/>
      <c r="P817" s="206"/>
    </row>
    <row r="818" ht="15.75" customHeight="1">
      <c r="A818" s="394"/>
      <c r="B818" s="15"/>
      <c r="C818" s="15"/>
      <c r="D818" s="15"/>
      <c r="E818" s="488">
        <v>3.0</v>
      </c>
      <c r="F818" s="489">
        <v>1.0</v>
      </c>
      <c r="G818" s="489">
        <v>2.0</v>
      </c>
      <c r="H818" s="489">
        <v>2.0</v>
      </c>
      <c r="I818" s="489">
        <v>8.0</v>
      </c>
      <c r="J818" s="206"/>
      <c r="K818" s="206"/>
      <c r="L818" s="206"/>
      <c r="M818" s="206"/>
      <c r="N818" s="206"/>
      <c r="O818" s="206"/>
      <c r="P818" s="206"/>
    </row>
    <row r="819" ht="15.75" customHeight="1">
      <c r="A819" s="394"/>
      <c r="B819" s="15"/>
      <c r="C819" s="15"/>
      <c r="D819" s="15"/>
      <c r="E819" s="488">
        <v>2.0</v>
      </c>
      <c r="F819" s="489">
        <v>1.0</v>
      </c>
      <c r="G819" s="489">
        <v>3.0</v>
      </c>
      <c r="H819" s="489">
        <v>2.0</v>
      </c>
      <c r="I819" s="489">
        <v>8.0</v>
      </c>
      <c r="J819" s="206"/>
      <c r="K819" s="206"/>
      <c r="L819" s="206"/>
      <c r="M819" s="206"/>
      <c r="N819" s="206"/>
      <c r="O819" s="206"/>
      <c r="P819" s="206"/>
    </row>
    <row r="820" ht="15.75" customHeight="1">
      <c r="A820" s="394"/>
      <c r="B820" s="15"/>
      <c r="C820" s="15"/>
      <c r="D820" s="15"/>
      <c r="E820" s="488">
        <v>2.0</v>
      </c>
      <c r="F820" s="489">
        <v>2.0</v>
      </c>
      <c r="G820" s="489">
        <v>2.0</v>
      </c>
      <c r="H820" s="489">
        <v>2.0</v>
      </c>
      <c r="I820" s="489">
        <v>8.0</v>
      </c>
      <c r="J820" s="206"/>
      <c r="K820" s="206"/>
      <c r="L820" s="206"/>
      <c r="M820" s="206"/>
      <c r="N820" s="206"/>
      <c r="O820" s="206"/>
      <c r="P820" s="206"/>
    </row>
    <row r="821" ht="15.75" customHeight="1">
      <c r="A821" s="394"/>
      <c r="B821" s="15"/>
      <c r="C821" s="15"/>
      <c r="D821" s="15"/>
      <c r="E821" s="488">
        <v>1.0</v>
      </c>
      <c r="F821" s="489">
        <v>2.0</v>
      </c>
      <c r="G821" s="489">
        <v>3.0</v>
      </c>
      <c r="H821" s="489">
        <v>2.0</v>
      </c>
      <c r="I821" s="489">
        <v>8.0</v>
      </c>
      <c r="J821" s="206"/>
      <c r="K821" s="206"/>
      <c r="L821" s="206"/>
      <c r="M821" s="206"/>
      <c r="N821" s="206"/>
      <c r="O821" s="206"/>
      <c r="P821" s="206"/>
    </row>
    <row r="822" ht="15.75" customHeight="1">
      <c r="A822" s="394"/>
      <c r="B822" s="15"/>
      <c r="C822" s="15"/>
      <c r="D822" s="15"/>
      <c r="E822" s="488">
        <v>3.0</v>
      </c>
      <c r="F822" s="489">
        <v>2.0</v>
      </c>
      <c r="G822" s="489">
        <v>3.0</v>
      </c>
      <c r="H822" s="489">
        <v>2.0</v>
      </c>
      <c r="I822" s="489">
        <v>10.0</v>
      </c>
      <c r="J822" s="206"/>
      <c r="K822" s="206"/>
      <c r="L822" s="206"/>
      <c r="M822" s="206"/>
      <c r="N822" s="206"/>
      <c r="O822" s="206"/>
      <c r="P822" s="206"/>
    </row>
    <row r="823" ht="15.75" customHeight="1">
      <c r="A823" s="394"/>
      <c r="B823" s="15"/>
      <c r="C823" s="15"/>
      <c r="D823" s="15"/>
      <c r="E823" s="488">
        <v>3.0</v>
      </c>
      <c r="F823" s="489">
        <v>2.0</v>
      </c>
      <c r="G823" s="489">
        <v>3.0</v>
      </c>
      <c r="H823" s="489">
        <v>2.0</v>
      </c>
      <c r="I823" s="489">
        <v>10.0</v>
      </c>
      <c r="J823" s="206"/>
      <c r="K823" s="206"/>
      <c r="L823" s="206"/>
      <c r="M823" s="206"/>
      <c r="N823" s="206"/>
      <c r="O823" s="206"/>
      <c r="P823" s="206"/>
    </row>
    <row r="824" ht="15.75" customHeight="1">
      <c r="A824" s="394"/>
      <c r="B824" s="15"/>
      <c r="C824" s="15"/>
      <c r="D824" s="15"/>
      <c r="E824" s="490"/>
      <c r="F824" s="491"/>
      <c r="G824" s="491"/>
      <c r="H824" s="491"/>
      <c r="I824" s="491"/>
      <c r="J824" s="206"/>
      <c r="K824" s="206"/>
      <c r="L824" s="206"/>
      <c r="M824" s="206"/>
      <c r="N824" s="206"/>
      <c r="O824" s="206"/>
      <c r="P824" s="206"/>
    </row>
    <row r="825" ht="15.75" customHeight="1">
      <c r="A825" s="394"/>
      <c r="B825" s="16"/>
      <c r="C825" s="16"/>
      <c r="D825" s="16"/>
      <c r="E825" s="490"/>
      <c r="F825" s="491"/>
      <c r="G825" s="491"/>
      <c r="H825" s="491"/>
      <c r="I825" s="491"/>
      <c r="J825" s="206"/>
      <c r="K825" s="206"/>
      <c r="L825" s="206"/>
      <c r="M825" s="206"/>
      <c r="N825" s="206"/>
      <c r="O825" s="206"/>
      <c r="P825" s="206"/>
    </row>
    <row r="826" ht="15.75" customHeight="1">
      <c r="A826" s="480"/>
      <c r="B826" s="503" t="s">
        <v>474</v>
      </c>
      <c r="C826" s="503" t="s">
        <v>475</v>
      </c>
      <c r="D826" s="503" t="s">
        <v>476</v>
      </c>
      <c r="E826" s="488">
        <v>2.0</v>
      </c>
      <c r="F826" s="489">
        <v>2.0</v>
      </c>
      <c r="G826" s="489">
        <v>2.0</v>
      </c>
      <c r="H826" s="489">
        <v>2.0</v>
      </c>
      <c r="I826" s="489">
        <v>8.0</v>
      </c>
      <c r="J826" s="486">
        <v>8.0</v>
      </c>
      <c r="K826" s="498"/>
      <c r="L826" s="498"/>
      <c r="M826" s="498"/>
      <c r="N826" s="498"/>
      <c r="O826" s="487">
        <v>14.0</v>
      </c>
      <c r="P826" s="487">
        <v>22.0</v>
      </c>
    </row>
    <row r="827" ht="15.75" customHeight="1">
      <c r="A827" s="394"/>
      <c r="B827" s="15"/>
      <c r="C827" s="15"/>
      <c r="D827" s="15"/>
      <c r="E827" s="488">
        <v>3.0</v>
      </c>
      <c r="F827" s="489">
        <v>2.0</v>
      </c>
      <c r="G827" s="489">
        <v>2.0</v>
      </c>
      <c r="H827" s="489">
        <v>2.0</v>
      </c>
      <c r="I827" s="489">
        <v>9.0</v>
      </c>
      <c r="J827" s="206"/>
      <c r="K827" s="206"/>
      <c r="L827" s="206"/>
      <c r="M827" s="206"/>
      <c r="N827" s="206"/>
      <c r="O827" s="206"/>
      <c r="P827" s="206"/>
    </row>
    <row r="828" ht="15.75" customHeight="1">
      <c r="A828" s="394"/>
      <c r="B828" s="15"/>
      <c r="C828" s="15"/>
      <c r="D828" s="15"/>
      <c r="E828" s="488">
        <v>3.0</v>
      </c>
      <c r="F828" s="489">
        <v>2.0</v>
      </c>
      <c r="G828" s="489">
        <v>2.0</v>
      </c>
      <c r="H828" s="489">
        <v>2.0</v>
      </c>
      <c r="I828" s="489">
        <v>9.0</v>
      </c>
      <c r="J828" s="206"/>
      <c r="K828" s="206"/>
      <c r="L828" s="206"/>
      <c r="M828" s="206"/>
      <c r="N828" s="206"/>
      <c r="O828" s="206"/>
      <c r="P828" s="206"/>
    </row>
    <row r="829" ht="15.75" customHeight="1">
      <c r="A829" s="394"/>
      <c r="B829" s="15"/>
      <c r="C829" s="15"/>
      <c r="D829" s="15"/>
      <c r="E829" s="488">
        <v>2.0</v>
      </c>
      <c r="F829" s="489">
        <v>2.0</v>
      </c>
      <c r="G829" s="489">
        <v>2.0</v>
      </c>
      <c r="H829" s="489">
        <v>1.0</v>
      </c>
      <c r="I829" s="489">
        <v>7.0</v>
      </c>
      <c r="J829" s="206"/>
      <c r="K829" s="206"/>
      <c r="L829" s="206"/>
      <c r="M829" s="206"/>
      <c r="N829" s="206"/>
      <c r="O829" s="206"/>
      <c r="P829" s="206"/>
    </row>
    <row r="830" ht="15.75" customHeight="1">
      <c r="A830" s="394"/>
      <c r="B830" s="15"/>
      <c r="C830" s="15"/>
      <c r="D830" s="15"/>
      <c r="E830" s="488">
        <v>2.0</v>
      </c>
      <c r="F830" s="489">
        <v>2.0</v>
      </c>
      <c r="G830" s="489">
        <v>2.0</v>
      </c>
      <c r="H830" s="489">
        <v>2.0</v>
      </c>
      <c r="I830" s="489">
        <v>8.0</v>
      </c>
      <c r="J830" s="206"/>
      <c r="K830" s="206"/>
      <c r="L830" s="206"/>
      <c r="M830" s="206"/>
      <c r="N830" s="206"/>
      <c r="O830" s="206"/>
      <c r="P830" s="206"/>
    </row>
    <row r="831" ht="15.75" customHeight="1">
      <c r="A831" s="394"/>
      <c r="B831" s="15"/>
      <c r="C831" s="15"/>
      <c r="D831" s="15"/>
      <c r="E831" s="488">
        <v>2.0</v>
      </c>
      <c r="F831" s="489">
        <v>2.0</v>
      </c>
      <c r="G831" s="489">
        <v>2.0</v>
      </c>
      <c r="H831" s="489">
        <v>2.0</v>
      </c>
      <c r="I831" s="489">
        <v>8.0</v>
      </c>
      <c r="J831" s="206"/>
      <c r="K831" s="206"/>
      <c r="L831" s="206"/>
      <c r="M831" s="206"/>
      <c r="N831" s="206"/>
      <c r="O831" s="206"/>
      <c r="P831" s="206"/>
    </row>
    <row r="832" ht="15.75" customHeight="1">
      <c r="A832" s="394"/>
      <c r="B832" s="15"/>
      <c r="C832" s="15"/>
      <c r="D832" s="15"/>
      <c r="E832" s="488">
        <v>2.0</v>
      </c>
      <c r="F832" s="489">
        <v>2.0</v>
      </c>
      <c r="G832" s="489">
        <v>2.0</v>
      </c>
      <c r="H832" s="489">
        <v>1.0</v>
      </c>
      <c r="I832" s="489">
        <v>7.0</v>
      </c>
      <c r="J832" s="206"/>
      <c r="K832" s="206"/>
      <c r="L832" s="206"/>
      <c r="M832" s="206"/>
      <c r="N832" s="206"/>
      <c r="O832" s="206"/>
      <c r="P832" s="206"/>
    </row>
    <row r="833" ht="15.75" customHeight="1">
      <c r="A833" s="394"/>
      <c r="B833" s="15"/>
      <c r="C833" s="15"/>
      <c r="D833" s="15"/>
      <c r="E833" s="488">
        <v>2.0</v>
      </c>
      <c r="F833" s="489">
        <v>2.0</v>
      </c>
      <c r="G833" s="489">
        <v>2.0</v>
      </c>
      <c r="H833" s="489">
        <v>2.0</v>
      </c>
      <c r="I833" s="489">
        <v>8.0</v>
      </c>
      <c r="J833" s="206"/>
      <c r="K833" s="206"/>
      <c r="L833" s="206"/>
      <c r="M833" s="206"/>
      <c r="N833" s="206"/>
      <c r="O833" s="206"/>
      <c r="P833" s="206"/>
    </row>
    <row r="834" ht="15.75" customHeight="1">
      <c r="A834" s="394"/>
      <c r="B834" s="15"/>
      <c r="C834" s="15"/>
      <c r="D834" s="15"/>
      <c r="E834" s="488">
        <v>2.0</v>
      </c>
      <c r="F834" s="489">
        <v>2.0</v>
      </c>
      <c r="G834" s="489">
        <v>2.0</v>
      </c>
      <c r="H834" s="489">
        <v>2.0</v>
      </c>
      <c r="I834" s="489">
        <v>8.0</v>
      </c>
      <c r="J834" s="206"/>
      <c r="K834" s="206"/>
      <c r="L834" s="206"/>
      <c r="M834" s="206"/>
      <c r="N834" s="206"/>
      <c r="O834" s="206"/>
      <c r="P834" s="206"/>
    </row>
    <row r="835" ht="15.75" customHeight="1">
      <c r="A835" s="394"/>
      <c r="B835" s="15"/>
      <c r="C835" s="15"/>
      <c r="D835" s="15"/>
      <c r="E835" s="488">
        <v>2.0</v>
      </c>
      <c r="F835" s="489">
        <v>2.0</v>
      </c>
      <c r="G835" s="489">
        <v>2.0</v>
      </c>
      <c r="H835" s="489">
        <v>2.0</v>
      </c>
      <c r="I835" s="489">
        <v>8.0</v>
      </c>
      <c r="J835" s="206"/>
      <c r="K835" s="206"/>
      <c r="L835" s="206"/>
      <c r="M835" s="206"/>
      <c r="N835" s="206"/>
      <c r="O835" s="206"/>
      <c r="P835" s="206"/>
    </row>
    <row r="836" ht="15.75" customHeight="1">
      <c r="A836" s="394"/>
      <c r="B836" s="15"/>
      <c r="C836" s="15"/>
      <c r="D836" s="15"/>
      <c r="E836" s="490"/>
      <c r="F836" s="491"/>
      <c r="G836" s="491"/>
      <c r="H836" s="491"/>
      <c r="I836" s="499"/>
      <c r="J836" s="206"/>
      <c r="K836" s="206"/>
      <c r="L836" s="206"/>
      <c r="M836" s="206"/>
      <c r="N836" s="206"/>
      <c r="O836" s="206"/>
      <c r="P836" s="206"/>
    </row>
    <row r="837" ht="15.75" customHeight="1">
      <c r="A837" s="394"/>
      <c r="B837" s="15"/>
      <c r="C837" s="15"/>
      <c r="D837" s="15"/>
      <c r="E837" s="490"/>
      <c r="F837" s="491"/>
      <c r="G837" s="491"/>
      <c r="H837" s="491"/>
      <c r="I837" s="499"/>
      <c r="J837" s="206"/>
      <c r="K837" s="206"/>
      <c r="L837" s="206"/>
      <c r="M837" s="206"/>
      <c r="N837" s="206"/>
      <c r="O837" s="206"/>
      <c r="P837" s="206"/>
    </row>
    <row r="838" ht="15.75" customHeight="1">
      <c r="A838" s="394"/>
      <c r="B838" s="15"/>
      <c r="C838" s="15"/>
      <c r="D838" s="15"/>
      <c r="E838" s="490"/>
      <c r="F838" s="491"/>
      <c r="G838" s="491"/>
      <c r="H838" s="491"/>
      <c r="I838" s="491"/>
      <c r="J838" s="206"/>
      <c r="K838" s="206"/>
      <c r="L838" s="206"/>
      <c r="M838" s="206"/>
      <c r="N838" s="206"/>
      <c r="O838" s="206"/>
      <c r="P838" s="206"/>
    </row>
    <row r="839" ht="15.75" customHeight="1">
      <c r="A839" s="394"/>
      <c r="B839" s="16"/>
      <c r="C839" s="16"/>
      <c r="D839" s="16"/>
      <c r="E839" s="490"/>
      <c r="F839" s="491"/>
      <c r="G839" s="491"/>
      <c r="H839" s="491"/>
      <c r="I839" s="491"/>
      <c r="J839" s="206"/>
      <c r="K839" s="206"/>
      <c r="L839" s="206"/>
      <c r="M839" s="206"/>
      <c r="N839" s="206"/>
      <c r="O839" s="206"/>
      <c r="P839" s="206"/>
    </row>
    <row r="840" ht="15.75" customHeight="1">
      <c r="A840" s="480"/>
      <c r="B840" s="503" t="s">
        <v>477</v>
      </c>
      <c r="C840" s="503" t="s">
        <v>478</v>
      </c>
      <c r="D840" s="503" t="s">
        <v>479</v>
      </c>
      <c r="E840" s="488">
        <v>3.0</v>
      </c>
      <c r="F840" s="489">
        <v>2.0</v>
      </c>
      <c r="G840" s="489">
        <v>3.0</v>
      </c>
      <c r="H840" s="489">
        <v>2.0</v>
      </c>
      <c r="I840" s="489">
        <v>10.0</v>
      </c>
      <c r="J840" s="486">
        <v>9.9</v>
      </c>
      <c r="K840" s="487">
        <v>3.0</v>
      </c>
      <c r="L840" s="487">
        <v>4.0</v>
      </c>
      <c r="M840" s="487">
        <v>3.0</v>
      </c>
      <c r="N840" s="487">
        <v>5.0</v>
      </c>
      <c r="O840" s="487">
        <v>15.0</v>
      </c>
      <c r="P840" s="487">
        <v>24.9</v>
      </c>
    </row>
    <row r="841" ht="15.75" customHeight="1">
      <c r="A841" s="394"/>
      <c r="B841" s="15"/>
      <c r="C841" s="15"/>
      <c r="D841" s="15"/>
      <c r="E841" s="488">
        <v>3.0</v>
      </c>
      <c r="F841" s="489">
        <v>2.0</v>
      </c>
      <c r="G841" s="489">
        <v>2.0</v>
      </c>
      <c r="H841" s="489">
        <v>2.0</v>
      </c>
      <c r="I841" s="489">
        <v>9.0</v>
      </c>
      <c r="J841" s="206"/>
      <c r="K841" s="206"/>
      <c r="L841" s="206"/>
      <c r="M841" s="206"/>
      <c r="N841" s="206"/>
      <c r="O841" s="206"/>
      <c r="P841" s="206"/>
    </row>
    <row r="842" ht="15.75" customHeight="1">
      <c r="A842" s="394"/>
      <c r="B842" s="15"/>
      <c r="C842" s="15"/>
      <c r="D842" s="15"/>
      <c r="E842" s="488">
        <v>3.0</v>
      </c>
      <c r="F842" s="489">
        <v>2.0</v>
      </c>
      <c r="G842" s="489">
        <v>3.0</v>
      </c>
      <c r="H842" s="489">
        <v>2.0</v>
      </c>
      <c r="I842" s="489">
        <v>10.0</v>
      </c>
      <c r="J842" s="206"/>
      <c r="K842" s="206"/>
      <c r="L842" s="206"/>
      <c r="M842" s="206"/>
      <c r="N842" s="206"/>
      <c r="O842" s="206"/>
      <c r="P842" s="206"/>
    </row>
    <row r="843" ht="15.75" customHeight="1">
      <c r="A843" s="394"/>
      <c r="B843" s="15"/>
      <c r="C843" s="15"/>
      <c r="D843" s="15"/>
      <c r="E843" s="488">
        <v>3.0</v>
      </c>
      <c r="F843" s="489">
        <v>2.0</v>
      </c>
      <c r="G843" s="489">
        <v>3.0</v>
      </c>
      <c r="H843" s="489">
        <v>2.0</v>
      </c>
      <c r="I843" s="489">
        <v>10.0</v>
      </c>
      <c r="J843" s="206"/>
      <c r="K843" s="206"/>
      <c r="L843" s="206"/>
      <c r="M843" s="206"/>
      <c r="N843" s="206"/>
      <c r="O843" s="206"/>
      <c r="P843" s="206"/>
    </row>
    <row r="844" ht="15.75" customHeight="1">
      <c r="A844" s="394"/>
      <c r="B844" s="15"/>
      <c r="C844" s="15"/>
      <c r="D844" s="15"/>
      <c r="E844" s="488">
        <v>3.0</v>
      </c>
      <c r="F844" s="489">
        <v>2.0</v>
      </c>
      <c r="G844" s="489">
        <v>3.0</v>
      </c>
      <c r="H844" s="489">
        <v>2.0</v>
      </c>
      <c r="I844" s="489">
        <v>10.0</v>
      </c>
      <c r="J844" s="206"/>
      <c r="K844" s="206"/>
      <c r="L844" s="206"/>
      <c r="M844" s="206"/>
      <c r="N844" s="206"/>
      <c r="O844" s="206"/>
      <c r="P844" s="206"/>
    </row>
    <row r="845" ht="15.75" customHeight="1">
      <c r="A845" s="394"/>
      <c r="B845" s="15"/>
      <c r="C845" s="15"/>
      <c r="D845" s="15"/>
      <c r="E845" s="488">
        <v>3.0</v>
      </c>
      <c r="F845" s="489">
        <v>2.0</v>
      </c>
      <c r="G845" s="489">
        <v>3.0</v>
      </c>
      <c r="H845" s="489">
        <v>2.0</v>
      </c>
      <c r="I845" s="489">
        <v>10.0</v>
      </c>
      <c r="J845" s="206"/>
      <c r="K845" s="206"/>
      <c r="L845" s="206"/>
      <c r="M845" s="206"/>
      <c r="N845" s="206"/>
      <c r="O845" s="206"/>
      <c r="P845" s="206"/>
    </row>
    <row r="846" ht="15.75" customHeight="1">
      <c r="A846" s="394"/>
      <c r="B846" s="15"/>
      <c r="C846" s="15"/>
      <c r="D846" s="15"/>
      <c r="E846" s="488">
        <v>3.0</v>
      </c>
      <c r="F846" s="489">
        <v>2.0</v>
      </c>
      <c r="G846" s="489">
        <v>3.0</v>
      </c>
      <c r="H846" s="489">
        <v>2.0</v>
      </c>
      <c r="I846" s="489">
        <v>10.0</v>
      </c>
      <c r="J846" s="206"/>
      <c r="K846" s="206"/>
      <c r="L846" s="206"/>
      <c r="M846" s="206"/>
      <c r="N846" s="206"/>
      <c r="O846" s="206"/>
      <c r="P846" s="206"/>
    </row>
    <row r="847" ht="15.75" customHeight="1">
      <c r="A847" s="394"/>
      <c r="B847" s="15"/>
      <c r="C847" s="15"/>
      <c r="D847" s="15"/>
      <c r="E847" s="488">
        <v>3.0</v>
      </c>
      <c r="F847" s="489">
        <v>2.0</v>
      </c>
      <c r="G847" s="489">
        <v>3.0</v>
      </c>
      <c r="H847" s="489">
        <v>2.0</v>
      </c>
      <c r="I847" s="489">
        <v>10.0</v>
      </c>
      <c r="J847" s="206"/>
      <c r="K847" s="206"/>
      <c r="L847" s="206"/>
      <c r="M847" s="206"/>
      <c r="N847" s="206"/>
      <c r="O847" s="206"/>
      <c r="P847" s="206"/>
    </row>
    <row r="848" ht="15.75" customHeight="1">
      <c r="A848" s="394"/>
      <c r="B848" s="15"/>
      <c r="C848" s="15"/>
      <c r="D848" s="15"/>
      <c r="E848" s="488">
        <v>3.0</v>
      </c>
      <c r="F848" s="489">
        <v>2.0</v>
      </c>
      <c r="G848" s="489">
        <v>3.0</v>
      </c>
      <c r="H848" s="489">
        <v>2.0</v>
      </c>
      <c r="I848" s="489">
        <v>10.0</v>
      </c>
      <c r="J848" s="206"/>
      <c r="K848" s="206"/>
      <c r="L848" s="206"/>
      <c r="M848" s="206"/>
      <c r="N848" s="206"/>
      <c r="O848" s="206"/>
      <c r="P848" s="206"/>
    </row>
    <row r="849" ht="15.75" customHeight="1">
      <c r="A849" s="394"/>
      <c r="B849" s="15"/>
      <c r="C849" s="15"/>
      <c r="D849" s="15"/>
      <c r="E849" s="488">
        <v>3.0</v>
      </c>
      <c r="F849" s="489">
        <v>2.0</v>
      </c>
      <c r="G849" s="489">
        <v>3.0</v>
      </c>
      <c r="H849" s="489">
        <v>2.0</v>
      </c>
      <c r="I849" s="489">
        <v>10.0</v>
      </c>
      <c r="J849" s="206"/>
      <c r="K849" s="206"/>
      <c r="L849" s="206"/>
      <c r="M849" s="206"/>
      <c r="N849" s="206"/>
      <c r="O849" s="206"/>
      <c r="P849" s="206"/>
    </row>
    <row r="850" ht="15.75" customHeight="1">
      <c r="A850" s="394"/>
      <c r="B850" s="15"/>
      <c r="C850" s="15"/>
      <c r="D850" s="15"/>
      <c r="E850" s="490"/>
      <c r="F850" s="491"/>
      <c r="G850" s="491"/>
      <c r="H850" s="491"/>
      <c r="I850" s="491"/>
      <c r="J850" s="206"/>
      <c r="K850" s="206"/>
      <c r="L850" s="206"/>
      <c r="M850" s="206"/>
      <c r="N850" s="206"/>
      <c r="O850" s="206"/>
      <c r="P850" s="206"/>
    </row>
    <row r="851" ht="15.75" customHeight="1">
      <c r="A851" s="394"/>
      <c r="B851" s="15"/>
      <c r="C851" s="15"/>
      <c r="D851" s="15"/>
      <c r="E851" s="490"/>
      <c r="F851" s="491"/>
      <c r="G851" s="491"/>
      <c r="H851" s="491"/>
      <c r="I851" s="491"/>
      <c r="J851" s="206"/>
      <c r="K851" s="206"/>
      <c r="L851" s="206"/>
      <c r="M851" s="206"/>
      <c r="N851" s="206"/>
      <c r="O851" s="206"/>
      <c r="P851" s="206"/>
    </row>
    <row r="852" ht="15.75" customHeight="1">
      <c r="A852" s="394"/>
      <c r="B852" s="15"/>
      <c r="C852" s="15"/>
      <c r="D852" s="15"/>
      <c r="E852" s="490"/>
      <c r="F852" s="491"/>
      <c r="G852" s="491"/>
      <c r="H852" s="491"/>
      <c r="I852" s="491"/>
      <c r="J852" s="206"/>
      <c r="K852" s="206"/>
      <c r="L852" s="206"/>
      <c r="M852" s="206"/>
      <c r="N852" s="206"/>
      <c r="O852" s="206"/>
      <c r="P852" s="206"/>
    </row>
    <row r="853" ht="15.75" customHeight="1">
      <c r="A853" s="394"/>
      <c r="B853" s="16"/>
      <c r="C853" s="16"/>
      <c r="D853" s="16"/>
      <c r="E853" s="490"/>
      <c r="F853" s="491"/>
      <c r="G853" s="491"/>
      <c r="H853" s="491"/>
      <c r="I853" s="491"/>
      <c r="J853" s="206"/>
      <c r="K853" s="206"/>
      <c r="L853" s="206"/>
      <c r="M853" s="206"/>
      <c r="N853" s="206"/>
      <c r="O853" s="206"/>
      <c r="P853" s="206"/>
    </row>
    <row r="854" ht="15.75" customHeight="1">
      <c r="A854" s="480"/>
      <c r="B854" s="503" t="s">
        <v>480</v>
      </c>
      <c r="C854" s="503" t="s">
        <v>481</v>
      </c>
      <c r="D854" s="503" t="s">
        <v>482</v>
      </c>
      <c r="E854" s="488">
        <v>3.0</v>
      </c>
      <c r="F854" s="489">
        <v>2.0</v>
      </c>
      <c r="G854" s="489">
        <v>3.0</v>
      </c>
      <c r="H854" s="489">
        <v>2.0</v>
      </c>
      <c r="I854" s="489">
        <v>10.0</v>
      </c>
      <c r="J854" s="486">
        <v>9.9</v>
      </c>
      <c r="K854" s="501">
        <v>3.0</v>
      </c>
      <c r="L854" s="501">
        <v>4.0</v>
      </c>
      <c r="M854" s="501">
        <v>3.0</v>
      </c>
      <c r="N854" s="501">
        <v>5.0</v>
      </c>
      <c r="O854" s="501">
        <v>15.0</v>
      </c>
      <c r="P854" s="487">
        <v>24.9</v>
      </c>
    </row>
    <row r="855" ht="15.75" customHeight="1">
      <c r="A855" s="394"/>
      <c r="B855" s="15"/>
      <c r="C855" s="15"/>
      <c r="D855" s="15"/>
      <c r="E855" s="488">
        <v>3.0</v>
      </c>
      <c r="F855" s="489">
        <v>2.0</v>
      </c>
      <c r="G855" s="489">
        <v>3.0</v>
      </c>
      <c r="H855" s="489">
        <v>2.0</v>
      </c>
      <c r="I855" s="489">
        <v>10.0</v>
      </c>
      <c r="J855" s="206"/>
      <c r="K855" s="206"/>
      <c r="L855" s="206"/>
      <c r="M855" s="206"/>
      <c r="N855" s="206"/>
      <c r="O855" s="206"/>
      <c r="P855" s="206"/>
    </row>
    <row r="856" ht="15.75" customHeight="1">
      <c r="A856" s="394"/>
      <c r="B856" s="15"/>
      <c r="C856" s="15"/>
      <c r="D856" s="15"/>
      <c r="E856" s="488">
        <v>3.0</v>
      </c>
      <c r="F856" s="489">
        <v>2.0</v>
      </c>
      <c r="G856" s="489">
        <v>3.0</v>
      </c>
      <c r="H856" s="489">
        <v>2.0</v>
      </c>
      <c r="I856" s="489">
        <v>10.0</v>
      </c>
      <c r="J856" s="206"/>
      <c r="K856" s="206"/>
      <c r="L856" s="206"/>
      <c r="M856" s="206"/>
      <c r="N856" s="206"/>
      <c r="O856" s="206"/>
      <c r="P856" s="206"/>
    </row>
    <row r="857" ht="15.75" customHeight="1">
      <c r="A857" s="394"/>
      <c r="B857" s="15"/>
      <c r="C857" s="15"/>
      <c r="D857" s="15"/>
      <c r="E857" s="488">
        <v>3.0</v>
      </c>
      <c r="F857" s="489">
        <v>2.0</v>
      </c>
      <c r="G857" s="489">
        <v>3.0</v>
      </c>
      <c r="H857" s="489">
        <v>2.0</v>
      </c>
      <c r="I857" s="489">
        <v>10.0</v>
      </c>
      <c r="J857" s="206"/>
      <c r="K857" s="206"/>
      <c r="L857" s="206"/>
      <c r="M857" s="206"/>
      <c r="N857" s="206"/>
      <c r="O857" s="206"/>
      <c r="P857" s="206"/>
    </row>
    <row r="858" ht="15.75" customHeight="1">
      <c r="A858" s="394"/>
      <c r="B858" s="15"/>
      <c r="C858" s="15"/>
      <c r="D858" s="15"/>
      <c r="E858" s="488">
        <v>2.0</v>
      </c>
      <c r="F858" s="489">
        <v>2.0</v>
      </c>
      <c r="G858" s="489">
        <v>2.0</v>
      </c>
      <c r="H858" s="489">
        <v>2.0</v>
      </c>
      <c r="I858" s="489">
        <v>9.0</v>
      </c>
      <c r="J858" s="206"/>
      <c r="K858" s="206"/>
      <c r="L858" s="206"/>
      <c r="M858" s="206"/>
      <c r="N858" s="206"/>
      <c r="O858" s="206"/>
      <c r="P858" s="206"/>
    </row>
    <row r="859" ht="15.75" customHeight="1">
      <c r="A859" s="394"/>
      <c r="B859" s="15"/>
      <c r="C859" s="15"/>
      <c r="D859" s="15"/>
      <c r="E859" s="488">
        <v>3.0</v>
      </c>
      <c r="F859" s="489">
        <v>2.0</v>
      </c>
      <c r="G859" s="489">
        <v>3.0</v>
      </c>
      <c r="H859" s="489">
        <v>2.0</v>
      </c>
      <c r="I859" s="489">
        <v>10.0</v>
      </c>
      <c r="J859" s="206"/>
      <c r="K859" s="206"/>
      <c r="L859" s="206"/>
      <c r="M859" s="206"/>
      <c r="N859" s="206"/>
      <c r="O859" s="206"/>
      <c r="P859" s="206"/>
    </row>
    <row r="860" ht="15.75" customHeight="1">
      <c r="A860" s="394"/>
      <c r="B860" s="15"/>
      <c r="C860" s="15"/>
      <c r="D860" s="15"/>
      <c r="E860" s="488">
        <v>2.0</v>
      </c>
      <c r="F860" s="489">
        <v>2.0</v>
      </c>
      <c r="G860" s="489">
        <v>3.0</v>
      </c>
      <c r="H860" s="489">
        <v>2.0</v>
      </c>
      <c r="I860" s="489">
        <v>10.0</v>
      </c>
      <c r="J860" s="206"/>
      <c r="K860" s="206"/>
      <c r="L860" s="206"/>
      <c r="M860" s="206"/>
      <c r="N860" s="206"/>
      <c r="O860" s="206"/>
      <c r="P860" s="206"/>
    </row>
    <row r="861" ht="15.75" customHeight="1">
      <c r="A861" s="394"/>
      <c r="B861" s="15"/>
      <c r="C861" s="15"/>
      <c r="D861" s="15"/>
      <c r="E861" s="488">
        <v>3.0</v>
      </c>
      <c r="F861" s="489">
        <v>2.0</v>
      </c>
      <c r="G861" s="489">
        <v>3.0</v>
      </c>
      <c r="H861" s="489">
        <v>2.0</v>
      </c>
      <c r="I861" s="489">
        <v>10.0</v>
      </c>
      <c r="J861" s="206"/>
      <c r="K861" s="206"/>
      <c r="L861" s="206"/>
      <c r="M861" s="206"/>
      <c r="N861" s="206"/>
      <c r="O861" s="206"/>
      <c r="P861" s="206"/>
    </row>
    <row r="862" ht="15.75" customHeight="1">
      <c r="A862" s="394"/>
      <c r="B862" s="15"/>
      <c r="C862" s="15"/>
      <c r="D862" s="15"/>
      <c r="E862" s="488">
        <v>3.0</v>
      </c>
      <c r="F862" s="489">
        <v>2.0</v>
      </c>
      <c r="G862" s="489">
        <v>3.0</v>
      </c>
      <c r="H862" s="489">
        <v>2.0</v>
      </c>
      <c r="I862" s="489">
        <v>10.0</v>
      </c>
      <c r="J862" s="206"/>
      <c r="K862" s="206"/>
      <c r="L862" s="206"/>
      <c r="M862" s="206"/>
      <c r="N862" s="206"/>
      <c r="O862" s="206"/>
      <c r="P862" s="206"/>
    </row>
    <row r="863" ht="15.75" customHeight="1">
      <c r="A863" s="394"/>
      <c r="B863" s="15"/>
      <c r="C863" s="15"/>
      <c r="D863" s="15"/>
      <c r="E863" s="488">
        <v>2.0</v>
      </c>
      <c r="F863" s="489">
        <v>2.0</v>
      </c>
      <c r="G863" s="489">
        <v>3.0</v>
      </c>
      <c r="H863" s="489">
        <v>2.0</v>
      </c>
      <c r="I863" s="489">
        <v>10.0</v>
      </c>
      <c r="J863" s="206"/>
      <c r="K863" s="206"/>
      <c r="L863" s="206"/>
      <c r="M863" s="206"/>
      <c r="N863" s="206"/>
      <c r="O863" s="206"/>
      <c r="P863" s="206"/>
    </row>
    <row r="864" ht="15.75" customHeight="1">
      <c r="A864" s="394"/>
      <c r="B864" s="15"/>
      <c r="C864" s="15"/>
      <c r="D864" s="15"/>
      <c r="E864" s="488">
        <v>3.0</v>
      </c>
      <c r="F864" s="489">
        <v>2.0</v>
      </c>
      <c r="G864" s="489">
        <v>3.0</v>
      </c>
      <c r="H864" s="489">
        <v>2.0</v>
      </c>
      <c r="I864" s="489">
        <v>10.0</v>
      </c>
      <c r="J864" s="206"/>
      <c r="K864" s="206"/>
      <c r="L864" s="206"/>
      <c r="M864" s="206"/>
      <c r="N864" s="206"/>
      <c r="O864" s="206"/>
      <c r="P864" s="206"/>
    </row>
    <row r="865" ht="15.75" customHeight="1">
      <c r="A865" s="394"/>
      <c r="B865" s="15"/>
      <c r="C865" s="15"/>
      <c r="D865" s="15"/>
      <c r="E865" s="488">
        <v>3.0</v>
      </c>
      <c r="F865" s="489">
        <v>2.0</v>
      </c>
      <c r="G865" s="489">
        <v>3.0</v>
      </c>
      <c r="H865" s="489">
        <v>2.0</v>
      </c>
      <c r="I865" s="489">
        <v>10.0</v>
      </c>
      <c r="J865" s="206"/>
      <c r="K865" s="206"/>
      <c r="L865" s="206"/>
      <c r="M865" s="206"/>
      <c r="N865" s="206"/>
      <c r="O865" s="206"/>
      <c r="P865" s="206"/>
    </row>
    <row r="866" ht="15.75" customHeight="1">
      <c r="A866" s="394"/>
      <c r="B866" s="15"/>
      <c r="C866" s="15"/>
      <c r="D866" s="15"/>
      <c r="E866" s="488">
        <v>3.0</v>
      </c>
      <c r="F866" s="489">
        <v>2.0</v>
      </c>
      <c r="G866" s="489">
        <v>3.0</v>
      </c>
      <c r="H866" s="489">
        <v>2.0</v>
      </c>
      <c r="I866" s="489">
        <v>10.0</v>
      </c>
      <c r="J866" s="206"/>
      <c r="K866" s="206"/>
      <c r="L866" s="206"/>
      <c r="M866" s="206"/>
      <c r="N866" s="206"/>
      <c r="O866" s="206"/>
      <c r="P866" s="206"/>
    </row>
    <row r="867" ht="15.75" customHeight="1">
      <c r="A867" s="394"/>
      <c r="B867" s="16"/>
      <c r="C867" s="16"/>
      <c r="D867" s="16"/>
      <c r="E867" s="490"/>
      <c r="F867" s="491"/>
      <c r="G867" s="491"/>
      <c r="H867" s="491"/>
      <c r="I867" s="491"/>
      <c r="J867" s="206"/>
      <c r="K867" s="206"/>
      <c r="L867" s="206"/>
      <c r="M867" s="206"/>
      <c r="N867" s="206"/>
      <c r="O867" s="206"/>
      <c r="P867" s="206"/>
    </row>
    <row r="868" ht="15.75" customHeight="1">
      <c r="A868" s="480"/>
      <c r="B868" s="503" t="s">
        <v>483</v>
      </c>
      <c r="C868" s="503" t="s">
        <v>484</v>
      </c>
      <c r="D868" s="503" t="s">
        <v>485</v>
      </c>
      <c r="E868" s="488">
        <v>3.0</v>
      </c>
      <c r="F868" s="489">
        <v>2.0</v>
      </c>
      <c r="G868" s="489">
        <v>2.0</v>
      </c>
      <c r="H868" s="489">
        <v>2.0</v>
      </c>
      <c r="I868" s="489">
        <v>9.0</v>
      </c>
      <c r="J868" s="486">
        <v>8.8</v>
      </c>
      <c r="K868" s="487">
        <v>3.0</v>
      </c>
      <c r="L868" s="487">
        <v>4.0</v>
      </c>
      <c r="M868" s="487">
        <v>3.0</v>
      </c>
      <c r="N868" s="487">
        <v>5.0</v>
      </c>
      <c r="O868" s="487">
        <v>15.0</v>
      </c>
      <c r="P868" s="487">
        <v>23.8</v>
      </c>
    </row>
    <row r="869" ht="15.75" customHeight="1">
      <c r="A869" s="394"/>
      <c r="B869" s="15"/>
      <c r="C869" s="15"/>
      <c r="D869" s="15"/>
      <c r="E869" s="488">
        <v>2.0</v>
      </c>
      <c r="F869" s="489">
        <v>2.0</v>
      </c>
      <c r="G869" s="489">
        <v>2.0</v>
      </c>
      <c r="H869" s="489">
        <v>2.0</v>
      </c>
      <c r="I869" s="489">
        <v>8.0</v>
      </c>
      <c r="J869" s="206"/>
      <c r="K869" s="206"/>
      <c r="L869" s="206"/>
      <c r="M869" s="206"/>
      <c r="N869" s="206"/>
      <c r="O869" s="206"/>
      <c r="P869" s="206"/>
    </row>
    <row r="870" ht="15.75" customHeight="1">
      <c r="A870" s="394"/>
      <c r="B870" s="15"/>
      <c r="C870" s="15"/>
      <c r="D870" s="15"/>
      <c r="E870" s="488">
        <v>3.0</v>
      </c>
      <c r="F870" s="489">
        <v>2.0</v>
      </c>
      <c r="G870" s="489">
        <v>2.0</v>
      </c>
      <c r="H870" s="489">
        <v>2.0</v>
      </c>
      <c r="I870" s="489">
        <v>9.0</v>
      </c>
      <c r="J870" s="206"/>
      <c r="K870" s="206"/>
      <c r="L870" s="206"/>
      <c r="M870" s="206"/>
      <c r="N870" s="206"/>
      <c r="O870" s="206"/>
      <c r="P870" s="206"/>
    </row>
    <row r="871" ht="15.75" customHeight="1">
      <c r="A871" s="394"/>
      <c r="B871" s="15"/>
      <c r="C871" s="15"/>
      <c r="D871" s="15"/>
      <c r="E871" s="488">
        <v>3.0</v>
      </c>
      <c r="F871" s="489">
        <v>2.0</v>
      </c>
      <c r="G871" s="489">
        <v>2.0</v>
      </c>
      <c r="H871" s="489">
        <v>2.0</v>
      </c>
      <c r="I871" s="489">
        <v>9.0</v>
      </c>
      <c r="J871" s="206"/>
      <c r="K871" s="206"/>
      <c r="L871" s="206"/>
      <c r="M871" s="206"/>
      <c r="N871" s="206"/>
      <c r="O871" s="206"/>
      <c r="P871" s="206"/>
    </row>
    <row r="872" ht="15.75" customHeight="1">
      <c r="A872" s="394"/>
      <c r="B872" s="15"/>
      <c r="C872" s="15"/>
      <c r="D872" s="15"/>
      <c r="E872" s="488">
        <v>2.0</v>
      </c>
      <c r="F872" s="489">
        <v>2.0</v>
      </c>
      <c r="G872" s="489">
        <v>2.0</v>
      </c>
      <c r="H872" s="489">
        <v>2.0</v>
      </c>
      <c r="I872" s="489">
        <v>8.0</v>
      </c>
      <c r="J872" s="206"/>
      <c r="K872" s="206"/>
      <c r="L872" s="206"/>
      <c r="M872" s="206"/>
      <c r="N872" s="206"/>
      <c r="O872" s="206"/>
      <c r="P872" s="206"/>
    </row>
    <row r="873" ht="15.75" customHeight="1">
      <c r="A873" s="394"/>
      <c r="B873" s="15"/>
      <c r="C873" s="15"/>
      <c r="D873" s="15"/>
      <c r="E873" s="488">
        <v>3.0</v>
      </c>
      <c r="F873" s="489">
        <v>2.0</v>
      </c>
      <c r="G873" s="489">
        <v>2.0</v>
      </c>
      <c r="H873" s="489">
        <v>2.0</v>
      </c>
      <c r="I873" s="489">
        <v>9.0</v>
      </c>
      <c r="J873" s="206"/>
      <c r="K873" s="206"/>
      <c r="L873" s="206"/>
      <c r="M873" s="206"/>
      <c r="N873" s="206"/>
      <c r="O873" s="206"/>
      <c r="P873" s="206"/>
    </row>
    <row r="874" ht="15.75" customHeight="1">
      <c r="A874" s="394"/>
      <c r="B874" s="15"/>
      <c r="C874" s="15"/>
      <c r="D874" s="15"/>
      <c r="E874" s="488">
        <v>3.0</v>
      </c>
      <c r="F874" s="489">
        <v>2.0</v>
      </c>
      <c r="G874" s="489">
        <v>2.0</v>
      </c>
      <c r="H874" s="489">
        <v>2.0</v>
      </c>
      <c r="I874" s="489">
        <v>9.0</v>
      </c>
      <c r="J874" s="206"/>
      <c r="K874" s="206"/>
      <c r="L874" s="206"/>
      <c r="M874" s="206"/>
      <c r="N874" s="206"/>
      <c r="O874" s="206"/>
      <c r="P874" s="206"/>
    </row>
    <row r="875" ht="15.75" customHeight="1">
      <c r="A875" s="394"/>
      <c r="B875" s="15"/>
      <c r="C875" s="15"/>
      <c r="D875" s="15"/>
      <c r="E875" s="488">
        <v>3.0</v>
      </c>
      <c r="F875" s="489">
        <v>2.0</v>
      </c>
      <c r="G875" s="489">
        <v>2.0</v>
      </c>
      <c r="H875" s="489">
        <v>2.0</v>
      </c>
      <c r="I875" s="489">
        <v>9.0</v>
      </c>
      <c r="J875" s="206"/>
      <c r="K875" s="206"/>
      <c r="L875" s="206"/>
      <c r="M875" s="206"/>
      <c r="N875" s="206"/>
      <c r="O875" s="206"/>
      <c r="P875" s="206"/>
    </row>
    <row r="876" ht="15.75" customHeight="1">
      <c r="A876" s="394"/>
      <c r="B876" s="15"/>
      <c r="C876" s="15"/>
      <c r="D876" s="15"/>
      <c r="E876" s="488">
        <v>3.0</v>
      </c>
      <c r="F876" s="489">
        <v>2.0</v>
      </c>
      <c r="G876" s="489">
        <v>2.0</v>
      </c>
      <c r="H876" s="489">
        <v>2.0</v>
      </c>
      <c r="I876" s="489">
        <v>9.0</v>
      </c>
      <c r="J876" s="206"/>
      <c r="K876" s="206"/>
      <c r="L876" s="206"/>
      <c r="M876" s="206"/>
      <c r="N876" s="206"/>
      <c r="O876" s="206"/>
      <c r="P876" s="206"/>
    </row>
    <row r="877" ht="15.75" customHeight="1">
      <c r="A877" s="394"/>
      <c r="B877" s="15"/>
      <c r="C877" s="15"/>
      <c r="D877" s="15"/>
      <c r="E877" s="488">
        <v>3.0</v>
      </c>
      <c r="F877" s="489">
        <v>2.0</v>
      </c>
      <c r="G877" s="489">
        <v>2.0</v>
      </c>
      <c r="H877" s="489">
        <v>2.0</v>
      </c>
      <c r="I877" s="489">
        <v>9.0</v>
      </c>
      <c r="J877" s="206"/>
      <c r="K877" s="206"/>
      <c r="L877" s="206"/>
      <c r="M877" s="206"/>
      <c r="N877" s="206"/>
      <c r="O877" s="206"/>
      <c r="P877" s="206"/>
    </row>
    <row r="878" ht="15.75" customHeight="1">
      <c r="A878" s="394"/>
      <c r="B878" s="15"/>
      <c r="C878" s="15"/>
      <c r="D878" s="15"/>
      <c r="E878" s="490"/>
      <c r="F878" s="491"/>
      <c r="G878" s="491"/>
      <c r="H878" s="491"/>
      <c r="I878" s="499"/>
      <c r="J878" s="206"/>
      <c r="K878" s="206"/>
      <c r="L878" s="206"/>
      <c r="M878" s="206"/>
      <c r="N878" s="206"/>
      <c r="O878" s="206"/>
      <c r="P878" s="206"/>
    </row>
    <row r="879" ht="15.75" customHeight="1">
      <c r="A879" s="394"/>
      <c r="B879" s="15"/>
      <c r="C879" s="15"/>
      <c r="D879" s="15"/>
      <c r="E879" s="490"/>
      <c r="F879" s="491"/>
      <c r="G879" s="491"/>
      <c r="H879" s="491"/>
      <c r="I879" s="499"/>
      <c r="J879" s="206"/>
      <c r="K879" s="206"/>
      <c r="L879" s="206"/>
      <c r="M879" s="206"/>
      <c r="N879" s="206"/>
      <c r="O879" s="206"/>
      <c r="P879" s="206"/>
    </row>
    <row r="880" ht="15.75" customHeight="1">
      <c r="A880" s="394"/>
      <c r="B880" s="15"/>
      <c r="C880" s="15"/>
      <c r="D880" s="15"/>
      <c r="E880" s="490"/>
      <c r="F880" s="491"/>
      <c r="G880" s="491"/>
      <c r="H880" s="491"/>
      <c r="I880" s="491"/>
      <c r="J880" s="206"/>
      <c r="K880" s="206"/>
      <c r="L880" s="206"/>
      <c r="M880" s="206"/>
      <c r="N880" s="206"/>
      <c r="O880" s="206"/>
      <c r="P880" s="206"/>
    </row>
    <row r="881" ht="15.75" customHeight="1">
      <c r="A881" s="394"/>
      <c r="B881" s="16"/>
      <c r="C881" s="16"/>
      <c r="D881" s="16"/>
      <c r="E881" s="490"/>
      <c r="F881" s="491"/>
      <c r="G881" s="491"/>
      <c r="H881" s="491"/>
      <c r="I881" s="491"/>
      <c r="J881" s="206"/>
      <c r="K881" s="206"/>
      <c r="L881" s="206"/>
      <c r="M881" s="206"/>
      <c r="N881" s="206"/>
      <c r="O881" s="206"/>
      <c r="P881" s="206"/>
    </row>
    <row r="882" ht="15.75" customHeight="1">
      <c r="A882" s="480"/>
      <c r="B882" s="503" t="s">
        <v>486</v>
      </c>
      <c r="C882" s="503" t="s">
        <v>487</v>
      </c>
      <c r="D882" s="503" t="s">
        <v>488</v>
      </c>
      <c r="E882" s="488">
        <v>3.0</v>
      </c>
      <c r="F882" s="489">
        <v>2.0</v>
      </c>
      <c r="G882" s="489">
        <v>2.0</v>
      </c>
      <c r="H882" s="489">
        <v>2.0</v>
      </c>
      <c r="I882" s="489">
        <v>9.0</v>
      </c>
      <c r="J882" s="486">
        <v>8.1</v>
      </c>
      <c r="K882" s="498"/>
      <c r="L882" s="498"/>
      <c r="M882" s="498"/>
      <c r="N882" s="498"/>
      <c r="O882" s="487">
        <v>14.0</v>
      </c>
      <c r="P882" s="487">
        <v>22.1</v>
      </c>
    </row>
    <row r="883" ht="15.75" customHeight="1">
      <c r="A883" s="394"/>
      <c r="B883" s="15"/>
      <c r="C883" s="15"/>
      <c r="D883" s="15"/>
      <c r="E883" s="488">
        <v>2.0</v>
      </c>
      <c r="F883" s="489">
        <v>2.0</v>
      </c>
      <c r="G883" s="489">
        <v>2.0</v>
      </c>
      <c r="H883" s="489">
        <v>2.0</v>
      </c>
      <c r="I883" s="489">
        <v>8.0</v>
      </c>
      <c r="J883" s="206"/>
      <c r="K883" s="206"/>
      <c r="L883" s="206"/>
      <c r="M883" s="206"/>
      <c r="N883" s="206"/>
      <c r="O883" s="206"/>
      <c r="P883" s="206"/>
    </row>
    <row r="884" ht="15.75" customHeight="1">
      <c r="A884" s="394"/>
      <c r="B884" s="15"/>
      <c r="C884" s="15"/>
      <c r="D884" s="15"/>
      <c r="E884" s="488">
        <v>2.0</v>
      </c>
      <c r="F884" s="489">
        <v>2.0</v>
      </c>
      <c r="G884" s="489">
        <v>2.0</v>
      </c>
      <c r="H884" s="489">
        <v>2.0</v>
      </c>
      <c r="I884" s="489">
        <v>8.0</v>
      </c>
      <c r="J884" s="206"/>
      <c r="K884" s="206"/>
      <c r="L884" s="206"/>
      <c r="M884" s="206"/>
      <c r="N884" s="206"/>
      <c r="O884" s="206"/>
      <c r="P884" s="206"/>
    </row>
    <row r="885" ht="15.75" customHeight="1">
      <c r="A885" s="394"/>
      <c r="B885" s="15"/>
      <c r="C885" s="15"/>
      <c r="D885" s="15"/>
      <c r="E885" s="488">
        <v>2.0</v>
      </c>
      <c r="F885" s="489">
        <v>2.0</v>
      </c>
      <c r="G885" s="489">
        <v>2.0</v>
      </c>
      <c r="H885" s="489">
        <v>2.0</v>
      </c>
      <c r="I885" s="489">
        <v>8.0</v>
      </c>
      <c r="J885" s="206"/>
      <c r="K885" s="206"/>
      <c r="L885" s="206"/>
      <c r="M885" s="206"/>
      <c r="N885" s="206"/>
      <c r="O885" s="206"/>
      <c r="P885" s="206"/>
    </row>
    <row r="886" ht="15.75" customHeight="1">
      <c r="A886" s="394"/>
      <c r="B886" s="15"/>
      <c r="C886" s="15"/>
      <c r="D886" s="15"/>
      <c r="E886" s="488">
        <v>2.0</v>
      </c>
      <c r="F886" s="489">
        <v>2.0</v>
      </c>
      <c r="G886" s="489">
        <v>2.0</v>
      </c>
      <c r="H886" s="489">
        <v>2.0</v>
      </c>
      <c r="I886" s="489">
        <v>8.0</v>
      </c>
      <c r="J886" s="206"/>
      <c r="K886" s="206"/>
      <c r="L886" s="206"/>
      <c r="M886" s="206"/>
      <c r="N886" s="206"/>
      <c r="O886" s="206"/>
      <c r="P886" s="206"/>
    </row>
    <row r="887" ht="15.75" customHeight="1">
      <c r="A887" s="394"/>
      <c r="B887" s="15"/>
      <c r="C887" s="15"/>
      <c r="D887" s="15"/>
      <c r="E887" s="488">
        <v>2.0</v>
      </c>
      <c r="F887" s="489">
        <v>2.0</v>
      </c>
      <c r="G887" s="489">
        <v>2.0</v>
      </c>
      <c r="H887" s="489">
        <v>2.0</v>
      </c>
      <c r="I887" s="489">
        <v>8.0</v>
      </c>
      <c r="J887" s="206"/>
      <c r="K887" s="206"/>
      <c r="L887" s="206"/>
      <c r="M887" s="206"/>
      <c r="N887" s="206"/>
      <c r="O887" s="206"/>
      <c r="P887" s="206"/>
    </row>
    <row r="888" ht="15.75" customHeight="1">
      <c r="A888" s="394"/>
      <c r="B888" s="15"/>
      <c r="C888" s="15"/>
      <c r="D888" s="15"/>
      <c r="E888" s="488">
        <v>2.0</v>
      </c>
      <c r="F888" s="489">
        <v>2.0</v>
      </c>
      <c r="G888" s="489">
        <v>2.0</v>
      </c>
      <c r="H888" s="489">
        <v>2.0</v>
      </c>
      <c r="I888" s="489">
        <v>8.0</v>
      </c>
      <c r="J888" s="206"/>
      <c r="K888" s="206"/>
      <c r="L888" s="206"/>
      <c r="M888" s="206"/>
      <c r="N888" s="206"/>
      <c r="O888" s="206"/>
      <c r="P888" s="206"/>
    </row>
    <row r="889" ht="15.75" customHeight="1">
      <c r="A889" s="394"/>
      <c r="B889" s="15"/>
      <c r="C889" s="15"/>
      <c r="D889" s="15"/>
      <c r="E889" s="488">
        <v>2.0</v>
      </c>
      <c r="F889" s="489">
        <v>2.0</v>
      </c>
      <c r="G889" s="489">
        <v>2.0</v>
      </c>
      <c r="H889" s="489">
        <v>2.0</v>
      </c>
      <c r="I889" s="489">
        <v>8.0</v>
      </c>
      <c r="J889" s="206"/>
      <c r="K889" s="206"/>
      <c r="L889" s="206"/>
      <c r="M889" s="206"/>
      <c r="N889" s="206"/>
      <c r="O889" s="206"/>
      <c r="P889" s="206"/>
    </row>
    <row r="890" ht="15.75" customHeight="1">
      <c r="A890" s="394"/>
      <c r="B890" s="15"/>
      <c r="C890" s="15"/>
      <c r="D890" s="15"/>
      <c r="E890" s="488">
        <v>2.0</v>
      </c>
      <c r="F890" s="489">
        <v>2.0</v>
      </c>
      <c r="G890" s="489">
        <v>2.0</v>
      </c>
      <c r="H890" s="489">
        <v>2.0</v>
      </c>
      <c r="I890" s="489">
        <v>8.0</v>
      </c>
      <c r="J890" s="206"/>
      <c r="K890" s="206"/>
      <c r="L890" s="206"/>
      <c r="M890" s="206"/>
      <c r="N890" s="206"/>
      <c r="O890" s="206"/>
      <c r="P890" s="206"/>
    </row>
    <row r="891" ht="15.75" customHeight="1">
      <c r="A891" s="394"/>
      <c r="B891" s="15"/>
      <c r="C891" s="15"/>
      <c r="D891" s="15"/>
      <c r="E891" s="488">
        <v>2.0</v>
      </c>
      <c r="F891" s="489">
        <v>2.0</v>
      </c>
      <c r="G891" s="489">
        <v>2.0</v>
      </c>
      <c r="H891" s="489">
        <v>2.0</v>
      </c>
      <c r="I891" s="489">
        <v>8.0</v>
      </c>
      <c r="J891" s="206"/>
      <c r="K891" s="206"/>
      <c r="L891" s="206"/>
      <c r="M891" s="206"/>
      <c r="N891" s="206"/>
      <c r="O891" s="206"/>
      <c r="P891" s="206"/>
    </row>
    <row r="892" ht="15.75" customHeight="1">
      <c r="A892" s="394"/>
      <c r="B892" s="15"/>
      <c r="C892" s="15"/>
      <c r="D892" s="15"/>
      <c r="E892" s="490"/>
      <c r="F892" s="491"/>
      <c r="G892" s="491"/>
      <c r="H892" s="491"/>
      <c r="I892" s="499"/>
      <c r="J892" s="206"/>
      <c r="K892" s="206"/>
      <c r="L892" s="206"/>
      <c r="M892" s="206"/>
      <c r="N892" s="206"/>
      <c r="O892" s="206"/>
      <c r="P892" s="206"/>
    </row>
    <row r="893" ht="15.75" customHeight="1">
      <c r="A893" s="394"/>
      <c r="B893" s="15"/>
      <c r="C893" s="15"/>
      <c r="D893" s="15"/>
      <c r="E893" s="490"/>
      <c r="F893" s="491"/>
      <c r="G893" s="491"/>
      <c r="H893" s="491"/>
      <c r="I893" s="499"/>
      <c r="J893" s="206"/>
      <c r="K893" s="206"/>
      <c r="L893" s="206"/>
      <c r="M893" s="206"/>
      <c r="N893" s="206"/>
      <c r="O893" s="206"/>
      <c r="P893" s="206"/>
    </row>
    <row r="894" ht="15.75" customHeight="1">
      <c r="A894" s="394"/>
      <c r="B894" s="15"/>
      <c r="C894" s="15"/>
      <c r="D894" s="15"/>
      <c r="E894" s="490"/>
      <c r="F894" s="491"/>
      <c r="G894" s="491"/>
      <c r="H894" s="491"/>
      <c r="I894" s="491"/>
      <c r="J894" s="206"/>
      <c r="K894" s="206"/>
      <c r="L894" s="206"/>
      <c r="M894" s="206"/>
      <c r="N894" s="206"/>
      <c r="O894" s="206"/>
      <c r="P894" s="206"/>
    </row>
    <row r="895" ht="15.75" customHeight="1">
      <c r="A895" s="394"/>
      <c r="B895" s="16"/>
      <c r="C895" s="16"/>
      <c r="D895" s="16"/>
      <c r="E895" s="490"/>
      <c r="F895" s="491"/>
      <c r="G895" s="491"/>
      <c r="H895" s="491"/>
      <c r="I895" s="491"/>
      <c r="J895" s="206"/>
      <c r="K895" s="206"/>
      <c r="L895" s="206"/>
      <c r="M895" s="206"/>
      <c r="N895" s="206"/>
      <c r="O895" s="206"/>
      <c r="P895" s="206"/>
    </row>
    <row r="896" ht="15.75" customHeight="1">
      <c r="A896" s="480"/>
      <c r="B896" s="503" t="s">
        <v>489</v>
      </c>
      <c r="C896" s="503" t="s">
        <v>490</v>
      </c>
      <c r="D896" s="503" t="s">
        <v>491</v>
      </c>
      <c r="E896" s="488">
        <v>3.0</v>
      </c>
      <c r="F896" s="489">
        <v>2.0</v>
      </c>
      <c r="G896" s="489">
        <v>2.0</v>
      </c>
      <c r="H896" s="489">
        <v>2.0</v>
      </c>
      <c r="I896" s="489">
        <v>9.0</v>
      </c>
      <c r="J896" s="486">
        <v>8.2</v>
      </c>
      <c r="K896" s="487">
        <v>3.0</v>
      </c>
      <c r="L896" s="487">
        <v>4.0</v>
      </c>
      <c r="M896" s="487">
        <v>3.0</v>
      </c>
      <c r="N896" s="487">
        <v>5.0</v>
      </c>
      <c r="O896" s="487">
        <v>15.0</v>
      </c>
      <c r="P896" s="487">
        <v>23.2</v>
      </c>
    </row>
    <row r="897" ht="15.75" customHeight="1">
      <c r="A897" s="394"/>
      <c r="B897" s="15"/>
      <c r="C897" s="15"/>
      <c r="D897" s="15"/>
      <c r="E897" s="488">
        <v>3.0</v>
      </c>
      <c r="F897" s="489">
        <v>2.0</v>
      </c>
      <c r="G897" s="489">
        <v>2.0</v>
      </c>
      <c r="H897" s="489">
        <v>2.0</v>
      </c>
      <c r="I897" s="489">
        <v>9.0</v>
      </c>
      <c r="J897" s="206"/>
      <c r="K897" s="206"/>
      <c r="L897" s="206"/>
      <c r="M897" s="206"/>
      <c r="N897" s="206"/>
      <c r="O897" s="206"/>
      <c r="P897" s="206"/>
    </row>
    <row r="898" ht="15.75" customHeight="1">
      <c r="A898" s="394"/>
      <c r="B898" s="15"/>
      <c r="C898" s="15"/>
      <c r="D898" s="15"/>
      <c r="E898" s="488">
        <v>2.0</v>
      </c>
      <c r="F898" s="489">
        <v>2.0</v>
      </c>
      <c r="G898" s="489">
        <v>2.0</v>
      </c>
      <c r="H898" s="489">
        <v>2.0</v>
      </c>
      <c r="I898" s="489">
        <v>8.0</v>
      </c>
      <c r="J898" s="206"/>
      <c r="K898" s="206"/>
      <c r="L898" s="206"/>
      <c r="M898" s="206"/>
      <c r="N898" s="206"/>
      <c r="O898" s="206"/>
      <c r="P898" s="206"/>
    </row>
    <row r="899" ht="15.75" customHeight="1">
      <c r="A899" s="394"/>
      <c r="B899" s="15"/>
      <c r="C899" s="15"/>
      <c r="D899" s="15"/>
      <c r="E899" s="488">
        <v>2.0</v>
      </c>
      <c r="F899" s="489">
        <v>2.0</v>
      </c>
      <c r="G899" s="489">
        <v>2.0</v>
      </c>
      <c r="H899" s="489">
        <v>2.0</v>
      </c>
      <c r="I899" s="489">
        <v>8.0</v>
      </c>
      <c r="J899" s="206"/>
      <c r="K899" s="206"/>
      <c r="L899" s="206"/>
      <c r="M899" s="206"/>
      <c r="N899" s="206"/>
      <c r="O899" s="206"/>
      <c r="P899" s="206"/>
    </row>
    <row r="900" ht="15.75" customHeight="1">
      <c r="A900" s="394"/>
      <c r="B900" s="15"/>
      <c r="C900" s="15"/>
      <c r="D900" s="15"/>
      <c r="E900" s="488">
        <v>2.0</v>
      </c>
      <c r="F900" s="489">
        <v>2.0</v>
      </c>
      <c r="G900" s="489">
        <v>2.0</v>
      </c>
      <c r="H900" s="489">
        <v>2.0</v>
      </c>
      <c r="I900" s="489">
        <v>8.0</v>
      </c>
      <c r="J900" s="206"/>
      <c r="K900" s="206"/>
      <c r="L900" s="206"/>
      <c r="M900" s="206"/>
      <c r="N900" s="206"/>
      <c r="O900" s="206"/>
      <c r="P900" s="206"/>
    </row>
    <row r="901" ht="15.75" customHeight="1">
      <c r="A901" s="394"/>
      <c r="B901" s="15"/>
      <c r="C901" s="15"/>
      <c r="D901" s="15"/>
      <c r="E901" s="488">
        <v>2.0</v>
      </c>
      <c r="F901" s="489">
        <v>2.0</v>
      </c>
      <c r="G901" s="489">
        <v>2.0</v>
      </c>
      <c r="H901" s="489">
        <v>2.0</v>
      </c>
      <c r="I901" s="489">
        <v>8.0</v>
      </c>
      <c r="J901" s="206"/>
      <c r="K901" s="206"/>
      <c r="L901" s="206"/>
      <c r="M901" s="206"/>
      <c r="N901" s="206"/>
      <c r="O901" s="206"/>
      <c r="P901" s="206"/>
    </row>
    <row r="902" ht="15.75" customHeight="1">
      <c r="A902" s="394"/>
      <c r="B902" s="15"/>
      <c r="C902" s="15"/>
      <c r="D902" s="15"/>
      <c r="E902" s="488">
        <v>2.0</v>
      </c>
      <c r="F902" s="489">
        <v>2.0</v>
      </c>
      <c r="G902" s="489">
        <v>2.0</v>
      </c>
      <c r="H902" s="489">
        <v>2.0</v>
      </c>
      <c r="I902" s="489">
        <v>8.0</v>
      </c>
      <c r="J902" s="206"/>
      <c r="K902" s="206"/>
      <c r="L902" s="206"/>
      <c r="M902" s="206"/>
      <c r="N902" s="206"/>
      <c r="O902" s="206"/>
      <c r="P902" s="206"/>
    </row>
    <row r="903" ht="15.75" customHeight="1">
      <c r="A903" s="394"/>
      <c r="B903" s="15"/>
      <c r="C903" s="15"/>
      <c r="D903" s="15"/>
      <c r="E903" s="488">
        <v>2.0</v>
      </c>
      <c r="F903" s="489">
        <v>2.0</v>
      </c>
      <c r="G903" s="489">
        <v>2.0</v>
      </c>
      <c r="H903" s="489">
        <v>2.0</v>
      </c>
      <c r="I903" s="489">
        <v>8.0</v>
      </c>
      <c r="J903" s="206"/>
      <c r="K903" s="206"/>
      <c r="L903" s="206"/>
      <c r="M903" s="206"/>
      <c r="N903" s="206"/>
      <c r="O903" s="206"/>
      <c r="P903" s="206"/>
    </row>
    <row r="904" ht="15.75" customHeight="1">
      <c r="A904" s="394"/>
      <c r="B904" s="15"/>
      <c r="C904" s="15"/>
      <c r="D904" s="15"/>
      <c r="E904" s="488">
        <v>2.0</v>
      </c>
      <c r="F904" s="489">
        <v>2.0</v>
      </c>
      <c r="G904" s="489">
        <v>2.0</v>
      </c>
      <c r="H904" s="489">
        <v>2.0</v>
      </c>
      <c r="I904" s="489">
        <v>8.0</v>
      </c>
      <c r="J904" s="206"/>
      <c r="K904" s="206"/>
      <c r="L904" s="206"/>
      <c r="M904" s="206"/>
      <c r="N904" s="206"/>
      <c r="O904" s="206"/>
      <c r="P904" s="206"/>
    </row>
    <row r="905" ht="15.75" customHeight="1">
      <c r="A905" s="394"/>
      <c r="B905" s="15"/>
      <c r="C905" s="15"/>
      <c r="D905" s="15"/>
      <c r="E905" s="488">
        <v>2.0</v>
      </c>
      <c r="F905" s="489">
        <v>2.0</v>
      </c>
      <c r="G905" s="489">
        <v>2.0</v>
      </c>
      <c r="H905" s="489">
        <v>2.0</v>
      </c>
      <c r="I905" s="489">
        <v>8.0</v>
      </c>
      <c r="J905" s="206"/>
      <c r="K905" s="206"/>
      <c r="L905" s="206"/>
      <c r="M905" s="206"/>
      <c r="N905" s="206"/>
      <c r="O905" s="206"/>
      <c r="P905" s="206"/>
    </row>
    <row r="906" ht="15.75" customHeight="1">
      <c r="A906" s="394"/>
      <c r="B906" s="15"/>
      <c r="C906" s="15"/>
      <c r="D906" s="15"/>
      <c r="E906" s="490"/>
      <c r="F906" s="491"/>
      <c r="G906" s="491"/>
      <c r="H906" s="491"/>
      <c r="I906" s="491"/>
      <c r="J906" s="206"/>
      <c r="K906" s="206"/>
      <c r="L906" s="206"/>
      <c r="M906" s="206"/>
      <c r="N906" s="206"/>
      <c r="O906" s="206"/>
      <c r="P906" s="206"/>
    </row>
    <row r="907" ht="15.75" customHeight="1">
      <c r="A907" s="394"/>
      <c r="B907" s="15"/>
      <c r="C907" s="15"/>
      <c r="D907" s="15"/>
      <c r="E907" s="490"/>
      <c r="F907" s="491"/>
      <c r="G907" s="491"/>
      <c r="H907" s="491"/>
      <c r="I907" s="491"/>
      <c r="J907" s="206"/>
      <c r="K907" s="206"/>
      <c r="L907" s="206"/>
      <c r="M907" s="206"/>
      <c r="N907" s="206"/>
      <c r="O907" s="206"/>
      <c r="P907" s="206"/>
    </row>
    <row r="908" ht="15.75" customHeight="1">
      <c r="A908" s="394"/>
      <c r="B908" s="15"/>
      <c r="C908" s="15"/>
      <c r="D908" s="15"/>
      <c r="E908" s="490"/>
      <c r="F908" s="491"/>
      <c r="G908" s="491"/>
      <c r="H908" s="491"/>
      <c r="I908" s="491"/>
      <c r="J908" s="206"/>
      <c r="K908" s="206"/>
      <c r="L908" s="206"/>
      <c r="M908" s="206"/>
      <c r="N908" s="206"/>
      <c r="O908" s="206"/>
      <c r="P908" s="206"/>
    </row>
    <row r="909" ht="15.75" customHeight="1">
      <c r="A909" s="394"/>
      <c r="B909" s="16"/>
      <c r="C909" s="16"/>
      <c r="D909" s="16"/>
      <c r="E909" s="490"/>
      <c r="F909" s="491"/>
      <c r="G909" s="491"/>
      <c r="H909" s="491"/>
      <c r="I909" s="491"/>
      <c r="J909" s="206"/>
      <c r="K909" s="206"/>
      <c r="L909" s="206"/>
      <c r="M909" s="206"/>
      <c r="N909" s="206"/>
      <c r="O909" s="206"/>
      <c r="P909" s="206"/>
    </row>
    <row r="910" ht="15.75" customHeight="1">
      <c r="A910" s="480"/>
      <c r="B910" s="503" t="s">
        <v>492</v>
      </c>
      <c r="C910" s="503" t="s">
        <v>493</v>
      </c>
      <c r="D910" s="503" t="s">
        <v>494</v>
      </c>
      <c r="E910" s="488">
        <v>3.0</v>
      </c>
      <c r="F910" s="489">
        <v>2.0</v>
      </c>
      <c r="G910" s="489">
        <v>3.0</v>
      </c>
      <c r="H910" s="489">
        <v>2.0</v>
      </c>
      <c r="I910" s="489">
        <v>10.0</v>
      </c>
      <c r="J910" s="486">
        <v>9.7</v>
      </c>
      <c r="K910" s="487">
        <v>3.0</v>
      </c>
      <c r="L910" s="487">
        <v>4.0</v>
      </c>
      <c r="M910" s="487">
        <v>3.0</v>
      </c>
      <c r="N910" s="487">
        <v>5.0</v>
      </c>
      <c r="O910" s="487">
        <v>15.0</v>
      </c>
      <c r="P910" s="487">
        <v>24.7</v>
      </c>
    </row>
    <row r="911" ht="15.75" customHeight="1">
      <c r="A911" s="394"/>
      <c r="B911" s="15"/>
      <c r="C911" s="15"/>
      <c r="D911" s="15"/>
      <c r="E911" s="488">
        <v>3.0</v>
      </c>
      <c r="F911" s="489">
        <v>2.0</v>
      </c>
      <c r="G911" s="489">
        <v>3.0</v>
      </c>
      <c r="H911" s="489">
        <v>2.0</v>
      </c>
      <c r="I911" s="489">
        <v>10.0</v>
      </c>
      <c r="J911" s="206"/>
      <c r="K911" s="206"/>
      <c r="L911" s="206"/>
      <c r="M911" s="206"/>
      <c r="N911" s="206"/>
      <c r="O911" s="206"/>
      <c r="P911" s="206"/>
    </row>
    <row r="912" ht="15.75" customHeight="1">
      <c r="A912" s="394"/>
      <c r="B912" s="15"/>
      <c r="C912" s="15"/>
      <c r="D912" s="15"/>
      <c r="E912" s="488">
        <v>3.0</v>
      </c>
      <c r="F912" s="489">
        <v>2.0</v>
      </c>
      <c r="G912" s="489">
        <v>3.0</v>
      </c>
      <c r="H912" s="489">
        <v>2.0</v>
      </c>
      <c r="I912" s="489">
        <v>10.0</v>
      </c>
      <c r="J912" s="206"/>
      <c r="K912" s="206"/>
      <c r="L912" s="206"/>
      <c r="M912" s="206"/>
      <c r="N912" s="206"/>
      <c r="O912" s="206"/>
      <c r="P912" s="206"/>
    </row>
    <row r="913" ht="15.75" customHeight="1">
      <c r="A913" s="394"/>
      <c r="B913" s="15"/>
      <c r="C913" s="15"/>
      <c r="D913" s="15"/>
      <c r="E913" s="488">
        <v>3.0</v>
      </c>
      <c r="F913" s="489">
        <v>2.0</v>
      </c>
      <c r="G913" s="489">
        <v>3.0</v>
      </c>
      <c r="H913" s="489">
        <v>2.0</v>
      </c>
      <c r="I913" s="489">
        <v>10.0</v>
      </c>
      <c r="J913" s="206"/>
      <c r="K913" s="206"/>
      <c r="L913" s="206"/>
      <c r="M913" s="206"/>
      <c r="N913" s="206"/>
      <c r="O913" s="206"/>
      <c r="P913" s="206"/>
    </row>
    <row r="914" ht="15.75" customHeight="1">
      <c r="A914" s="394"/>
      <c r="B914" s="15"/>
      <c r="C914" s="15"/>
      <c r="D914" s="15"/>
      <c r="E914" s="488">
        <v>2.0</v>
      </c>
      <c r="F914" s="489">
        <v>2.0</v>
      </c>
      <c r="G914" s="489">
        <v>3.0</v>
      </c>
      <c r="H914" s="489">
        <v>2.0</v>
      </c>
      <c r="I914" s="489">
        <v>9.0</v>
      </c>
      <c r="J914" s="206"/>
      <c r="K914" s="206"/>
      <c r="L914" s="206"/>
      <c r="M914" s="206"/>
      <c r="N914" s="206"/>
      <c r="O914" s="206"/>
      <c r="P914" s="206"/>
    </row>
    <row r="915" ht="15.75" customHeight="1">
      <c r="A915" s="394"/>
      <c r="B915" s="15"/>
      <c r="C915" s="15"/>
      <c r="D915" s="15"/>
      <c r="E915" s="488">
        <v>3.0</v>
      </c>
      <c r="F915" s="489">
        <v>2.0</v>
      </c>
      <c r="G915" s="489">
        <v>2.0</v>
      </c>
      <c r="H915" s="489">
        <v>2.0</v>
      </c>
      <c r="I915" s="489">
        <v>9.0</v>
      </c>
      <c r="J915" s="206"/>
      <c r="K915" s="206"/>
      <c r="L915" s="206"/>
      <c r="M915" s="206"/>
      <c r="N915" s="206"/>
      <c r="O915" s="206"/>
      <c r="P915" s="206"/>
    </row>
    <row r="916" ht="15.75" customHeight="1">
      <c r="A916" s="394"/>
      <c r="B916" s="15"/>
      <c r="C916" s="15"/>
      <c r="D916" s="15"/>
      <c r="E916" s="488">
        <v>3.0</v>
      </c>
      <c r="F916" s="489">
        <v>2.0</v>
      </c>
      <c r="G916" s="489">
        <v>2.0</v>
      </c>
      <c r="H916" s="489">
        <v>2.0</v>
      </c>
      <c r="I916" s="489">
        <v>9.0</v>
      </c>
      <c r="J916" s="206"/>
      <c r="K916" s="206"/>
      <c r="L916" s="206"/>
      <c r="M916" s="206"/>
      <c r="N916" s="206"/>
      <c r="O916" s="206"/>
      <c r="P916" s="206"/>
    </row>
    <row r="917" ht="15.75" customHeight="1">
      <c r="A917" s="394"/>
      <c r="B917" s="15"/>
      <c r="C917" s="15"/>
      <c r="D917" s="15"/>
      <c r="E917" s="488">
        <v>3.0</v>
      </c>
      <c r="F917" s="489">
        <v>2.0</v>
      </c>
      <c r="G917" s="489">
        <v>3.0</v>
      </c>
      <c r="H917" s="489">
        <v>2.0</v>
      </c>
      <c r="I917" s="489">
        <v>10.0</v>
      </c>
      <c r="J917" s="206"/>
      <c r="K917" s="206"/>
      <c r="L917" s="206"/>
      <c r="M917" s="206"/>
      <c r="N917" s="206"/>
      <c r="O917" s="206"/>
      <c r="P917" s="206"/>
    </row>
    <row r="918" ht="15.75" customHeight="1">
      <c r="A918" s="394"/>
      <c r="B918" s="15"/>
      <c r="C918" s="15"/>
      <c r="D918" s="15"/>
      <c r="E918" s="488">
        <v>3.0</v>
      </c>
      <c r="F918" s="489">
        <v>2.0</v>
      </c>
      <c r="G918" s="489">
        <v>3.0</v>
      </c>
      <c r="H918" s="489">
        <v>2.0</v>
      </c>
      <c r="I918" s="489">
        <v>10.0</v>
      </c>
      <c r="J918" s="206"/>
      <c r="K918" s="206"/>
      <c r="L918" s="206"/>
      <c r="M918" s="206"/>
      <c r="N918" s="206"/>
      <c r="O918" s="206"/>
      <c r="P918" s="206"/>
    </row>
    <row r="919" ht="15.75" customHeight="1">
      <c r="A919" s="394"/>
      <c r="B919" s="15"/>
      <c r="C919" s="15"/>
      <c r="D919" s="15"/>
      <c r="E919" s="488">
        <v>3.0</v>
      </c>
      <c r="F919" s="489">
        <v>2.0</v>
      </c>
      <c r="G919" s="489">
        <v>3.0</v>
      </c>
      <c r="H919" s="489">
        <v>2.0</v>
      </c>
      <c r="I919" s="489">
        <v>10.0</v>
      </c>
      <c r="J919" s="206"/>
      <c r="K919" s="206"/>
      <c r="L919" s="206"/>
      <c r="M919" s="206"/>
      <c r="N919" s="206"/>
      <c r="O919" s="206"/>
      <c r="P919" s="206"/>
    </row>
    <row r="920" ht="15.75" customHeight="1">
      <c r="A920" s="394"/>
      <c r="B920" s="15"/>
      <c r="C920" s="15"/>
      <c r="D920" s="15"/>
      <c r="E920" s="490"/>
      <c r="F920" s="491"/>
      <c r="G920" s="491"/>
      <c r="H920" s="491"/>
      <c r="I920" s="499"/>
      <c r="J920" s="206"/>
      <c r="K920" s="206"/>
      <c r="L920" s="206"/>
      <c r="M920" s="206"/>
      <c r="N920" s="206"/>
      <c r="O920" s="206"/>
      <c r="P920" s="206"/>
    </row>
    <row r="921" ht="15.75" customHeight="1">
      <c r="A921" s="394"/>
      <c r="B921" s="15"/>
      <c r="C921" s="15"/>
      <c r="D921" s="15"/>
      <c r="E921" s="490"/>
      <c r="F921" s="491"/>
      <c r="G921" s="491"/>
      <c r="H921" s="491"/>
      <c r="I921" s="499"/>
      <c r="J921" s="206"/>
      <c r="K921" s="206"/>
      <c r="L921" s="206"/>
      <c r="M921" s="206"/>
      <c r="N921" s="206"/>
      <c r="O921" s="206"/>
      <c r="P921" s="206"/>
    </row>
    <row r="922" ht="15.75" customHeight="1">
      <c r="A922" s="394"/>
      <c r="B922" s="15"/>
      <c r="C922" s="15"/>
      <c r="D922" s="15"/>
      <c r="E922" s="490"/>
      <c r="F922" s="491"/>
      <c r="G922" s="491"/>
      <c r="H922" s="491"/>
      <c r="I922" s="491"/>
      <c r="J922" s="206"/>
      <c r="K922" s="206"/>
      <c r="L922" s="206"/>
      <c r="M922" s="206"/>
      <c r="N922" s="206"/>
      <c r="O922" s="206"/>
      <c r="P922" s="206"/>
    </row>
    <row r="923" ht="15.75" customHeight="1">
      <c r="A923" s="394"/>
      <c r="B923" s="16"/>
      <c r="C923" s="16"/>
      <c r="D923" s="16"/>
      <c r="E923" s="490"/>
      <c r="F923" s="491"/>
      <c r="G923" s="491"/>
      <c r="H923" s="491"/>
      <c r="I923" s="491"/>
      <c r="J923" s="206"/>
      <c r="K923" s="206"/>
      <c r="L923" s="206"/>
      <c r="M923" s="206"/>
      <c r="N923" s="206"/>
      <c r="O923" s="206"/>
      <c r="P923" s="206"/>
    </row>
    <row r="924" ht="15.75" customHeight="1">
      <c r="A924" s="480"/>
      <c r="B924" s="503" t="s">
        <v>495</v>
      </c>
      <c r="C924" s="503" t="s">
        <v>496</v>
      </c>
      <c r="D924" s="503" t="s">
        <v>497</v>
      </c>
      <c r="E924" s="488">
        <v>3.0</v>
      </c>
      <c r="F924" s="489">
        <v>2.0</v>
      </c>
      <c r="G924" s="489">
        <v>2.0</v>
      </c>
      <c r="H924" s="489">
        <v>2.0</v>
      </c>
      <c r="I924" s="489">
        <v>9.0</v>
      </c>
      <c r="J924" s="486">
        <v>9.0</v>
      </c>
      <c r="K924" s="487">
        <v>3.0</v>
      </c>
      <c r="L924" s="487">
        <v>4.0</v>
      </c>
      <c r="M924" s="487">
        <v>3.0</v>
      </c>
      <c r="N924" s="487">
        <v>5.0</v>
      </c>
      <c r="O924" s="487">
        <v>15.0</v>
      </c>
      <c r="P924" s="487">
        <v>24.0</v>
      </c>
    </row>
    <row r="925" ht="15.75" customHeight="1">
      <c r="A925" s="394"/>
      <c r="B925" s="15"/>
      <c r="C925" s="15"/>
      <c r="D925" s="15"/>
      <c r="E925" s="488">
        <v>3.0</v>
      </c>
      <c r="F925" s="489">
        <v>2.0</v>
      </c>
      <c r="G925" s="489">
        <v>2.0</v>
      </c>
      <c r="H925" s="489">
        <v>2.0</v>
      </c>
      <c r="I925" s="489">
        <v>9.0</v>
      </c>
      <c r="J925" s="206"/>
      <c r="K925" s="206"/>
      <c r="L925" s="206"/>
      <c r="M925" s="206"/>
      <c r="N925" s="206"/>
      <c r="O925" s="206"/>
      <c r="P925" s="206"/>
    </row>
    <row r="926" ht="15.75" customHeight="1">
      <c r="A926" s="394"/>
      <c r="B926" s="15"/>
      <c r="C926" s="15"/>
      <c r="D926" s="15"/>
      <c r="E926" s="488">
        <v>3.0</v>
      </c>
      <c r="F926" s="489">
        <v>2.0</v>
      </c>
      <c r="G926" s="489">
        <v>3.0</v>
      </c>
      <c r="H926" s="489">
        <v>2.0</v>
      </c>
      <c r="I926" s="489">
        <v>9.0</v>
      </c>
      <c r="J926" s="206"/>
      <c r="K926" s="206"/>
      <c r="L926" s="206"/>
      <c r="M926" s="206"/>
      <c r="N926" s="206"/>
      <c r="O926" s="206"/>
      <c r="P926" s="206"/>
    </row>
    <row r="927" ht="15.75" customHeight="1">
      <c r="A927" s="394"/>
      <c r="B927" s="15"/>
      <c r="C927" s="15"/>
      <c r="D927" s="15"/>
      <c r="E927" s="488">
        <v>3.0</v>
      </c>
      <c r="F927" s="489">
        <v>2.0</v>
      </c>
      <c r="G927" s="489">
        <v>3.0</v>
      </c>
      <c r="H927" s="489">
        <v>2.0</v>
      </c>
      <c r="I927" s="489">
        <v>9.0</v>
      </c>
      <c r="J927" s="206"/>
      <c r="K927" s="206"/>
      <c r="L927" s="206"/>
      <c r="M927" s="206"/>
      <c r="N927" s="206"/>
      <c r="O927" s="206"/>
      <c r="P927" s="206"/>
    </row>
    <row r="928" ht="15.75" customHeight="1">
      <c r="A928" s="394"/>
      <c r="B928" s="15"/>
      <c r="C928" s="15"/>
      <c r="D928" s="15"/>
      <c r="E928" s="488">
        <v>3.0</v>
      </c>
      <c r="F928" s="489">
        <v>2.0</v>
      </c>
      <c r="G928" s="489">
        <v>3.0</v>
      </c>
      <c r="H928" s="489">
        <v>2.0</v>
      </c>
      <c r="I928" s="489">
        <v>9.0</v>
      </c>
      <c r="J928" s="206"/>
      <c r="K928" s="206"/>
      <c r="L928" s="206"/>
      <c r="M928" s="206"/>
      <c r="N928" s="206"/>
      <c r="O928" s="206"/>
      <c r="P928" s="206"/>
    </row>
    <row r="929" ht="15.75" customHeight="1">
      <c r="A929" s="394"/>
      <c r="B929" s="15"/>
      <c r="C929" s="15"/>
      <c r="D929" s="15"/>
      <c r="E929" s="488">
        <v>3.0</v>
      </c>
      <c r="F929" s="489">
        <v>2.0</v>
      </c>
      <c r="G929" s="489">
        <v>3.0</v>
      </c>
      <c r="H929" s="489">
        <v>2.0</v>
      </c>
      <c r="I929" s="489">
        <v>9.0</v>
      </c>
      <c r="J929" s="206"/>
      <c r="K929" s="206"/>
      <c r="L929" s="206"/>
      <c r="M929" s="206"/>
      <c r="N929" s="206"/>
      <c r="O929" s="206"/>
      <c r="P929" s="206"/>
    </row>
    <row r="930" ht="15.75" customHeight="1">
      <c r="A930" s="394"/>
      <c r="B930" s="15"/>
      <c r="C930" s="15"/>
      <c r="D930" s="15"/>
      <c r="E930" s="488">
        <v>3.0</v>
      </c>
      <c r="F930" s="489">
        <v>2.0</v>
      </c>
      <c r="G930" s="489">
        <v>2.0</v>
      </c>
      <c r="H930" s="489">
        <v>2.0</v>
      </c>
      <c r="I930" s="489">
        <v>9.0</v>
      </c>
      <c r="J930" s="206"/>
      <c r="K930" s="206"/>
      <c r="L930" s="206"/>
      <c r="M930" s="206"/>
      <c r="N930" s="206"/>
      <c r="O930" s="206"/>
      <c r="P930" s="206"/>
    </row>
    <row r="931" ht="15.75" customHeight="1">
      <c r="A931" s="394"/>
      <c r="B931" s="15"/>
      <c r="C931" s="15"/>
      <c r="D931" s="15"/>
      <c r="E931" s="488">
        <v>3.0</v>
      </c>
      <c r="F931" s="489">
        <v>2.0</v>
      </c>
      <c r="G931" s="489">
        <v>3.0</v>
      </c>
      <c r="H931" s="489">
        <v>2.0</v>
      </c>
      <c r="I931" s="489">
        <v>9.0</v>
      </c>
      <c r="J931" s="206"/>
      <c r="K931" s="206"/>
      <c r="L931" s="206"/>
      <c r="M931" s="206"/>
      <c r="N931" s="206"/>
      <c r="O931" s="206"/>
      <c r="P931" s="206"/>
    </row>
    <row r="932" ht="15.75" customHeight="1">
      <c r="A932" s="394"/>
      <c r="B932" s="15"/>
      <c r="C932" s="15"/>
      <c r="D932" s="15"/>
      <c r="E932" s="488">
        <v>3.0</v>
      </c>
      <c r="F932" s="489">
        <v>2.0</v>
      </c>
      <c r="G932" s="489">
        <v>3.0</v>
      </c>
      <c r="H932" s="489">
        <v>2.0</v>
      </c>
      <c r="I932" s="489">
        <v>9.0</v>
      </c>
      <c r="J932" s="206"/>
      <c r="K932" s="206"/>
      <c r="L932" s="206"/>
      <c r="M932" s="206"/>
      <c r="N932" s="206"/>
      <c r="O932" s="206"/>
      <c r="P932" s="206"/>
    </row>
    <row r="933" ht="15.75" customHeight="1">
      <c r="A933" s="394"/>
      <c r="B933" s="15"/>
      <c r="C933" s="15"/>
      <c r="D933" s="15"/>
      <c r="E933" s="488">
        <v>3.0</v>
      </c>
      <c r="F933" s="489">
        <v>2.0</v>
      </c>
      <c r="G933" s="489">
        <v>3.0</v>
      </c>
      <c r="H933" s="489">
        <v>2.0</v>
      </c>
      <c r="I933" s="489">
        <v>9.0</v>
      </c>
      <c r="J933" s="206"/>
      <c r="K933" s="206"/>
      <c r="L933" s="206"/>
      <c r="M933" s="206"/>
      <c r="N933" s="206"/>
      <c r="O933" s="206"/>
      <c r="P933" s="206"/>
    </row>
    <row r="934" ht="15.75" customHeight="1">
      <c r="A934" s="394"/>
      <c r="B934" s="15"/>
      <c r="C934" s="15"/>
      <c r="D934" s="15"/>
      <c r="E934" s="490"/>
      <c r="F934" s="491"/>
      <c r="G934" s="491"/>
      <c r="H934" s="491"/>
      <c r="I934" s="499"/>
      <c r="J934" s="206"/>
      <c r="K934" s="206"/>
      <c r="L934" s="206"/>
      <c r="M934" s="206"/>
      <c r="N934" s="206"/>
      <c r="O934" s="206"/>
      <c r="P934" s="206"/>
    </row>
    <row r="935" ht="15.75" customHeight="1">
      <c r="A935" s="394"/>
      <c r="B935" s="15"/>
      <c r="C935" s="15"/>
      <c r="D935" s="15"/>
      <c r="E935" s="490"/>
      <c r="F935" s="491"/>
      <c r="G935" s="491"/>
      <c r="H935" s="491"/>
      <c r="I935" s="499"/>
      <c r="J935" s="206"/>
      <c r="K935" s="206"/>
      <c r="L935" s="206"/>
      <c r="M935" s="206"/>
      <c r="N935" s="206"/>
      <c r="O935" s="206"/>
      <c r="P935" s="206"/>
    </row>
    <row r="936" ht="15.75" customHeight="1">
      <c r="A936" s="394"/>
      <c r="B936" s="15"/>
      <c r="C936" s="15"/>
      <c r="D936" s="15"/>
      <c r="E936" s="490"/>
      <c r="F936" s="491"/>
      <c r="G936" s="491"/>
      <c r="H936" s="491"/>
      <c r="I936" s="491"/>
      <c r="J936" s="206"/>
      <c r="K936" s="206"/>
      <c r="L936" s="206"/>
      <c r="M936" s="206"/>
      <c r="N936" s="206"/>
      <c r="O936" s="206"/>
      <c r="P936" s="206"/>
    </row>
    <row r="937" ht="15.75" customHeight="1">
      <c r="A937" s="394"/>
      <c r="B937" s="16"/>
      <c r="C937" s="16"/>
      <c r="D937" s="16"/>
      <c r="E937" s="490"/>
      <c r="F937" s="491"/>
      <c r="G937" s="491"/>
      <c r="H937" s="491"/>
      <c r="I937" s="491"/>
      <c r="J937" s="206"/>
      <c r="K937" s="206"/>
      <c r="L937" s="206"/>
      <c r="M937" s="206"/>
      <c r="N937" s="206"/>
      <c r="O937" s="206"/>
      <c r="P937" s="206"/>
    </row>
    <row r="938" ht="15.75" customHeight="1">
      <c r="A938" s="480"/>
      <c r="B938" s="503" t="s">
        <v>498</v>
      </c>
      <c r="C938" s="503" t="s">
        <v>499</v>
      </c>
      <c r="D938" s="503" t="s">
        <v>500</v>
      </c>
      <c r="E938" s="488">
        <v>2.0</v>
      </c>
      <c r="F938" s="489">
        <v>2.0</v>
      </c>
      <c r="G938" s="489">
        <v>2.0</v>
      </c>
      <c r="H938" s="489">
        <v>2.0</v>
      </c>
      <c r="I938" s="489">
        <v>8.0</v>
      </c>
      <c r="J938" s="486">
        <v>8.0</v>
      </c>
      <c r="K938" s="487">
        <v>3.0</v>
      </c>
      <c r="L938" s="487">
        <v>4.0</v>
      </c>
      <c r="M938" s="487">
        <v>3.0</v>
      </c>
      <c r="N938" s="487">
        <v>4.0</v>
      </c>
      <c r="O938" s="487">
        <v>14.0</v>
      </c>
      <c r="P938" s="487">
        <v>22.0</v>
      </c>
    </row>
    <row r="939" ht="15.75" customHeight="1">
      <c r="A939" s="394"/>
      <c r="B939" s="15"/>
      <c r="C939" s="15"/>
      <c r="D939" s="15"/>
      <c r="E939" s="488">
        <v>2.0</v>
      </c>
      <c r="F939" s="489">
        <v>2.0</v>
      </c>
      <c r="G939" s="489">
        <v>2.0</v>
      </c>
      <c r="H939" s="489">
        <v>2.0</v>
      </c>
      <c r="I939" s="489">
        <v>8.0</v>
      </c>
      <c r="J939" s="206"/>
      <c r="K939" s="206"/>
      <c r="L939" s="206"/>
      <c r="M939" s="206"/>
      <c r="N939" s="206"/>
      <c r="O939" s="206"/>
      <c r="P939" s="206"/>
    </row>
    <row r="940" ht="15.75" customHeight="1">
      <c r="A940" s="394"/>
      <c r="B940" s="15"/>
      <c r="C940" s="15"/>
      <c r="D940" s="15"/>
      <c r="E940" s="488">
        <v>2.0</v>
      </c>
      <c r="F940" s="489">
        <v>2.0</v>
      </c>
      <c r="G940" s="489">
        <v>2.0</v>
      </c>
      <c r="H940" s="489">
        <v>2.0</v>
      </c>
      <c r="I940" s="489">
        <v>8.0</v>
      </c>
      <c r="J940" s="206"/>
      <c r="K940" s="206"/>
      <c r="L940" s="206"/>
      <c r="M940" s="206"/>
      <c r="N940" s="206"/>
      <c r="O940" s="206"/>
      <c r="P940" s="206"/>
    </row>
    <row r="941" ht="15.75" customHeight="1">
      <c r="A941" s="394"/>
      <c r="B941" s="15"/>
      <c r="C941" s="15"/>
      <c r="D941" s="15"/>
      <c r="E941" s="488">
        <v>2.0</v>
      </c>
      <c r="F941" s="489">
        <v>2.0</v>
      </c>
      <c r="G941" s="489">
        <v>2.0</v>
      </c>
      <c r="H941" s="489">
        <v>2.0</v>
      </c>
      <c r="I941" s="489">
        <v>8.0</v>
      </c>
      <c r="J941" s="206"/>
      <c r="K941" s="206"/>
      <c r="L941" s="206"/>
      <c r="M941" s="206"/>
      <c r="N941" s="206"/>
      <c r="O941" s="206"/>
      <c r="P941" s="206"/>
    </row>
    <row r="942" ht="15.75" customHeight="1">
      <c r="A942" s="394"/>
      <c r="B942" s="15"/>
      <c r="C942" s="15"/>
      <c r="D942" s="15"/>
      <c r="E942" s="488">
        <v>2.0</v>
      </c>
      <c r="F942" s="489">
        <v>2.0</v>
      </c>
      <c r="G942" s="489">
        <v>2.0</v>
      </c>
      <c r="H942" s="489">
        <v>2.0</v>
      </c>
      <c r="I942" s="489">
        <v>8.0</v>
      </c>
      <c r="J942" s="206"/>
      <c r="K942" s="206"/>
      <c r="L942" s="206"/>
      <c r="M942" s="206"/>
      <c r="N942" s="206"/>
      <c r="O942" s="206"/>
      <c r="P942" s="206"/>
    </row>
    <row r="943" ht="15.75" customHeight="1">
      <c r="A943" s="394"/>
      <c r="B943" s="15"/>
      <c r="C943" s="15"/>
      <c r="D943" s="15"/>
      <c r="E943" s="488">
        <v>2.0</v>
      </c>
      <c r="F943" s="489">
        <v>2.0</v>
      </c>
      <c r="G943" s="489">
        <v>2.0</v>
      </c>
      <c r="H943" s="489">
        <v>2.0</v>
      </c>
      <c r="I943" s="489">
        <v>8.0</v>
      </c>
      <c r="J943" s="206"/>
      <c r="K943" s="206"/>
      <c r="L943" s="206"/>
      <c r="M943" s="206"/>
      <c r="N943" s="206"/>
      <c r="O943" s="206"/>
      <c r="P943" s="206"/>
    </row>
    <row r="944" ht="15.75" customHeight="1">
      <c r="A944" s="394"/>
      <c r="B944" s="15"/>
      <c r="C944" s="15"/>
      <c r="D944" s="15"/>
      <c r="E944" s="488">
        <v>2.0</v>
      </c>
      <c r="F944" s="489">
        <v>2.0</v>
      </c>
      <c r="G944" s="489">
        <v>2.0</v>
      </c>
      <c r="H944" s="489">
        <v>2.0</v>
      </c>
      <c r="I944" s="489">
        <v>8.0</v>
      </c>
      <c r="J944" s="206"/>
      <c r="K944" s="206"/>
      <c r="L944" s="206"/>
      <c r="M944" s="206"/>
      <c r="N944" s="206"/>
      <c r="O944" s="206"/>
      <c r="P944" s="206"/>
    </row>
    <row r="945" ht="15.75" customHeight="1">
      <c r="A945" s="394"/>
      <c r="B945" s="15"/>
      <c r="C945" s="15"/>
      <c r="D945" s="15"/>
      <c r="E945" s="488">
        <v>2.0</v>
      </c>
      <c r="F945" s="489">
        <v>2.0</v>
      </c>
      <c r="G945" s="489">
        <v>2.0</v>
      </c>
      <c r="H945" s="489">
        <v>2.0</v>
      </c>
      <c r="I945" s="489">
        <v>8.0</v>
      </c>
      <c r="J945" s="206"/>
      <c r="K945" s="206"/>
      <c r="L945" s="206"/>
      <c r="M945" s="206"/>
      <c r="N945" s="206"/>
      <c r="O945" s="206"/>
      <c r="P945" s="206"/>
    </row>
    <row r="946" ht="15.75" customHeight="1">
      <c r="A946" s="394"/>
      <c r="B946" s="15"/>
      <c r="C946" s="15"/>
      <c r="D946" s="15"/>
      <c r="E946" s="488">
        <v>2.0</v>
      </c>
      <c r="F946" s="489">
        <v>2.0</v>
      </c>
      <c r="G946" s="489">
        <v>2.0</v>
      </c>
      <c r="H946" s="489">
        <v>2.0</v>
      </c>
      <c r="I946" s="489">
        <v>8.0</v>
      </c>
      <c r="J946" s="206"/>
      <c r="K946" s="206"/>
      <c r="L946" s="206"/>
      <c r="M946" s="206"/>
      <c r="N946" s="206"/>
      <c r="O946" s="206"/>
      <c r="P946" s="206"/>
    </row>
    <row r="947" ht="15.75" customHeight="1">
      <c r="A947" s="394"/>
      <c r="B947" s="15"/>
      <c r="C947" s="15"/>
      <c r="D947" s="15"/>
      <c r="E947" s="488">
        <v>2.0</v>
      </c>
      <c r="F947" s="489">
        <v>2.0</v>
      </c>
      <c r="G947" s="489">
        <v>2.0</v>
      </c>
      <c r="H947" s="489">
        <v>2.0</v>
      </c>
      <c r="I947" s="489">
        <v>8.0</v>
      </c>
      <c r="J947" s="206"/>
      <c r="K947" s="206"/>
      <c r="L947" s="206"/>
      <c r="M947" s="206"/>
      <c r="N947" s="206"/>
      <c r="O947" s="206"/>
      <c r="P947" s="206"/>
    </row>
    <row r="948" ht="15.75" customHeight="1">
      <c r="A948" s="394"/>
      <c r="B948" s="15"/>
      <c r="C948" s="15"/>
      <c r="D948" s="15"/>
      <c r="E948" s="490"/>
      <c r="F948" s="491"/>
      <c r="G948" s="491"/>
      <c r="H948" s="491"/>
      <c r="I948" s="499"/>
      <c r="J948" s="206"/>
      <c r="K948" s="206"/>
      <c r="L948" s="206"/>
      <c r="M948" s="206"/>
      <c r="N948" s="206"/>
      <c r="O948" s="206"/>
      <c r="P948" s="206"/>
    </row>
    <row r="949" ht="15.75" customHeight="1">
      <c r="A949" s="394"/>
      <c r="B949" s="15"/>
      <c r="C949" s="15"/>
      <c r="D949" s="15"/>
      <c r="E949" s="490"/>
      <c r="F949" s="491"/>
      <c r="G949" s="491"/>
      <c r="H949" s="491"/>
      <c r="I949" s="499"/>
      <c r="J949" s="206"/>
      <c r="K949" s="206"/>
      <c r="L949" s="206"/>
      <c r="M949" s="206"/>
      <c r="N949" s="206"/>
      <c r="O949" s="206"/>
      <c r="P949" s="206"/>
    </row>
    <row r="950" ht="15.75" customHeight="1">
      <c r="A950" s="394"/>
      <c r="B950" s="15"/>
      <c r="C950" s="15"/>
      <c r="D950" s="15"/>
      <c r="E950" s="490"/>
      <c r="F950" s="491"/>
      <c r="G950" s="491"/>
      <c r="H950" s="491"/>
      <c r="I950" s="491"/>
      <c r="J950" s="206"/>
      <c r="K950" s="206"/>
      <c r="L950" s="206"/>
      <c r="M950" s="206"/>
      <c r="N950" s="206"/>
      <c r="O950" s="206"/>
      <c r="P950" s="206"/>
    </row>
    <row r="951" ht="15.75" customHeight="1">
      <c r="A951" s="394"/>
      <c r="B951" s="16"/>
      <c r="C951" s="16"/>
      <c r="D951" s="16"/>
      <c r="E951" s="490"/>
      <c r="F951" s="491"/>
      <c r="G951" s="491"/>
      <c r="H951" s="491"/>
      <c r="I951" s="491"/>
      <c r="J951" s="206"/>
      <c r="K951" s="206"/>
      <c r="L951" s="206"/>
      <c r="M951" s="206"/>
      <c r="N951" s="206"/>
      <c r="O951" s="206"/>
      <c r="P951" s="206"/>
    </row>
    <row r="952" ht="15.75" customHeight="1">
      <c r="A952" s="480"/>
      <c r="B952" s="503" t="s">
        <v>501</v>
      </c>
      <c r="C952" s="503" t="s">
        <v>502</v>
      </c>
      <c r="D952" s="503" t="s">
        <v>503</v>
      </c>
      <c r="E952" s="488">
        <v>3.0</v>
      </c>
      <c r="F952" s="489">
        <v>2.0</v>
      </c>
      <c r="G952" s="489">
        <v>3.0</v>
      </c>
      <c r="H952" s="489">
        <v>2.0</v>
      </c>
      <c r="I952" s="489">
        <v>10.0</v>
      </c>
      <c r="J952" s="486">
        <v>10.0</v>
      </c>
      <c r="K952" s="487">
        <v>3.0</v>
      </c>
      <c r="L952" s="487">
        <v>4.0</v>
      </c>
      <c r="M952" s="487">
        <v>3.0</v>
      </c>
      <c r="N952" s="487">
        <v>5.0</v>
      </c>
      <c r="O952" s="487">
        <v>15.0</v>
      </c>
      <c r="P952" s="487">
        <v>25.0</v>
      </c>
    </row>
    <row r="953" ht="15.75" customHeight="1">
      <c r="A953" s="394"/>
      <c r="B953" s="15"/>
      <c r="C953" s="15"/>
      <c r="D953" s="15"/>
      <c r="E953" s="488">
        <v>3.0</v>
      </c>
      <c r="F953" s="489">
        <v>2.0</v>
      </c>
      <c r="G953" s="489">
        <v>3.0</v>
      </c>
      <c r="H953" s="489">
        <v>2.0</v>
      </c>
      <c r="I953" s="489">
        <v>10.0</v>
      </c>
      <c r="J953" s="206"/>
      <c r="K953" s="206"/>
      <c r="L953" s="206"/>
      <c r="M953" s="206"/>
      <c r="N953" s="206"/>
      <c r="O953" s="206"/>
      <c r="P953" s="206"/>
    </row>
    <row r="954" ht="15.75" customHeight="1">
      <c r="A954" s="394"/>
      <c r="B954" s="15"/>
      <c r="C954" s="15"/>
      <c r="D954" s="15"/>
      <c r="E954" s="488">
        <v>3.0</v>
      </c>
      <c r="F954" s="489">
        <v>2.0</v>
      </c>
      <c r="G954" s="489">
        <v>3.0</v>
      </c>
      <c r="H954" s="489">
        <v>2.0</v>
      </c>
      <c r="I954" s="489">
        <v>10.0</v>
      </c>
      <c r="J954" s="206"/>
      <c r="K954" s="206"/>
      <c r="L954" s="206"/>
      <c r="M954" s="206"/>
      <c r="N954" s="206"/>
      <c r="O954" s="206"/>
      <c r="P954" s="206"/>
    </row>
    <row r="955" ht="15.75" customHeight="1">
      <c r="A955" s="394"/>
      <c r="B955" s="15"/>
      <c r="C955" s="15"/>
      <c r="D955" s="15"/>
      <c r="E955" s="488">
        <v>3.0</v>
      </c>
      <c r="F955" s="489">
        <v>2.0</v>
      </c>
      <c r="G955" s="489">
        <v>3.0</v>
      </c>
      <c r="H955" s="489">
        <v>2.0</v>
      </c>
      <c r="I955" s="489">
        <v>10.0</v>
      </c>
      <c r="J955" s="206"/>
      <c r="K955" s="206"/>
      <c r="L955" s="206"/>
      <c r="M955" s="206"/>
      <c r="N955" s="206"/>
      <c r="O955" s="206"/>
      <c r="P955" s="206"/>
    </row>
    <row r="956" ht="15.75" customHeight="1">
      <c r="A956" s="394"/>
      <c r="B956" s="15"/>
      <c r="C956" s="15"/>
      <c r="D956" s="15"/>
      <c r="E956" s="488">
        <v>3.0</v>
      </c>
      <c r="F956" s="489">
        <v>2.0</v>
      </c>
      <c r="G956" s="489">
        <v>3.0</v>
      </c>
      <c r="H956" s="489">
        <v>2.0</v>
      </c>
      <c r="I956" s="489">
        <v>10.0</v>
      </c>
      <c r="J956" s="206"/>
      <c r="K956" s="206"/>
      <c r="L956" s="206"/>
      <c r="M956" s="206"/>
      <c r="N956" s="206"/>
      <c r="O956" s="206"/>
      <c r="P956" s="206"/>
    </row>
    <row r="957" ht="15.75" customHeight="1">
      <c r="A957" s="394"/>
      <c r="B957" s="15"/>
      <c r="C957" s="15"/>
      <c r="D957" s="15"/>
      <c r="E957" s="488">
        <v>3.0</v>
      </c>
      <c r="F957" s="489">
        <v>2.0</v>
      </c>
      <c r="G957" s="489">
        <v>3.0</v>
      </c>
      <c r="H957" s="489">
        <v>2.0</v>
      </c>
      <c r="I957" s="489">
        <v>10.0</v>
      </c>
      <c r="J957" s="206"/>
      <c r="K957" s="206"/>
      <c r="L957" s="206"/>
      <c r="M957" s="206"/>
      <c r="N957" s="206"/>
      <c r="O957" s="206"/>
      <c r="P957" s="206"/>
    </row>
    <row r="958" ht="15.75" customHeight="1">
      <c r="A958" s="394"/>
      <c r="B958" s="15"/>
      <c r="C958" s="15"/>
      <c r="D958" s="15"/>
      <c r="E958" s="488">
        <v>3.0</v>
      </c>
      <c r="F958" s="489">
        <v>2.0</v>
      </c>
      <c r="G958" s="489">
        <v>3.0</v>
      </c>
      <c r="H958" s="489">
        <v>2.0</v>
      </c>
      <c r="I958" s="489">
        <v>10.0</v>
      </c>
      <c r="J958" s="206"/>
      <c r="K958" s="206"/>
      <c r="L958" s="206"/>
      <c r="M958" s="206"/>
      <c r="N958" s="206"/>
      <c r="O958" s="206"/>
      <c r="P958" s="206"/>
    </row>
    <row r="959" ht="15.75" customHeight="1">
      <c r="A959" s="394"/>
      <c r="B959" s="15"/>
      <c r="C959" s="15"/>
      <c r="D959" s="15"/>
      <c r="E959" s="488">
        <v>3.0</v>
      </c>
      <c r="F959" s="489">
        <v>2.0</v>
      </c>
      <c r="G959" s="489">
        <v>3.0</v>
      </c>
      <c r="H959" s="489">
        <v>2.0</v>
      </c>
      <c r="I959" s="489">
        <v>10.0</v>
      </c>
      <c r="J959" s="206"/>
      <c r="K959" s="206"/>
      <c r="L959" s="206"/>
      <c r="M959" s="206"/>
      <c r="N959" s="206"/>
      <c r="O959" s="206"/>
      <c r="P959" s="206"/>
    </row>
    <row r="960" ht="15.75" customHeight="1">
      <c r="A960" s="394"/>
      <c r="B960" s="15"/>
      <c r="C960" s="15"/>
      <c r="D960" s="15"/>
      <c r="E960" s="488">
        <v>3.0</v>
      </c>
      <c r="F960" s="489">
        <v>2.0</v>
      </c>
      <c r="G960" s="489">
        <v>3.0</v>
      </c>
      <c r="H960" s="489">
        <v>2.0</v>
      </c>
      <c r="I960" s="489">
        <v>10.0</v>
      </c>
      <c r="J960" s="206"/>
      <c r="K960" s="206"/>
      <c r="L960" s="206"/>
      <c r="M960" s="206"/>
      <c r="N960" s="206"/>
      <c r="O960" s="206"/>
      <c r="P960" s="206"/>
    </row>
    <row r="961" ht="15.75" customHeight="1">
      <c r="A961" s="394"/>
      <c r="B961" s="15"/>
      <c r="C961" s="15"/>
      <c r="D961" s="15"/>
      <c r="E961" s="488">
        <v>3.0</v>
      </c>
      <c r="F961" s="489">
        <v>2.0</v>
      </c>
      <c r="G961" s="489">
        <v>3.0</v>
      </c>
      <c r="H961" s="489">
        <v>2.0</v>
      </c>
      <c r="I961" s="489">
        <v>10.0</v>
      </c>
      <c r="J961" s="206"/>
      <c r="K961" s="206"/>
      <c r="L961" s="206"/>
      <c r="M961" s="206"/>
      <c r="N961" s="206"/>
      <c r="O961" s="206"/>
      <c r="P961" s="206"/>
    </row>
    <row r="962" ht="15.75" customHeight="1">
      <c r="A962" s="394"/>
      <c r="B962" s="15"/>
      <c r="C962" s="15"/>
      <c r="D962" s="15"/>
      <c r="E962" s="490"/>
      <c r="F962" s="491"/>
      <c r="G962" s="491"/>
      <c r="H962" s="491"/>
      <c r="I962" s="499"/>
      <c r="J962" s="206"/>
      <c r="K962" s="206"/>
      <c r="L962" s="206"/>
      <c r="M962" s="206"/>
      <c r="N962" s="206"/>
      <c r="O962" s="206"/>
      <c r="P962" s="206"/>
    </row>
    <row r="963" ht="15.75" customHeight="1">
      <c r="A963" s="394"/>
      <c r="B963" s="15"/>
      <c r="C963" s="15"/>
      <c r="D963" s="15"/>
      <c r="E963" s="490"/>
      <c r="F963" s="491"/>
      <c r="G963" s="491"/>
      <c r="H963" s="491"/>
      <c r="I963" s="499"/>
      <c r="J963" s="206"/>
      <c r="K963" s="206"/>
      <c r="L963" s="206"/>
      <c r="M963" s="206"/>
      <c r="N963" s="206"/>
      <c r="O963" s="206"/>
      <c r="P963" s="206"/>
    </row>
    <row r="964" ht="15.75" customHeight="1">
      <c r="A964" s="394"/>
      <c r="B964" s="15"/>
      <c r="C964" s="15"/>
      <c r="D964" s="15"/>
      <c r="E964" s="490"/>
      <c r="F964" s="491"/>
      <c r="G964" s="491"/>
      <c r="H964" s="491"/>
      <c r="I964" s="491"/>
      <c r="J964" s="206"/>
      <c r="K964" s="206"/>
      <c r="L964" s="206"/>
      <c r="M964" s="206"/>
      <c r="N964" s="206"/>
      <c r="O964" s="206"/>
      <c r="P964" s="206"/>
    </row>
    <row r="965" ht="15.75" customHeight="1">
      <c r="A965" s="394"/>
      <c r="B965" s="16"/>
      <c r="C965" s="16"/>
      <c r="D965" s="16"/>
      <c r="E965" s="490"/>
      <c r="F965" s="491"/>
      <c r="G965" s="491"/>
      <c r="H965" s="491"/>
      <c r="I965" s="491"/>
      <c r="J965" s="206"/>
      <c r="K965" s="206"/>
      <c r="L965" s="206"/>
      <c r="M965" s="206"/>
      <c r="N965" s="206"/>
      <c r="O965" s="206"/>
      <c r="P965" s="206"/>
    </row>
    <row r="966" ht="15.75" customHeight="1">
      <c r="A966" s="480"/>
      <c r="B966" s="481" t="s">
        <v>504</v>
      </c>
      <c r="C966" s="482" t="s">
        <v>505</v>
      </c>
      <c r="D966" s="483" t="s">
        <v>506</v>
      </c>
      <c r="E966" s="505">
        <v>3.0</v>
      </c>
      <c r="F966" s="505">
        <v>2.0</v>
      </c>
      <c r="G966" s="505">
        <v>3.0</v>
      </c>
      <c r="H966" s="505">
        <v>2.0</v>
      </c>
      <c r="I966" s="505">
        <v>10.0</v>
      </c>
      <c r="J966" s="506">
        <v>9.25</v>
      </c>
      <c r="K966" s="506">
        <v>3.0</v>
      </c>
      <c r="L966" s="506">
        <v>3.0</v>
      </c>
      <c r="M966" s="506">
        <v>2.0</v>
      </c>
      <c r="N966" s="506">
        <v>5.0</v>
      </c>
      <c r="O966" s="506">
        <v>13.0</v>
      </c>
      <c r="P966" s="507">
        <f>SUM(J966,O966)</f>
        <v>22.25</v>
      </c>
    </row>
    <row r="967" ht="15.75" customHeight="1">
      <c r="A967" s="394"/>
      <c r="B967" s="15"/>
      <c r="C967" s="15"/>
      <c r="D967" s="15"/>
      <c r="E967" s="505">
        <v>3.0</v>
      </c>
      <c r="F967" s="505">
        <v>2.0</v>
      </c>
      <c r="G967" s="505">
        <v>3.0</v>
      </c>
      <c r="H967" s="505">
        <v>2.0</v>
      </c>
      <c r="I967" s="505">
        <v>10.0</v>
      </c>
      <c r="J967" s="15"/>
      <c r="K967" s="15"/>
      <c r="L967" s="15"/>
      <c r="M967" s="15"/>
      <c r="N967" s="15"/>
      <c r="O967" s="15"/>
      <c r="P967" s="15"/>
    </row>
    <row r="968" ht="15.75" customHeight="1">
      <c r="A968" s="394"/>
      <c r="B968" s="15"/>
      <c r="C968" s="15"/>
      <c r="D968" s="15"/>
      <c r="E968" s="505">
        <v>3.0</v>
      </c>
      <c r="F968" s="505">
        <v>2.0</v>
      </c>
      <c r="G968" s="505">
        <v>3.0</v>
      </c>
      <c r="H968" s="505">
        <v>2.0</v>
      </c>
      <c r="I968" s="505">
        <v>10.0</v>
      </c>
      <c r="J968" s="15"/>
      <c r="K968" s="15"/>
      <c r="L968" s="15"/>
      <c r="M968" s="15"/>
      <c r="N968" s="15"/>
      <c r="O968" s="15"/>
      <c r="P968" s="15"/>
    </row>
    <row r="969" ht="15.75" customHeight="1">
      <c r="A969" s="394"/>
      <c r="B969" s="15"/>
      <c r="C969" s="15"/>
      <c r="D969" s="15"/>
      <c r="E969" s="505">
        <v>3.0</v>
      </c>
      <c r="F969" s="505">
        <v>2.0</v>
      </c>
      <c r="G969" s="505">
        <v>2.0</v>
      </c>
      <c r="H969" s="505">
        <v>2.0</v>
      </c>
      <c r="I969" s="505">
        <v>9.0</v>
      </c>
      <c r="J969" s="15"/>
      <c r="K969" s="15"/>
      <c r="L969" s="15"/>
      <c r="M969" s="15"/>
      <c r="N969" s="15"/>
      <c r="O969" s="15"/>
      <c r="P969" s="15"/>
    </row>
    <row r="970" ht="15.75" customHeight="1">
      <c r="A970" s="394"/>
      <c r="B970" s="15"/>
      <c r="C970" s="15"/>
      <c r="D970" s="15"/>
      <c r="E970" s="505">
        <v>2.0</v>
      </c>
      <c r="F970" s="505">
        <v>2.0</v>
      </c>
      <c r="G970" s="505">
        <v>3.0</v>
      </c>
      <c r="H970" s="505">
        <v>2.0</v>
      </c>
      <c r="I970" s="505">
        <v>9.0</v>
      </c>
      <c r="J970" s="15"/>
      <c r="K970" s="15"/>
      <c r="L970" s="15"/>
      <c r="M970" s="15"/>
      <c r="N970" s="15"/>
      <c r="O970" s="15"/>
      <c r="P970" s="15"/>
    </row>
    <row r="971" ht="15.75" customHeight="1">
      <c r="A971" s="394"/>
      <c r="B971" s="15"/>
      <c r="C971" s="15"/>
      <c r="D971" s="15"/>
      <c r="E971" s="505">
        <v>3.0</v>
      </c>
      <c r="F971" s="505">
        <v>2.0</v>
      </c>
      <c r="G971" s="505">
        <v>2.0</v>
      </c>
      <c r="H971" s="505">
        <v>2.0</v>
      </c>
      <c r="I971" s="505">
        <v>9.0</v>
      </c>
      <c r="J971" s="15"/>
      <c r="K971" s="15"/>
      <c r="L971" s="15"/>
      <c r="M971" s="15"/>
      <c r="N971" s="15"/>
      <c r="O971" s="15"/>
      <c r="P971" s="15"/>
    </row>
    <row r="972" ht="15.75" customHeight="1">
      <c r="A972" s="394"/>
      <c r="B972" s="15"/>
      <c r="C972" s="15"/>
      <c r="D972" s="15"/>
      <c r="E972" s="505">
        <v>2.0</v>
      </c>
      <c r="F972" s="505">
        <v>1.0</v>
      </c>
      <c r="G972" s="505">
        <v>3.0</v>
      </c>
      <c r="H972" s="505">
        <v>2.0</v>
      </c>
      <c r="I972" s="505">
        <v>8.0</v>
      </c>
      <c r="J972" s="15"/>
      <c r="K972" s="15"/>
      <c r="L972" s="15"/>
      <c r="M972" s="15"/>
      <c r="N972" s="15"/>
      <c r="O972" s="15"/>
      <c r="P972" s="15"/>
    </row>
    <row r="973" ht="15.75" customHeight="1">
      <c r="A973" s="394"/>
      <c r="B973" s="15"/>
      <c r="C973" s="15"/>
      <c r="D973" s="15"/>
      <c r="E973" s="505">
        <v>3.0</v>
      </c>
      <c r="F973" s="505">
        <v>1.0</v>
      </c>
      <c r="G973" s="505">
        <v>2.0</v>
      </c>
      <c r="H973" s="505">
        <v>2.0</v>
      </c>
      <c r="I973" s="505">
        <v>8.0</v>
      </c>
      <c r="J973" s="15"/>
      <c r="K973" s="15"/>
      <c r="L973" s="15"/>
      <c r="M973" s="15"/>
      <c r="N973" s="15"/>
      <c r="O973" s="15"/>
      <c r="P973" s="15"/>
    </row>
    <row r="974" ht="15.75" customHeight="1">
      <c r="A974" s="394"/>
      <c r="B974" s="15"/>
      <c r="C974" s="15"/>
      <c r="D974" s="15"/>
      <c r="E974" s="505">
        <v>3.0</v>
      </c>
      <c r="F974" s="505">
        <v>2.0</v>
      </c>
      <c r="G974" s="505">
        <v>2.0</v>
      </c>
      <c r="H974" s="505">
        <v>2.0</v>
      </c>
      <c r="I974" s="505">
        <v>9.0</v>
      </c>
      <c r="J974" s="15"/>
      <c r="K974" s="15"/>
      <c r="L974" s="15"/>
      <c r="M974" s="15"/>
      <c r="N974" s="15"/>
      <c r="O974" s="15"/>
      <c r="P974" s="15"/>
    </row>
    <row r="975" ht="15.75" customHeight="1">
      <c r="A975" s="394"/>
      <c r="B975" s="15"/>
      <c r="C975" s="15"/>
      <c r="D975" s="15"/>
      <c r="E975" s="505">
        <v>2.0</v>
      </c>
      <c r="F975" s="505">
        <v>2.0</v>
      </c>
      <c r="G975" s="505">
        <v>3.0</v>
      </c>
      <c r="H975" s="505">
        <v>2.0</v>
      </c>
      <c r="I975" s="505">
        <v>9.0</v>
      </c>
      <c r="J975" s="15"/>
      <c r="K975" s="15"/>
      <c r="L975" s="15"/>
      <c r="M975" s="15"/>
      <c r="N975" s="15"/>
      <c r="O975" s="15"/>
      <c r="P975" s="15"/>
    </row>
    <row r="976" ht="15.75" customHeight="1">
      <c r="A976" s="394"/>
      <c r="B976" s="15"/>
      <c r="C976" s="15"/>
      <c r="D976" s="15"/>
      <c r="E976" s="505">
        <v>3.0</v>
      </c>
      <c r="F976" s="505">
        <v>2.0</v>
      </c>
      <c r="G976" s="505">
        <v>3.0</v>
      </c>
      <c r="H976" s="505">
        <v>2.0</v>
      </c>
      <c r="I976" s="505">
        <v>10.0</v>
      </c>
      <c r="J976" s="15"/>
      <c r="K976" s="15"/>
      <c r="L976" s="15"/>
      <c r="M976" s="15"/>
      <c r="N976" s="15"/>
      <c r="O976" s="15"/>
      <c r="P976" s="15"/>
    </row>
    <row r="977" ht="15.75" customHeight="1">
      <c r="A977" s="394"/>
      <c r="B977" s="15"/>
      <c r="C977" s="15"/>
      <c r="D977" s="15"/>
      <c r="E977" s="505">
        <v>3.0</v>
      </c>
      <c r="F977" s="505">
        <v>2.0</v>
      </c>
      <c r="G977" s="505">
        <v>3.0</v>
      </c>
      <c r="H977" s="505">
        <v>2.0</v>
      </c>
      <c r="I977" s="505">
        <v>10.0</v>
      </c>
      <c r="J977" s="15"/>
      <c r="K977" s="15"/>
      <c r="L977" s="15"/>
      <c r="M977" s="15"/>
      <c r="N977" s="15"/>
      <c r="O977" s="15"/>
      <c r="P977" s="15"/>
    </row>
    <row r="978" ht="15.75" customHeight="1">
      <c r="A978" s="394"/>
      <c r="B978" s="15"/>
      <c r="C978" s="15"/>
      <c r="D978" s="15"/>
      <c r="E978" s="505"/>
      <c r="F978" s="505"/>
      <c r="G978" s="505"/>
      <c r="H978" s="505"/>
      <c r="I978" s="505"/>
      <c r="J978" s="15"/>
      <c r="K978" s="15"/>
      <c r="L978" s="15"/>
      <c r="M978" s="15"/>
      <c r="N978" s="15"/>
      <c r="O978" s="15"/>
      <c r="P978" s="15"/>
    </row>
    <row r="979" ht="15.75" customHeight="1">
      <c r="A979" s="394"/>
      <c r="B979" s="16"/>
      <c r="C979" s="16"/>
      <c r="D979" s="16"/>
      <c r="E979" s="505"/>
      <c r="F979" s="505"/>
      <c r="G979" s="505"/>
      <c r="H979" s="505"/>
      <c r="I979" s="505"/>
      <c r="J979" s="16"/>
      <c r="K979" s="16"/>
      <c r="L979" s="16"/>
      <c r="M979" s="16"/>
      <c r="N979" s="16"/>
      <c r="O979" s="16"/>
      <c r="P979" s="16"/>
    </row>
    <row r="980" ht="15.75" customHeight="1">
      <c r="A980" s="480"/>
      <c r="B980" s="481" t="s">
        <v>507</v>
      </c>
      <c r="C980" s="482" t="s">
        <v>508</v>
      </c>
      <c r="D980" s="483" t="s">
        <v>509</v>
      </c>
      <c r="E980" s="505">
        <v>3.0</v>
      </c>
      <c r="F980" s="505">
        <v>2.0</v>
      </c>
      <c r="G980" s="505">
        <v>3.0</v>
      </c>
      <c r="H980" s="505">
        <v>2.0</v>
      </c>
      <c r="I980" s="505">
        <v>10.0</v>
      </c>
      <c r="J980" s="506">
        <v>9.25</v>
      </c>
      <c r="K980" s="506">
        <v>3.0</v>
      </c>
      <c r="L980" s="506">
        <v>3.0</v>
      </c>
      <c r="M980" s="506">
        <v>2.0</v>
      </c>
      <c r="N980" s="506">
        <v>5.0</v>
      </c>
      <c r="O980" s="506">
        <v>13.0</v>
      </c>
      <c r="P980" s="507">
        <f>SUM(J980,O980)</f>
        <v>22.25</v>
      </c>
    </row>
    <row r="981" ht="15.75" customHeight="1">
      <c r="A981" s="394"/>
      <c r="B981" s="15"/>
      <c r="C981" s="15"/>
      <c r="D981" s="15"/>
      <c r="E981" s="505">
        <v>3.0</v>
      </c>
      <c r="F981" s="505">
        <v>2.0</v>
      </c>
      <c r="G981" s="505">
        <v>3.0</v>
      </c>
      <c r="H981" s="505">
        <v>2.0</v>
      </c>
      <c r="I981" s="505">
        <v>10.0</v>
      </c>
      <c r="J981" s="15"/>
      <c r="K981" s="15"/>
      <c r="L981" s="15"/>
      <c r="M981" s="15"/>
      <c r="N981" s="15"/>
      <c r="O981" s="15"/>
      <c r="P981" s="15"/>
    </row>
    <row r="982" ht="15.75" customHeight="1">
      <c r="A982" s="394"/>
      <c r="B982" s="15"/>
      <c r="C982" s="15"/>
      <c r="D982" s="15"/>
      <c r="E982" s="505">
        <v>3.0</v>
      </c>
      <c r="F982" s="505">
        <v>2.0</v>
      </c>
      <c r="G982" s="505">
        <v>3.0</v>
      </c>
      <c r="H982" s="505">
        <v>2.0</v>
      </c>
      <c r="I982" s="505">
        <v>10.0</v>
      </c>
      <c r="J982" s="15"/>
      <c r="K982" s="15"/>
      <c r="L982" s="15"/>
      <c r="M982" s="15"/>
      <c r="N982" s="15"/>
      <c r="O982" s="15"/>
      <c r="P982" s="15"/>
    </row>
    <row r="983" ht="15.75" customHeight="1">
      <c r="A983" s="394"/>
      <c r="B983" s="15"/>
      <c r="C983" s="15"/>
      <c r="D983" s="15"/>
      <c r="E983" s="505">
        <v>3.0</v>
      </c>
      <c r="F983" s="505">
        <v>2.0</v>
      </c>
      <c r="G983" s="505">
        <v>2.0</v>
      </c>
      <c r="H983" s="505">
        <v>2.0</v>
      </c>
      <c r="I983" s="505">
        <v>9.0</v>
      </c>
      <c r="J983" s="15"/>
      <c r="K983" s="15"/>
      <c r="L983" s="15"/>
      <c r="M983" s="15"/>
      <c r="N983" s="15"/>
      <c r="O983" s="15"/>
      <c r="P983" s="15"/>
    </row>
    <row r="984" ht="15.75" customHeight="1">
      <c r="A984" s="394"/>
      <c r="B984" s="15"/>
      <c r="C984" s="15"/>
      <c r="D984" s="15"/>
      <c r="E984" s="505">
        <v>2.0</v>
      </c>
      <c r="F984" s="505">
        <v>2.0</v>
      </c>
      <c r="G984" s="505">
        <v>3.0</v>
      </c>
      <c r="H984" s="505">
        <v>2.0</v>
      </c>
      <c r="I984" s="505">
        <v>9.0</v>
      </c>
      <c r="J984" s="15"/>
      <c r="K984" s="15"/>
      <c r="L984" s="15"/>
      <c r="M984" s="15"/>
      <c r="N984" s="15"/>
      <c r="O984" s="15"/>
      <c r="P984" s="15"/>
    </row>
    <row r="985" ht="15.75" customHeight="1">
      <c r="A985" s="394"/>
      <c r="B985" s="15"/>
      <c r="C985" s="15"/>
      <c r="D985" s="15"/>
      <c r="E985" s="505">
        <v>3.0</v>
      </c>
      <c r="F985" s="505">
        <v>2.0</v>
      </c>
      <c r="G985" s="505">
        <v>2.0</v>
      </c>
      <c r="H985" s="505">
        <v>2.0</v>
      </c>
      <c r="I985" s="505">
        <v>9.0</v>
      </c>
      <c r="J985" s="15"/>
      <c r="K985" s="15"/>
      <c r="L985" s="15"/>
      <c r="M985" s="15"/>
      <c r="N985" s="15"/>
      <c r="O985" s="15"/>
      <c r="P985" s="15"/>
    </row>
    <row r="986" ht="15.75" customHeight="1">
      <c r="A986" s="394"/>
      <c r="B986" s="15"/>
      <c r="C986" s="15"/>
      <c r="D986" s="15"/>
      <c r="E986" s="505">
        <v>2.0</v>
      </c>
      <c r="F986" s="505">
        <v>1.0</v>
      </c>
      <c r="G986" s="505">
        <v>3.0</v>
      </c>
      <c r="H986" s="505">
        <v>2.0</v>
      </c>
      <c r="I986" s="505">
        <v>8.0</v>
      </c>
      <c r="J986" s="15"/>
      <c r="K986" s="15"/>
      <c r="L986" s="15"/>
      <c r="M986" s="15"/>
      <c r="N986" s="15"/>
      <c r="O986" s="15"/>
      <c r="P986" s="15"/>
    </row>
    <row r="987" ht="15.75" customHeight="1">
      <c r="A987" s="394"/>
      <c r="B987" s="15"/>
      <c r="C987" s="15"/>
      <c r="D987" s="15"/>
      <c r="E987" s="505">
        <v>3.0</v>
      </c>
      <c r="F987" s="505">
        <v>1.0</v>
      </c>
      <c r="G987" s="505">
        <v>2.0</v>
      </c>
      <c r="H987" s="505">
        <v>2.0</v>
      </c>
      <c r="I987" s="505">
        <v>8.0</v>
      </c>
      <c r="J987" s="15"/>
      <c r="K987" s="15"/>
      <c r="L987" s="15"/>
      <c r="M987" s="15"/>
      <c r="N987" s="15"/>
      <c r="O987" s="15"/>
      <c r="P987" s="15"/>
    </row>
    <row r="988" ht="15.75" customHeight="1">
      <c r="A988" s="394"/>
      <c r="B988" s="15"/>
      <c r="C988" s="15"/>
      <c r="D988" s="15"/>
      <c r="E988" s="505">
        <v>3.0</v>
      </c>
      <c r="F988" s="505">
        <v>2.0</v>
      </c>
      <c r="G988" s="505">
        <v>2.0</v>
      </c>
      <c r="H988" s="505">
        <v>2.0</v>
      </c>
      <c r="I988" s="505">
        <v>9.0</v>
      </c>
      <c r="J988" s="15"/>
      <c r="K988" s="15"/>
      <c r="L988" s="15"/>
      <c r="M988" s="15"/>
      <c r="N988" s="15"/>
      <c r="O988" s="15"/>
      <c r="P988" s="15"/>
    </row>
    <row r="989" ht="15.75" customHeight="1">
      <c r="A989" s="394"/>
      <c r="B989" s="15"/>
      <c r="C989" s="15"/>
      <c r="D989" s="15"/>
      <c r="E989" s="505">
        <v>2.0</v>
      </c>
      <c r="F989" s="505">
        <v>2.0</v>
      </c>
      <c r="G989" s="505">
        <v>3.0</v>
      </c>
      <c r="H989" s="505">
        <v>2.0</v>
      </c>
      <c r="I989" s="505">
        <v>9.0</v>
      </c>
      <c r="J989" s="15"/>
      <c r="K989" s="15"/>
      <c r="L989" s="15"/>
      <c r="M989" s="15"/>
      <c r="N989" s="15"/>
      <c r="O989" s="15"/>
      <c r="P989" s="15"/>
    </row>
    <row r="990" ht="15.75" customHeight="1">
      <c r="A990" s="394"/>
      <c r="B990" s="15"/>
      <c r="C990" s="15"/>
      <c r="D990" s="15"/>
      <c r="E990" s="505">
        <v>3.0</v>
      </c>
      <c r="F990" s="505">
        <v>2.0</v>
      </c>
      <c r="G990" s="505">
        <v>3.0</v>
      </c>
      <c r="H990" s="505">
        <v>2.0</v>
      </c>
      <c r="I990" s="505">
        <v>10.0</v>
      </c>
      <c r="J990" s="15"/>
      <c r="K990" s="15"/>
      <c r="L990" s="15"/>
      <c r="M990" s="15"/>
      <c r="N990" s="15"/>
      <c r="O990" s="15"/>
      <c r="P990" s="15"/>
    </row>
    <row r="991" ht="15.75" customHeight="1">
      <c r="A991" s="394"/>
      <c r="B991" s="15"/>
      <c r="C991" s="15"/>
      <c r="D991" s="15"/>
      <c r="E991" s="505">
        <v>3.0</v>
      </c>
      <c r="F991" s="505">
        <v>2.0</v>
      </c>
      <c r="G991" s="505">
        <v>3.0</v>
      </c>
      <c r="H991" s="505">
        <v>2.0</v>
      </c>
      <c r="I991" s="505">
        <v>10.0</v>
      </c>
      <c r="J991" s="15"/>
      <c r="K991" s="15"/>
      <c r="L991" s="15"/>
      <c r="M991" s="15"/>
      <c r="N991" s="15"/>
      <c r="O991" s="15"/>
      <c r="P991" s="15"/>
    </row>
    <row r="992" ht="15.75" customHeight="1">
      <c r="A992" s="394"/>
      <c r="B992" s="15"/>
      <c r="C992" s="15"/>
      <c r="D992" s="15"/>
      <c r="E992" s="505"/>
      <c r="F992" s="505"/>
      <c r="G992" s="505"/>
      <c r="H992" s="505"/>
      <c r="I992" s="505"/>
      <c r="J992" s="15"/>
      <c r="K992" s="15"/>
      <c r="L992" s="15"/>
      <c r="M992" s="15"/>
      <c r="N992" s="15"/>
      <c r="O992" s="15"/>
      <c r="P992" s="15"/>
    </row>
    <row r="993" ht="15.75" customHeight="1">
      <c r="A993" s="394"/>
      <c r="B993" s="16"/>
      <c r="C993" s="16"/>
      <c r="D993" s="16"/>
      <c r="E993" s="505"/>
      <c r="F993" s="505"/>
      <c r="G993" s="505"/>
      <c r="H993" s="505"/>
      <c r="I993" s="505"/>
      <c r="J993" s="16"/>
      <c r="K993" s="16"/>
      <c r="L993" s="16"/>
      <c r="M993" s="16"/>
      <c r="N993" s="16"/>
      <c r="O993" s="16"/>
      <c r="P993" s="16"/>
    </row>
    <row r="994" ht="15.75" customHeight="1">
      <c r="A994" s="480"/>
      <c r="B994" s="481" t="s">
        <v>510</v>
      </c>
      <c r="C994" s="482" t="s">
        <v>511</v>
      </c>
      <c r="D994" s="483" t="s">
        <v>512</v>
      </c>
      <c r="E994" s="505">
        <v>3.0</v>
      </c>
      <c r="F994" s="505">
        <v>2.0</v>
      </c>
      <c r="G994" s="505">
        <v>3.0</v>
      </c>
      <c r="H994" s="505">
        <v>2.0</v>
      </c>
      <c r="I994" s="505">
        <v>10.0</v>
      </c>
      <c r="J994" s="506">
        <v>9.25</v>
      </c>
      <c r="K994" s="506">
        <v>3.0</v>
      </c>
      <c r="L994" s="506">
        <v>3.0</v>
      </c>
      <c r="M994" s="506">
        <v>2.0</v>
      </c>
      <c r="N994" s="506">
        <v>5.0</v>
      </c>
      <c r="O994" s="506">
        <v>13.0</v>
      </c>
      <c r="P994" s="507">
        <f>SUM(J994,O994)</f>
        <v>22.25</v>
      </c>
    </row>
    <row r="995" ht="15.75" customHeight="1">
      <c r="A995" s="394"/>
      <c r="B995" s="15"/>
      <c r="C995" s="15"/>
      <c r="D995" s="15"/>
      <c r="E995" s="505">
        <v>3.0</v>
      </c>
      <c r="F995" s="505">
        <v>2.0</v>
      </c>
      <c r="G995" s="505">
        <v>3.0</v>
      </c>
      <c r="H995" s="505">
        <v>2.0</v>
      </c>
      <c r="I995" s="505">
        <v>10.0</v>
      </c>
      <c r="J995" s="15"/>
      <c r="K995" s="15"/>
      <c r="L995" s="15"/>
      <c r="M995" s="15"/>
      <c r="N995" s="15"/>
      <c r="O995" s="15"/>
      <c r="P995" s="15"/>
    </row>
    <row r="996" ht="15.75" customHeight="1">
      <c r="A996" s="394"/>
      <c r="B996" s="15"/>
      <c r="C996" s="15"/>
      <c r="D996" s="15"/>
      <c r="E996" s="505">
        <v>3.0</v>
      </c>
      <c r="F996" s="505">
        <v>2.0</v>
      </c>
      <c r="G996" s="505">
        <v>3.0</v>
      </c>
      <c r="H996" s="505">
        <v>2.0</v>
      </c>
      <c r="I996" s="505">
        <v>10.0</v>
      </c>
      <c r="J996" s="15"/>
      <c r="K996" s="15"/>
      <c r="L996" s="15"/>
      <c r="M996" s="15"/>
      <c r="N996" s="15"/>
      <c r="O996" s="15"/>
      <c r="P996" s="15"/>
    </row>
    <row r="997" ht="15.75" customHeight="1">
      <c r="A997" s="394"/>
      <c r="B997" s="15"/>
      <c r="C997" s="15"/>
      <c r="D997" s="15"/>
      <c r="E997" s="505">
        <v>3.0</v>
      </c>
      <c r="F997" s="505">
        <v>2.0</v>
      </c>
      <c r="G997" s="505">
        <v>2.0</v>
      </c>
      <c r="H997" s="505">
        <v>2.0</v>
      </c>
      <c r="I997" s="505">
        <v>9.0</v>
      </c>
      <c r="J997" s="15"/>
      <c r="K997" s="15"/>
      <c r="L997" s="15"/>
      <c r="M997" s="15"/>
      <c r="N997" s="15"/>
      <c r="O997" s="15"/>
      <c r="P997" s="15"/>
    </row>
    <row r="998" ht="15.75" customHeight="1">
      <c r="A998" s="394"/>
      <c r="B998" s="15"/>
      <c r="C998" s="15"/>
      <c r="D998" s="15"/>
      <c r="E998" s="505">
        <v>2.0</v>
      </c>
      <c r="F998" s="505">
        <v>2.0</v>
      </c>
      <c r="G998" s="505">
        <v>3.0</v>
      </c>
      <c r="H998" s="505">
        <v>2.0</v>
      </c>
      <c r="I998" s="505">
        <v>9.0</v>
      </c>
      <c r="J998" s="15"/>
      <c r="K998" s="15"/>
      <c r="L998" s="15"/>
      <c r="M998" s="15"/>
      <c r="N998" s="15"/>
      <c r="O998" s="15"/>
      <c r="P998" s="15"/>
    </row>
    <row r="999" ht="15.75" customHeight="1">
      <c r="A999" s="394"/>
      <c r="B999" s="15"/>
      <c r="C999" s="15"/>
      <c r="D999" s="15"/>
      <c r="E999" s="505">
        <v>3.0</v>
      </c>
      <c r="F999" s="505">
        <v>2.0</v>
      </c>
      <c r="G999" s="505">
        <v>2.0</v>
      </c>
      <c r="H999" s="505">
        <v>2.0</v>
      </c>
      <c r="I999" s="505">
        <v>9.0</v>
      </c>
      <c r="J999" s="15"/>
      <c r="K999" s="15"/>
      <c r="L999" s="15"/>
      <c r="M999" s="15"/>
      <c r="N999" s="15"/>
      <c r="O999" s="15"/>
      <c r="P999" s="15"/>
    </row>
    <row r="1000" ht="15.75" customHeight="1">
      <c r="A1000" s="394"/>
      <c r="B1000" s="15"/>
      <c r="C1000" s="15"/>
      <c r="D1000" s="15"/>
      <c r="E1000" s="505">
        <v>2.0</v>
      </c>
      <c r="F1000" s="505">
        <v>1.0</v>
      </c>
      <c r="G1000" s="505">
        <v>3.0</v>
      </c>
      <c r="H1000" s="505">
        <v>2.0</v>
      </c>
      <c r="I1000" s="505">
        <v>8.0</v>
      </c>
      <c r="J1000" s="15"/>
      <c r="K1000" s="15"/>
      <c r="L1000" s="15"/>
      <c r="M1000" s="15"/>
      <c r="N1000" s="15"/>
      <c r="O1000" s="15"/>
      <c r="P1000" s="15"/>
    </row>
    <row r="1001" ht="15.75" customHeight="1">
      <c r="A1001" s="394"/>
      <c r="B1001" s="15"/>
      <c r="C1001" s="15"/>
      <c r="D1001" s="15"/>
      <c r="E1001" s="505">
        <v>3.0</v>
      </c>
      <c r="F1001" s="505">
        <v>1.0</v>
      </c>
      <c r="G1001" s="505">
        <v>2.0</v>
      </c>
      <c r="H1001" s="505">
        <v>2.0</v>
      </c>
      <c r="I1001" s="505">
        <v>8.0</v>
      </c>
      <c r="J1001" s="15"/>
      <c r="K1001" s="15"/>
      <c r="L1001" s="15"/>
      <c r="M1001" s="15"/>
      <c r="N1001" s="15"/>
      <c r="O1001" s="15"/>
      <c r="P1001" s="15"/>
    </row>
    <row r="1002" ht="15.75" customHeight="1">
      <c r="A1002" s="394"/>
      <c r="B1002" s="15"/>
      <c r="C1002" s="15"/>
      <c r="D1002" s="15"/>
      <c r="E1002" s="505">
        <v>3.0</v>
      </c>
      <c r="F1002" s="505">
        <v>2.0</v>
      </c>
      <c r="G1002" s="505">
        <v>2.0</v>
      </c>
      <c r="H1002" s="505">
        <v>2.0</v>
      </c>
      <c r="I1002" s="505">
        <v>9.0</v>
      </c>
      <c r="J1002" s="15"/>
      <c r="K1002" s="15"/>
      <c r="L1002" s="15"/>
      <c r="M1002" s="15"/>
      <c r="N1002" s="15"/>
      <c r="O1002" s="15"/>
      <c r="P1002" s="15"/>
    </row>
    <row r="1003" ht="15.75" customHeight="1">
      <c r="A1003" s="394"/>
      <c r="B1003" s="15"/>
      <c r="C1003" s="15"/>
      <c r="D1003" s="15"/>
      <c r="E1003" s="505">
        <v>2.0</v>
      </c>
      <c r="F1003" s="505">
        <v>2.0</v>
      </c>
      <c r="G1003" s="505">
        <v>3.0</v>
      </c>
      <c r="H1003" s="505">
        <v>2.0</v>
      </c>
      <c r="I1003" s="505">
        <v>9.0</v>
      </c>
      <c r="J1003" s="15"/>
      <c r="K1003" s="15"/>
      <c r="L1003" s="15"/>
      <c r="M1003" s="15"/>
      <c r="N1003" s="15"/>
      <c r="O1003" s="15"/>
      <c r="P1003" s="15"/>
    </row>
    <row r="1004" ht="15.75" customHeight="1">
      <c r="A1004" s="394"/>
      <c r="B1004" s="15"/>
      <c r="C1004" s="15"/>
      <c r="D1004" s="15"/>
      <c r="E1004" s="505">
        <v>3.0</v>
      </c>
      <c r="F1004" s="505">
        <v>2.0</v>
      </c>
      <c r="G1004" s="505">
        <v>3.0</v>
      </c>
      <c r="H1004" s="505">
        <v>2.0</v>
      </c>
      <c r="I1004" s="505">
        <v>10.0</v>
      </c>
      <c r="J1004" s="15"/>
      <c r="K1004" s="15"/>
      <c r="L1004" s="15"/>
      <c r="M1004" s="15"/>
      <c r="N1004" s="15"/>
      <c r="O1004" s="15"/>
      <c r="P1004" s="15"/>
    </row>
    <row r="1005" ht="15.75" customHeight="1">
      <c r="A1005" s="394"/>
      <c r="B1005" s="15"/>
      <c r="C1005" s="15"/>
      <c r="D1005" s="15"/>
      <c r="E1005" s="505">
        <v>3.0</v>
      </c>
      <c r="F1005" s="505">
        <v>2.0</v>
      </c>
      <c r="G1005" s="505">
        <v>3.0</v>
      </c>
      <c r="H1005" s="505">
        <v>2.0</v>
      </c>
      <c r="I1005" s="505">
        <v>10.0</v>
      </c>
      <c r="J1005" s="15"/>
      <c r="K1005" s="15"/>
      <c r="L1005" s="15"/>
      <c r="M1005" s="15"/>
      <c r="N1005" s="15"/>
      <c r="O1005" s="15"/>
      <c r="P1005" s="15"/>
    </row>
    <row r="1006" ht="15.75" customHeight="1">
      <c r="A1006" s="394"/>
      <c r="B1006" s="15"/>
      <c r="C1006" s="15"/>
      <c r="D1006" s="15"/>
      <c r="E1006" s="505"/>
      <c r="F1006" s="505"/>
      <c r="G1006" s="505"/>
      <c r="H1006" s="505"/>
      <c r="I1006" s="505"/>
      <c r="J1006" s="15"/>
      <c r="K1006" s="15"/>
      <c r="L1006" s="15"/>
      <c r="M1006" s="15"/>
      <c r="N1006" s="15"/>
      <c r="O1006" s="15"/>
      <c r="P1006" s="15"/>
    </row>
    <row r="1007" ht="15.75" customHeight="1">
      <c r="A1007" s="394"/>
      <c r="B1007" s="16"/>
      <c r="C1007" s="16"/>
      <c r="D1007" s="16"/>
      <c r="E1007" s="505"/>
      <c r="F1007" s="505"/>
      <c r="G1007" s="505"/>
      <c r="H1007" s="505"/>
      <c r="I1007" s="505"/>
      <c r="J1007" s="16"/>
      <c r="K1007" s="16"/>
      <c r="L1007" s="16"/>
      <c r="M1007" s="16"/>
      <c r="N1007" s="16"/>
      <c r="O1007" s="16"/>
      <c r="P1007" s="16"/>
    </row>
    <row r="1008" ht="15.75" customHeight="1">
      <c r="A1008" s="480"/>
      <c r="B1008" s="481" t="s">
        <v>513</v>
      </c>
      <c r="C1008" s="482" t="s">
        <v>514</v>
      </c>
      <c r="D1008" s="483" t="s">
        <v>515</v>
      </c>
      <c r="E1008" s="505">
        <v>3.0</v>
      </c>
      <c r="F1008" s="505">
        <v>2.0</v>
      </c>
      <c r="G1008" s="505">
        <v>3.0</v>
      </c>
      <c r="H1008" s="505">
        <v>2.0</v>
      </c>
      <c r="I1008" s="505">
        <v>10.0</v>
      </c>
      <c r="J1008" s="506">
        <v>9.25</v>
      </c>
      <c r="K1008" s="506">
        <v>3.0</v>
      </c>
      <c r="L1008" s="506">
        <v>3.0</v>
      </c>
      <c r="M1008" s="506">
        <v>2.0</v>
      </c>
      <c r="N1008" s="506">
        <v>5.0</v>
      </c>
      <c r="O1008" s="506">
        <v>13.0</v>
      </c>
      <c r="P1008" s="507">
        <f>SUM(J1008,O1008)</f>
        <v>22.25</v>
      </c>
    </row>
    <row r="1009" ht="15.75" customHeight="1">
      <c r="A1009" s="394"/>
      <c r="B1009" s="15"/>
      <c r="C1009" s="15"/>
      <c r="D1009" s="15"/>
      <c r="E1009" s="505">
        <v>3.0</v>
      </c>
      <c r="F1009" s="505">
        <v>2.0</v>
      </c>
      <c r="G1009" s="505">
        <v>3.0</v>
      </c>
      <c r="H1009" s="505">
        <v>2.0</v>
      </c>
      <c r="I1009" s="505">
        <v>10.0</v>
      </c>
      <c r="J1009" s="15"/>
      <c r="K1009" s="15"/>
      <c r="L1009" s="15"/>
      <c r="M1009" s="15"/>
      <c r="N1009" s="15"/>
      <c r="O1009" s="15"/>
      <c r="P1009" s="15"/>
    </row>
    <row r="1010" ht="15.75" customHeight="1">
      <c r="A1010" s="394"/>
      <c r="B1010" s="15"/>
      <c r="C1010" s="15"/>
      <c r="D1010" s="15"/>
      <c r="E1010" s="505">
        <v>3.0</v>
      </c>
      <c r="F1010" s="505">
        <v>2.0</v>
      </c>
      <c r="G1010" s="505">
        <v>3.0</v>
      </c>
      <c r="H1010" s="505">
        <v>2.0</v>
      </c>
      <c r="I1010" s="505">
        <v>10.0</v>
      </c>
      <c r="J1010" s="15"/>
      <c r="K1010" s="15"/>
      <c r="L1010" s="15"/>
      <c r="M1010" s="15"/>
      <c r="N1010" s="15"/>
      <c r="O1010" s="15"/>
      <c r="P1010" s="15"/>
    </row>
    <row r="1011" ht="15.75" customHeight="1">
      <c r="A1011" s="394"/>
      <c r="B1011" s="15"/>
      <c r="C1011" s="15"/>
      <c r="D1011" s="15"/>
      <c r="E1011" s="505">
        <v>3.0</v>
      </c>
      <c r="F1011" s="505">
        <v>2.0</v>
      </c>
      <c r="G1011" s="505">
        <v>2.0</v>
      </c>
      <c r="H1011" s="505">
        <v>2.0</v>
      </c>
      <c r="I1011" s="505">
        <v>9.0</v>
      </c>
      <c r="J1011" s="15"/>
      <c r="K1011" s="15"/>
      <c r="L1011" s="15"/>
      <c r="M1011" s="15"/>
      <c r="N1011" s="15"/>
      <c r="O1011" s="15"/>
      <c r="P1011" s="15"/>
    </row>
    <row r="1012" ht="15.75" customHeight="1">
      <c r="A1012" s="394"/>
      <c r="B1012" s="15"/>
      <c r="C1012" s="15"/>
      <c r="D1012" s="15"/>
      <c r="E1012" s="505">
        <v>2.0</v>
      </c>
      <c r="F1012" s="505">
        <v>2.0</v>
      </c>
      <c r="G1012" s="505">
        <v>3.0</v>
      </c>
      <c r="H1012" s="505">
        <v>2.0</v>
      </c>
      <c r="I1012" s="505">
        <v>9.0</v>
      </c>
      <c r="J1012" s="15"/>
      <c r="K1012" s="15"/>
      <c r="L1012" s="15"/>
      <c r="M1012" s="15"/>
      <c r="N1012" s="15"/>
      <c r="O1012" s="15"/>
      <c r="P1012" s="15"/>
    </row>
    <row r="1013" ht="15.75" customHeight="1">
      <c r="A1013" s="394"/>
      <c r="B1013" s="15"/>
      <c r="C1013" s="15"/>
      <c r="D1013" s="15"/>
      <c r="E1013" s="505">
        <v>3.0</v>
      </c>
      <c r="F1013" s="505">
        <v>2.0</v>
      </c>
      <c r="G1013" s="505">
        <v>2.0</v>
      </c>
      <c r="H1013" s="505">
        <v>2.0</v>
      </c>
      <c r="I1013" s="505">
        <v>9.0</v>
      </c>
      <c r="J1013" s="15"/>
      <c r="K1013" s="15"/>
      <c r="L1013" s="15"/>
      <c r="M1013" s="15"/>
      <c r="N1013" s="15"/>
      <c r="O1013" s="15"/>
      <c r="P1013" s="15"/>
    </row>
    <row r="1014" ht="15.75" customHeight="1">
      <c r="A1014" s="394"/>
      <c r="B1014" s="15"/>
      <c r="C1014" s="15"/>
      <c r="D1014" s="15"/>
      <c r="E1014" s="505">
        <v>2.0</v>
      </c>
      <c r="F1014" s="505">
        <v>1.0</v>
      </c>
      <c r="G1014" s="505">
        <v>3.0</v>
      </c>
      <c r="H1014" s="505">
        <v>2.0</v>
      </c>
      <c r="I1014" s="505">
        <v>8.0</v>
      </c>
      <c r="J1014" s="15"/>
      <c r="K1014" s="15"/>
      <c r="L1014" s="15"/>
      <c r="M1014" s="15"/>
      <c r="N1014" s="15"/>
      <c r="O1014" s="15"/>
      <c r="P1014" s="15"/>
    </row>
    <row r="1015" ht="15.75" customHeight="1">
      <c r="A1015" s="394"/>
      <c r="B1015" s="15"/>
      <c r="C1015" s="15"/>
      <c r="D1015" s="15"/>
      <c r="E1015" s="505">
        <v>3.0</v>
      </c>
      <c r="F1015" s="505">
        <v>1.0</v>
      </c>
      <c r="G1015" s="505">
        <v>2.0</v>
      </c>
      <c r="H1015" s="505">
        <v>2.0</v>
      </c>
      <c r="I1015" s="505">
        <v>8.0</v>
      </c>
      <c r="J1015" s="15"/>
      <c r="K1015" s="15"/>
      <c r="L1015" s="15"/>
      <c r="M1015" s="15"/>
      <c r="N1015" s="15"/>
      <c r="O1015" s="15"/>
      <c r="P1015" s="15"/>
    </row>
    <row r="1016" ht="15.75" customHeight="1">
      <c r="A1016" s="394"/>
      <c r="B1016" s="15"/>
      <c r="C1016" s="15"/>
      <c r="D1016" s="15"/>
      <c r="E1016" s="505">
        <v>3.0</v>
      </c>
      <c r="F1016" s="505">
        <v>2.0</v>
      </c>
      <c r="G1016" s="505">
        <v>2.0</v>
      </c>
      <c r="H1016" s="505">
        <v>2.0</v>
      </c>
      <c r="I1016" s="505">
        <v>9.0</v>
      </c>
      <c r="J1016" s="15"/>
      <c r="K1016" s="15"/>
      <c r="L1016" s="15"/>
      <c r="M1016" s="15"/>
      <c r="N1016" s="15"/>
      <c r="O1016" s="15"/>
      <c r="P1016" s="15"/>
    </row>
    <row r="1017" ht="15.75" customHeight="1">
      <c r="A1017" s="394"/>
      <c r="B1017" s="15"/>
      <c r="C1017" s="15"/>
      <c r="D1017" s="15"/>
      <c r="E1017" s="505">
        <v>2.0</v>
      </c>
      <c r="F1017" s="505">
        <v>2.0</v>
      </c>
      <c r="G1017" s="505">
        <v>3.0</v>
      </c>
      <c r="H1017" s="505">
        <v>2.0</v>
      </c>
      <c r="I1017" s="505">
        <v>9.0</v>
      </c>
      <c r="J1017" s="15"/>
      <c r="K1017" s="15"/>
      <c r="L1017" s="15"/>
      <c r="M1017" s="15"/>
      <c r="N1017" s="15"/>
      <c r="O1017" s="15"/>
      <c r="P1017" s="15"/>
    </row>
    <row r="1018" ht="15.75" customHeight="1">
      <c r="A1018" s="394"/>
      <c r="B1018" s="15"/>
      <c r="C1018" s="15"/>
      <c r="D1018" s="15"/>
      <c r="E1018" s="505">
        <v>3.0</v>
      </c>
      <c r="F1018" s="505">
        <v>2.0</v>
      </c>
      <c r="G1018" s="505">
        <v>3.0</v>
      </c>
      <c r="H1018" s="505">
        <v>2.0</v>
      </c>
      <c r="I1018" s="505">
        <v>10.0</v>
      </c>
      <c r="J1018" s="15"/>
      <c r="K1018" s="15"/>
      <c r="L1018" s="15"/>
      <c r="M1018" s="15"/>
      <c r="N1018" s="15"/>
      <c r="O1018" s="15"/>
      <c r="P1018" s="15"/>
    </row>
    <row r="1019" ht="15.75" customHeight="1">
      <c r="A1019" s="394"/>
      <c r="B1019" s="15"/>
      <c r="C1019" s="15"/>
      <c r="D1019" s="15"/>
      <c r="E1019" s="505">
        <v>3.0</v>
      </c>
      <c r="F1019" s="505">
        <v>2.0</v>
      </c>
      <c r="G1019" s="505">
        <v>3.0</v>
      </c>
      <c r="H1019" s="505">
        <v>2.0</v>
      </c>
      <c r="I1019" s="505">
        <v>10.0</v>
      </c>
      <c r="J1019" s="15"/>
      <c r="K1019" s="15"/>
      <c r="L1019" s="15"/>
      <c r="M1019" s="15"/>
      <c r="N1019" s="15"/>
      <c r="O1019" s="15"/>
      <c r="P1019" s="15"/>
    </row>
    <row r="1020" ht="15.75" customHeight="1">
      <c r="A1020" s="394"/>
      <c r="B1020" s="15"/>
      <c r="C1020" s="15"/>
      <c r="D1020" s="15"/>
      <c r="E1020" s="505"/>
      <c r="F1020" s="505"/>
      <c r="G1020" s="505"/>
      <c r="H1020" s="505"/>
      <c r="I1020" s="505"/>
      <c r="J1020" s="15"/>
      <c r="K1020" s="15"/>
      <c r="L1020" s="15"/>
      <c r="M1020" s="15"/>
      <c r="N1020" s="15"/>
      <c r="O1020" s="15"/>
      <c r="P1020" s="15"/>
    </row>
    <row r="1021" ht="15.75" customHeight="1">
      <c r="A1021" s="394"/>
      <c r="B1021" s="16"/>
      <c r="C1021" s="16"/>
      <c r="D1021" s="16"/>
      <c r="E1021" s="505"/>
      <c r="F1021" s="505"/>
      <c r="G1021" s="505"/>
      <c r="H1021" s="505"/>
      <c r="I1021" s="505"/>
      <c r="J1021" s="16"/>
      <c r="K1021" s="16"/>
      <c r="L1021" s="16"/>
      <c r="M1021" s="16"/>
      <c r="N1021" s="16"/>
      <c r="O1021" s="16"/>
      <c r="P1021" s="16"/>
    </row>
    <row r="1022" ht="15.75" customHeight="1">
      <c r="A1022" s="480"/>
      <c r="B1022" s="481" t="s">
        <v>516</v>
      </c>
      <c r="C1022" s="482" t="s">
        <v>517</v>
      </c>
      <c r="D1022" s="483" t="s">
        <v>518</v>
      </c>
      <c r="E1022" s="505">
        <v>3.0</v>
      </c>
      <c r="F1022" s="505">
        <v>2.0</v>
      </c>
      <c r="G1022" s="505">
        <v>3.0</v>
      </c>
      <c r="H1022" s="505">
        <v>2.0</v>
      </c>
      <c r="I1022" s="505">
        <v>10.0</v>
      </c>
      <c r="J1022" s="506">
        <v>9.25</v>
      </c>
      <c r="K1022" s="506">
        <v>3.0</v>
      </c>
      <c r="L1022" s="506">
        <v>3.0</v>
      </c>
      <c r="M1022" s="506">
        <v>2.0</v>
      </c>
      <c r="N1022" s="506">
        <v>5.0</v>
      </c>
      <c r="O1022" s="506">
        <v>13.0</v>
      </c>
      <c r="P1022" s="507">
        <f>SUM(J1022,O1022)</f>
        <v>22.25</v>
      </c>
    </row>
    <row r="1023" ht="15.75" customHeight="1">
      <c r="A1023" s="394"/>
      <c r="B1023" s="15"/>
      <c r="C1023" s="15"/>
      <c r="D1023" s="15"/>
      <c r="E1023" s="505">
        <v>3.0</v>
      </c>
      <c r="F1023" s="505">
        <v>2.0</v>
      </c>
      <c r="G1023" s="505">
        <v>3.0</v>
      </c>
      <c r="H1023" s="505">
        <v>2.0</v>
      </c>
      <c r="I1023" s="505">
        <v>10.0</v>
      </c>
      <c r="J1023" s="15"/>
      <c r="K1023" s="15"/>
      <c r="L1023" s="15"/>
      <c r="M1023" s="15"/>
      <c r="N1023" s="15"/>
      <c r="O1023" s="15"/>
      <c r="P1023" s="15"/>
    </row>
    <row r="1024" ht="15.75" customHeight="1">
      <c r="A1024" s="394"/>
      <c r="B1024" s="15"/>
      <c r="C1024" s="15"/>
      <c r="D1024" s="15"/>
      <c r="E1024" s="505">
        <v>3.0</v>
      </c>
      <c r="F1024" s="505">
        <v>2.0</v>
      </c>
      <c r="G1024" s="505">
        <v>3.0</v>
      </c>
      <c r="H1024" s="505">
        <v>2.0</v>
      </c>
      <c r="I1024" s="505">
        <v>10.0</v>
      </c>
      <c r="J1024" s="15"/>
      <c r="K1024" s="15"/>
      <c r="L1024" s="15"/>
      <c r="M1024" s="15"/>
      <c r="N1024" s="15"/>
      <c r="O1024" s="15"/>
      <c r="P1024" s="15"/>
    </row>
    <row r="1025" ht="15.75" customHeight="1">
      <c r="A1025" s="394"/>
      <c r="B1025" s="15"/>
      <c r="C1025" s="15"/>
      <c r="D1025" s="15"/>
      <c r="E1025" s="505">
        <v>3.0</v>
      </c>
      <c r="F1025" s="505">
        <v>2.0</v>
      </c>
      <c r="G1025" s="505">
        <v>2.0</v>
      </c>
      <c r="H1025" s="505">
        <v>2.0</v>
      </c>
      <c r="I1025" s="505">
        <v>9.0</v>
      </c>
      <c r="J1025" s="15"/>
      <c r="K1025" s="15"/>
      <c r="L1025" s="15"/>
      <c r="M1025" s="15"/>
      <c r="N1025" s="15"/>
      <c r="O1025" s="15"/>
      <c r="P1025" s="15"/>
    </row>
    <row r="1026" ht="15.75" customHeight="1">
      <c r="A1026" s="394"/>
      <c r="B1026" s="15"/>
      <c r="C1026" s="15"/>
      <c r="D1026" s="15"/>
      <c r="E1026" s="505">
        <v>2.0</v>
      </c>
      <c r="F1026" s="505">
        <v>2.0</v>
      </c>
      <c r="G1026" s="505">
        <v>3.0</v>
      </c>
      <c r="H1026" s="505">
        <v>2.0</v>
      </c>
      <c r="I1026" s="505">
        <v>9.0</v>
      </c>
      <c r="J1026" s="15"/>
      <c r="K1026" s="15"/>
      <c r="L1026" s="15"/>
      <c r="M1026" s="15"/>
      <c r="N1026" s="15"/>
      <c r="O1026" s="15"/>
      <c r="P1026" s="15"/>
    </row>
    <row r="1027" ht="15.75" customHeight="1">
      <c r="A1027" s="394"/>
      <c r="B1027" s="15"/>
      <c r="C1027" s="15"/>
      <c r="D1027" s="15"/>
      <c r="E1027" s="505">
        <v>3.0</v>
      </c>
      <c r="F1027" s="505">
        <v>2.0</v>
      </c>
      <c r="G1027" s="505">
        <v>2.0</v>
      </c>
      <c r="H1027" s="505">
        <v>2.0</v>
      </c>
      <c r="I1027" s="505">
        <v>9.0</v>
      </c>
      <c r="J1027" s="15"/>
      <c r="K1027" s="15"/>
      <c r="L1027" s="15"/>
      <c r="M1027" s="15"/>
      <c r="N1027" s="15"/>
      <c r="O1027" s="15"/>
      <c r="P1027" s="15"/>
    </row>
    <row r="1028" ht="15.75" customHeight="1">
      <c r="A1028" s="394"/>
      <c r="B1028" s="15"/>
      <c r="C1028" s="15"/>
      <c r="D1028" s="15"/>
      <c r="E1028" s="505">
        <v>2.0</v>
      </c>
      <c r="F1028" s="505">
        <v>1.0</v>
      </c>
      <c r="G1028" s="505">
        <v>3.0</v>
      </c>
      <c r="H1028" s="505">
        <v>2.0</v>
      </c>
      <c r="I1028" s="505">
        <v>8.0</v>
      </c>
      <c r="J1028" s="15"/>
      <c r="K1028" s="15"/>
      <c r="L1028" s="15"/>
      <c r="M1028" s="15"/>
      <c r="N1028" s="15"/>
      <c r="O1028" s="15"/>
      <c r="P1028" s="15"/>
    </row>
    <row r="1029" ht="15.75" customHeight="1">
      <c r="A1029" s="394"/>
      <c r="B1029" s="15"/>
      <c r="C1029" s="15"/>
      <c r="D1029" s="15"/>
      <c r="E1029" s="505">
        <v>3.0</v>
      </c>
      <c r="F1029" s="505">
        <v>1.0</v>
      </c>
      <c r="G1029" s="505">
        <v>2.0</v>
      </c>
      <c r="H1029" s="505">
        <v>2.0</v>
      </c>
      <c r="I1029" s="505">
        <v>8.0</v>
      </c>
      <c r="J1029" s="15"/>
      <c r="K1029" s="15"/>
      <c r="L1029" s="15"/>
      <c r="M1029" s="15"/>
      <c r="N1029" s="15"/>
      <c r="O1029" s="15"/>
      <c r="P1029" s="15"/>
    </row>
    <row r="1030" ht="15.75" customHeight="1">
      <c r="A1030" s="394"/>
      <c r="B1030" s="15"/>
      <c r="C1030" s="15"/>
      <c r="D1030" s="15"/>
      <c r="E1030" s="505">
        <v>3.0</v>
      </c>
      <c r="F1030" s="505">
        <v>2.0</v>
      </c>
      <c r="G1030" s="505">
        <v>2.0</v>
      </c>
      <c r="H1030" s="505">
        <v>2.0</v>
      </c>
      <c r="I1030" s="505">
        <v>9.0</v>
      </c>
      <c r="J1030" s="15"/>
      <c r="K1030" s="15"/>
      <c r="L1030" s="15"/>
      <c r="M1030" s="15"/>
      <c r="N1030" s="15"/>
      <c r="O1030" s="15"/>
      <c r="P1030" s="15"/>
    </row>
    <row r="1031" ht="15.75" customHeight="1">
      <c r="A1031" s="394"/>
      <c r="B1031" s="15"/>
      <c r="C1031" s="15"/>
      <c r="D1031" s="15"/>
      <c r="E1031" s="505">
        <v>2.0</v>
      </c>
      <c r="F1031" s="505">
        <v>2.0</v>
      </c>
      <c r="G1031" s="505">
        <v>3.0</v>
      </c>
      <c r="H1031" s="505">
        <v>2.0</v>
      </c>
      <c r="I1031" s="505">
        <v>9.0</v>
      </c>
      <c r="J1031" s="15"/>
      <c r="K1031" s="15"/>
      <c r="L1031" s="15"/>
      <c r="M1031" s="15"/>
      <c r="N1031" s="15"/>
      <c r="O1031" s="15"/>
      <c r="P1031" s="15"/>
    </row>
    <row r="1032" ht="15.75" customHeight="1">
      <c r="A1032" s="394"/>
      <c r="B1032" s="15"/>
      <c r="C1032" s="15"/>
      <c r="D1032" s="15"/>
      <c r="E1032" s="505">
        <v>3.0</v>
      </c>
      <c r="F1032" s="505">
        <v>2.0</v>
      </c>
      <c r="G1032" s="505">
        <v>3.0</v>
      </c>
      <c r="H1032" s="505">
        <v>2.0</v>
      </c>
      <c r="I1032" s="505">
        <v>10.0</v>
      </c>
      <c r="J1032" s="15"/>
      <c r="K1032" s="15"/>
      <c r="L1032" s="15"/>
      <c r="M1032" s="15"/>
      <c r="N1032" s="15"/>
      <c r="O1032" s="15"/>
      <c r="P1032" s="15"/>
    </row>
    <row r="1033" ht="15.75" customHeight="1">
      <c r="A1033" s="394"/>
      <c r="B1033" s="15"/>
      <c r="C1033" s="15"/>
      <c r="D1033" s="15"/>
      <c r="E1033" s="505">
        <v>3.0</v>
      </c>
      <c r="F1033" s="505">
        <v>2.0</v>
      </c>
      <c r="G1033" s="505">
        <v>3.0</v>
      </c>
      <c r="H1033" s="505">
        <v>2.0</v>
      </c>
      <c r="I1033" s="505">
        <v>10.0</v>
      </c>
      <c r="J1033" s="15"/>
      <c r="K1033" s="15"/>
      <c r="L1033" s="15"/>
      <c r="M1033" s="15"/>
      <c r="N1033" s="15"/>
      <c r="O1033" s="15"/>
      <c r="P1033" s="15"/>
    </row>
    <row r="1034" ht="15.75" customHeight="1">
      <c r="A1034" s="394"/>
      <c r="B1034" s="15"/>
      <c r="C1034" s="15"/>
      <c r="D1034" s="15"/>
      <c r="E1034" s="505"/>
      <c r="F1034" s="505"/>
      <c r="G1034" s="505"/>
      <c r="H1034" s="505"/>
      <c r="I1034" s="505"/>
      <c r="J1034" s="15"/>
      <c r="K1034" s="15"/>
      <c r="L1034" s="15"/>
      <c r="M1034" s="15"/>
      <c r="N1034" s="15"/>
      <c r="O1034" s="15"/>
      <c r="P1034" s="15"/>
    </row>
    <row r="1035" ht="15.75" customHeight="1">
      <c r="A1035" s="394"/>
      <c r="B1035" s="16"/>
      <c r="C1035" s="16"/>
      <c r="D1035" s="16"/>
      <c r="E1035" s="505"/>
      <c r="F1035" s="505"/>
      <c r="G1035" s="505"/>
      <c r="H1035" s="505"/>
      <c r="I1035" s="505"/>
      <c r="J1035" s="16"/>
      <c r="K1035" s="16"/>
      <c r="L1035" s="16"/>
      <c r="M1035" s="16"/>
      <c r="N1035" s="16"/>
      <c r="O1035" s="16"/>
      <c r="P1035" s="16"/>
    </row>
    <row r="1036" ht="15.75" customHeight="1">
      <c r="A1036" s="480"/>
      <c r="B1036" s="481" t="s">
        <v>519</v>
      </c>
      <c r="C1036" s="482" t="s">
        <v>520</v>
      </c>
      <c r="D1036" s="483" t="s">
        <v>521</v>
      </c>
      <c r="E1036" s="505">
        <v>3.0</v>
      </c>
      <c r="F1036" s="505">
        <v>2.0</v>
      </c>
      <c r="G1036" s="505">
        <v>3.0</v>
      </c>
      <c r="H1036" s="505">
        <v>2.0</v>
      </c>
      <c r="I1036" s="505">
        <v>10.0</v>
      </c>
      <c r="J1036" s="508">
        <v>9.3</v>
      </c>
      <c r="K1036" s="506">
        <v>3.0</v>
      </c>
      <c r="L1036" s="506">
        <v>3.0</v>
      </c>
      <c r="M1036" s="506">
        <v>2.0</v>
      </c>
      <c r="N1036" s="508">
        <v>3.0</v>
      </c>
      <c r="O1036" s="508">
        <v>11.0</v>
      </c>
      <c r="P1036" s="507">
        <f>SUM(J1036,O1036)</f>
        <v>20.3</v>
      </c>
    </row>
    <row r="1037" ht="15.75" customHeight="1">
      <c r="A1037" s="394"/>
      <c r="B1037" s="15"/>
      <c r="C1037" s="15"/>
      <c r="D1037" s="15"/>
      <c r="E1037" s="505">
        <v>3.0</v>
      </c>
      <c r="F1037" s="505">
        <v>2.0</v>
      </c>
      <c r="G1037" s="505">
        <v>3.0</v>
      </c>
      <c r="H1037" s="505">
        <v>2.0</v>
      </c>
      <c r="I1037" s="505">
        <v>10.0</v>
      </c>
      <c r="J1037" s="15"/>
      <c r="K1037" s="15"/>
      <c r="L1037" s="15"/>
      <c r="M1037" s="15"/>
      <c r="N1037" s="15"/>
      <c r="O1037" s="15"/>
      <c r="P1037" s="15"/>
    </row>
    <row r="1038" ht="15.75" customHeight="1">
      <c r="A1038" s="394"/>
      <c r="B1038" s="15"/>
      <c r="C1038" s="15"/>
      <c r="D1038" s="15"/>
      <c r="E1038" s="505">
        <v>3.0</v>
      </c>
      <c r="F1038" s="505">
        <v>2.0</v>
      </c>
      <c r="G1038" s="505">
        <v>3.0</v>
      </c>
      <c r="H1038" s="505">
        <v>2.0</v>
      </c>
      <c r="I1038" s="505">
        <v>10.0</v>
      </c>
      <c r="J1038" s="15"/>
      <c r="K1038" s="15"/>
      <c r="L1038" s="15"/>
      <c r="M1038" s="15"/>
      <c r="N1038" s="15"/>
      <c r="O1038" s="15"/>
      <c r="P1038" s="15"/>
    </row>
    <row r="1039" ht="15.75" customHeight="1">
      <c r="A1039" s="394"/>
      <c r="B1039" s="15"/>
      <c r="C1039" s="15"/>
      <c r="D1039" s="15"/>
      <c r="E1039" s="505">
        <v>3.0</v>
      </c>
      <c r="F1039" s="505">
        <v>2.0</v>
      </c>
      <c r="G1039" s="505">
        <v>2.0</v>
      </c>
      <c r="H1039" s="505">
        <v>2.0</v>
      </c>
      <c r="I1039" s="505">
        <v>9.0</v>
      </c>
      <c r="J1039" s="15"/>
      <c r="K1039" s="15"/>
      <c r="L1039" s="15"/>
      <c r="M1039" s="15"/>
      <c r="N1039" s="15"/>
      <c r="O1039" s="15"/>
      <c r="P1039" s="15"/>
    </row>
    <row r="1040" ht="15.75" customHeight="1">
      <c r="A1040" s="394"/>
      <c r="B1040" s="15"/>
      <c r="C1040" s="15"/>
      <c r="D1040" s="15"/>
      <c r="E1040" s="505">
        <v>2.0</v>
      </c>
      <c r="F1040" s="505">
        <v>2.0</v>
      </c>
      <c r="G1040" s="505">
        <v>3.0</v>
      </c>
      <c r="H1040" s="505">
        <v>2.0</v>
      </c>
      <c r="I1040" s="505">
        <v>9.0</v>
      </c>
      <c r="J1040" s="15"/>
      <c r="K1040" s="15"/>
      <c r="L1040" s="15"/>
      <c r="M1040" s="15"/>
      <c r="N1040" s="15"/>
      <c r="O1040" s="15"/>
      <c r="P1040" s="15"/>
    </row>
    <row r="1041" ht="15.75" customHeight="1">
      <c r="A1041" s="394"/>
      <c r="B1041" s="15"/>
      <c r="C1041" s="15"/>
      <c r="D1041" s="15"/>
      <c r="E1041" s="505">
        <v>3.0</v>
      </c>
      <c r="F1041" s="505">
        <v>2.0</v>
      </c>
      <c r="G1041" s="505">
        <v>2.0</v>
      </c>
      <c r="H1041" s="505">
        <v>2.0</v>
      </c>
      <c r="I1041" s="505">
        <v>9.0</v>
      </c>
      <c r="J1041" s="15"/>
      <c r="K1041" s="15"/>
      <c r="L1041" s="15"/>
      <c r="M1041" s="15"/>
      <c r="N1041" s="15"/>
      <c r="O1041" s="15"/>
      <c r="P1041" s="15"/>
    </row>
    <row r="1042" ht="15.75" customHeight="1">
      <c r="A1042" s="394"/>
      <c r="B1042" s="15"/>
      <c r="C1042" s="15"/>
      <c r="D1042" s="15"/>
      <c r="E1042" s="505">
        <v>2.0</v>
      </c>
      <c r="F1042" s="505">
        <v>1.0</v>
      </c>
      <c r="G1042" s="505">
        <v>3.0</v>
      </c>
      <c r="H1042" s="505">
        <v>2.0</v>
      </c>
      <c r="I1042" s="505">
        <v>8.0</v>
      </c>
      <c r="J1042" s="15"/>
      <c r="K1042" s="15"/>
      <c r="L1042" s="15"/>
      <c r="M1042" s="15"/>
      <c r="N1042" s="15"/>
      <c r="O1042" s="15"/>
      <c r="P1042" s="15"/>
    </row>
    <row r="1043" ht="15.75" customHeight="1">
      <c r="A1043" s="394"/>
      <c r="B1043" s="15"/>
      <c r="C1043" s="15"/>
      <c r="D1043" s="15"/>
      <c r="E1043" s="505">
        <v>3.0</v>
      </c>
      <c r="F1043" s="505">
        <v>1.0</v>
      </c>
      <c r="G1043" s="505">
        <v>2.0</v>
      </c>
      <c r="H1043" s="505">
        <v>2.0</v>
      </c>
      <c r="I1043" s="505">
        <v>8.0</v>
      </c>
      <c r="J1043" s="15"/>
      <c r="K1043" s="15"/>
      <c r="L1043" s="15"/>
      <c r="M1043" s="15"/>
      <c r="N1043" s="15"/>
      <c r="O1043" s="15"/>
      <c r="P1043" s="15"/>
    </row>
    <row r="1044" ht="15.75" customHeight="1">
      <c r="A1044" s="394"/>
      <c r="B1044" s="15"/>
      <c r="C1044" s="15"/>
      <c r="D1044" s="15"/>
      <c r="E1044" s="505">
        <v>3.0</v>
      </c>
      <c r="F1044" s="505">
        <v>2.0</v>
      </c>
      <c r="G1044" s="505">
        <v>3.0</v>
      </c>
      <c r="H1044" s="505">
        <v>2.0</v>
      </c>
      <c r="I1044" s="505">
        <v>10.0</v>
      </c>
      <c r="J1044" s="15"/>
      <c r="K1044" s="15"/>
      <c r="L1044" s="15"/>
      <c r="M1044" s="15"/>
      <c r="N1044" s="15"/>
      <c r="O1044" s="15"/>
      <c r="P1044" s="15"/>
    </row>
    <row r="1045" ht="15.75" customHeight="1">
      <c r="A1045" s="394"/>
      <c r="B1045" s="15"/>
      <c r="C1045" s="15"/>
      <c r="D1045" s="15"/>
      <c r="E1045" s="505">
        <v>3.0</v>
      </c>
      <c r="F1045" s="505">
        <v>2.0</v>
      </c>
      <c r="G1045" s="505">
        <v>3.0</v>
      </c>
      <c r="H1045" s="505">
        <v>2.0</v>
      </c>
      <c r="I1045" s="505">
        <v>10.0</v>
      </c>
      <c r="J1045" s="15"/>
      <c r="K1045" s="15"/>
      <c r="L1045" s="15"/>
      <c r="M1045" s="15"/>
      <c r="N1045" s="15"/>
      <c r="O1045" s="15"/>
      <c r="P1045" s="15"/>
    </row>
    <row r="1046" ht="15.75" customHeight="1">
      <c r="A1046" s="394"/>
      <c r="B1046" s="15"/>
      <c r="C1046" s="15"/>
      <c r="D1046" s="15"/>
      <c r="E1046" s="37"/>
      <c r="F1046" s="37"/>
      <c r="G1046" s="37"/>
      <c r="H1046" s="37"/>
      <c r="I1046" s="37"/>
      <c r="J1046" s="15"/>
      <c r="K1046" s="15"/>
      <c r="L1046" s="15"/>
      <c r="M1046" s="15"/>
      <c r="N1046" s="15"/>
      <c r="O1046" s="15"/>
      <c r="P1046" s="15"/>
    </row>
    <row r="1047" ht="15.75" customHeight="1">
      <c r="A1047" s="394"/>
      <c r="B1047" s="15"/>
      <c r="C1047" s="15"/>
      <c r="D1047" s="15"/>
      <c r="E1047" s="37"/>
      <c r="F1047" s="37"/>
      <c r="G1047" s="37"/>
      <c r="H1047" s="37"/>
      <c r="I1047" s="37"/>
      <c r="J1047" s="15"/>
      <c r="K1047" s="15"/>
      <c r="L1047" s="15"/>
      <c r="M1047" s="15"/>
      <c r="N1047" s="15"/>
      <c r="O1047" s="15"/>
      <c r="P1047" s="15"/>
    </row>
    <row r="1048" ht="15.75" customHeight="1">
      <c r="A1048" s="394"/>
      <c r="B1048" s="15"/>
      <c r="C1048" s="15"/>
      <c r="D1048" s="15"/>
      <c r="E1048" s="505"/>
      <c r="F1048" s="505"/>
      <c r="G1048" s="505"/>
      <c r="H1048" s="505"/>
      <c r="I1048" s="505"/>
      <c r="J1048" s="15"/>
      <c r="K1048" s="15"/>
      <c r="L1048" s="15"/>
      <c r="M1048" s="15"/>
      <c r="N1048" s="15"/>
      <c r="O1048" s="15"/>
      <c r="P1048" s="15"/>
    </row>
    <row r="1049" ht="15.75" customHeight="1">
      <c r="A1049" s="394"/>
      <c r="B1049" s="16"/>
      <c r="C1049" s="16"/>
      <c r="D1049" s="16"/>
      <c r="E1049" s="505"/>
      <c r="F1049" s="505"/>
      <c r="G1049" s="505"/>
      <c r="H1049" s="505"/>
      <c r="I1049" s="505"/>
      <c r="J1049" s="16"/>
      <c r="K1049" s="16"/>
      <c r="L1049" s="16"/>
      <c r="M1049" s="16"/>
      <c r="N1049" s="16"/>
      <c r="O1049" s="16"/>
      <c r="P1049" s="16"/>
    </row>
    <row r="1050" ht="15.75" customHeight="1">
      <c r="A1050" s="480"/>
      <c r="B1050" s="481" t="s">
        <v>522</v>
      </c>
      <c r="C1050" s="482" t="s">
        <v>523</v>
      </c>
      <c r="D1050" s="483" t="s">
        <v>524</v>
      </c>
      <c r="E1050" s="505">
        <v>3.0</v>
      </c>
      <c r="F1050" s="505">
        <v>2.0</v>
      </c>
      <c r="G1050" s="505">
        <v>3.0</v>
      </c>
      <c r="H1050" s="505">
        <v>2.0</v>
      </c>
      <c r="I1050" s="505">
        <v>10.0</v>
      </c>
      <c r="J1050" s="506">
        <v>9.25</v>
      </c>
      <c r="K1050" s="506">
        <v>3.0</v>
      </c>
      <c r="L1050" s="506">
        <v>3.0</v>
      </c>
      <c r="M1050" s="506">
        <v>2.0</v>
      </c>
      <c r="N1050" s="506">
        <v>5.0</v>
      </c>
      <c r="O1050" s="506">
        <v>13.0</v>
      </c>
      <c r="P1050" s="507">
        <f>SUM(J1050,O1050)</f>
        <v>22.25</v>
      </c>
    </row>
    <row r="1051" ht="15.75" customHeight="1">
      <c r="A1051" s="394"/>
      <c r="B1051" s="15"/>
      <c r="C1051" s="15"/>
      <c r="D1051" s="15"/>
      <c r="E1051" s="505">
        <v>3.0</v>
      </c>
      <c r="F1051" s="505">
        <v>2.0</v>
      </c>
      <c r="G1051" s="505">
        <v>3.0</v>
      </c>
      <c r="H1051" s="505">
        <v>2.0</v>
      </c>
      <c r="I1051" s="505">
        <v>10.0</v>
      </c>
      <c r="J1051" s="15"/>
      <c r="K1051" s="15"/>
      <c r="L1051" s="15"/>
      <c r="M1051" s="15"/>
      <c r="N1051" s="15"/>
      <c r="O1051" s="15"/>
      <c r="P1051" s="15"/>
    </row>
    <row r="1052" ht="15.75" customHeight="1">
      <c r="A1052" s="394"/>
      <c r="B1052" s="15"/>
      <c r="C1052" s="15"/>
      <c r="D1052" s="15"/>
      <c r="E1052" s="505">
        <v>3.0</v>
      </c>
      <c r="F1052" s="505">
        <v>2.0</v>
      </c>
      <c r="G1052" s="505">
        <v>3.0</v>
      </c>
      <c r="H1052" s="505">
        <v>2.0</v>
      </c>
      <c r="I1052" s="505">
        <v>10.0</v>
      </c>
      <c r="J1052" s="15"/>
      <c r="K1052" s="15"/>
      <c r="L1052" s="15"/>
      <c r="M1052" s="15"/>
      <c r="N1052" s="15"/>
      <c r="O1052" s="15"/>
      <c r="P1052" s="15"/>
    </row>
    <row r="1053" ht="15.75" customHeight="1">
      <c r="A1053" s="394"/>
      <c r="B1053" s="15"/>
      <c r="C1053" s="15"/>
      <c r="D1053" s="15"/>
      <c r="E1053" s="505">
        <v>3.0</v>
      </c>
      <c r="F1053" s="505">
        <v>2.0</v>
      </c>
      <c r="G1053" s="505">
        <v>2.0</v>
      </c>
      <c r="H1053" s="505">
        <v>2.0</v>
      </c>
      <c r="I1053" s="505">
        <v>9.0</v>
      </c>
      <c r="J1053" s="15"/>
      <c r="K1053" s="15"/>
      <c r="L1053" s="15"/>
      <c r="M1053" s="15"/>
      <c r="N1053" s="15"/>
      <c r="O1053" s="15"/>
      <c r="P1053" s="15"/>
    </row>
    <row r="1054" ht="15.75" customHeight="1">
      <c r="A1054" s="394"/>
      <c r="B1054" s="15"/>
      <c r="C1054" s="15"/>
      <c r="D1054" s="15"/>
      <c r="E1054" s="505">
        <v>2.0</v>
      </c>
      <c r="F1054" s="505">
        <v>2.0</v>
      </c>
      <c r="G1054" s="505">
        <v>3.0</v>
      </c>
      <c r="H1054" s="505">
        <v>2.0</v>
      </c>
      <c r="I1054" s="505">
        <v>9.0</v>
      </c>
      <c r="J1054" s="15"/>
      <c r="K1054" s="15"/>
      <c r="L1054" s="15"/>
      <c r="M1054" s="15"/>
      <c r="N1054" s="15"/>
      <c r="O1054" s="15"/>
      <c r="P1054" s="15"/>
    </row>
    <row r="1055" ht="15.75" customHeight="1">
      <c r="A1055" s="394"/>
      <c r="B1055" s="15"/>
      <c r="C1055" s="15"/>
      <c r="D1055" s="15"/>
      <c r="E1055" s="505">
        <v>3.0</v>
      </c>
      <c r="F1055" s="505">
        <v>2.0</v>
      </c>
      <c r="G1055" s="505">
        <v>2.0</v>
      </c>
      <c r="H1055" s="505">
        <v>2.0</v>
      </c>
      <c r="I1055" s="505">
        <v>9.0</v>
      </c>
      <c r="J1055" s="15"/>
      <c r="K1055" s="15"/>
      <c r="L1055" s="15"/>
      <c r="M1055" s="15"/>
      <c r="N1055" s="15"/>
      <c r="O1055" s="15"/>
      <c r="P1055" s="15"/>
    </row>
    <row r="1056" ht="15.75" customHeight="1">
      <c r="A1056" s="394"/>
      <c r="B1056" s="15"/>
      <c r="C1056" s="15"/>
      <c r="D1056" s="15"/>
      <c r="E1056" s="505">
        <v>2.0</v>
      </c>
      <c r="F1056" s="505">
        <v>1.0</v>
      </c>
      <c r="G1056" s="505">
        <v>3.0</v>
      </c>
      <c r="H1056" s="505">
        <v>2.0</v>
      </c>
      <c r="I1056" s="505">
        <v>8.0</v>
      </c>
      <c r="J1056" s="15"/>
      <c r="K1056" s="15"/>
      <c r="L1056" s="15"/>
      <c r="M1056" s="15"/>
      <c r="N1056" s="15"/>
      <c r="O1056" s="15"/>
      <c r="P1056" s="15"/>
    </row>
    <row r="1057" ht="15.75" customHeight="1">
      <c r="A1057" s="394"/>
      <c r="B1057" s="15"/>
      <c r="C1057" s="15"/>
      <c r="D1057" s="15"/>
      <c r="E1057" s="505">
        <v>3.0</v>
      </c>
      <c r="F1057" s="505">
        <v>1.0</v>
      </c>
      <c r="G1057" s="505">
        <v>2.0</v>
      </c>
      <c r="H1057" s="505">
        <v>2.0</v>
      </c>
      <c r="I1057" s="505">
        <v>8.0</v>
      </c>
      <c r="J1057" s="15"/>
      <c r="K1057" s="15"/>
      <c r="L1057" s="15"/>
      <c r="M1057" s="15"/>
      <c r="N1057" s="15"/>
      <c r="O1057" s="15"/>
      <c r="P1057" s="15"/>
    </row>
    <row r="1058" ht="15.75" customHeight="1">
      <c r="A1058" s="394"/>
      <c r="B1058" s="15"/>
      <c r="C1058" s="15"/>
      <c r="D1058" s="15"/>
      <c r="E1058" s="505">
        <v>3.0</v>
      </c>
      <c r="F1058" s="505">
        <v>2.0</v>
      </c>
      <c r="G1058" s="505">
        <v>2.0</v>
      </c>
      <c r="H1058" s="505">
        <v>2.0</v>
      </c>
      <c r="I1058" s="505">
        <v>9.0</v>
      </c>
      <c r="J1058" s="15"/>
      <c r="K1058" s="15"/>
      <c r="L1058" s="15"/>
      <c r="M1058" s="15"/>
      <c r="N1058" s="15"/>
      <c r="O1058" s="15"/>
      <c r="P1058" s="15"/>
    </row>
    <row r="1059" ht="15.75" customHeight="1">
      <c r="A1059" s="394"/>
      <c r="B1059" s="15"/>
      <c r="C1059" s="15"/>
      <c r="D1059" s="15"/>
      <c r="E1059" s="505">
        <v>2.0</v>
      </c>
      <c r="F1059" s="505">
        <v>2.0</v>
      </c>
      <c r="G1059" s="505">
        <v>3.0</v>
      </c>
      <c r="H1059" s="505">
        <v>2.0</v>
      </c>
      <c r="I1059" s="505">
        <v>9.0</v>
      </c>
      <c r="J1059" s="15"/>
      <c r="K1059" s="15"/>
      <c r="L1059" s="15"/>
      <c r="M1059" s="15"/>
      <c r="N1059" s="15"/>
      <c r="O1059" s="15"/>
      <c r="P1059" s="15"/>
    </row>
    <row r="1060" ht="15.75" customHeight="1">
      <c r="A1060" s="394"/>
      <c r="B1060" s="15"/>
      <c r="C1060" s="15"/>
      <c r="D1060" s="15"/>
      <c r="E1060" s="505">
        <v>3.0</v>
      </c>
      <c r="F1060" s="505">
        <v>2.0</v>
      </c>
      <c r="G1060" s="505">
        <v>3.0</v>
      </c>
      <c r="H1060" s="505">
        <v>2.0</v>
      </c>
      <c r="I1060" s="505">
        <v>10.0</v>
      </c>
      <c r="J1060" s="15"/>
      <c r="K1060" s="15"/>
      <c r="L1060" s="15"/>
      <c r="M1060" s="15"/>
      <c r="N1060" s="15"/>
      <c r="O1060" s="15"/>
      <c r="P1060" s="15"/>
    </row>
    <row r="1061" ht="15.75" customHeight="1">
      <c r="A1061" s="394"/>
      <c r="B1061" s="15"/>
      <c r="C1061" s="15"/>
      <c r="D1061" s="15"/>
      <c r="E1061" s="505">
        <v>3.0</v>
      </c>
      <c r="F1061" s="505">
        <v>2.0</v>
      </c>
      <c r="G1061" s="505">
        <v>3.0</v>
      </c>
      <c r="H1061" s="505">
        <v>2.0</v>
      </c>
      <c r="I1061" s="505">
        <v>10.0</v>
      </c>
      <c r="J1061" s="15"/>
      <c r="K1061" s="15"/>
      <c r="L1061" s="15"/>
      <c r="M1061" s="15"/>
      <c r="N1061" s="15"/>
      <c r="O1061" s="15"/>
      <c r="P1061" s="15"/>
    </row>
    <row r="1062" ht="15.75" customHeight="1">
      <c r="A1062" s="394"/>
      <c r="B1062" s="15"/>
      <c r="C1062" s="15"/>
      <c r="D1062" s="15"/>
      <c r="E1062" s="505"/>
      <c r="F1062" s="505"/>
      <c r="G1062" s="505"/>
      <c r="H1062" s="505"/>
      <c r="I1062" s="505"/>
      <c r="J1062" s="15"/>
      <c r="K1062" s="15"/>
      <c r="L1062" s="15"/>
      <c r="M1062" s="15"/>
      <c r="N1062" s="15"/>
      <c r="O1062" s="15"/>
      <c r="P1062" s="15"/>
    </row>
    <row r="1063" ht="15.75" customHeight="1">
      <c r="A1063" s="394"/>
      <c r="B1063" s="16"/>
      <c r="C1063" s="16"/>
      <c r="D1063" s="16"/>
      <c r="E1063" s="505"/>
      <c r="F1063" s="505"/>
      <c r="G1063" s="505"/>
      <c r="H1063" s="505"/>
      <c r="I1063" s="505"/>
      <c r="J1063" s="16"/>
      <c r="K1063" s="16"/>
      <c r="L1063" s="16"/>
      <c r="M1063" s="16"/>
      <c r="N1063" s="16"/>
      <c r="O1063" s="16"/>
      <c r="P1063" s="16"/>
    </row>
    <row r="1064" ht="15.75" customHeight="1">
      <c r="A1064" s="480"/>
      <c r="B1064" s="481" t="s">
        <v>525</v>
      </c>
      <c r="C1064" s="482" t="s">
        <v>526</v>
      </c>
      <c r="D1064" s="483" t="s">
        <v>527</v>
      </c>
      <c r="E1064" s="505">
        <v>3.0</v>
      </c>
      <c r="F1064" s="505">
        <v>2.0</v>
      </c>
      <c r="G1064" s="505">
        <v>3.0</v>
      </c>
      <c r="H1064" s="505">
        <v>2.0</v>
      </c>
      <c r="I1064" s="505">
        <v>10.0</v>
      </c>
      <c r="J1064" s="506">
        <v>9.25</v>
      </c>
      <c r="K1064" s="506">
        <v>3.0</v>
      </c>
      <c r="L1064" s="506">
        <v>3.0</v>
      </c>
      <c r="M1064" s="506">
        <v>2.0</v>
      </c>
      <c r="N1064" s="506">
        <v>5.0</v>
      </c>
      <c r="O1064" s="506">
        <v>13.0</v>
      </c>
      <c r="P1064" s="507">
        <f>SUM(J1064,O1064)</f>
        <v>22.25</v>
      </c>
    </row>
    <row r="1065" ht="15.75" customHeight="1">
      <c r="A1065" s="394"/>
      <c r="B1065" s="15"/>
      <c r="C1065" s="15"/>
      <c r="D1065" s="15"/>
      <c r="E1065" s="505">
        <v>3.0</v>
      </c>
      <c r="F1065" s="505">
        <v>2.0</v>
      </c>
      <c r="G1065" s="505">
        <v>3.0</v>
      </c>
      <c r="H1065" s="505">
        <v>2.0</v>
      </c>
      <c r="I1065" s="505">
        <v>10.0</v>
      </c>
      <c r="J1065" s="15"/>
      <c r="K1065" s="15"/>
      <c r="L1065" s="15"/>
      <c r="M1065" s="15"/>
      <c r="N1065" s="15"/>
      <c r="O1065" s="15"/>
      <c r="P1065" s="15"/>
    </row>
    <row r="1066" ht="15.75" customHeight="1">
      <c r="A1066" s="394"/>
      <c r="B1066" s="15"/>
      <c r="C1066" s="15"/>
      <c r="D1066" s="15"/>
      <c r="E1066" s="505">
        <v>3.0</v>
      </c>
      <c r="F1066" s="505">
        <v>2.0</v>
      </c>
      <c r="G1066" s="505">
        <v>3.0</v>
      </c>
      <c r="H1066" s="505">
        <v>2.0</v>
      </c>
      <c r="I1066" s="505">
        <v>10.0</v>
      </c>
      <c r="J1066" s="15"/>
      <c r="K1066" s="15"/>
      <c r="L1066" s="15"/>
      <c r="M1066" s="15"/>
      <c r="N1066" s="15"/>
      <c r="O1066" s="15"/>
      <c r="P1066" s="15"/>
    </row>
    <row r="1067" ht="15.75" customHeight="1">
      <c r="A1067" s="394"/>
      <c r="B1067" s="15"/>
      <c r="C1067" s="15"/>
      <c r="D1067" s="15"/>
      <c r="E1067" s="505">
        <v>3.0</v>
      </c>
      <c r="F1067" s="505">
        <v>2.0</v>
      </c>
      <c r="G1067" s="505">
        <v>2.0</v>
      </c>
      <c r="H1067" s="505">
        <v>2.0</v>
      </c>
      <c r="I1067" s="505">
        <v>9.0</v>
      </c>
      <c r="J1067" s="15"/>
      <c r="K1067" s="15"/>
      <c r="L1067" s="15"/>
      <c r="M1067" s="15"/>
      <c r="N1067" s="15"/>
      <c r="O1067" s="15"/>
      <c r="P1067" s="15"/>
    </row>
    <row r="1068" ht="15.75" customHeight="1">
      <c r="A1068" s="394"/>
      <c r="B1068" s="15"/>
      <c r="C1068" s="15"/>
      <c r="D1068" s="15"/>
      <c r="E1068" s="505">
        <v>2.0</v>
      </c>
      <c r="F1068" s="505">
        <v>2.0</v>
      </c>
      <c r="G1068" s="505">
        <v>3.0</v>
      </c>
      <c r="H1068" s="505">
        <v>2.0</v>
      </c>
      <c r="I1068" s="505">
        <v>9.0</v>
      </c>
      <c r="J1068" s="15"/>
      <c r="K1068" s="15"/>
      <c r="L1068" s="15"/>
      <c r="M1068" s="15"/>
      <c r="N1068" s="15"/>
      <c r="O1068" s="15"/>
      <c r="P1068" s="15"/>
    </row>
    <row r="1069" ht="15.75" customHeight="1">
      <c r="A1069" s="394"/>
      <c r="B1069" s="15"/>
      <c r="C1069" s="15"/>
      <c r="D1069" s="15"/>
      <c r="E1069" s="505">
        <v>3.0</v>
      </c>
      <c r="F1069" s="505">
        <v>2.0</v>
      </c>
      <c r="G1069" s="505">
        <v>2.0</v>
      </c>
      <c r="H1069" s="505">
        <v>2.0</v>
      </c>
      <c r="I1069" s="505">
        <v>9.0</v>
      </c>
      <c r="J1069" s="15"/>
      <c r="K1069" s="15"/>
      <c r="L1069" s="15"/>
      <c r="M1069" s="15"/>
      <c r="N1069" s="15"/>
      <c r="O1069" s="15"/>
      <c r="P1069" s="15"/>
    </row>
    <row r="1070" ht="15.75" customHeight="1">
      <c r="A1070" s="394"/>
      <c r="B1070" s="15"/>
      <c r="C1070" s="15"/>
      <c r="D1070" s="15"/>
      <c r="E1070" s="505">
        <v>2.0</v>
      </c>
      <c r="F1070" s="505">
        <v>1.0</v>
      </c>
      <c r="G1070" s="505">
        <v>3.0</v>
      </c>
      <c r="H1070" s="505">
        <v>2.0</v>
      </c>
      <c r="I1070" s="505">
        <v>8.0</v>
      </c>
      <c r="J1070" s="15"/>
      <c r="K1070" s="15"/>
      <c r="L1070" s="15"/>
      <c r="M1070" s="15"/>
      <c r="N1070" s="15"/>
      <c r="O1070" s="15"/>
      <c r="P1070" s="15"/>
    </row>
    <row r="1071" ht="15.75" customHeight="1">
      <c r="A1071" s="394"/>
      <c r="B1071" s="15"/>
      <c r="C1071" s="15"/>
      <c r="D1071" s="15"/>
      <c r="E1071" s="505">
        <v>3.0</v>
      </c>
      <c r="F1071" s="505">
        <v>1.0</v>
      </c>
      <c r="G1071" s="505">
        <v>2.0</v>
      </c>
      <c r="H1071" s="505">
        <v>2.0</v>
      </c>
      <c r="I1071" s="505">
        <v>8.0</v>
      </c>
      <c r="J1071" s="15"/>
      <c r="K1071" s="15"/>
      <c r="L1071" s="15"/>
      <c r="M1071" s="15"/>
      <c r="N1071" s="15"/>
      <c r="O1071" s="15"/>
      <c r="P1071" s="15"/>
    </row>
    <row r="1072" ht="15.75" customHeight="1">
      <c r="A1072" s="394"/>
      <c r="B1072" s="15"/>
      <c r="C1072" s="15"/>
      <c r="D1072" s="15"/>
      <c r="E1072" s="505">
        <v>3.0</v>
      </c>
      <c r="F1072" s="505">
        <v>2.0</v>
      </c>
      <c r="G1072" s="505">
        <v>2.0</v>
      </c>
      <c r="H1072" s="505">
        <v>2.0</v>
      </c>
      <c r="I1072" s="505">
        <v>9.0</v>
      </c>
      <c r="J1072" s="15"/>
      <c r="K1072" s="15"/>
      <c r="L1072" s="15"/>
      <c r="M1072" s="15"/>
      <c r="N1072" s="15"/>
      <c r="O1072" s="15"/>
      <c r="P1072" s="15"/>
    </row>
    <row r="1073" ht="15.75" customHeight="1">
      <c r="A1073" s="394"/>
      <c r="B1073" s="15"/>
      <c r="C1073" s="15"/>
      <c r="D1073" s="15"/>
      <c r="E1073" s="505">
        <v>2.0</v>
      </c>
      <c r="F1073" s="505">
        <v>2.0</v>
      </c>
      <c r="G1073" s="505">
        <v>3.0</v>
      </c>
      <c r="H1073" s="505">
        <v>2.0</v>
      </c>
      <c r="I1073" s="505">
        <v>9.0</v>
      </c>
      <c r="J1073" s="15"/>
      <c r="K1073" s="15"/>
      <c r="L1073" s="15"/>
      <c r="M1073" s="15"/>
      <c r="N1073" s="15"/>
      <c r="O1073" s="15"/>
      <c r="P1073" s="15"/>
    </row>
    <row r="1074" ht="15.75" customHeight="1">
      <c r="A1074" s="394"/>
      <c r="B1074" s="15"/>
      <c r="C1074" s="15"/>
      <c r="D1074" s="15"/>
      <c r="E1074" s="505">
        <v>3.0</v>
      </c>
      <c r="F1074" s="505">
        <v>2.0</v>
      </c>
      <c r="G1074" s="505">
        <v>3.0</v>
      </c>
      <c r="H1074" s="505">
        <v>2.0</v>
      </c>
      <c r="I1074" s="505">
        <v>10.0</v>
      </c>
      <c r="J1074" s="15"/>
      <c r="K1074" s="15"/>
      <c r="L1074" s="15"/>
      <c r="M1074" s="15"/>
      <c r="N1074" s="15"/>
      <c r="O1074" s="15"/>
      <c r="P1074" s="15"/>
    </row>
    <row r="1075" ht="15.75" customHeight="1">
      <c r="A1075" s="394"/>
      <c r="B1075" s="15"/>
      <c r="C1075" s="15"/>
      <c r="D1075" s="15"/>
      <c r="E1075" s="505">
        <v>3.0</v>
      </c>
      <c r="F1075" s="505">
        <v>2.0</v>
      </c>
      <c r="G1075" s="505">
        <v>3.0</v>
      </c>
      <c r="H1075" s="505">
        <v>2.0</v>
      </c>
      <c r="I1075" s="505">
        <v>10.0</v>
      </c>
      <c r="J1075" s="15"/>
      <c r="K1075" s="15"/>
      <c r="L1075" s="15"/>
      <c r="M1075" s="15"/>
      <c r="N1075" s="15"/>
      <c r="O1075" s="15"/>
      <c r="P1075" s="15"/>
    </row>
    <row r="1076" ht="15.75" customHeight="1">
      <c r="A1076" s="394"/>
      <c r="B1076" s="15"/>
      <c r="C1076" s="15"/>
      <c r="D1076" s="15"/>
      <c r="E1076" s="505"/>
      <c r="F1076" s="505"/>
      <c r="G1076" s="505"/>
      <c r="H1076" s="505"/>
      <c r="I1076" s="505"/>
      <c r="J1076" s="15"/>
      <c r="K1076" s="15"/>
      <c r="L1076" s="15"/>
      <c r="M1076" s="15"/>
      <c r="N1076" s="15"/>
      <c r="O1076" s="15"/>
      <c r="P1076" s="15"/>
    </row>
    <row r="1077" ht="15.75" customHeight="1">
      <c r="A1077" s="394"/>
      <c r="B1077" s="16"/>
      <c r="C1077" s="16"/>
      <c r="D1077" s="16"/>
      <c r="E1077" s="505"/>
      <c r="F1077" s="505"/>
      <c r="G1077" s="505"/>
      <c r="H1077" s="505"/>
      <c r="I1077" s="505"/>
      <c r="J1077" s="16"/>
      <c r="K1077" s="16"/>
      <c r="L1077" s="16"/>
      <c r="M1077" s="16"/>
      <c r="N1077" s="16"/>
      <c r="O1077" s="16"/>
      <c r="P1077" s="16"/>
    </row>
    <row r="1078" ht="15.75" customHeight="1">
      <c r="A1078" s="480"/>
      <c r="B1078" s="481" t="s">
        <v>528</v>
      </c>
      <c r="C1078" s="482" t="s">
        <v>529</v>
      </c>
      <c r="D1078" s="483" t="s">
        <v>530</v>
      </c>
      <c r="E1078" s="505">
        <v>3.0</v>
      </c>
      <c r="F1078" s="505">
        <v>2.0</v>
      </c>
      <c r="G1078" s="505">
        <v>3.0</v>
      </c>
      <c r="H1078" s="505">
        <v>2.0</v>
      </c>
      <c r="I1078" s="505">
        <v>10.0</v>
      </c>
      <c r="J1078" s="506">
        <v>9.25</v>
      </c>
      <c r="K1078" s="506">
        <v>3.0</v>
      </c>
      <c r="L1078" s="506">
        <v>3.0</v>
      </c>
      <c r="M1078" s="506">
        <v>2.0</v>
      </c>
      <c r="N1078" s="506">
        <v>5.0</v>
      </c>
      <c r="O1078" s="506">
        <v>13.0</v>
      </c>
      <c r="P1078" s="507">
        <f>SUM(J1078,O1078)</f>
        <v>22.25</v>
      </c>
    </row>
    <row r="1079" ht="15.75" customHeight="1">
      <c r="A1079" s="394"/>
      <c r="B1079" s="15"/>
      <c r="C1079" s="15"/>
      <c r="D1079" s="15"/>
      <c r="E1079" s="505">
        <v>3.0</v>
      </c>
      <c r="F1079" s="505">
        <v>2.0</v>
      </c>
      <c r="G1079" s="505">
        <v>3.0</v>
      </c>
      <c r="H1079" s="505">
        <v>2.0</v>
      </c>
      <c r="I1079" s="505">
        <v>10.0</v>
      </c>
      <c r="J1079" s="15"/>
      <c r="K1079" s="15"/>
      <c r="L1079" s="15"/>
      <c r="M1079" s="15"/>
      <c r="N1079" s="15"/>
      <c r="O1079" s="15"/>
      <c r="P1079" s="15"/>
    </row>
    <row r="1080" ht="15.75" customHeight="1">
      <c r="A1080" s="394"/>
      <c r="B1080" s="15"/>
      <c r="C1080" s="15"/>
      <c r="D1080" s="15"/>
      <c r="E1080" s="505">
        <v>3.0</v>
      </c>
      <c r="F1080" s="505">
        <v>2.0</v>
      </c>
      <c r="G1080" s="505">
        <v>3.0</v>
      </c>
      <c r="H1080" s="505">
        <v>2.0</v>
      </c>
      <c r="I1080" s="505">
        <v>10.0</v>
      </c>
      <c r="J1080" s="15"/>
      <c r="K1080" s="15"/>
      <c r="L1080" s="15"/>
      <c r="M1080" s="15"/>
      <c r="N1080" s="15"/>
      <c r="O1080" s="15"/>
      <c r="P1080" s="15"/>
    </row>
    <row r="1081" ht="15.75" customHeight="1">
      <c r="A1081" s="394"/>
      <c r="B1081" s="15"/>
      <c r="C1081" s="15"/>
      <c r="D1081" s="15"/>
      <c r="E1081" s="505">
        <v>3.0</v>
      </c>
      <c r="F1081" s="505">
        <v>2.0</v>
      </c>
      <c r="G1081" s="505">
        <v>2.0</v>
      </c>
      <c r="H1081" s="505">
        <v>2.0</v>
      </c>
      <c r="I1081" s="505">
        <v>9.0</v>
      </c>
      <c r="J1081" s="15"/>
      <c r="K1081" s="15"/>
      <c r="L1081" s="15"/>
      <c r="M1081" s="15"/>
      <c r="N1081" s="15"/>
      <c r="O1081" s="15"/>
      <c r="P1081" s="15"/>
    </row>
    <row r="1082" ht="15.75" customHeight="1">
      <c r="A1082" s="394"/>
      <c r="B1082" s="15"/>
      <c r="C1082" s="15"/>
      <c r="D1082" s="15"/>
      <c r="E1082" s="505">
        <v>2.0</v>
      </c>
      <c r="F1082" s="505">
        <v>2.0</v>
      </c>
      <c r="G1082" s="505">
        <v>3.0</v>
      </c>
      <c r="H1082" s="505">
        <v>2.0</v>
      </c>
      <c r="I1082" s="505">
        <v>9.0</v>
      </c>
      <c r="J1082" s="15"/>
      <c r="K1082" s="15"/>
      <c r="L1082" s="15"/>
      <c r="M1082" s="15"/>
      <c r="N1082" s="15"/>
      <c r="O1082" s="15"/>
      <c r="P1082" s="15"/>
    </row>
    <row r="1083" ht="15.75" customHeight="1">
      <c r="A1083" s="394"/>
      <c r="B1083" s="15"/>
      <c r="C1083" s="15"/>
      <c r="D1083" s="15"/>
      <c r="E1083" s="505">
        <v>3.0</v>
      </c>
      <c r="F1083" s="505">
        <v>2.0</v>
      </c>
      <c r="G1083" s="505">
        <v>2.0</v>
      </c>
      <c r="H1083" s="505">
        <v>2.0</v>
      </c>
      <c r="I1083" s="505">
        <v>9.0</v>
      </c>
      <c r="J1083" s="15"/>
      <c r="K1083" s="15"/>
      <c r="L1083" s="15"/>
      <c r="M1083" s="15"/>
      <c r="N1083" s="15"/>
      <c r="O1083" s="15"/>
      <c r="P1083" s="15"/>
    </row>
    <row r="1084" ht="15.75" customHeight="1">
      <c r="A1084" s="394"/>
      <c r="B1084" s="15"/>
      <c r="C1084" s="15"/>
      <c r="D1084" s="15"/>
      <c r="E1084" s="505">
        <v>2.0</v>
      </c>
      <c r="F1084" s="505">
        <v>1.0</v>
      </c>
      <c r="G1084" s="505">
        <v>3.0</v>
      </c>
      <c r="H1084" s="505">
        <v>2.0</v>
      </c>
      <c r="I1084" s="505">
        <v>8.0</v>
      </c>
      <c r="J1084" s="15"/>
      <c r="K1084" s="15"/>
      <c r="L1084" s="15"/>
      <c r="M1084" s="15"/>
      <c r="N1084" s="15"/>
      <c r="O1084" s="15"/>
      <c r="P1084" s="15"/>
    </row>
    <row r="1085" ht="15.75" customHeight="1">
      <c r="A1085" s="394"/>
      <c r="B1085" s="15"/>
      <c r="C1085" s="15"/>
      <c r="D1085" s="15"/>
      <c r="E1085" s="505">
        <v>3.0</v>
      </c>
      <c r="F1085" s="505">
        <v>1.0</v>
      </c>
      <c r="G1085" s="505">
        <v>2.0</v>
      </c>
      <c r="H1085" s="505">
        <v>2.0</v>
      </c>
      <c r="I1085" s="505">
        <v>8.0</v>
      </c>
      <c r="J1085" s="15"/>
      <c r="K1085" s="15"/>
      <c r="L1085" s="15"/>
      <c r="M1085" s="15"/>
      <c r="N1085" s="15"/>
      <c r="O1085" s="15"/>
      <c r="P1085" s="15"/>
    </row>
    <row r="1086" ht="15.75" customHeight="1">
      <c r="A1086" s="394"/>
      <c r="B1086" s="15"/>
      <c r="C1086" s="15"/>
      <c r="D1086" s="15"/>
      <c r="E1086" s="505">
        <v>3.0</v>
      </c>
      <c r="F1086" s="505">
        <v>2.0</v>
      </c>
      <c r="G1086" s="505">
        <v>2.0</v>
      </c>
      <c r="H1086" s="505">
        <v>2.0</v>
      </c>
      <c r="I1086" s="505">
        <v>9.0</v>
      </c>
      <c r="J1086" s="15"/>
      <c r="K1086" s="15"/>
      <c r="L1086" s="15"/>
      <c r="M1086" s="15"/>
      <c r="N1086" s="15"/>
      <c r="O1086" s="15"/>
      <c r="P1086" s="15"/>
    </row>
    <row r="1087" ht="15.75" customHeight="1">
      <c r="A1087" s="394"/>
      <c r="B1087" s="15"/>
      <c r="C1087" s="15"/>
      <c r="D1087" s="15"/>
      <c r="E1087" s="505">
        <v>2.0</v>
      </c>
      <c r="F1087" s="505">
        <v>2.0</v>
      </c>
      <c r="G1087" s="505">
        <v>3.0</v>
      </c>
      <c r="H1087" s="505">
        <v>2.0</v>
      </c>
      <c r="I1087" s="505">
        <v>9.0</v>
      </c>
      <c r="J1087" s="15"/>
      <c r="K1087" s="15"/>
      <c r="L1087" s="15"/>
      <c r="M1087" s="15"/>
      <c r="N1087" s="15"/>
      <c r="O1087" s="15"/>
      <c r="P1087" s="15"/>
    </row>
    <row r="1088" ht="15.75" customHeight="1">
      <c r="A1088" s="394"/>
      <c r="B1088" s="15"/>
      <c r="C1088" s="15"/>
      <c r="D1088" s="15"/>
      <c r="E1088" s="505">
        <v>3.0</v>
      </c>
      <c r="F1088" s="505">
        <v>2.0</v>
      </c>
      <c r="G1088" s="505">
        <v>3.0</v>
      </c>
      <c r="H1088" s="505">
        <v>2.0</v>
      </c>
      <c r="I1088" s="505">
        <v>10.0</v>
      </c>
      <c r="J1088" s="15"/>
      <c r="K1088" s="15"/>
      <c r="L1088" s="15"/>
      <c r="M1088" s="15"/>
      <c r="N1088" s="15"/>
      <c r="O1088" s="15"/>
      <c r="P1088" s="15"/>
    </row>
    <row r="1089" ht="15.75" customHeight="1">
      <c r="A1089" s="394"/>
      <c r="B1089" s="15"/>
      <c r="C1089" s="15"/>
      <c r="D1089" s="15"/>
      <c r="E1089" s="505">
        <v>3.0</v>
      </c>
      <c r="F1089" s="505">
        <v>2.0</v>
      </c>
      <c r="G1089" s="505">
        <v>3.0</v>
      </c>
      <c r="H1089" s="505">
        <v>2.0</v>
      </c>
      <c r="I1089" s="505">
        <v>10.0</v>
      </c>
      <c r="J1089" s="15"/>
      <c r="K1089" s="15"/>
      <c r="L1089" s="15"/>
      <c r="M1089" s="15"/>
      <c r="N1089" s="15"/>
      <c r="O1089" s="15"/>
      <c r="P1089" s="15"/>
    </row>
    <row r="1090" ht="15.75" customHeight="1">
      <c r="A1090" s="394"/>
      <c r="B1090" s="15"/>
      <c r="C1090" s="15"/>
      <c r="D1090" s="15"/>
      <c r="E1090" s="505"/>
      <c r="F1090" s="505"/>
      <c r="G1090" s="505"/>
      <c r="H1090" s="505"/>
      <c r="I1090" s="505"/>
      <c r="J1090" s="15"/>
      <c r="K1090" s="15"/>
      <c r="L1090" s="15"/>
      <c r="M1090" s="15"/>
      <c r="N1090" s="15"/>
      <c r="O1090" s="15"/>
      <c r="P1090" s="15"/>
    </row>
    <row r="1091" ht="15.75" customHeight="1">
      <c r="A1091" s="394"/>
      <c r="B1091" s="16"/>
      <c r="C1091" s="16"/>
      <c r="D1091" s="16"/>
      <c r="E1091" s="505"/>
      <c r="F1091" s="505"/>
      <c r="G1091" s="505"/>
      <c r="H1091" s="505"/>
      <c r="I1091" s="505"/>
      <c r="J1091" s="16"/>
      <c r="K1091" s="16"/>
      <c r="L1091" s="16"/>
      <c r="M1091" s="16"/>
      <c r="N1091" s="16"/>
      <c r="O1091" s="16"/>
      <c r="P1091" s="16"/>
    </row>
    <row r="1092" ht="15.75" customHeight="1">
      <c r="A1092" s="480"/>
      <c r="B1092" s="481" t="s">
        <v>531</v>
      </c>
      <c r="C1092" s="482" t="s">
        <v>532</v>
      </c>
      <c r="D1092" s="483" t="s">
        <v>533</v>
      </c>
      <c r="E1092" s="505">
        <v>3.0</v>
      </c>
      <c r="F1092" s="505">
        <v>2.0</v>
      </c>
      <c r="G1092" s="505">
        <v>3.0</v>
      </c>
      <c r="H1092" s="505">
        <v>2.0</v>
      </c>
      <c r="I1092" s="505">
        <v>10.0</v>
      </c>
      <c r="J1092" s="506">
        <v>9.25</v>
      </c>
      <c r="K1092" s="506">
        <v>3.0</v>
      </c>
      <c r="L1092" s="506">
        <v>3.0</v>
      </c>
      <c r="M1092" s="506">
        <v>2.0</v>
      </c>
      <c r="N1092" s="506">
        <v>5.0</v>
      </c>
      <c r="O1092" s="506">
        <v>13.0</v>
      </c>
      <c r="P1092" s="507">
        <f>SUM(J1092,O1092)</f>
        <v>22.25</v>
      </c>
    </row>
    <row r="1093" ht="15.75" customHeight="1">
      <c r="A1093" s="394"/>
      <c r="B1093" s="15"/>
      <c r="C1093" s="15"/>
      <c r="D1093" s="15"/>
      <c r="E1093" s="505">
        <v>3.0</v>
      </c>
      <c r="F1093" s="505">
        <v>2.0</v>
      </c>
      <c r="G1093" s="505">
        <v>3.0</v>
      </c>
      <c r="H1093" s="505">
        <v>2.0</v>
      </c>
      <c r="I1093" s="505">
        <v>10.0</v>
      </c>
      <c r="J1093" s="15"/>
      <c r="K1093" s="15"/>
      <c r="L1093" s="15"/>
      <c r="M1093" s="15"/>
      <c r="N1093" s="15"/>
      <c r="O1093" s="15"/>
      <c r="P1093" s="15"/>
    </row>
    <row r="1094" ht="15.75" customHeight="1">
      <c r="A1094" s="394"/>
      <c r="B1094" s="15"/>
      <c r="C1094" s="15"/>
      <c r="D1094" s="15"/>
      <c r="E1094" s="505">
        <v>3.0</v>
      </c>
      <c r="F1094" s="505">
        <v>2.0</v>
      </c>
      <c r="G1094" s="505">
        <v>3.0</v>
      </c>
      <c r="H1094" s="505">
        <v>2.0</v>
      </c>
      <c r="I1094" s="505">
        <v>10.0</v>
      </c>
      <c r="J1094" s="15"/>
      <c r="K1094" s="15"/>
      <c r="L1094" s="15"/>
      <c r="M1094" s="15"/>
      <c r="N1094" s="15"/>
      <c r="O1094" s="15"/>
      <c r="P1094" s="15"/>
    </row>
    <row r="1095" ht="15.75" customHeight="1">
      <c r="A1095" s="394"/>
      <c r="B1095" s="15"/>
      <c r="C1095" s="15"/>
      <c r="D1095" s="15"/>
      <c r="E1095" s="505">
        <v>3.0</v>
      </c>
      <c r="F1095" s="505">
        <v>2.0</v>
      </c>
      <c r="G1095" s="505">
        <v>2.0</v>
      </c>
      <c r="H1095" s="505">
        <v>2.0</v>
      </c>
      <c r="I1095" s="505">
        <v>9.0</v>
      </c>
      <c r="J1095" s="15"/>
      <c r="K1095" s="15"/>
      <c r="L1095" s="15"/>
      <c r="M1095" s="15"/>
      <c r="N1095" s="15"/>
      <c r="O1095" s="15"/>
      <c r="P1095" s="15"/>
    </row>
    <row r="1096" ht="15.75" customHeight="1">
      <c r="A1096" s="394"/>
      <c r="B1096" s="15"/>
      <c r="C1096" s="15"/>
      <c r="D1096" s="15"/>
      <c r="E1096" s="505">
        <v>2.0</v>
      </c>
      <c r="F1096" s="505">
        <v>2.0</v>
      </c>
      <c r="G1096" s="505">
        <v>3.0</v>
      </c>
      <c r="H1096" s="505">
        <v>2.0</v>
      </c>
      <c r="I1096" s="505">
        <v>9.0</v>
      </c>
      <c r="J1096" s="15"/>
      <c r="K1096" s="15"/>
      <c r="L1096" s="15"/>
      <c r="M1096" s="15"/>
      <c r="N1096" s="15"/>
      <c r="O1096" s="15"/>
      <c r="P1096" s="15"/>
    </row>
    <row r="1097" ht="15.75" customHeight="1">
      <c r="A1097" s="394"/>
      <c r="B1097" s="15"/>
      <c r="C1097" s="15"/>
      <c r="D1097" s="15"/>
      <c r="E1097" s="505">
        <v>3.0</v>
      </c>
      <c r="F1097" s="505">
        <v>2.0</v>
      </c>
      <c r="G1097" s="505">
        <v>2.0</v>
      </c>
      <c r="H1097" s="505">
        <v>2.0</v>
      </c>
      <c r="I1097" s="505">
        <v>9.0</v>
      </c>
      <c r="J1097" s="15"/>
      <c r="K1097" s="15"/>
      <c r="L1097" s="15"/>
      <c r="M1097" s="15"/>
      <c r="N1097" s="15"/>
      <c r="O1097" s="15"/>
      <c r="P1097" s="15"/>
    </row>
    <row r="1098" ht="15.75" customHeight="1">
      <c r="A1098" s="394"/>
      <c r="B1098" s="15"/>
      <c r="C1098" s="15"/>
      <c r="D1098" s="15"/>
      <c r="E1098" s="505">
        <v>2.0</v>
      </c>
      <c r="F1098" s="505">
        <v>1.0</v>
      </c>
      <c r="G1098" s="505">
        <v>3.0</v>
      </c>
      <c r="H1098" s="505">
        <v>2.0</v>
      </c>
      <c r="I1098" s="505">
        <v>8.0</v>
      </c>
      <c r="J1098" s="15"/>
      <c r="K1098" s="15"/>
      <c r="L1098" s="15"/>
      <c r="M1098" s="15"/>
      <c r="N1098" s="15"/>
      <c r="O1098" s="15"/>
      <c r="P1098" s="15"/>
    </row>
    <row r="1099" ht="15.75" customHeight="1">
      <c r="A1099" s="394"/>
      <c r="B1099" s="15"/>
      <c r="C1099" s="15"/>
      <c r="D1099" s="15"/>
      <c r="E1099" s="505">
        <v>3.0</v>
      </c>
      <c r="F1099" s="505">
        <v>1.0</v>
      </c>
      <c r="G1099" s="505">
        <v>2.0</v>
      </c>
      <c r="H1099" s="505">
        <v>2.0</v>
      </c>
      <c r="I1099" s="505">
        <v>8.0</v>
      </c>
      <c r="J1099" s="15"/>
      <c r="K1099" s="15"/>
      <c r="L1099" s="15"/>
      <c r="M1099" s="15"/>
      <c r="N1099" s="15"/>
      <c r="O1099" s="15"/>
      <c r="P1099" s="15"/>
    </row>
    <row r="1100" ht="15.75" customHeight="1">
      <c r="A1100" s="394"/>
      <c r="B1100" s="15"/>
      <c r="C1100" s="15"/>
      <c r="D1100" s="15"/>
      <c r="E1100" s="505">
        <v>3.0</v>
      </c>
      <c r="F1100" s="505">
        <v>2.0</v>
      </c>
      <c r="G1100" s="505">
        <v>2.0</v>
      </c>
      <c r="H1100" s="505">
        <v>2.0</v>
      </c>
      <c r="I1100" s="505">
        <v>9.0</v>
      </c>
      <c r="J1100" s="15"/>
      <c r="K1100" s="15"/>
      <c r="L1100" s="15"/>
      <c r="M1100" s="15"/>
      <c r="N1100" s="15"/>
      <c r="O1100" s="15"/>
      <c r="P1100" s="15"/>
    </row>
    <row r="1101" ht="15.75" customHeight="1">
      <c r="A1101" s="394"/>
      <c r="B1101" s="15"/>
      <c r="C1101" s="15"/>
      <c r="D1101" s="15"/>
      <c r="E1101" s="505">
        <v>2.0</v>
      </c>
      <c r="F1101" s="505">
        <v>2.0</v>
      </c>
      <c r="G1101" s="505">
        <v>3.0</v>
      </c>
      <c r="H1101" s="505">
        <v>2.0</v>
      </c>
      <c r="I1101" s="505">
        <v>9.0</v>
      </c>
      <c r="J1101" s="15"/>
      <c r="K1101" s="15"/>
      <c r="L1101" s="15"/>
      <c r="M1101" s="15"/>
      <c r="N1101" s="15"/>
      <c r="O1101" s="15"/>
      <c r="P1101" s="15"/>
    </row>
    <row r="1102" ht="15.75" customHeight="1">
      <c r="A1102" s="394"/>
      <c r="B1102" s="15"/>
      <c r="C1102" s="15"/>
      <c r="D1102" s="15"/>
      <c r="E1102" s="505">
        <v>3.0</v>
      </c>
      <c r="F1102" s="505">
        <v>2.0</v>
      </c>
      <c r="G1102" s="505">
        <v>3.0</v>
      </c>
      <c r="H1102" s="505">
        <v>2.0</v>
      </c>
      <c r="I1102" s="505">
        <v>10.0</v>
      </c>
      <c r="J1102" s="15"/>
      <c r="K1102" s="15"/>
      <c r="L1102" s="15"/>
      <c r="M1102" s="15"/>
      <c r="N1102" s="15"/>
      <c r="O1102" s="15"/>
      <c r="P1102" s="15"/>
    </row>
    <row r="1103" ht="15.75" customHeight="1">
      <c r="A1103" s="394"/>
      <c r="B1103" s="15"/>
      <c r="C1103" s="15"/>
      <c r="D1103" s="15"/>
      <c r="E1103" s="505">
        <v>3.0</v>
      </c>
      <c r="F1103" s="505">
        <v>2.0</v>
      </c>
      <c r="G1103" s="505">
        <v>3.0</v>
      </c>
      <c r="H1103" s="505">
        <v>2.0</v>
      </c>
      <c r="I1103" s="505">
        <v>10.0</v>
      </c>
      <c r="J1103" s="15"/>
      <c r="K1103" s="15"/>
      <c r="L1103" s="15"/>
      <c r="M1103" s="15"/>
      <c r="N1103" s="15"/>
      <c r="O1103" s="15"/>
      <c r="P1103" s="15"/>
    </row>
    <row r="1104" ht="15.75" customHeight="1">
      <c r="A1104" s="394"/>
      <c r="B1104" s="15"/>
      <c r="C1104" s="15"/>
      <c r="D1104" s="15"/>
      <c r="E1104" s="505"/>
      <c r="F1104" s="505"/>
      <c r="G1104" s="505"/>
      <c r="H1104" s="505"/>
      <c r="I1104" s="505"/>
      <c r="J1104" s="15"/>
      <c r="K1104" s="15"/>
      <c r="L1104" s="15"/>
      <c r="M1104" s="15"/>
      <c r="N1104" s="15"/>
      <c r="O1104" s="15"/>
      <c r="P1104" s="15"/>
    </row>
    <row r="1105" ht="15.75" customHeight="1">
      <c r="A1105" s="394"/>
      <c r="B1105" s="16"/>
      <c r="C1105" s="16"/>
      <c r="D1105" s="16"/>
      <c r="E1105" s="505"/>
      <c r="F1105" s="505"/>
      <c r="G1105" s="505"/>
      <c r="H1105" s="505"/>
      <c r="I1105" s="505"/>
      <c r="J1105" s="16"/>
      <c r="K1105" s="16"/>
      <c r="L1105" s="16"/>
      <c r="M1105" s="16"/>
      <c r="N1105" s="16"/>
      <c r="O1105" s="16"/>
      <c r="P1105" s="16"/>
    </row>
    <row r="1106" ht="15.75" customHeight="1">
      <c r="A1106" s="480"/>
      <c r="B1106" s="481" t="s">
        <v>534</v>
      </c>
      <c r="C1106" s="482" t="s">
        <v>535</v>
      </c>
      <c r="D1106" s="483" t="s">
        <v>536</v>
      </c>
      <c r="E1106" s="505">
        <v>3.0</v>
      </c>
      <c r="F1106" s="505">
        <v>2.0</v>
      </c>
      <c r="G1106" s="505">
        <v>3.0</v>
      </c>
      <c r="H1106" s="505">
        <v>2.0</v>
      </c>
      <c r="I1106" s="505">
        <v>10.0</v>
      </c>
      <c r="J1106" s="508">
        <v>9.3</v>
      </c>
      <c r="K1106" s="506">
        <v>3.0</v>
      </c>
      <c r="L1106" s="506">
        <v>3.0</v>
      </c>
      <c r="M1106" s="506">
        <v>2.0</v>
      </c>
      <c r="N1106" s="506">
        <v>5.0</v>
      </c>
      <c r="O1106" s="506">
        <v>13.0</v>
      </c>
      <c r="P1106" s="507">
        <f>SUM(J1106,O1106)</f>
        <v>22.3</v>
      </c>
    </row>
    <row r="1107" ht="15.75" customHeight="1">
      <c r="A1107" s="394"/>
      <c r="B1107" s="15"/>
      <c r="C1107" s="15"/>
      <c r="D1107" s="15"/>
      <c r="E1107" s="505">
        <v>3.0</v>
      </c>
      <c r="F1107" s="505">
        <v>2.0</v>
      </c>
      <c r="G1107" s="505">
        <v>3.0</v>
      </c>
      <c r="H1107" s="505">
        <v>2.0</v>
      </c>
      <c r="I1107" s="505">
        <v>10.0</v>
      </c>
      <c r="J1107" s="15"/>
      <c r="K1107" s="15"/>
      <c r="L1107" s="15"/>
      <c r="M1107" s="15"/>
      <c r="N1107" s="15"/>
      <c r="O1107" s="15"/>
      <c r="P1107" s="15"/>
    </row>
    <row r="1108" ht="15.75" customHeight="1">
      <c r="A1108" s="394"/>
      <c r="B1108" s="15"/>
      <c r="C1108" s="15"/>
      <c r="D1108" s="15"/>
      <c r="E1108" s="505">
        <v>3.0</v>
      </c>
      <c r="F1108" s="505">
        <v>2.0</v>
      </c>
      <c r="G1108" s="505">
        <v>3.0</v>
      </c>
      <c r="H1108" s="505">
        <v>2.0</v>
      </c>
      <c r="I1108" s="505">
        <v>10.0</v>
      </c>
      <c r="J1108" s="15"/>
      <c r="K1108" s="15"/>
      <c r="L1108" s="15"/>
      <c r="M1108" s="15"/>
      <c r="N1108" s="15"/>
      <c r="O1108" s="15"/>
      <c r="P1108" s="15"/>
    </row>
    <row r="1109" ht="15.75" customHeight="1">
      <c r="A1109" s="394"/>
      <c r="B1109" s="15"/>
      <c r="C1109" s="15"/>
      <c r="D1109" s="15"/>
      <c r="E1109" s="505">
        <v>3.0</v>
      </c>
      <c r="F1109" s="505">
        <v>2.0</v>
      </c>
      <c r="G1109" s="505">
        <v>2.0</v>
      </c>
      <c r="H1109" s="505">
        <v>2.0</v>
      </c>
      <c r="I1109" s="505">
        <v>9.0</v>
      </c>
      <c r="J1109" s="15"/>
      <c r="K1109" s="15"/>
      <c r="L1109" s="15"/>
      <c r="M1109" s="15"/>
      <c r="N1109" s="15"/>
      <c r="O1109" s="15"/>
      <c r="P1109" s="15"/>
    </row>
    <row r="1110" ht="15.75" customHeight="1">
      <c r="A1110" s="394"/>
      <c r="B1110" s="15"/>
      <c r="C1110" s="15"/>
      <c r="D1110" s="15"/>
      <c r="E1110" s="505">
        <v>2.0</v>
      </c>
      <c r="F1110" s="505">
        <v>2.0</v>
      </c>
      <c r="G1110" s="505">
        <v>3.0</v>
      </c>
      <c r="H1110" s="505">
        <v>2.0</v>
      </c>
      <c r="I1110" s="505">
        <v>9.0</v>
      </c>
      <c r="J1110" s="15"/>
      <c r="K1110" s="15"/>
      <c r="L1110" s="15"/>
      <c r="M1110" s="15"/>
      <c r="N1110" s="15"/>
      <c r="O1110" s="15"/>
      <c r="P1110" s="15"/>
    </row>
    <row r="1111" ht="15.75" customHeight="1">
      <c r="A1111" s="394"/>
      <c r="B1111" s="15"/>
      <c r="C1111" s="15"/>
      <c r="D1111" s="15"/>
      <c r="E1111" s="505">
        <v>3.0</v>
      </c>
      <c r="F1111" s="505">
        <v>2.0</v>
      </c>
      <c r="G1111" s="505">
        <v>2.0</v>
      </c>
      <c r="H1111" s="505">
        <v>2.0</v>
      </c>
      <c r="I1111" s="505">
        <v>9.0</v>
      </c>
      <c r="J1111" s="15"/>
      <c r="K1111" s="15"/>
      <c r="L1111" s="15"/>
      <c r="M1111" s="15"/>
      <c r="N1111" s="15"/>
      <c r="O1111" s="15"/>
      <c r="P1111" s="15"/>
    </row>
    <row r="1112" ht="15.75" customHeight="1">
      <c r="A1112" s="394"/>
      <c r="B1112" s="15"/>
      <c r="C1112" s="15"/>
      <c r="D1112" s="15"/>
      <c r="E1112" s="505">
        <v>2.0</v>
      </c>
      <c r="F1112" s="505">
        <v>1.0</v>
      </c>
      <c r="G1112" s="505">
        <v>3.0</v>
      </c>
      <c r="H1112" s="505">
        <v>2.0</v>
      </c>
      <c r="I1112" s="505">
        <v>8.0</v>
      </c>
      <c r="J1112" s="15"/>
      <c r="K1112" s="15"/>
      <c r="L1112" s="15"/>
      <c r="M1112" s="15"/>
      <c r="N1112" s="15"/>
      <c r="O1112" s="15"/>
      <c r="P1112" s="15"/>
    </row>
    <row r="1113" ht="15.75" customHeight="1">
      <c r="A1113" s="394"/>
      <c r="B1113" s="15"/>
      <c r="C1113" s="15"/>
      <c r="D1113" s="15"/>
      <c r="E1113" s="505">
        <v>3.0</v>
      </c>
      <c r="F1113" s="505">
        <v>1.0</v>
      </c>
      <c r="G1113" s="505">
        <v>2.0</v>
      </c>
      <c r="H1113" s="505">
        <v>2.0</v>
      </c>
      <c r="I1113" s="505">
        <v>8.0</v>
      </c>
      <c r="J1113" s="15"/>
      <c r="K1113" s="15"/>
      <c r="L1113" s="15"/>
      <c r="M1113" s="15"/>
      <c r="N1113" s="15"/>
      <c r="O1113" s="15"/>
      <c r="P1113" s="15"/>
    </row>
    <row r="1114" ht="15.75" customHeight="1">
      <c r="A1114" s="394"/>
      <c r="B1114" s="15"/>
      <c r="C1114" s="15"/>
      <c r="D1114" s="15"/>
      <c r="E1114" s="505">
        <v>3.0</v>
      </c>
      <c r="F1114" s="505">
        <v>2.0</v>
      </c>
      <c r="G1114" s="505">
        <v>3.0</v>
      </c>
      <c r="H1114" s="505">
        <v>2.0</v>
      </c>
      <c r="I1114" s="505">
        <v>10.0</v>
      </c>
      <c r="J1114" s="15"/>
      <c r="K1114" s="15"/>
      <c r="L1114" s="15"/>
      <c r="M1114" s="15"/>
      <c r="N1114" s="15"/>
      <c r="O1114" s="15"/>
      <c r="P1114" s="15"/>
    </row>
    <row r="1115" ht="15.75" customHeight="1">
      <c r="A1115" s="394"/>
      <c r="B1115" s="15"/>
      <c r="C1115" s="15"/>
      <c r="D1115" s="15"/>
      <c r="E1115" s="505">
        <v>3.0</v>
      </c>
      <c r="F1115" s="505">
        <v>2.0</v>
      </c>
      <c r="G1115" s="505">
        <v>3.0</v>
      </c>
      <c r="H1115" s="505">
        <v>2.0</v>
      </c>
      <c r="I1115" s="505">
        <v>10.0</v>
      </c>
      <c r="J1115" s="15"/>
      <c r="K1115" s="15"/>
      <c r="L1115" s="15"/>
      <c r="M1115" s="15"/>
      <c r="N1115" s="15"/>
      <c r="O1115" s="15"/>
      <c r="P1115" s="15"/>
    </row>
    <row r="1116" ht="15.75" customHeight="1">
      <c r="A1116" s="394"/>
      <c r="B1116" s="15"/>
      <c r="C1116" s="15"/>
      <c r="D1116" s="15"/>
      <c r="E1116" s="37"/>
      <c r="F1116" s="37"/>
      <c r="G1116" s="37"/>
      <c r="H1116" s="37"/>
      <c r="I1116" s="37"/>
      <c r="J1116" s="15"/>
      <c r="K1116" s="15"/>
      <c r="L1116" s="15"/>
      <c r="M1116" s="15"/>
      <c r="N1116" s="15"/>
      <c r="O1116" s="15"/>
      <c r="P1116" s="15"/>
    </row>
    <row r="1117" ht="15.75" customHeight="1">
      <c r="A1117" s="394"/>
      <c r="B1117" s="15"/>
      <c r="C1117" s="15"/>
      <c r="D1117" s="15"/>
      <c r="E1117" s="37"/>
      <c r="F1117" s="37"/>
      <c r="G1117" s="37"/>
      <c r="H1117" s="37"/>
      <c r="I1117" s="37"/>
      <c r="J1117" s="15"/>
      <c r="K1117" s="15"/>
      <c r="L1117" s="15"/>
      <c r="M1117" s="15"/>
      <c r="N1117" s="15"/>
      <c r="O1117" s="15"/>
      <c r="P1117" s="15"/>
    </row>
    <row r="1118" ht="15.75" customHeight="1">
      <c r="A1118" s="394"/>
      <c r="B1118" s="15"/>
      <c r="C1118" s="15"/>
      <c r="D1118" s="15"/>
      <c r="E1118" s="505"/>
      <c r="F1118" s="505"/>
      <c r="G1118" s="505"/>
      <c r="H1118" s="505"/>
      <c r="I1118" s="505"/>
      <c r="J1118" s="15"/>
      <c r="K1118" s="15"/>
      <c r="L1118" s="15"/>
      <c r="M1118" s="15"/>
      <c r="N1118" s="15"/>
      <c r="O1118" s="15"/>
      <c r="P1118" s="15"/>
    </row>
    <row r="1119" ht="15.75" customHeight="1">
      <c r="A1119" s="394"/>
      <c r="B1119" s="16"/>
      <c r="C1119" s="16"/>
      <c r="D1119" s="16"/>
      <c r="E1119" s="505"/>
      <c r="F1119" s="505"/>
      <c r="G1119" s="505"/>
      <c r="H1119" s="505"/>
      <c r="I1119" s="505"/>
      <c r="J1119" s="16"/>
      <c r="K1119" s="16"/>
      <c r="L1119" s="16"/>
      <c r="M1119" s="16"/>
      <c r="N1119" s="16"/>
      <c r="O1119" s="16"/>
      <c r="P1119" s="16"/>
    </row>
    <row r="1120" ht="15.75" customHeight="1">
      <c r="A1120" s="1"/>
      <c r="B1120" s="508" t="s">
        <v>537</v>
      </c>
      <c r="C1120" s="509" t="s">
        <v>538</v>
      </c>
      <c r="D1120" s="510" t="s">
        <v>539</v>
      </c>
      <c r="E1120" s="505">
        <v>3.0</v>
      </c>
      <c r="F1120" s="505">
        <v>2.0</v>
      </c>
      <c r="G1120" s="505">
        <v>3.0</v>
      </c>
      <c r="H1120" s="505">
        <v>2.0</v>
      </c>
      <c r="I1120" s="505">
        <v>10.0</v>
      </c>
      <c r="J1120" s="508">
        <v>9.3</v>
      </c>
      <c r="K1120" s="506">
        <v>3.0</v>
      </c>
      <c r="L1120" s="506">
        <v>3.0</v>
      </c>
      <c r="M1120" s="506">
        <v>2.0</v>
      </c>
      <c r="N1120" s="506">
        <v>5.0</v>
      </c>
      <c r="O1120" s="506">
        <v>13.0</v>
      </c>
      <c r="P1120" s="507">
        <f>SUM(J1120,O1120)</f>
        <v>22.3</v>
      </c>
    </row>
    <row r="1121" ht="15.75" customHeight="1">
      <c r="A1121" s="1"/>
      <c r="B1121" s="15"/>
      <c r="C1121" s="15"/>
      <c r="D1121" s="15"/>
      <c r="E1121" s="505">
        <v>3.0</v>
      </c>
      <c r="F1121" s="505">
        <v>2.0</v>
      </c>
      <c r="G1121" s="505">
        <v>3.0</v>
      </c>
      <c r="H1121" s="505">
        <v>2.0</v>
      </c>
      <c r="I1121" s="505">
        <v>10.0</v>
      </c>
      <c r="J1121" s="15"/>
      <c r="K1121" s="15"/>
      <c r="L1121" s="15"/>
      <c r="M1121" s="15"/>
      <c r="N1121" s="15"/>
      <c r="O1121" s="15"/>
      <c r="P1121" s="15"/>
    </row>
    <row r="1122" ht="15.75" customHeight="1">
      <c r="A1122" s="1"/>
      <c r="B1122" s="15"/>
      <c r="C1122" s="15"/>
      <c r="D1122" s="15"/>
      <c r="E1122" s="505">
        <v>3.0</v>
      </c>
      <c r="F1122" s="505">
        <v>2.0</v>
      </c>
      <c r="G1122" s="505">
        <v>3.0</v>
      </c>
      <c r="H1122" s="505">
        <v>2.0</v>
      </c>
      <c r="I1122" s="505">
        <v>10.0</v>
      </c>
      <c r="J1122" s="15"/>
      <c r="K1122" s="15"/>
      <c r="L1122" s="15"/>
      <c r="M1122" s="15"/>
      <c r="N1122" s="15"/>
      <c r="O1122" s="15"/>
      <c r="P1122" s="15"/>
    </row>
    <row r="1123" ht="15.75" customHeight="1">
      <c r="A1123" s="1"/>
      <c r="B1123" s="15"/>
      <c r="C1123" s="15"/>
      <c r="D1123" s="15"/>
      <c r="E1123" s="505">
        <v>3.0</v>
      </c>
      <c r="F1123" s="505">
        <v>2.0</v>
      </c>
      <c r="G1123" s="505">
        <v>2.0</v>
      </c>
      <c r="H1123" s="505">
        <v>2.0</v>
      </c>
      <c r="I1123" s="505">
        <v>9.0</v>
      </c>
      <c r="J1123" s="15"/>
      <c r="K1123" s="15"/>
      <c r="L1123" s="15"/>
      <c r="M1123" s="15"/>
      <c r="N1123" s="15"/>
      <c r="O1123" s="15"/>
      <c r="P1123" s="15"/>
    </row>
    <row r="1124" ht="15.75" customHeight="1">
      <c r="A1124" s="1"/>
      <c r="B1124" s="15"/>
      <c r="C1124" s="15"/>
      <c r="D1124" s="15"/>
      <c r="E1124" s="505">
        <v>2.0</v>
      </c>
      <c r="F1124" s="505">
        <v>2.0</v>
      </c>
      <c r="G1124" s="505">
        <v>3.0</v>
      </c>
      <c r="H1124" s="505">
        <v>2.0</v>
      </c>
      <c r="I1124" s="505">
        <v>9.0</v>
      </c>
      <c r="J1124" s="15"/>
      <c r="K1124" s="15"/>
      <c r="L1124" s="15"/>
      <c r="M1124" s="15"/>
      <c r="N1124" s="15"/>
      <c r="O1124" s="15"/>
      <c r="P1124" s="15"/>
    </row>
    <row r="1125" ht="15.75" customHeight="1">
      <c r="A1125" s="1"/>
      <c r="B1125" s="15"/>
      <c r="C1125" s="15"/>
      <c r="D1125" s="15"/>
      <c r="E1125" s="505">
        <v>3.0</v>
      </c>
      <c r="F1125" s="505">
        <v>2.0</v>
      </c>
      <c r="G1125" s="505">
        <v>2.0</v>
      </c>
      <c r="H1125" s="505">
        <v>2.0</v>
      </c>
      <c r="I1125" s="505">
        <v>9.0</v>
      </c>
      <c r="J1125" s="15"/>
      <c r="K1125" s="15"/>
      <c r="L1125" s="15"/>
      <c r="M1125" s="15"/>
      <c r="N1125" s="15"/>
      <c r="O1125" s="15"/>
      <c r="P1125" s="15"/>
    </row>
    <row r="1126" ht="15.75" customHeight="1">
      <c r="A1126" s="1"/>
      <c r="B1126" s="15"/>
      <c r="C1126" s="15"/>
      <c r="D1126" s="15"/>
      <c r="E1126" s="505">
        <v>2.0</v>
      </c>
      <c r="F1126" s="505">
        <v>1.0</v>
      </c>
      <c r="G1126" s="505">
        <v>3.0</v>
      </c>
      <c r="H1126" s="505">
        <v>2.0</v>
      </c>
      <c r="I1126" s="505">
        <v>8.0</v>
      </c>
      <c r="J1126" s="15"/>
      <c r="K1126" s="15"/>
      <c r="L1126" s="15"/>
      <c r="M1126" s="15"/>
      <c r="N1126" s="15"/>
      <c r="O1126" s="15"/>
      <c r="P1126" s="15"/>
    </row>
    <row r="1127" ht="15.75" customHeight="1">
      <c r="A1127" s="1"/>
      <c r="B1127" s="15"/>
      <c r="C1127" s="15"/>
      <c r="D1127" s="15"/>
      <c r="E1127" s="505">
        <v>3.0</v>
      </c>
      <c r="F1127" s="505">
        <v>1.0</v>
      </c>
      <c r="G1127" s="505">
        <v>2.0</v>
      </c>
      <c r="H1127" s="505">
        <v>2.0</v>
      </c>
      <c r="I1127" s="505">
        <v>8.0</v>
      </c>
      <c r="J1127" s="15"/>
      <c r="K1127" s="15"/>
      <c r="L1127" s="15"/>
      <c r="M1127" s="15"/>
      <c r="N1127" s="15"/>
      <c r="O1127" s="15"/>
      <c r="P1127" s="15"/>
    </row>
    <row r="1128" ht="15.75" customHeight="1">
      <c r="A1128" s="1"/>
      <c r="B1128" s="15"/>
      <c r="C1128" s="15"/>
      <c r="D1128" s="15"/>
      <c r="E1128" s="505">
        <v>3.0</v>
      </c>
      <c r="F1128" s="505">
        <v>2.0</v>
      </c>
      <c r="G1128" s="505">
        <v>3.0</v>
      </c>
      <c r="H1128" s="505">
        <v>2.0</v>
      </c>
      <c r="I1128" s="505">
        <v>10.0</v>
      </c>
      <c r="J1128" s="15"/>
      <c r="K1128" s="15"/>
      <c r="L1128" s="15"/>
      <c r="M1128" s="15"/>
      <c r="N1128" s="15"/>
      <c r="O1128" s="15"/>
      <c r="P1128" s="15"/>
    </row>
    <row r="1129" ht="15.75" customHeight="1">
      <c r="A1129" s="1"/>
      <c r="B1129" s="15"/>
      <c r="C1129" s="15"/>
      <c r="D1129" s="15"/>
      <c r="E1129" s="505">
        <v>3.0</v>
      </c>
      <c r="F1129" s="505">
        <v>2.0</v>
      </c>
      <c r="G1129" s="505">
        <v>3.0</v>
      </c>
      <c r="H1129" s="505">
        <v>2.0</v>
      </c>
      <c r="I1129" s="505">
        <v>10.0</v>
      </c>
      <c r="J1129" s="15"/>
      <c r="K1129" s="15"/>
      <c r="L1129" s="15"/>
      <c r="M1129" s="15"/>
      <c r="N1129" s="15"/>
      <c r="O1129" s="15"/>
      <c r="P1129" s="15"/>
    </row>
    <row r="1130" ht="15.75" customHeight="1">
      <c r="A1130" s="1"/>
      <c r="B1130" s="15"/>
      <c r="C1130" s="15"/>
      <c r="D1130" s="15"/>
      <c r="E1130" s="37"/>
      <c r="F1130" s="37"/>
      <c r="G1130" s="37"/>
      <c r="H1130" s="37"/>
      <c r="I1130" s="37"/>
      <c r="J1130" s="15"/>
      <c r="K1130" s="15"/>
      <c r="L1130" s="15"/>
      <c r="M1130" s="15"/>
      <c r="N1130" s="15"/>
      <c r="O1130" s="15"/>
      <c r="P1130" s="15"/>
    </row>
    <row r="1131" ht="15.75" customHeight="1">
      <c r="A1131" s="1"/>
      <c r="B1131" s="15"/>
      <c r="C1131" s="15"/>
      <c r="D1131" s="15"/>
      <c r="E1131" s="37"/>
      <c r="F1131" s="37"/>
      <c r="G1131" s="37"/>
      <c r="H1131" s="37"/>
      <c r="I1131" s="37"/>
      <c r="J1131" s="15"/>
      <c r="K1131" s="15"/>
      <c r="L1131" s="15"/>
      <c r="M1131" s="15"/>
      <c r="N1131" s="15"/>
      <c r="O1131" s="15"/>
      <c r="P1131" s="15"/>
    </row>
    <row r="1132" ht="15.75" customHeight="1">
      <c r="A1132" s="1"/>
      <c r="B1132" s="15"/>
      <c r="C1132" s="15"/>
      <c r="D1132" s="15"/>
      <c r="E1132" s="505"/>
      <c r="F1132" s="505"/>
      <c r="G1132" s="505"/>
      <c r="H1132" s="505"/>
      <c r="I1132" s="505"/>
      <c r="J1132" s="15"/>
      <c r="K1132" s="15"/>
      <c r="L1132" s="15"/>
      <c r="M1132" s="15"/>
      <c r="N1132" s="15"/>
      <c r="O1132" s="15"/>
      <c r="P1132" s="15"/>
    </row>
    <row r="1133" ht="15.75" customHeight="1">
      <c r="A1133" s="1"/>
      <c r="B1133" s="16"/>
      <c r="C1133" s="16"/>
      <c r="D1133" s="16"/>
      <c r="E1133" s="505"/>
      <c r="F1133" s="505"/>
      <c r="G1133" s="505"/>
      <c r="H1133" s="505"/>
      <c r="I1133" s="505"/>
      <c r="J1133" s="16"/>
      <c r="K1133" s="16"/>
      <c r="L1133" s="16"/>
      <c r="M1133" s="16"/>
      <c r="N1133" s="16"/>
      <c r="O1133" s="16"/>
      <c r="P1133" s="16"/>
    </row>
    <row r="1134" ht="15.75" customHeight="1">
      <c r="A1134" s="1"/>
      <c r="B1134" s="511"/>
      <c r="C1134" s="512"/>
      <c r="D1134" s="513"/>
      <c r="E1134" s="514"/>
      <c r="F1134" s="514"/>
      <c r="G1134" s="514"/>
      <c r="H1134" s="514"/>
      <c r="I1134" s="514"/>
      <c r="J1134" s="511"/>
      <c r="K1134" s="511"/>
      <c r="L1134" s="511"/>
      <c r="M1134" s="511"/>
      <c r="N1134" s="511"/>
      <c r="O1134" s="511"/>
      <c r="P1134" s="511"/>
    </row>
    <row r="1135" ht="15.75" customHeight="1">
      <c r="A1135" s="1"/>
      <c r="B1135" s="511"/>
      <c r="C1135" s="512"/>
      <c r="D1135" s="513"/>
      <c r="E1135" s="514"/>
      <c r="F1135" s="514"/>
      <c r="G1135" s="514"/>
      <c r="H1135" s="514"/>
      <c r="I1135" s="514"/>
      <c r="J1135" s="511"/>
      <c r="K1135" s="511"/>
      <c r="L1135" s="511"/>
      <c r="M1135" s="511"/>
      <c r="N1135" s="511"/>
      <c r="O1135" s="511"/>
      <c r="P1135" s="511"/>
    </row>
    <row r="1136" ht="15.75" customHeight="1">
      <c r="A1136" s="1"/>
      <c r="B1136" s="511"/>
      <c r="C1136" s="512"/>
      <c r="D1136" s="513"/>
      <c r="E1136" s="514"/>
      <c r="F1136" s="514"/>
      <c r="G1136" s="514"/>
      <c r="H1136" s="514"/>
      <c r="I1136" s="514"/>
      <c r="J1136" s="511"/>
      <c r="K1136" s="511"/>
      <c r="L1136" s="511"/>
      <c r="M1136" s="511"/>
      <c r="N1136" s="511"/>
      <c r="O1136" s="511"/>
      <c r="P1136" s="511"/>
    </row>
    <row r="1137" ht="15.75" customHeight="1">
      <c r="A1137" s="1"/>
      <c r="B1137" s="511"/>
      <c r="C1137" s="512"/>
      <c r="D1137" s="513"/>
      <c r="E1137" s="514"/>
      <c r="F1137" s="514"/>
      <c r="G1137" s="514"/>
      <c r="H1137" s="514"/>
      <c r="I1137" s="514"/>
      <c r="J1137" s="511"/>
      <c r="K1137" s="511"/>
      <c r="L1137" s="511"/>
      <c r="M1137" s="511"/>
      <c r="N1137" s="511"/>
      <c r="O1137" s="511"/>
      <c r="P1137" s="511"/>
    </row>
    <row r="1138" ht="15.75" customHeight="1">
      <c r="A1138" s="1"/>
      <c r="B1138" s="511"/>
      <c r="C1138" s="512"/>
      <c r="D1138" s="513"/>
      <c r="E1138" s="514"/>
      <c r="F1138" s="514"/>
      <c r="G1138" s="514"/>
      <c r="H1138" s="514"/>
      <c r="I1138" s="514"/>
      <c r="J1138" s="511"/>
      <c r="K1138" s="511"/>
      <c r="L1138" s="511"/>
      <c r="M1138" s="511"/>
      <c r="N1138" s="511"/>
      <c r="O1138" s="511"/>
      <c r="P1138" s="511"/>
    </row>
    <row r="1139" ht="15.75" customHeight="1">
      <c r="A1139" s="1"/>
      <c r="B1139" s="511"/>
      <c r="C1139" s="512"/>
      <c r="D1139" s="513"/>
      <c r="E1139" s="514"/>
      <c r="F1139" s="514"/>
      <c r="G1139" s="514"/>
      <c r="H1139" s="514"/>
      <c r="I1139" s="514"/>
      <c r="J1139" s="511"/>
      <c r="K1139" s="511"/>
      <c r="L1139" s="511"/>
      <c r="M1139" s="511"/>
      <c r="N1139" s="511"/>
      <c r="O1139" s="511"/>
      <c r="P1139" s="511"/>
    </row>
    <row r="1140" ht="15.75" customHeight="1">
      <c r="A1140" s="1"/>
      <c r="B1140" s="511"/>
      <c r="C1140" s="512"/>
      <c r="D1140" s="513"/>
      <c r="E1140" s="514"/>
      <c r="F1140" s="514"/>
      <c r="G1140" s="514"/>
      <c r="H1140" s="514"/>
      <c r="I1140" s="514"/>
      <c r="J1140" s="511"/>
      <c r="K1140" s="511"/>
      <c r="L1140" s="511"/>
      <c r="M1140" s="511"/>
      <c r="N1140" s="511"/>
      <c r="O1140" s="511"/>
      <c r="P1140" s="511"/>
    </row>
    <row r="1141" ht="15.75" customHeight="1">
      <c r="A1141" s="1"/>
      <c r="B1141" s="511"/>
      <c r="C1141" s="512"/>
      <c r="D1141" s="513"/>
      <c r="E1141" s="514"/>
      <c r="F1141" s="514"/>
      <c r="G1141" s="514"/>
      <c r="H1141" s="514"/>
      <c r="I1141" s="514"/>
      <c r="J1141" s="511"/>
      <c r="K1141" s="511"/>
      <c r="L1141" s="511"/>
      <c r="M1141" s="511"/>
      <c r="N1141" s="511"/>
      <c r="O1141" s="511"/>
      <c r="P1141" s="511"/>
    </row>
    <row r="1142" ht="15.75" customHeight="1">
      <c r="A1142" s="1"/>
      <c r="B1142" s="511"/>
      <c r="C1142" s="512"/>
      <c r="D1142" s="513"/>
      <c r="E1142" s="514"/>
      <c r="F1142" s="514"/>
      <c r="G1142" s="514"/>
      <c r="H1142" s="514"/>
      <c r="I1142" s="514"/>
      <c r="J1142" s="511"/>
      <c r="K1142" s="511"/>
      <c r="L1142" s="511"/>
      <c r="M1142" s="511"/>
      <c r="N1142" s="511"/>
      <c r="O1142" s="511"/>
      <c r="P1142" s="511"/>
    </row>
    <row r="1143" ht="15.75" customHeight="1">
      <c r="A1143" s="1"/>
      <c r="B1143" s="511"/>
      <c r="C1143" s="512"/>
      <c r="D1143" s="513"/>
      <c r="E1143" s="514"/>
      <c r="F1143" s="514"/>
      <c r="G1143" s="514"/>
      <c r="H1143" s="514"/>
      <c r="I1143" s="514"/>
      <c r="J1143" s="511"/>
      <c r="K1143" s="511"/>
      <c r="L1143" s="511"/>
      <c r="M1143" s="511"/>
      <c r="N1143" s="511"/>
      <c r="O1143" s="511"/>
      <c r="P1143" s="511"/>
    </row>
    <row r="1144" ht="15.75" customHeight="1">
      <c r="A1144" s="1"/>
      <c r="B1144" s="511"/>
      <c r="C1144" s="512"/>
      <c r="D1144" s="513"/>
      <c r="E1144" s="514"/>
      <c r="F1144" s="514"/>
      <c r="G1144" s="514"/>
      <c r="H1144" s="514"/>
      <c r="I1144" s="514"/>
      <c r="J1144" s="511"/>
      <c r="K1144" s="511"/>
      <c r="L1144" s="511"/>
      <c r="M1144" s="511"/>
      <c r="N1144" s="511"/>
      <c r="O1144" s="511"/>
      <c r="P1144" s="511"/>
    </row>
    <row r="1145" ht="15.75" customHeight="1">
      <c r="A1145" s="1"/>
      <c r="B1145" s="511"/>
      <c r="C1145" s="512"/>
      <c r="D1145" s="513"/>
      <c r="E1145" s="514"/>
      <c r="F1145" s="514"/>
      <c r="G1145" s="514"/>
      <c r="H1145" s="514"/>
      <c r="I1145" s="514"/>
      <c r="J1145" s="511"/>
      <c r="K1145" s="511"/>
      <c r="L1145" s="511"/>
      <c r="M1145" s="511"/>
      <c r="N1145" s="511"/>
      <c r="O1145" s="511"/>
      <c r="P1145" s="511"/>
    </row>
    <row r="1146" ht="15.75" customHeight="1">
      <c r="A1146" s="1"/>
      <c r="B1146" s="511"/>
      <c r="C1146" s="512"/>
      <c r="D1146" s="513"/>
      <c r="E1146" s="514"/>
      <c r="F1146" s="514"/>
      <c r="G1146" s="514"/>
      <c r="H1146" s="514"/>
      <c r="I1146" s="514"/>
      <c r="J1146" s="511"/>
      <c r="K1146" s="511"/>
      <c r="L1146" s="511"/>
      <c r="M1146" s="511"/>
      <c r="N1146" s="511"/>
      <c r="O1146" s="511"/>
      <c r="P1146" s="511"/>
    </row>
    <row r="1147" ht="15.75" customHeight="1">
      <c r="A1147" s="1"/>
      <c r="B1147" s="511"/>
      <c r="C1147" s="512"/>
      <c r="D1147" s="513"/>
      <c r="E1147" s="514"/>
      <c r="F1147" s="514"/>
      <c r="G1147" s="514"/>
      <c r="H1147" s="514"/>
      <c r="I1147" s="514"/>
      <c r="J1147" s="511"/>
      <c r="K1147" s="511"/>
      <c r="L1147" s="511"/>
      <c r="M1147" s="511"/>
      <c r="N1147" s="511"/>
      <c r="O1147" s="511"/>
      <c r="P1147" s="511"/>
    </row>
    <row r="1148" ht="15.75" customHeight="1">
      <c r="A1148" s="1"/>
      <c r="B1148" s="511"/>
      <c r="C1148" s="512"/>
      <c r="D1148" s="513"/>
      <c r="E1148" s="514"/>
      <c r="F1148" s="514"/>
      <c r="G1148" s="514"/>
      <c r="H1148" s="514"/>
      <c r="I1148" s="514"/>
      <c r="J1148" s="511"/>
      <c r="K1148" s="511"/>
      <c r="L1148" s="511"/>
      <c r="M1148" s="511"/>
      <c r="N1148" s="511"/>
      <c r="O1148" s="511"/>
      <c r="P1148" s="511"/>
    </row>
    <row r="1149" ht="15.75" customHeight="1">
      <c r="A1149" s="1"/>
      <c r="B1149" s="511"/>
      <c r="C1149" s="512"/>
      <c r="D1149" s="513"/>
      <c r="E1149" s="514"/>
      <c r="F1149" s="514"/>
      <c r="G1149" s="514"/>
      <c r="H1149" s="514"/>
      <c r="I1149" s="514"/>
      <c r="J1149" s="511"/>
      <c r="K1149" s="511"/>
      <c r="L1149" s="511"/>
      <c r="M1149" s="511"/>
      <c r="N1149" s="511"/>
      <c r="O1149" s="511"/>
      <c r="P1149" s="511"/>
    </row>
    <row r="1150" ht="15.75" customHeight="1">
      <c r="A1150" s="1"/>
      <c r="B1150" s="511"/>
      <c r="C1150" s="512"/>
      <c r="D1150" s="513"/>
      <c r="E1150" s="514"/>
      <c r="F1150" s="514"/>
      <c r="G1150" s="514"/>
      <c r="H1150" s="514"/>
      <c r="I1150" s="514"/>
      <c r="J1150" s="511"/>
      <c r="K1150" s="511"/>
      <c r="L1150" s="511"/>
      <c r="M1150" s="511"/>
      <c r="N1150" s="511"/>
      <c r="O1150" s="511"/>
      <c r="P1150" s="511"/>
    </row>
    <row r="1151" ht="15.75" customHeight="1">
      <c r="A1151" s="1"/>
      <c r="B1151" s="511"/>
      <c r="C1151" s="512"/>
      <c r="D1151" s="513"/>
      <c r="E1151" s="514"/>
      <c r="F1151" s="514"/>
      <c r="G1151" s="514"/>
      <c r="H1151" s="514"/>
      <c r="I1151" s="514"/>
      <c r="J1151" s="511"/>
      <c r="K1151" s="511"/>
      <c r="L1151" s="511"/>
      <c r="M1151" s="511"/>
      <c r="N1151" s="511"/>
      <c r="O1151" s="511"/>
      <c r="P1151" s="511"/>
    </row>
    <row r="1152" ht="15.75" customHeight="1">
      <c r="A1152" s="1"/>
      <c r="B1152" s="511"/>
      <c r="C1152" s="512"/>
      <c r="D1152" s="513"/>
      <c r="E1152" s="514"/>
      <c r="F1152" s="514"/>
      <c r="G1152" s="514"/>
      <c r="H1152" s="514"/>
      <c r="I1152" s="514"/>
      <c r="J1152" s="511"/>
      <c r="K1152" s="511"/>
      <c r="L1152" s="511"/>
      <c r="M1152" s="511"/>
      <c r="N1152" s="511"/>
      <c r="O1152" s="511"/>
      <c r="P1152" s="511"/>
    </row>
    <row r="1153" ht="15.75" customHeight="1">
      <c r="A1153" s="1"/>
      <c r="B1153" s="511"/>
      <c r="C1153" s="512"/>
      <c r="D1153" s="513"/>
      <c r="E1153" s="514"/>
      <c r="F1153" s="514"/>
      <c r="G1153" s="514"/>
      <c r="H1153" s="514"/>
      <c r="I1153" s="514"/>
      <c r="J1153" s="511"/>
      <c r="K1153" s="511"/>
      <c r="L1153" s="511"/>
      <c r="M1153" s="511"/>
      <c r="N1153" s="511"/>
      <c r="O1153" s="511"/>
      <c r="P1153" s="511"/>
    </row>
    <row r="1154" ht="15.75" customHeight="1">
      <c r="A1154" s="1"/>
      <c r="B1154" s="511"/>
      <c r="C1154" s="512"/>
      <c r="D1154" s="513"/>
      <c r="E1154" s="514"/>
      <c r="F1154" s="514"/>
      <c r="G1154" s="514"/>
      <c r="H1154" s="514"/>
      <c r="I1154" s="514"/>
      <c r="J1154" s="511"/>
      <c r="K1154" s="511"/>
      <c r="L1154" s="511"/>
      <c r="M1154" s="511"/>
      <c r="N1154" s="511"/>
      <c r="O1154" s="511"/>
      <c r="P1154" s="511"/>
    </row>
    <row r="1155" ht="15.75" customHeight="1">
      <c r="A1155" s="1"/>
      <c r="B1155" s="511"/>
      <c r="C1155" s="512"/>
      <c r="D1155" s="513"/>
      <c r="E1155" s="514"/>
      <c r="F1155" s="514"/>
      <c r="G1155" s="514"/>
      <c r="H1155" s="514"/>
      <c r="I1155" s="514"/>
      <c r="J1155" s="511"/>
      <c r="K1155" s="511"/>
      <c r="L1155" s="511"/>
      <c r="M1155" s="511"/>
      <c r="N1155" s="511"/>
      <c r="O1155" s="511"/>
      <c r="P1155" s="511"/>
    </row>
    <row r="1156" ht="15.75" customHeight="1">
      <c r="A1156" s="1"/>
      <c r="B1156" s="511"/>
      <c r="C1156" s="512"/>
      <c r="D1156" s="513"/>
      <c r="E1156" s="514"/>
      <c r="F1156" s="514"/>
      <c r="G1156" s="514"/>
      <c r="H1156" s="514"/>
      <c r="I1156" s="514"/>
      <c r="J1156" s="511"/>
      <c r="K1156" s="511"/>
      <c r="L1156" s="511"/>
      <c r="M1156" s="511"/>
      <c r="N1156" s="511"/>
      <c r="O1156" s="511"/>
      <c r="P1156" s="511"/>
    </row>
    <row r="1157" ht="15.75" customHeight="1">
      <c r="A1157" s="1"/>
      <c r="B1157" s="511"/>
      <c r="C1157" s="512"/>
      <c r="D1157" s="513"/>
      <c r="E1157" s="514"/>
      <c r="F1157" s="514"/>
      <c r="G1157" s="514"/>
      <c r="H1157" s="514"/>
      <c r="I1157" s="514"/>
      <c r="J1157" s="511"/>
      <c r="K1157" s="511"/>
      <c r="L1157" s="511"/>
      <c r="M1157" s="511"/>
      <c r="N1157" s="511"/>
      <c r="O1157" s="511"/>
      <c r="P1157" s="511"/>
    </row>
    <row r="1158" ht="15.75" customHeight="1">
      <c r="A1158" s="1"/>
      <c r="B1158" s="511"/>
      <c r="C1158" s="512"/>
      <c r="D1158" s="513"/>
      <c r="E1158" s="514"/>
      <c r="F1158" s="514"/>
      <c r="G1158" s="514"/>
      <c r="H1158" s="514"/>
      <c r="I1158" s="514"/>
      <c r="J1158" s="511"/>
      <c r="K1158" s="511"/>
      <c r="L1158" s="511"/>
      <c r="M1158" s="511"/>
      <c r="N1158" s="511"/>
      <c r="O1158" s="511"/>
      <c r="P1158" s="511"/>
    </row>
    <row r="1159" ht="15.75" customHeight="1">
      <c r="A1159" s="1"/>
      <c r="B1159" s="511"/>
      <c r="C1159" s="512"/>
      <c r="D1159" s="513"/>
      <c r="E1159" s="514"/>
      <c r="F1159" s="514"/>
      <c r="G1159" s="514"/>
      <c r="H1159" s="514"/>
      <c r="I1159" s="514"/>
      <c r="J1159" s="511"/>
      <c r="K1159" s="511"/>
      <c r="L1159" s="511"/>
      <c r="M1159" s="511"/>
      <c r="N1159" s="511"/>
      <c r="O1159" s="511"/>
      <c r="P1159" s="511"/>
    </row>
    <row r="1160" ht="15.75" customHeight="1">
      <c r="A1160" s="1"/>
      <c r="B1160" s="511"/>
      <c r="C1160" s="512"/>
      <c r="D1160" s="513"/>
      <c r="E1160" s="514"/>
      <c r="F1160" s="514"/>
      <c r="G1160" s="514"/>
      <c r="H1160" s="514"/>
      <c r="I1160" s="514"/>
      <c r="J1160" s="511"/>
      <c r="K1160" s="511"/>
      <c r="L1160" s="511"/>
      <c r="M1160" s="511"/>
      <c r="N1160" s="511"/>
      <c r="O1160" s="511"/>
      <c r="P1160" s="511"/>
    </row>
    <row r="1161" ht="15.75" customHeight="1">
      <c r="A1161" s="1"/>
      <c r="B1161" s="511"/>
      <c r="C1161" s="512"/>
      <c r="D1161" s="513"/>
      <c r="E1161" s="514"/>
      <c r="F1161" s="514"/>
      <c r="G1161" s="514"/>
      <c r="H1161" s="514"/>
      <c r="I1161" s="514"/>
      <c r="J1161" s="511"/>
      <c r="K1161" s="511"/>
      <c r="L1161" s="511"/>
      <c r="M1161" s="511"/>
      <c r="N1161" s="511"/>
      <c r="O1161" s="511"/>
      <c r="P1161" s="511"/>
    </row>
    <row r="1162" ht="15.75" customHeight="1">
      <c r="A1162" s="1"/>
      <c r="B1162" s="511"/>
      <c r="C1162" s="512"/>
      <c r="D1162" s="513"/>
      <c r="E1162" s="514"/>
      <c r="F1162" s="514"/>
      <c r="G1162" s="514"/>
      <c r="H1162" s="514"/>
      <c r="I1162" s="514"/>
      <c r="J1162" s="511"/>
      <c r="K1162" s="511"/>
      <c r="L1162" s="511"/>
      <c r="M1162" s="511"/>
      <c r="N1162" s="511"/>
      <c r="O1162" s="511"/>
      <c r="P1162" s="511"/>
    </row>
    <row r="1163" ht="15.75" customHeight="1">
      <c r="A1163" s="1"/>
      <c r="B1163" s="511"/>
      <c r="C1163" s="512"/>
      <c r="D1163" s="513"/>
      <c r="E1163" s="514"/>
      <c r="F1163" s="514"/>
      <c r="G1163" s="514"/>
      <c r="H1163" s="514"/>
      <c r="I1163" s="514"/>
      <c r="J1163" s="511"/>
      <c r="K1163" s="511"/>
      <c r="L1163" s="511"/>
      <c r="M1163" s="511"/>
      <c r="N1163" s="511"/>
      <c r="O1163" s="511"/>
      <c r="P1163" s="511"/>
    </row>
    <row r="1164" ht="15.75" customHeight="1">
      <c r="A1164" s="1"/>
      <c r="B1164" s="511"/>
      <c r="C1164" s="512"/>
      <c r="D1164" s="513"/>
      <c r="E1164" s="514"/>
      <c r="F1164" s="514"/>
      <c r="G1164" s="514"/>
      <c r="H1164" s="514"/>
      <c r="I1164" s="514"/>
      <c r="J1164" s="511"/>
      <c r="K1164" s="511"/>
      <c r="L1164" s="511"/>
      <c r="M1164" s="511"/>
      <c r="N1164" s="511"/>
      <c r="O1164" s="511"/>
      <c r="P1164" s="511"/>
    </row>
    <row r="1165" ht="15.75" customHeight="1">
      <c r="A1165" s="1"/>
      <c r="B1165" s="511"/>
      <c r="C1165" s="512"/>
      <c r="D1165" s="513"/>
      <c r="E1165" s="514"/>
      <c r="F1165" s="514"/>
      <c r="G1165" s="514"/>
      <c r="H1165" s="514"/>
      <c r="I1165" s="514"/>
      <c r="J1165" s="511"/>
      <c r="K1165" s="511"/>
      <c r="L1165" s="511"/>
      <c r="M1165" s="511"/>
      <c r="N1165" s="511"/>
      <c r="O1165" s="511"/>
      <c r="P1165" s="511"/>
    </row>
    <row r="1166" ht="15.75" customHeight="1">
      <c r="A1166" s="1"/>
      <c r="B1166" s="511"/>
      <c r="C1166" s="512"/>
      <c r="D1166" s="513"/>
      <c r="E1166" s="514"/>
      <c r="F1166" s="514"/>
      <c r="G1166" s="514"/>
      <c r="H1166" s="514"/>
      <c r="I1166" s="514"/>
      <c r="J1166" s="511"/>
      <c r="K1166" s="511"/>
      <c r="L1166" s="511"/>
      <c r="M1166" s="511"/>
      <c r="N1166" s="511"/>
      <c r="O1166" s="511"/>
      <c r="P1166" s="511"/>
    </row>
    <row r="1167" ht="15.75" customHeight="1">
      <c r="A1167" s="1"/>
      <c r="B1167" s="511"/>
      <c r="C1167" s="512"/>
      <c r="D1167" s="513"/>
      <c r="E1167" s="514"/>
      <c r="F1167" s="514"/>
      <c r="G1167" s="514"/>
      <c r="H1167" s="514"/>
      <c r="I1167" s="514"/>
      <c r="J1167" s="511"/>
      <c r="K1167" s="511"/>
      <c r="L1167" s="511"/>
      <c r="M1167" s="511"/>
      <c r="N1167" s="511"/>
      <c r="O1167" s="511"/>
      <c r="P1167" s="511"/>
    </row>
    <row r="1168" ht="15.75" customHeight="1">
      <c r="A1168" s="1"/>
      <c r="B1168" s="511"/>
      <c r="C1168" s="512"/>
      <c r="D1168" s="513"/>
      <c r="E1168" s="514"/>
      <c r="F1168" s="514"/>
      <c r="G1168" s="514"/>
      <c r="H1168" s="514"/>
      <c r="I1168" s="514"/>
      <c r="J1168" s="511"/>
      <c r="K1168" s="511"/>
      <c r="L1168" s="511"/>
      <c r="M1168" s="511"/>
      <c r="N1168" s="511"/>
      <c r="O1168" s="511"/>
      <c r="P1168" s="511"/>
    </row>
    <row r="1169" ht="15.75" customHeight="1">
      <c r="A1169" s="1"/>
      <c r="B1169" s="511"/>
      <c r="C1169" s="512"/>
      <c r="D1169" s="513"/>
      <c r="E1169" s="514"/>
      <c r="F1169" s="514"/>
      <c r="G1169" s="514"/>
      <c r="H1169" s="514"/>
      <c r="I1169" s="514"/>
      <c r="J1169" s="511"/>
      <c r="K1169" s="511"/>
      <c r="L1169" s="511"/>
      <c r="M1169" s="511"/>
      <c r="N1169" s="511"/>
      <c r="O1169" s="511"/>
      <c r="P1169" s="511"/>
    </row>
    <row r="1170" ht="15.75" customHeight="1">
      <c r="A1170" s="1"/>
      <c r="B1170" s="511"/>
      <c r="C1170" s="512"/>
      <c r="D1170" s="513"/>
      <c r="E1170" s="514"/>
      <c r="F1170" s="514"/>
      <c r="G1170" s="514"/>
      <c r="H1170" s="514"/>
      <c r="I1170" s="514"/>
      <c r="J1170" s="511"/>
      <c r="K1170" s="511"/>
      <c r="L1170" s="511"/>
      <c r="M1170" s="511"/>
      <c r="N1170" s="511"/>
      <c r="O1170" s="511"/>
      <c r="P1170" s="511"/>
    </row>
    <row r="1171" ht="15.75" customHeight="1">
      <c r="A1171" s="1"/>
      <c r="B1171" s="511"/>
      <c r="C1171" s="512"/>
      <c r="D1171" s="513"/>
      <c r="E1171" s="514"/>
      <c r="F1171" s="514"/>
      <c r="G1171" s="514"/>
      <c r="H1171" s="514"/>
      <c r="I1171" s="514"/>
      <c r="J1171" s="511"/>
      <c r="K1171" s="511"/>
      <c r="L1171" s="511"/>
      <c r="M1171" s="511"/>
      <c r="N1171" s="511"/>
      <c r="O1171" s="511"/>
      <c r="P1171" s="511"/>
    </row>
    <row r="1172" ht="15.75" customHeight="1">
      <c r="A1172" s="1"/>
      <c r="B1172" s="511"/>
      <c r="C1172" s="512"/>
      <c r="D1172" s="513"/>
      <c r="E1172" s="514"/>
      <c r="F1172" s="514"/>
      <c r="G1172" s="514"/>
      <c r="H1172" s="514"/>
      <c r="I1172" s="514"/>
      <c r="J1172" s="511"/>
      <c r="K1172" s="511"/>
      <c r="L1172" s="511"/>
      <c r="M1172" s="511"/>
      <c r="N1172" s="511"/>
      <c r="O1172" s="511"/>
      <c r="P1172" s="511"/>
    </row>
    <row r="1173" ht="15.75" customHeight="1">
      <c r="A1173" s="1"/>
      <c r="B1173" s="511"/>
      <c r="C1173" s="512"/>
      <c r="D1173" s="513"/>
      <c r="E1173" s="514"/>
      <c r="F1173" s="514"/>
      <c r="G1173" s="514"/>
      <c r="H1173" s="514"/>
      <c r="I1173" s="514"/>
      <c r="J1173" s="511"/>
      <c r="K1173" s="511"/>
      <c r="L1173" s="511"/>
      <c r="M1173" s="511"/>
      <c r="N1173" s="511"/>
      <c r="O1173" s="511"/>
      <c r="P1173" s="511"/>
    </row>
    <row r="1174" ht="15.75" customHeight="1">
      <c r="A1174" s="1"/>
      <c r="B1174" s="511"/>
      <c r="C1174" s="512"/>
      <c r="D1174" s="513"/>
      <c r="E1174" s="514"/>
      <c r="F1174" s="514"/>
      <c r="G1174" s="514"/>
      <c r="H1174" s="514"/>
      <c r="I1174" s="514"/>
      <c r="J1174" s="511"/>
      <c r="K1174" s="511"/>
      <c r="L1174" s="511"/>
      <c r="M1174" s="511"/>
      <c r="N1174" s="511"/>
      <c r="O1174" s="511"/>
      <c r="P1174" s="511"/>
    </row>
    <row r="1175" ht="15.75" customHeight="1">
      <c r="A1175" s="1"/>
      <c r="B1175" s="511"/>
      <c r="C1175" s="512"/>
      <c r="D1175" s="513"/>
      <c r="E1175" s="514"/>
      <c r="F1175" s="514"/>
      <c r="G1175" s="514"/>
      <c r="H1175" s="514"/>
      <c r="I1175" s="514"/>
      <c r="J1175" s="511"/>
      <c r="K1175" s="511"/>
      <c r="L1175" s="511"/>
      <c r="M1175" s="511"/>
      <c r="N1175" s="511"/>
      <c r="O1175" s="511"/>
      <c r="P1175" s="511"/>
    </row>
    <row r="1176" ht="15.75" customHeight="1">
      <c r="A1176" s="1"/>
      <c r="B1176" s="511"/>
      <c r="C1176" s="512"/>
      <c r="D1176" s="513"/>
      <c r="E1176" s="514"/>
      <c r="F1176" s="514"/>
      <c r="G1176" s="514"/>
      <c r="H1176" s="514"/>
      <c r="I1176" s="514"/>
      <c r="J1176" s="511"/>
      <c r="K1176" s="511"/>
      <c r="L1176" s="511"/>
      <c r="M1176" s="511"/>
      <c r="N1176" s="511"/>
      <c r="O1176" s="511"/>
      <c r="P1176" s="511"/>
    </row>
    <row r="1177" ht="15.75" customHeight="1">
      <c r="A1177" s="1"/>
      <c r="B1177" s="511"/>
      <c r="C1177" s="512"/>
      <c r="D1177" s="513"/>
      <c r="E1177" s="514"/>
      <c r="F1177" s="514"/>
      <c r="G1177" s="514"/>
      <c r="H1177" s="514"/>
      <c r="I1177" s="514"/>
      <c r="J1177" s="511"/>
      <c r="K1177" s="511"/>
      <c r="L1177" s="511"/>
      <c r="M1177" s="511"/>
      <c r="N1177" s="511"/>
      <c r="O1177" s="511"/>
      <c r="P1177" s="511"/>
    </row>
    <row r="1178" ht="15.75" customHeight="1">
      <c r="A1178" s="1"/>
      <c r="B1178" s="511"/>
      <c r="C1178" s="512"/>
      <c r="D1178" s="513"/>
      <c r="E1178" s="514"/>
      <c r="F1178" s="514"/>
      <c r="G1178" s="514"/>
      <c r="H1178" s="514"/>
      <c r="I1178" s="514"/>
      <c r="J1178" s="511"/>
      <c r="K1178" s="511"/>
      <c r="L1178" s="511"/>
      <c r="M1178" s="511"/>
      <c r="N1178" s="511"/>
      <c r="O1178" s="511"/>
      <c r="P1178" s="511"/>
    </row>
    <row r="1179" ht="15.75" customHeight="1">
      <c r="A1179" s="1"/>
      <c r="B1179" s="511"/>
      <c r="C1179" s="512"/>
      <c r="D1179" s="513"/>
      <c r="E1179" s="514"/>
      <c r="F1179" s="514"/>
      <c r="G1179" s="514"/>
      <c r="H1179" s="514"/>
      <c r="I1179" s="514"/>
      <c r="J1179" s="511"/>
      <c r="K1179" s="511"/>
      <c r="L1179" s="511"/>
      <c r="M1179" s="511"/>
      <c r="N1179" s="511"/>
      <c r="O1179" s="511"/>
      <c r="P1179" s="511"/>
    </row>
    <row r="1180" ht="15.75" customHeight="1">
      <c r="A1180" s="1"/>
      <c r="B1180" s="511"/>
      <c r="C1180" s="512"/>
      <c r="D1180" s="513"/>
      <c r="E1180" s="514"/>
      <c r="F1180" s="514"/>
      <c r="G1180" s="514"/>
      <c r="H1180" s="514"/>
      <c r="I1180" s="514"/>
      <c r="J1180" s="511"/>
      <c r="K1180" s="511"/>
      <c r="L1180" s="511"/>
      <c r="M1180" s="511"/>
      <c r="N1180" s="511"/>
      <c r="O1180" s="511"/>
      <c r="P1180" s="511"/>
    </row>
    <row r="1181" ht="15.75" customHeight="1">
      <c r="A1181" s="1"/>
      <c r="B1181" s="511"/>
      <c r="C1181" s="512"/>
      <c r="D1181" s="513"/>
      <c r="E1181" s="514"/>
      <c r="F1181" s="514"/>
      <c r="G1181" s="514"/>
      <c r="H1181" s="514"/>
      <c r="I1181" s="514"/>
      <c r="J1181" s="511"/>
      <c r="K1181" s="511"/>
      <c r="L1181" s="511"/>
      <c r="M1181" s="511"/>
      <c r="N1181" s="511"/>
      <c r="O1181" s="511"/>
      <c r="P1181" s="511"/>
    </row>
    <row r="1182" ht="15.75" customHeight="1">
      <c r="A1182" s="1"/>
      <c r="B1182" s="511"/>
      <c r="C1182" s="512"/>
      <c r="D1182" s="513"/>
      <c r="E1182" s="514"/>
      <c r="F1182" s="514"/>
      <c r="G1182" s="514"/>
      <c r="H1182" s="514"/>
      <c r="I1182" s="514"/>
      <c r="J1182" s="511"/>
      <c r="K1182" s="511"/>
      <c r="L1182" s="511"/>
      <c r="M1182" s="511"/>
      <c r="N1182" s="511"/>
      <c r="O1182" s="511"/>
      <c r="P1182" s="511"/>
    </row>
    <row r="1183" ht="15.75" customHeight="1">
      <c r="A1183" s="1"/>
      <c r="B1183" s="511"/>
      <c r="C1183" s="512"/>
      <c r="D1183" s="513"/>
      <c r="E1183" s="514"/>
      <c r="F1183" s="514"/>
      <c r="G1183" s="514"/>
      <c r="H1183" s="514"/>
      <c r="I1183" s="514"/>
      <c r="J1183" s="511"/>
      <c r="K1183" s="511"/>
      <c r="L1183" s="511"/>
      <c r="M1183" s="511"/>
      <c r="N1183" s="511"/>
      <c r="O1183" s="511"/>
      <c r="P1183" s="511"/>
    </row>
    <row r="1184" ht="15.75" customHeight="1">
      <c r="A1184" s="1"/>
      <c r="B1184" s="511"/>
      <c r="C1184" s="512"/>
      <c r="D1184" s="513"/>
      <c r="E1184" s="514"/>
      <c r="F1184" s="514"/>
      <c r="G1184" s="514"/>
      <c r="H1184" s="514"/>
      <c r="I1184" s="514"/>
      <c r="J1184" s="511"/>
      <c r="K1184" s="511"/>
      <c r="L1184" s="511"/>
      <c r="M1184" s="511"/>
      <c r="N1184" s="511"/>
      <c r="O1184" s="511"/>
      <c r="P1184" s="511"/>
    </row>
    <row r="1185" ht="15.75" customHeight="1">
      <c r="A1185" s="1"/>
      <c r="B1185" s="511"/>
      <c r="C1185" s="512"/>
      <c r="D1185" s="513"/>
      <c r="E1185" s="514"/>
      <c r="F1185" s="514"/>
      <c r="G1185" s="514"/>
      <c r="H1185" s="514"/>
      <c r="I1185" s="514"/>
      <c r="J1185" s="511"/>
      <c r="K1185" s="511"/>
      <c r="L1185" s="511"/>
      <c r="M1185" s="511"/>
      <c r="N1185" s="511"/>
      <c r="O1185" s="511"/>
      <c r="P1185" s="511"/>
    </row>
    <row r="1186" ht="15.75" customHeight="1">
      <c r="A1186" s="1"/>
      <c r="B1186" s="511"/>
      <c r="C1186" s="512"/>
      <c r="D1186" s="513"/>
      <c r="E1186" s="514"/>
      <c r="F1186" s="514"/>
      <c r="G1186" s="514"/>
      <c r="H1186" s="514"/>
      <c r="I1186" s="514"/>
      <c r="J1186" s="511"/>
      <c r="K1186" s="511"/>
      <c r="L1186" s="511"/>
      <c r="M1186" s="511"/>
      <c r="N1186" s="511"/>
      <c r="O1186" s="511"/>
      <c r="P1186" s="511"/>
    </row>
    <row r="1187" ht="15.75" customHeight="1">
      <c r="A1187" s="1"/>
      <c r="B1187" s="511"/>
      <c r="C1187" s="512"/>
      <c r="D1187" s="513"/>
      <c r="E1187" s="514"/>
      <c r="F1187" s="514"/>
      <c r="G1187" s="514"/>
      <c r="H1187" s="514"/>
      <c r="I1187" s="514"/>
      <c r="J1187" s="511"/>
      <c r="K1187" s="511"/>
      <c r="L1187" s="511"/>
      <c r="M1187" s="511"/>
      <c r="N1187" s="511"/>
      <c r="O1187" s="511"/>
      <c r="P1187" s="511"/>
    </row>
    <row r="1188" ht="15.75" customHeight="1">
      <c r="A1188" s="1"/>
      <c r="B1188" s="511"/>
      <c r="C1188" s="512"/>
      <c r="D1188" s="513"/>
      <c r="E1188" s="514"/>
      <c r="F1188" s="514"/>
      <c r="G1188" s="514"/>
      <c r="H1188" s="514"/>
      <c r="I1188" s="514"/>
      <c r="J1188" s="511"/>
      <c r="K1188" s="511"/>
      <c r="L1188" s="511"/>
      <c r="M1188" s="511"/>
      <c r="N1188" s="511"/>
      <c r="O1188" s="511"/>
      <c r="P1188" s="511"/>
    </row>
    <row r="1189" ht="15.75" customHeight="1">
      <c r="A1189" s="1"/>
      <c r="B1189" s="511"/>
      <c r="C1189" s="512"/>
      <c r="D1189" s="513"/>
      <c r="E1189" s="514"/>
      <c r="F1189" s="514"/>
      <c r="G1189" s="514"/>
      <c r="H1189" s="514"/>
      <c r="I1189" s="514"/>
      <c r="J1189" s="511"/>
      <c r="K1189" s="511"/>
      <c r="L1189" s="511"/>
      <c r="M1189" s="511"/>
      <c r="N1189" s="511"/>
      <c r="O1189" s="511"/>
      <c r="P1189" s="511"/>
    </row>
    <row r="1190" ht="15.75" customHeight="1">
      <c r="A1190" s="1"/>
      <c r="B1190" s="511"/>
      <c r="C1190" s="512"/>
      <c r="D1190" s="513"/>
      <c r="E1190" s="514"/>
      <c r="F1190" s="514"/>
      <c r="G1190" s="514"/>
      <c r="H1190" s="514"/>
      <c r="I1190" s="514"/>
      <c r="J1190" s="511"/>
      <c r="K1190" s="511"/>
      <c r="L1190" s="511"/>
      <c r="M1190" s="511"/>
      <c r="N1190" s="511"/>
      <c r="O1190" s="511"/>
      <c r="P1190" s="511"/>
    </row>
    <row r="1191" ht="15.75" customHeight="1">
      <c r="A1191" s="1"/>
      <c r="B1191" s="511"/>
      <c r="C1191" s="512"/>
      <c r="D1191" s="513"/>
      <c r="E1191" s="514"/>
      <c r="F1191" s="514"/>
      <c r="G1191" s="514"/>
      <c r="H1191" s="514"/>
      <c r="I1191" s="514"/>
      <c r="J1191" s="511"/>
      <c r="K1191" s="511"/>
      <c r="L1191" s="511"/>
      <c r="M1191" s="511"/>
      <c r="N1191" s="511"/>
      <c r="O1191" s="511"/>
      <c r="P1191" s="511"/>
    </row>
    <row r="1192" ht="15.75" customHeight="1">
      <c r="A1192" s="1"/>
      <c r="B1192" s="511"/>
      <c r="C1192" s="512"/>
      <c r="D1192" s="513"/>
      <c r="E1192" s="514"/>
      <c r="F1192" s="514"/>
      <c r="G1192" s="514"/>
      <c r="H1192" s="514"/>
      <c r="I1192" s="514"/>
      <c r="J1192" s="511"/>
      <c r="K1192" s="511"/>
      <c r="L1192" s="511"/>
      <c r="M1192" s="511"/>
      <c r="N1192" s="511"/>
      <c r="O1192" s="511"/>
      <c r="P1192" s="511"/>
    </row>
    <row r="1193" ht="15.75" customHeight="1">
      <c r="A1193" s="1"/>
      <c r="B1193" s="511"/>
      <c r="C1193" s="512"/>
      <c r="D1193" s="513"/>
      <c r="E1193" s="514"/>
      <c r="F1193" s="514"/>
      <c r="G1193" s="514"/>
      <c r="H1193" s="514"/>
      <c r="I1193" s="514"/>
      <c r="J1193" s="511"/>
      <c r="K1193" s="511"/>
      <c r="L1193" s="511"/>
      <c r="M1193" s="511"/>
      <c r="N1193" s="511"/>
      <c r="O1193" s="511"/>
      <c r="P1193" s="511"/>
    </row>
    <row r="1194" ht="15.75" customHeight="1">
      <c r="A1194" s="1"/>
      <c r="B1194" s="511"/>
      <c r="C1194" s="512"/>
      <c r="D1194" s="513"/>
      <c r="E1194" s="514"/>
      <c r="F1194" s="514"/>
      <c r="G1194" s="514"/>
      <c r="H1194" s="514"/>
      <c r="I1194" s="514"/>
      <c r="J1194" s="511"/>
      <c r="K1194" s="511"/>
      <c r="L1194" s="511"/>
      <c r="M1194" s="511"/>
      <c r="N1194" s="511"/>
      <c r="O1194" s="511"/>
      <c r="P1194" s="511"/>
    </row>
    <row r="1195" ht="15.75" customHeight="1">
      <c r="A1195" s="1"/>
      <c r="B1195" s="511"/>
      <c r="C1195" s="512"/>
      <c r="D1195" s="513"/>
      <c r="E1195" s="514"/>
      <c r="F1195" s="514"/>
      <c r="G1195" s="514"/>
      <c r="H1195" s="514"/>
      <c r="I1195" s="514"/>
      <c r="J1195" s="511"/>
      <c r="K1195" s="511"/>
      <c r="L1195" s="511"/>
      <c r="M1195" s="511"/>
      <c r="N1195" s="511"/>
      <c r="O1195" s="511"/>
      <c r="P1195" s="511"/>
    </row>
    <row r="1196" ht="15.75" customHeight="1">
      <c r="A1196" s="1"/>
      <c r="B1196" s="511"/>
      <c r="C1196" s="512"/>
      <c r="D1196" s="513"/>
      <c r="E1196" s="514"/>
      <c r="F1196" s="514"/>
      <c r="G1196" s="514"/>
      <c r="H1196" s="514"/>
      <c r="I1196" s="514"/>
      <c r="J1196" s="511"/>
      <c r="K1196" s="511"/>
      <c r="L1196" s="511"/>
      <c r="M1196" s="511"/>
      <c r="N1196" s="511"/>
      <c r="O1196" s="511"/>
      <c r="P1196" s="511"/>
    </row>
    <row r="1197" ht="15.75" customHeight="1">
      <c r="A1197" s="1"/>
      <c r="B1197" s="511"/>
      <c r="C1197" s="512"/>
      <c r="D1197" s="513"/>
      <c r="E1197" s="514"/>
      <c r="F1197" s="514"/>
      <c r="G1197" s="514"/>
      <c r="H1197" s="514"/>
      <c r="I1197" s="514"/>
      <c r="J1197" s="511"/>
      <c r="K1197" s="511"/>
      <c r="L1197" s="511"/>
      <c r="M1197" s="511"/>
      <c r="N1197" s="511"/>
      <c r="O1197" s="511"/>
      <c r="P1197" s="511"/>
    </row>
    <row r="1198" ht="15.75" customHeight="1">
      <c r="A1198" s="1"/>
      <c r="B1198" s="511"/>
      <c r="C1198" s="512"/>
      <c r="D1198" s="513"/>
      <c r="E1198" s="514"/>
      <c r="F1198" s="514"/>
      <c r="G1198" s="514"/>
      <c r="H1198" s="514"/>
      <c r="I1198" s="514"/>
      <c r="J1198" s="511"/>
      <c r="K1198" s="511"/>
      <c r="L1198" s="511"/>
      <c r="M1198" s="511"/>
      <c r="N1198" s="511"/>
      <c r="O1198" s="511"/>
      <c r="P1198" s="511"/>
    </row>
    <row r="1199" ht="15.75" customHeight="1">
      <c r="A1199" s="1"/>
      <c r="B1199" s="511"/>
      <c r="C1199" s="512"/>
      <c r="D1199" s="513"/>
      <c r="E1199" s="514"/>
      <c r="F1199" s="514"/>
      <c r="G1199" s="514"/>
      <c r="H1199" s="514"/>
      <c r="I1199" s="514"/>
      <c r="J1199" s="511"/>
      <c r="K1199" s="511"/>
      <c r="L1199" s="511"/>
      <c r="M1199" s="511"/>
      <c r="N1199" s="511"/>
      <c r="O1199" s="511"/>
      <c r="P1199" s="511"/>
    </row>
    <row r="1200" ht="15.75" customHeight="1">
      <c r="A1200" s="1"/>
      <c r="B1200" s="511"/>
      <c r="C1200" s="512"/>
      <c r="D1200" s="513"/>
      <c r="E1200" s="514"/>
      <c r="F1200" s="514"/>
      <c r="G1200" s="514"/>
      <c r="H1200" s="514"/>
      <c r="I1200" s="514"/>
      <c r="J1200" s="511"/>
      <c r="K1200" s="511"/>
      <c r="L1200" s="511"/>
      <c r="M1200" s="511"/>
      <c r="N1200" s="511"/>
      <c r="O1200" s="511"/>
      <c r="P1200" s="511"/>
    </row>
    <row r="1201" ht="15.75" customHeight="1">
      <c r="A1201" s="1"/>
      <c r="B1201" s="511"/>
      <c r="C1201" s="512"/>
      <c r="D1201" s="513"/>
      <c r="E1201" s="514"/>
      <c r="F1201" s="514"/>
      <c r="G1201" s="514"/>
      <c r="H1201" s="514"/>
      <c r="I1201" s="514"/>
      <c r="J1201" s="511"/>
      <c r="K1201" s="511"/>
      <c r="L1201" s="511"/>
      <c r="M1201" s="511"/>
      <c r="N1201" s="511"/>
      <c r="O1201" s="511"/>
      <c r="P1201" s="511"/>
    </row>
    <row r="1202" ht="15.75" customHeight="1">
      <c r="A1202" s="1"/>
      <c r="B1202" s="511"/>
      <c r="C1202" s="512"/>
      <c r="D1202" s="513"/>
      <c r="E1202" s="514"/>
      <c r="F1202" s="514"/>
      <c r="G1202" s="514"/>
      <c r="H1202" s="514"/>
      <c r="I1202" s="514"/>
      <c r="J1202" s="511"/>
      <c r="K1202" s="511"/>
      <c r="L1202" s="511"/>
      <c r="M1202" s="511"/>
      <c r="N1202" s="511"/>
      <c r="O1202" s="511"/>
      <c r="P1202" s="511"/>
    </row>
    <row r="1203" ht="15.75" customHeight="1">
      <c r="A1203" s="1"/>
      <c r="B1203" s="511"/>
      <c r="C1203" s="512"/>
      <c r="D1203" s="513"/>
      <c r="E1203" s="514"/>
      <c r="F1203" s="514"/>
      <c r="G1203" s="514"/>
      <c r="H1203" s="514"/>
      <c r="I1203" s="514"/>
      <c r="J1203" s="511"/>
      <c r="K1203" s="511"/>
      <c r="L1203" s="511"/>
      <c r="M1203" s="511"/>
      <c r="N1203" s="511"/>
      <c r="O1203" s="511"/>
      <c r="P1203" s="511"/>
    </row>
    <row r="1204" ht="15.75" customHeight="1">
      <c r="A1204" s="1"/>
      <c r="B1204" s="511"/>
      <c r="C1204" s="512"/>
      <c r="D1204" s="513"/>
      <c r="E1204" s="514"/>
      <c r="F1204" s="514"/>
      <c r="G1204" s="514"/>
      <c r="H1204" s="514"/>
      <c r="I1204" s="514"/>
      <c r="J1204" s="511"/>
      <c r="K1204" s="511"/>
      <c r="L1204" s="511"/>
      <c r="M1204" s="511"/>
      <c r="N1204" s="511"/>
      <c r="O1204" s="511"/>
      <c r="P1204" s="511"/>
    </row>
    <row r="1205" ht="15.75" customHeight="1">
      <c r="A1205" s="1"/>
      <c r="B1205" s="511"/>
      <c r="C1205" s="512"/>
      <c r="D1205" s="513"/>
      <c r="E1205" s="514"/>
      <c r="F1205" s="514"/>
      <c r="G1205" s="514"/>
      <c r="H1205" s="514"/>
      <c r="I1205" s="514"/>
      <c r="J1205" s="511"/>
      <c r="K1205" s="511"/>
      <c r="L1205" s="511"/>
      <c r="M1205" s="511"/>
      <c r="N1205" s="511"/>
      <c r="O1205" s="511"/>
      <c r="P1205" s="511"/>
    </row>
    <row r="1206" ht="15.75" customHeight="1">
      <c r="A1206" s="1"/>
      <c r="B1206" s="511"/>
      <c r="C1206" s="512"/>
      <c r="D1206" s="513"/>
      <c r="E1206" s="514"/>
      <c r="F1206" s="514"/>
      <c r="G1206" s="514"/>
      <c r="H1206" s="514"/>
      <c r="I1206" s="514"/>
      <c r="J1206" s="511"/>
      <c r="K1206" s="511"/>
      <c r="L1206" s="511"/>
      <c r="M1206" s="511"/>
      <c r="N1206" s="511"/>
      <c r="O1206" s="511"/>
      <c r="P1206" s="511"/>
    </row>
    <row r="1207" ht="15.75" customHeight="1">
      <c r="A1207" s="1"/>
      <c r="B1207" s="511"/>
      <c r="C1207" s="512"/>
      <c r="D1207" s="513"/>
      <c r="E1207" s="514"/>
      <c r="F1207" s="514"/>
      <c r="G1207" s="514"/>
      <c r="H1207" s="514"/>
      <c r="I1207" s="514"/>
      <c r="J1207" s="511"/>
      <c r="K1207" s="511"/>
      <c r="L1207" s="511"/>
      <c r="M1207" s="511"/>
      <c r="N1207" s="511"/>
      <c r="O1207" s="511"/>
      <c r="P1207" s="511"/>
    </row>
    <row r="1208" ht="15.75" customHeight="1">
      <c r="A1208" s="1"/>
      <c r="B1208" s="511"/>
      <c r="C1208" s="512"/>
      <c r="D1208" s="513"/>
      <c r="E1208" s="514"/>
      <c r="F1208" s="514"/>
      <c r="G1208" s="514"/>
      <c r="H1208" s="514"/>
      <c r="I1208" s="514"/>
      <c r="J1208" s="511"/>
      <c r="K1208" s="511"/>
      <c r="L1208" s="511"/>
      <c r="M1208" s="511"/>
      <c r="N1208" s="511"/>
      <c r="O1208" s="511"/>
      <c r="P1208" s="511"/>
    </row>
    <row r="1209" ht="15.75" customHeight="1">
      <c r="A1209" s="1"/>
      <c r="B1209" s="511"/>
      <c r="C1209" s="512"/>
      <c r="D1209" s="513"/>
      <c r="E1209" s="514"/>
      <c r="F1209" s="514"/>
      <c r="G1209" s="514"/>
      <c r="H1209" s="514"/>
      <c r="I1209" s="514"/>
      <c r="J1209" s="511"/>
      <c r="K1209" s="511"/>
      <c r="L1209" s="511"/>
      <c r="M1209" s="511"/>
      <c r="N1209" s="511"/>
      <c r="O1209" s="511"/>
      <c r="P1209" s="511"/>
    </row>
    <row r="1210" ht="15.75" customHeight="1">
      <c r="A1210" s="1"/>
      <c r="B1210" s="511"/>
      <c r="C1210" s="512"/>
      <c r="D1210" s="513"/>
      <c r="E1210" s="514"/>
      <c r="F1210" s="514"/>
      <c r="G1210" s="514"/>
      <c r="H1210" s="514"/>
      <c r="I1210" s="514"/>
      <c r="J1210" s="511"/>
      <c r="K1210" s="511"/>
      <c r="L1210" s="511"/>
      <c r="M1210" s="511"/>
      <c r="N1210" s="511"/>
      <c r="O1210" s="511"/>
      <c r="P1210" s="511"/>
    </row>
    <row r="1211" ht="15.75" customHeight="1">
      <c r="A1211" s="1"/>
      <c r="B1211" s="511"/>
      <c r="C1211" s="512"/>
      <c r="D1211" s="513"/>
      <c r="E1211" s="514"/>
      <c r="F1211" s="514"/>
      <c r="G1211" s="514"/>
      <c r="H1211" s="514"/>
      <c r="I1211" s="514"/>
      <c r="J1211" s="511"/>
      <c r="K1211" s="511"/>
      <c r="L1211" s="511"/>
      <c r="M1211" s="511"/>
      <c r="N1211" s="511"/>
      <c r="O1211" s="511"/>
      <c r="P1211" s="511"/>
    </row>
    <row r="1212" ht="15.75" customHeight="1">
      <c r="A1212" s="1"/>
      <c r="B1212" s="511"/>
      <c r="C1212" s="512"/>
      <c r="D1212" s="513"/>
      <c r="E1212" s="514"/>
      <c r="F1212" s="514"/>
      <c r="G1212" s="514"/>
      <c r="H1212" s="514"/>
      <c r="I1212" s="514"/>
      <c r="J1212" s="511"/>
      <c r="K1212" s="511"/>
      <c r="L1212" s="511"/>
      <c r="M1212" s="511"/>
      <c r="N1212" s="511"/>
      <c r="O1212" s="511"/>
      <c r="P1212" s="511"/>
    </row>
    <row r="1213" ht="15.75" customHeight="1">
      <c r="A1213" s="1"/>
      <c r="B1213" s="511"/>
      <c r="C1213" s="512"/>
      <c r="D1213" s="513"/>
      <c r="E1213" s="514"/>
      <c r="F1213" s="514"/>
      <c r="G1213" s="514"/>
      <c r="H1213" s="514"/>
      <c r="I1213" s="514"/>
      <c r="J1213" s="511"/>
      <c r="K1213" s="511"/>
      <c r="L1213" s="511"/>
      <c r="M1213" s="511"/>
      <c r="N1213" s="511"/>
      <c r="O1213" s="511"/>
      <c r="P1213" s="511"/>
    </row>
    <row r="1214" ht="15.75" customHeight="1">
      <c r="A1214" s="1"/>
      <c r="B1214" s="511"/>
      <c r="C1214" s="512"/>
      <c r="D1214" s="513"/>
      <c r="E1214" s="514"/>
      <c r="F1214" s="514"/>
      <c r="G1214" s="514"/>
      <c r="H1214" s="514"/>
      <c r="I1214" s="514"/>
      <c r="J1214" s="511"/>
      <c r="K1214" s="511"/>
      <c r="L1214" s="511"/>
      <c r="M1214" s="511"/>
      <c r="N1214" s="511"/>
      <c r="O1214" s="511"/>
      <c r="P1214" s="511"/>
    </row>
    <row r="1215" ht="15.75" customHeight="1">
      <c r="A1215" s="1"/>
      <c r="B1215" s="511"/>
      <c r="C1215" s="512"/>
      <c r="D1215" s="513"/>
      <c r="E1215" s="514"/>
      <c r="F1215" s="514"/>
      <c r="G1215" s="514"/>
      <c r="H1215" s="514"/>
      <c r="I1215" s="514"/>
      <c r="J1215" s="511"/>
      <c r="K1215" s="511"/>
      <c r="L1215" s="511"/>
      <c r="M1215" s="511"/>
      <c r="N1215" s="511"/>
      <c r="O1215" s="511"/>
      <c r="P1215" s="511"/>
    </row>
    <row r="1216" ht="15.75" customHeight="1">
      <c r="A1216" s="1"/>
      <c r="B1216" s="511"/>
      <c r="C1216" s="512"/>
      <c r="D1216" s="513"/>
      <c r="E1216" s="514"/>
      <c r="F1216" s="514"/>
      <c r="G1216" s="514"/>
      <c r="H1216" s="514"/>
      <c r="I1216" s="514"/>
      <c r="J1216" s="511"/>
      <c r="K1216" s="511"/>
      <c r="L1216" s="511"/>
      <c r="M1216" s="511"/>
      <c r="N1216" s="511"/>
      <c r="O1216" s="511"/>
      <c r="P1216" s="511"/>
    </row>
    <row r="1217" ht="15.75" customHeight="1">
      <c r="A1217" s="1"/>
      <c r="B1217" s="511"/>
      <c r="C1217" s="512"/>
      <c r="D1217" s="513"/>
      <c r="E1217" s="514"/>
      <c r="F1217" s="514"/>
      <c r="G1217" s="514"/>
      <c r="H1217" s="514"/>
      <c r="I1217" s="514"/>
      <c r="J1217" s="511"/>
      <c r="K1217" s="511"/>
      <c r="L1217" s="511"/>
      <c r="M1217" s="511"/>
      <c r="N1217" s="511"/>
      <c r="O1217" s="511"/>
      <c r="P1217" s="511"/>
    </row>
    <row r="1218" ht="15.75" customHeight="1">
      <c r="A1218" s="1"/>
      <c r="B1218" s="511"/>
      <c r="C1218" s="512"/>
      <c r="D1218" s="513"/>
      <c r="E1218" s="514"/>
      <c r="F1218" s="514"/>
      <c r="G1218" s="514"/>
      <c r="H1218" s="514"/>
      <c r="I1218" s="514"/>
      <c r="J1218" s="511"/>
      <c r="K1218" s="511"/>
      <c r="L1218" s="511"/>
      <c r="M1218" s="511"/>
      <c r="N1218" s="511"/>
      <c r="O1218" s="511"/>
      <c r="P1218" s="511"/>
    </row>
    <row r="1219" ht="15.75" customHeight="1">
      <c r="A1219" s="1"/>
      <c r="B1219" s="511"/>
      <c r="C1219" s="512"/>
      <c r="D1219" s="513"/>
      <c r="E1219" s="514"/>
      <c r="F1219" s="514"/>
      <c r="G1219" s="514"/>
      <c r="H1219" s="514"/>
      <c r="I1219" s="514"/>
      <c r="J1219" s="511"/>
      <c r="K1219" s="511"/>
      <c r="L1219" s="511"/>
      <c r="M1219" s="511"/>
      <c r="N1219" s="511"/>
      <c r="O1219" s="511"/>
      <c r="P1219" s="511"/>
    </row>
    <row r="1220" ht="15.75" customHeight="1">
      <c r="A1220" s="1"/>
      <c r="B1220" s="511"/>
      <c r="C1220" s="512"/>
      <c r="D1220" s="513"/>
      <c r="E1220" s="514"/>
      <c r="F1220" s="514"/>
      <c r="G1220" s="514"/>
      <c r="H1220" s="514"/>
      <c r="I1220" s="514"/>
      <c r="J1220" s="511"/>
      <c r="K1220" s="511"/>
      <c r="L1220" s="511"/>
      <c r="M1220" s="511"/>
      <c r="N1220" s="511"/>
      <c r="O1220" s="511"/>
      <c r="P1220" s="511"/>
    </row>
    <row r="1221" ht="15.75" customHeight="1">
      <c r="A1221" s="1"/>
      <c r="B1221" s="511"/>
      <c r="C1221" s="512"/>
      <c r="D1221" s="513"/>
      <c r="E1221" s="514"/>
      <c r="F1221" s="514"/>
      <c r="G1221" s="514"/>
      <c r="H1221" s="514"/>
      <c r="I1221" s="514"/>
      <c r="J1221" s="511"/>
      <c r="K1221" s="511"/>
      <c r="L1221" s="511"/>
      <c r="M1221" s="511"/>
      <c r="N1221" s="511"/>
      <c r="O1221" s="511"/>
      <c r="P1221" s="511"/>
    </row>
    <row r="1222" ht="15.75" customHeight="1">
      <c r="A1222" s="1"/>
      <c r="B1222" s="511"/>
      <c r="C1222" s="512"/>
      <c r="D1222" s="513"/>
      <c r="E1222" s="514"/>
      <c r="F1222" s="514"/>
      <c r="G1222" s="514"/>
      <c r="H1222" s="514"/>
      <c r="I1222" s="514"/>
      <c r="J1222" s="511"/>
      <c r="K1222" s="511"/>
      <c r="L1222" s="511"/>
      <c r="M1222" s="511"/>
      <c r="N1222" s="511"/>
      <c r="O1222" s="511"/>
      <c r="P1222" s="511"/>
    </row>
    <row r="1223" ht="15.75" customHeight="1">
      <c r="A1223" s="1"/>
      <c r="B1223" s="511"/>
      <c r="C1223" s="512"/>
      <c r="D1223" s="513"/>
      <c r="E1223" s="514"/>
      <c r="F1223" s="514"/>
      <c r="G1223" s="514"/>
      <c r="H1223" s="514"/>
      <c r="I1223" s="514"/>
      <c r="J1223" s="511"/>
      <c r="K1223" s="511"/>
      <c r="L1223" s="511"/>
      <c r="M1223" s="511"/>
      <c r="N1223" s="511"/>
      <c r="O1223" s="511"/>
      <c r="P1223" s="511"/>
    </row>
    <row r="1224" ht="15.75" customHeight="1">
      <c r="A1224" s="1"/>
      <c r="B1224" s="511"/>
      <c r="C1224" s="512"/>
      <c r="D1224" s="513"/>
      <c r="E1224" s="514"/>
      <c r="F1224" s="514"/>
      <c r="G1224" s="514"/>
      <c r="H1224" s="514"/>
      <c r="I1224" s="514"/>
      <c r="J1224" s="511"/>
      <c r="K1224" s="511"/>
      <c r="L1224" s="511"/>
      <c r="M1224" s="511"/>
      <c r="N1224" s="511"/>
      <c r="O1224" s="511"/>
      <c r="P1224" s="511"/>
    </row>
    <row r="1225" ht="15.75" customHeight="1">
      <c r="A1225" s="1"/>
      <c r="B1225" s="511"/>
      <c r="C1225" s="512"/>
      <c r="D1225" s="513"/>
      <c r="E1225" s="514"/>
      <c r="F1225" s="514"/>
      <c r="G1225" s="514"/>
      <c r="H1225" s="514"/>
      <c r="I1225" s="514"/>
      <c r="J1225" s="511"/>
      <c r="K1225" s="511"/>
      <c r="L1225" s="511"/>
      <c r="M1225" s="511"/>
      <c r="N1225" s="511"/>
      <c r="O1225" s="511"/>
      <c r="P1225" s="511"/>
    </row>
    <row r="1226" ht="15.75" customHeight="1">
      <c r="A1226" s="1"/>
      <c r="B1226" s="511"/>
      <c r="C1226" s="512"/>
      <c r="D1226" s="513"/>
      <c r="E1226" s="514"/>
      <c r="F1226" s="514"/>
      <c r="G1226" s="514"/>
      <c r="H1226" s="514"/>
      <c r="I1226" s="514"/>
      <c r="J1226" s="511"/>
      <c r="K1226" s="511"/>
      <c r="L1226" s="511"/>
      <c r="M1226" s="511"/>
      <c r="N1226" s="511"/>
      <c r="O1226" s="511"/>
      <c r="P1226" s="511"/>
    </row>
    <row r="1227" ht="15.75" customHeight="1">
      <c r="A1227" s="1"/>
      <c r="B1227" s="511"/>
      <c r="C1227" s="512"/>
      <c r="D1227" s="513"/>
      <c r="E1227" s="514"/>
      <c r="F1227" s="514"/>
      <c r="G1227" s="514"/>
      <c r="H1227" s="514"/>
      <c r="I1227" s="514"/>
      <c r="J1227" s="511"/>
      <c r="K1227" s="511"/>
      <c r="L1227" s="511"/>
      <c r="M1227" s="511"/>
      <c r="N1227" s="511"/>
      <c r="O1227" s="511"/>
      <c r="P1227" s="511"/>
    </row>
    <row r="1228" ht="15.75" customHeight="1">
      <c r="A1228" s="1"/>
      <c r="B1228" s="511"/>
      <c r="C1228" s="512"/>
      <c r="D1228" s="513"/>
      <c r="E1228" s="514"/>
      <c r="F1228" s="514"/>
      <c r="G1228" s="514"/>
      <c r="H1228" s="514"/>
      <c r="I1228" s="514"/>
      <c r="J1228" s="511"/>
      <c r="K1228" s="511"/>
      <c r="L1228" s="511"/>
      <c r="M1228" s="511"/>
      <c r="N1228" s="511"/>
      <c r="O1228" s="511"/>
      <c r="P1228" s="511"/>
    </row>
    <row r="1229" ht="15.75" customHeight="1">
      <c r="A1229" s="1"/>
      <c r="B1229" s="511"/>
      <c r="C1229" s="512"/>
      <c r="D1229" s="513"/>
      <c r="E1229" s="514"/>
      <c r="F1229" s="514"/>
      <c r="G1229" s="514"/>
      <c r="H1229" s="514"/>
      <c r="I1229" s="514"/>
      <c r="J1229" s="511"/>
      <c r="K1229" s="511"/>
      <c r="L1229" s="511"/>
      <c r="M1229" s="511"/>
      <c r="N1229" s="511"/>
      <c r="O1229" s="511"/>
      <c r="P1229" s="511"/>
    </row>
    <row r="1230" ht="15.75" customHeight="1">
      <c r="A1230" s="1"/>
      <c r="B1230" s="511"/>
      <c r="C1230" s="512"/>
      <c r="D1230" s="513"/>
      <c r="E1230" s="514"/>
      <c r="F1230" s="514"/>
      <c r="G1230" s="514"/>
      <c r="H1230" s="514"/>
      <c r="I1230" s="514"/>
      <c r="J1230" s="511"/>
      <c r="K1230" s="511"/>
      <c r="L1230" s="511"/>
      <c r="M1230" s="511"/>
      <c r="N1230" s="511"/>
      <c r="O1230" s="511"/>
      <c r="P1230" s="511"/>
    </row>
    <row r="1231" ht="15.75" customHeight="1">
      <c r="A1231" s="1"/>
      <c r="B1231" s="511"/>
      <c r="C1231" s="512"/>
      <c r="D1231" s="513"/>
      <c r="E1231" s="514"/>
      <c r="F1231" s="514"/>
      <c r="G1231" s="514"/>
      <c r="H1231" s="514"/>
      <c r="I1231" s="514"/>
      <c r="J1231" s="511"/>
      <c r="K1231" s="511"/>
      <c r="L1231" s="511"/>
      <c r="M1231" s="511"/>
      <c r="N1231" s="511"/>
      <c r="O1231" s="511"/>
      <c r="P1231" s="511"/>
    </row>
    <row r="1232" ht="15.75" customHeight="1">
      <c r="A1232" s="1"/>
      <c r="B1232" s="511"/>
      <c r="C1232" s="512"/>
      <c r="D1232" s="513"/>
      <c r="E1232" s="514"/>
      <c r="F1232" s="514"/>
      <c r="G1232" s="514"/>
      <c r="H1232" s="514"/>
      <c r="I1232" s="514"/>
      <c r="J1232" s="511"/>
      <c r="K1232" s="511"/>
      <c r="L1232" s="511"/>
      <c r="M1232" s="511"/>
      <c r="N1232" s="511"/>
      <c r="O1232" s="511"/>
      <c r="P1232" s="511"/>
    </row>
    <row r="1233" ht="15.75" customHeight="1">
      <c r="A1233" s="1"/>
      <c r="B1233" s="511"/>
      <c r="C1233" s="512"/>
      <c r="D1233" s="513"/>
      <c r="E1233" s="514"/>
      <c r="F1233" s="514"/>
      <c r="G1233" s="514"/>
      <c r="H1233" s="514"/>
      <c r="I1233" s="514"/>
      <c r="J1233" s="511"/>
      <c r="K1233" s="511"/>
      <c r="L1233" s="511"/>
      <c r="M1233" s="511"/>
      <c r="N1233" s="511"/>
      <c r="O1233" s="511"/>
      <c r="P1233" s="511"/>
    </row>
    <row r="1234" ht="15.75" customHeight="1">
      <c r="A1234" s="1"/>
      <c r="B1234" s="511"/>
      <c r="C1234" s="512"/>
      <c r="D1234" s="513"/>
      <c r="E1234" s="514"/>
      <c r="F1234" s="514"/>
      <c r="G1234" s="514"/>
      <c r="H1234" s="514"/>
      <c r="I1234" s="514"/>
      <c r="J1234" s="511"/>
      <c r="K1234" s="511"/>
      <c r="L1234" s="511"/>
      <c r="M1234" s="511"/>
      <c r="N1234" s="511"/>
      <c r="O1234" s="511"/>
      <c r="P1234" s="511"/>
    </row>
    <row r="1235" ht="15.75" customHeight="1">
      <c r="A1235" s="1"/>
      <c r="B1235" s="511"/>
      <c r="C1235" s="512"/>
      <c r="D1235" s="513"/>
      <c r="E1235" s="514"/>
      <c r="F1235" s="514"/>
      <c r="G1235" s="514"/>
      <c r="H1235" s="514"/>
      <c r="I1235" s="514"/>
      <c r="J1235" s="511"/>
      <c r="K1235" s="511"/>
      <c r="L1235" s="511"/>
      <c r="M1235" s="511"/>
      <c r="N1235" s="511"/>
      <c r="O1235" s="511"/>
      <c r="P1235" s="511"/>
    </row>
    <row r="1236" ht="15.75" customHeight="1">
      <c r="A1236" s="1"/>
      <c r="B1236" s="511"/>
      <c r="C1236" s="512"/>
      <c r="D1236" s="513"/>
      <c r="E1236" s="514"/>
      <c r="F1236" s="514"/>
      <c r="G1236" s="514"/>
      <c r="H1236" s="514"/>
      <c r="I1236" s="514"/>
      <c r="J1236" s="511"/>
      <c r="K1236" s="511"/>
      <c r="L1236" s="511"/>
      <c r="M1236" s="511"/>
      <c r="N1236" s="511"/>
      <c r="O1236" s="511"/>
      <c r="P1236" s="511"/>
    </row>
    <row r="1237" ht="15.75" customHeight="1">
      <c r="A1237" s="1"/>
      <c r="B1237" s="511"/>
      <c r="C1237" s="512"/>
      <c r="D1237" s="513"/>
      <c r="E1237" s="514"/>
      <c r="F1237" s="514"/>
      <c r="G1237" s="514"/>
      <c r="H1237" s="514"/>
      <c r="I1237" s="514"/>
      <c r="J1237" s="511"/>
      <c r="K1237" s="511"/>
      <c r="L1237" s="511"/>
      <c r="M1237" s="511"/>
      <c r="N1237" s="511"/>
      <c r="O1237" s="511"/>
      <c r="P1237" s="511"/>
    </row>
    <row r="1238" ht="15.75" customHeight="1">
      <c r="A1238" s="1"/>
      <c r="B1238" s="511"/>
      <c r="C1238" s="512"/>
      <c r="D1238" s="513"/>
      <c r="E1238" s="514"/>
      <c r="F1238" s="514"/>
      <c r="G1238" s="514"/>
      <c r="H1238" s="514"/>
      <c r="I1238" s="514"/>
      <c r="J1238" s="511"/>
      <c r="K1238" s="511"/>
      <c r="L1238" s="511"/>
      <c r="M1238" s="511"/>
      <c r="N1238" s="511"/>
      <c r="O1238" s="511"/>
      <c r="P1238" s="511"/>
    </row>
    <row r="1239" ht="15.75" customHeight="1">
      <c r="A1239" s="1"/>
      <c r="B1239" s="511"/>
      <c r="C1239" s="512"/>
      <c r="D1239" s="513"/>
      <c r="E1239" s="514"/>
      <c r="F1239" s="514"/>
      <c r="G1239" s="514"/>
      <c r="H1239" s="514"/>
      <c r="I1239" s="514"/>
      <c r="J1239" s="511"/>
      <c r="K1239" s="511"/>
      <c r="L1239" s="511"/>
      <c r="M1239" s="511"/>
      <c r="N1239" s="511"/>
      <c r="O1239" s="511"/>
      <c r="P1239" s="511"/>
    </row>
    <row r="1240" ht="15.75" customHeight="1">
      <c r="A1240" s="1"/>
      <c r="B1240" s="511"/>
      <c r="C1240" s="512"/>
      <c r="D1240" s="513"/>
      <c r="E1240" s="514"/>
      <c r="F1240" s="514"/>
      <c r="G1240" s="514"/>
      <c r="H1240" s="514"/>
      <c r="I1240" s="514"/>
      <c r="J1240" s="511"/>
      <c r="K1240" s="511"/>
      <c r="L1240" s="511"/>
      <c r="M1240" s="511"/>
      <c r="N1240" s="511"/>
      <c r="O1240" s="511"/>
      <c r="P1240" s="511"/>
    </row>
    <row r="1241" ht="15.75" customHeight="1">
      <c r="A1241" s="1"/>
      <c r="B1241" s="511"/>
      <c r="C1241" s="512"/>
      <c r="D1241" s="513"/>
      <c r="E1241" s="514"/>
      <c r="F1241" s="514"/>
      <c r="G1241" s="514"/>
      <c r="H1241" s="514"/>
      <c r="I1241" s="514"/>
      <c r="J1241" s="511"/>
      <c r="K1241" s="511"/>
      <c r="L1241" s="511"/>
      <c r="M1241" s="511"/>
      <c r="N1241" s="511"/>
      <c r="O1241" s="511"/>
      <c r="P1241" s="511"/>
    </row>
    <row r="1242" ht="15.75" customHeight="1">
      <c r="A1242" s="1"/>
      <c r="B1242" s="511"/>
      <c r="C1242" s="512"/>
      <c r="D1242" s="513"/>
      <c r="E1242" s="514"/>
      <c r="F1242" s="514"/>
      <c r="G1242" s="514"/>
      <c r="H1242" s="514"/>
      <c r="I1242" s="514"/>
      <c r="J1242" s="511"/>
      <c r="K1242" s="511"/>
      <c r="L1242" s="511"/>
      <c r="M1242" s="511"/>
      <c r="N1242" s="511"/>
      <c r="O1242" s="511"/>
      <c r="P1242" s="511"/>
    </row>
    <row r="1243" ht="15.75" customHeight="1">
      <c r="A1243" s="1"/>
      <c r="B1243" s="511"/>
      <c r="C1243" s="512"/>
      <c r="D1243" s="513"/>
      <c r="E1243" s="514"/>
      <c r="F1243" s="514"/>
      <c r="G1243" s="514"/>
      <c r="H1243" s="514"/>
      <c r="I1243" s="514"/>
      <c r="J1243" s="511"/>
      <c r="K1243" s="511"/>
      <c r="L1243" s="511"/>
      <c r="M1243" s="511"/>
      <c r="N1243" s="511"/>
      <c r="O1243" s="511"/>
      <c r="P1243" s="511"/>
    </row>
    <row r="1244" ht="15.75" customHeight="1">
      <c r="A1244" s="1"/>
      <c r="B1244" s="511"/>
      <c r="C1244" s="512"/>
      <c r="D1244" s="513"/>
      <c r="E1244" s="514"/>
      <c r="F1244" s="514"/>
      <c r="G1244" s="514"/>
      <c r="H1244" s="514"/>
      <c r="I1244" s="514"/>
      <c r="J1244" s="511"/>
      <c r="K1244" s="511"/>
      <c r="L1244" s="511"/>
      <c r="M1244" s="511"/>
      <c r="N1244" s="511"/>
      <c r="O1244" s="511"/>
      <c r="P1244" s="511"/>
    </row>
    <row r="1245" ht="15.75" customHeight="1">
      <c r="A1245" s="1"/>
      <c r="B1245" s="511"/>
      <c r="C1245" s="512"/>
      <c r="D1245" s="513"/>
      <c r="E1245" s="514"/>
      <c r="F1245" s="514"/>
      <c r="G1245" s="514"/>
      <c r="H1245" s="514"/>
      <c r="I1245" s="514"/>
      <c r="J1245" s="511"/>
      <c r="K1245" s="511"/>
      <c r="L1245" s="511"/>
      <c r="M1245" s="511"/>
      <c r="N1245" s="511"/>
      <c r="O1245" s="511"/>
      <c r="P1245" s="511"/>
    </row>
    <row r="1246" ht="15.75" customHeight="1">
      <c r="A1246" s="1"/>
      <c r="B1246" s="511"/>
      <c r="C1246" s="512"/>
      <c r="D1246" s="513"/>
      <c r="E1246" s="514"/>
      <c r="F1246" s="514"/>
      <c r="G1246" s="514"/>
      <c r="H1246" s="514"/>
      <c r="I1246" s="514"/>
      <c r="J1246" s="511"/>
      <c r="K1246" s="511"/>
      <c r="L1246" s="511"/>
      <c r="M1246" s="511"/>
      <c r="N1246" s="511"/>
      <c r="O1246" s="511"/>
      <c r="P1246" s="511"/>
    </row>
    <row r="1247" ht="15.75" customHeight="1">
      <c r="A1247" s="1"/>
      <c r="B1247" s="511"/>
      <c r="C1247" s="512"/>
      <c r="D1247" s="513"/>
      <c r="E1247" s="514"/>
      <c r="F1247" s="514"/>
      <c r="G1247" s="514"/>
      <c r="H1247" s="514"/>
      <c r="I1247" s="514"/>
      <c r="J1247" s="511"/>
      <c r="K1247" s="511"/>
      <c r="L1247" s="511"/>
      <c r="M1247" s="511"/>
      <c r="N1247" s="511"/>
      <c r="O1247" s="511"/>
      <c r="P1247" s="511"/>
    </row>
    <row r="1248" ht="15.75" customHeight="1">
      <c r="A1248" s="1"/>
      <c r="B1248" s="511"/>
      <c r="C1248" s="512"/>
      <c r="D1248" s="513"/>
      <c r="E1248" s="514"/>
      <c r="F1248" s="514"/>
      <c r="G1248" s="514"/>
      <c r="H1248" s="514"/>
      <c r="I1248" s="514"/>
      <c r="J1248" s="511"/>
      <c r="K1248" s="511"/>
      <c r="L1248" s="511"/>
      <c r="M1248" s="511"/>
      <c r="N1248" s="511"/>
      <c r="O1248" s="511"/>
      <c r="P1248" s="511"/>
    </row>
    <row r="1249" ht="15.75" customHeight="1">
      <c r="A1249" s="1"/>
      <c r="B1249" s="511"/>
      <c r="C1249" s="512"/>
      <c r="D1249" s="513"/>
      <c r="E1249" s="514"/>
      <c r="F1249" s="514"/>
      <c r="G1249" s="514"/>
      <c r="H1249" s="514"/>
      <c r="I1249" s="514"/>
      <c r="J1249" s="511"/>
      <c r="K1249" s="511"/>
      <c r="L1249" s="511"/>
      <c r="M1249" s="511"/>
      <c r="N1249" s="511"/>
      <c r="O1249" s="511"/>
      <c r="P1249" s="511"/>
    </row>
    <row r="1250" ht="15.75" customHeight="1">
      <c r="A1250" s="1"/>
      <c r="B1250" s="511"/>
      <c r="C1250" s="512"/>
      <c r="D1250" s="513"/>
      <c r="E1250" s="514"/>
      <c r="F1250" s="514"/>
      <c r="G1250" s="514"/>
      <c r="H1250" s="514"/>
      <c r="I1250" s="514"/>
      <c r="J1250" s="511"/>
      <c r="K1250" s="511"/>
      <c r="L1250" s="511"/>
      <c r="M1250" s="511"/>
      <c r="N1250" s="511"/>
      <c r="O1250" s="511"/>
      <c r="P1250" s="511"/>
    </row>
    <row r="1251" ht="15.75" customHeight="1">
      <c r="A1251" s="1"/>
      <c r="B1251" s="511"/>
      <c r="C1251" s="512"/>
      <c r="D1251" s="513"/>
      <c r="E1251" s="514"/>
      <c r="F1251" s="514"/>
      <c r="G1251" s="514"/>
      <c r="H1251" s="514"/>
      <c r="I1251" s="514"/>
      <c r="J1251" s="511"/>
      <c r="K1251" s="511"/>
      <c r="L1251" s="511"/>
      <c r="M1251" s="511"/>
      <c r="N1251" s="511"/>
      <c r="O1251" s="511"/>
      <c r="P1251" s="511"/>
    </row>
    <row r="1252" ht="15.75" customHeight="1">
      <c r="A1252" s="1"/>
      <c r="B1252" s="511"/>
      <c r="C1252" s="512"/>
      <c r="D1252" s="513"/>
      <c r="E1252" s="514"/>
      <c r="F1252" s="514"/>
      <c r="G1252" s="514"/>
      <c r="H1252" s="514"/>
      <c r="I1252" s="514"/>
      <c r="J1252" s="511"/>
      <c r="K1252" s="511"/>
      <c r="L1252" s="511"/>
      <c r="M1252" s="511"/>
      <c r="N1252" s="511"/>
      <c r="O1252" s="511"/>
      <c r="P1252" s="511"/>
    </row>
    <row r="1253" ht="15.75" customHeight="1">
      <c r="A1253" s="1"/>
      <c r="B1253" s="511"/>
      <c r="C1253" s="512"/>
      <c r="D1253" s="513"/>
      <c r="E1253" s="514"/>
      <c r="F1253" s="514"/>
      <c r="G1253" s="514"/>
      <c r="H1253" s="514"/>
      <c r="I1253" s="514"/>
      <c r="J1253" s="511"/>
      <c r="K1253" s="511"/>
      <c r="L1253" s="511"/>
      <c r="M1253" s="511"/>
      <c r="N1253" s="511"/>
      <c r="O1253" s="511"/>
      <c r="P1253" s="511"/>
    </row>
    <row r="1254" ht="15.75" customHeight="1">
      <c r="A1254" s="1"/>
      <c r="B1254" s="511"/>
      <c r="C1254" s="512"/>
      <c r="D1254" s="513"/>
      <c r="E1254" s="514"/>
      <c r="F1254" s="514"/>
      <c r="G1254" s="514"/>
      <c r="H1254" s="514"/>
      <c r="I1254" s="514"/>
      <c r="J1254" s="511"/>
      <c r="K1254" s="511"/>
      <c r="L1254" s="511"/>
      <c r="M1254" s="511"/>
      <c r="N1254" s="511"/>
      <c r="O1254" s="511"/>
      <c r="P1254" s="511"/>
    </row>
    <row r="1255" ht="15.75" customHeight="1">
      <c r="A1255" s="1"/>
      <c r="B1255" s="511"/>
      <c r="C1255" s="512"/>
      <c r="D1255" s="513"/>
      <c r="E1255" s="514"/>
      <c r="F1255" s="514"/>
      <c r="G1255" s="514"/>
      <c r="H1255" s="514"/>
      <c r="I1255" s="514"/>
      <c r="J1255" s="511"/>
      <c r="K1255" s="511"/>
      <c r="L1255" s="511"/>
      <c r="M1255" s="511"/>
      <c r="N1255" s="511"/>
      <c r="O1255" s="511"/>
      <c r="P1255" s="511"/>
    </row>
    <row r="1256" ht="15.75" customHeight="1">
      <c r="A1256" s="1"/>
      <c r="B1256" s="511"/>
      <c r="C1256" s="512"/>
      <c r="D1256" s="513"/>
      <c r="E1256" s="514"/>
      <c r="F1256" s="514"/>
      <c r="G1256" s="514"/>
      <c r="H1256" s="514"/>
      <c r="I1256" s="514"/>
      <c r="J1256" s="511"/>
      <c r="K1256" s="511"/>
      <c r="L1256" s="511"/>
      <c r="M1256" s="511"/>
      <c r="N1256" s="511"/>
      <c r="O1256" s="511"/>
      <c r="P1256" s="511"/>
    </row>
    <row r="1257" ht="15.75" customHeight="1">
      <c r="A1257" s="1"/>
      <c r="B1257" s="511"/>
      <c r="C1257" s="512"/>
      <c r="D1257" s="513"/>
      <c r="E1257" s="514"/>
      <c r="F1257" s="514"/>
      <c r="G1257" s="514"/>
      <c r="H1257" s="514"/>
      <c r="I1257" s="514"/>
      <c r="J1257" s="511"/>
      <c r="K1257" s="511"/>
      <c r="L1257" s="511"/>
      <c r="M1257" s="511"/>
      <c r="N1257" s="511"/>
      <c r="O1257" s="511"/>
      <c r="P1257" s="511"/>
    </row>
    <row r="1258" ht="15.75" customHeight="1">
      <c r="A1258" s="1"/>
      <c r="B1258" s="511"/>
      <c r="C1258" s="512"/>
      <c r="D1258" s="513"/>
      <c r="E1258" s="514"/>
      <c r="F1258" s="514"/>
      <c r="G1258" s="514"/>
      <c r="H1258" s="514"/>
      <c r="I1258" s="514"/>
      <c r="J1258" s="511"/>
      <c r="K1258" s="511"/>
      <c r="L1258" s="511"/>
      <c r="M1258" s="511"/>
      <c r="N1258" s="511"/>
      <c r="O1258" s="511"/>
      <c r="P1258" s="511"/>
    </row>
    <row r="1259" ht="15.75" customHeight="1">
      <c r="A1259" s="1"/>
      <c r="B1259" s="511"/>
      <c r="C1259" s="512"/>
      <c r="D1259" s="513"/>
      <c r="E1259" s="514"/>
      <c r="F1259" s="514"/>
      <c r="G1259" s="514"/>
      <c r="H1259" s="514"/>
      <c r="I1259" s="514"/>
      <c r="J1259" s="511"/>
      <c r="K1259" s="511"/>
      <c r="L1259" s="511"/>
      <c r="M1259" s="511"/>
      <c r="N1259" s="511"/>
      <c r="O1259" s="511"/>
      <c r="P1259" s="511"/>
    </row>
    <row r="1260" ht="15.75" customHeight="1">
      <c r="A1260" s="1"/>
      <c r="B1260" s="511"/>
      <c r="C1260" s="512"/>
      <c r="D1260" s="513"/>
      <c r="E1260" s="514"/>
      <c r="F1260" s="514"/>
      <c r="G1260" s="514"/>
      <c r="H1260" s="514"/>
      <c r="I1260" s="514"/>
      <c r="J1260" s="511"/>
      <c r="K1260" s="511"/>
      <c r="L1260" s="511"/>
      <c r="M1260" s="511"/>
      <c r="N1260" s="511"/>
      <c r="O1260" s="511"/>
      <c r="P1260" s="511"/>
    </row>
    <row r="1261" ht="15.75" customHeight="1">
      <c r="A1261" s="1"/>
      <c r="B1261" s="511"/>
      <c r="C1261" s="512"/>
      <c r="D1261" s="513"/>
      <c r="E1261" s="514"/>
      <c r="F1261" s="514"/>
      <c r="G1261" s="514"/>
      <c r="H1261" s="514"/>
      <c r="I1261" s="514"/>
      <c r="J1261" s="511"/>
      <c r="K1261" s="511"/>
      <c r="L1261" s="511"/>
      <c r="M1261" s="511"/>
      <c r="N1261" s="511"/>
      <c r="O1261" s="511"/>
      <c r="P1261" s="511"/>
    </row>
    <row r="1262" ht="15.75" customHeight="1">
      <c r="A1262" s="1"/>
      <c r="B1262" s="511"/>
      <c r="C1262" s="512"/>
      <c r="D1262" s="513"/>
      <c r="E1262" s="514"/>
      <c r="F1262" s="514"/>
      <c r="G1262" s="514"/>
      <c r="H1262" s="514"/>
      <c r="I1262" s="514"/>
      <c r="J1262" s="511"/>
      <c r="K1262" s="511"/>
      <c r="L1262" s="511"/>
      <c r="M1262" s="511"/>
      <c r="N1262" s="511"/>
      <c r="O1262" s="511"/>
      <c r="P1262" s="511"/>
    </row>
    <row r="1263" ht="15.75" customHeight="1">
      <c r="A1263" s="1"/>
      <c r="B1263" s="511"/>
      <c r="C1263" s="512"/>
      <c r="D1263" s="513"/>
      <c r="E1263" s="514"/>
      <c r="F1263" s="514"/>
      <c r="G1263" s="514"/>
      <c r="H1263" s="514"/>
      <c r="I1263" s="514"/>
      <c r="J1263" s="511"/>
      <c r="K1263" s="511"/>
      <c r="L1263" s="511"/>
      <c r="M1263" s="511"/>
      <c r="N1263" s="511"/>
      <c r="O1263" s="511"/>
      <c r="P1263" s="511"/>
    </row>
    <row r="1264" ht="15.75" customHeight="1">
      <c r="A1264" s="1"/>
      <c r="B1264" s="511"/>
      <c r="C1264" s="512"/>
      <c r="D1264" s="513"/>
      <c r="E1264" s="514"/>
      <c r="F1264" s="514"/>
      <c r="G1264" s="514"/>
      <c r="H1264" s="514"/>
      <c r="I1264" s="514"/>
      <c r="J1264" s="511"/>
      <c r="K1264" s="511"/>
      <c r="L1264" s="511"/>
      <c r="M1264" s="511"/>
      <c r="N1264" s="511"/>
      <c r="O1264" s="511"/>
      <c r="P1264" s="511"/>
    </row>
    <row r="1265" ht="15.75" customHeight="1">
      <c r="A1265" s="1"/>
      <c r="B1265" s="511"/>
      <c r="C1265" s="512"/>
      <c r="D1265" s="513"/>
      <c r="E1265" s="514"/>
      <c r="F1265" s="514"/>
      <c r="G1265" s="514"/>
      <c r="H1265" s="514"/>
      <c r="I1265" s="514"/>
      <c r="J1265" s="511"/>
      <c r="K1265" s="511"/>
      <c r="L1265" s="511"/>
      <c r="M1265" s="511"/>
      <c r="N1265" s="511"/>
      <c r="O1265" s="511"/>
      <c r="P1265" s="511"/>
    </row>
    <row r="1266" ht="15.75" customHeight="1">
      <c r="A1266" s="1"/>
      <c r="B1266" s="511"/>
      <c r="C1266" s="512"/>
      <c r="D1266" s="513"/>
      <c r="E1266" s="514"/>
      <c r="F1266" s="514"/>
      <c r="G1266" s="514"/>
      <c r="H1266" s="514"/>
      <c r="I1266" s="514"/>
      <c r="J1266" s="511"/>
      <c r="K1266" s="511"/>
      <c r="L1266" s="511"/>
      <c r="M1266" s="511"/>
      <c r="N1266" s="511"/>
      <c r="O1266" s="511"/>
      <c r="P1266" s="511"/>
    </row>
    <row r="1267" ht="15.75" customHeight="1">
      <c r="A1267" s="1"/>
      <c r="B1267" s="511"/>
      <c r="C1267" s="512"/>
      <c r="D1267" s="513"/>
      <c r="E1267" s="514"/>
      <c r="F1267" s="514"/>
      <c r="G1267" s="514"/>
      <c r="H1267" s="514"/>
      <c r="I1267" s="514"/>
      <c r="J1267" s="511"/>
      <c r="K1267" s="511"/>
      <c r="L1267" s="511"/>
      <c r="M1267" s="511"/>
      <c r="N1267" s="511"/>
      <c r="O1267" s="511"/>
      <c r="P1267" s="511"/>
    </row>
    <row r="1268" ht="15.75" customHeight="1">
      <c r="A1268" s="1"/>
      <c r="B1268" s="511"/>
      <c r="C1268" s="512"/>
      <c r="D1268" s="513"/>
      <c r="E1268" s="514"/>
      <c r="F1268" s="514"/>
      <c r="G1268" s="514"/>
      <c r="H1268" s="514"/>
      <c r="I1268" s="514"/>
      <c r="J1268" s="511"/>
      <c r="K1268" s="511"/>
      <c r="L1268" s="511"/>
      <c r="M1268" s="511"/>
      <c r="N1268" s="511"/>
      <c r="O1268" s="511"/>
      <c r="P1268" s="511"/>
    </row>
    <row r="1269" ht="15.75" customHeight="1">
      <c r="A1269" s="1"/>
      <c r="B1269" s="511"/>
      <c r="C1269" s="512"/>
      <c r="D1269" s="513"/>
      <c r="E1269" s="514"/>
      <c r="F1269" s="514"/>
      <c r="G1269" s="514"/>
      <c r="H1269" s="514"/>
      <c r="I1269" s="514"/>
      <c r="J1269" s="511"/>
      <c r="K1269" s="511"/>
      <c r="L1269" s="511"/>
      <c r="M1269" s="511"/>
      <c r="N1269" s="511"/>
      <c r="O1269" s="511"/>
      <c r="P1269" s="511"/>
    </row>
    <row r="1270" ht="15.75" customHeight="1">
      <c r="A1270" s="1"/>
      <c r="B1270" s="511"/>
      <c r="C1270" s="512"/>
      <c r="D1270" s="513"/>
      <c r="E1270" s="514"/>
      <c r="F1270" s="514"/>
      <c r="G1270" s="514"/>
      <c r="H1270" s="514"/>
      <c r="I1270" s="514"/>
      <c r="J1270" s="511"/>
      <c r="K1270" s="511"/>
      <c r="L1270" s="511"/>
      <c r="M1270" s="511"/>
      <c r="N1270" s="511"/>
      <c r="O1270" s="511"/>
      <c r="P1270" s="511"/>
    </row>
    <row r="1271" ht="15.75" customHeight="1">
      <c r="A1271" s="1"/>
      <c r="B1271" s="511"/>
      <c r="C1271" s="512"/>
      <c r="D1271" s="513"/>
      <c r="E1271" s="514"/>
      <c r="F1271" s="514"/>
      <c r="G1271" s="514"/>
      <c r="H1271" s="514"/>
      <c r="I1271" s="514"/>
      <c r="J1271" s="511"/>
      <c r="K1271" s="511"/>
      <c r="L1271" s="511"/>
      <c r="M1271" s="511"/>
      <c r="N1271" s="511"/>
      <c r="O1271" s="511"/>
      <c r="P1271" s="511"/>
    </row>
    <row r="1272" ht="15.75" customHeight="1">
      <c r="A1272" s="1"/>
      <c r="B1272" s="511"/>
      <c r="C1272" s="512"/>
      <c r="D1272" s="513"/>
      <c r="E1272" s="514"/>
      <c r="F1272" s="514"/>
      <c r="G1272" s="514"/>
      <c r="H1272" s="514"/>
      <c r="I1272" s="514"/>
      <c r="J1272" s="511"/>
      <c r="K1272" s="511"/>
      <c r="L1272" s="511"/>
      <c r="M1272" s="511"/>
      <c r="N1272" s="511"/>
      <c r="O1272" s="511"/>
      <c r="P1272" s="511"/>
    </row>
    <row r="1273" ht="15.75" customHeight="1">
      <c r="A1273" s="1"/>
      <c r="B1273" s="511"/>
      <c r="C1273" s="512"/>
      <c r="D1273" s="513"/>
      <c r="E1273" s="514"/>
      <c r="F1273" s="514"/>
      <c r="G1273" s="514"/>
      <c r="H1273" s="514"/>
      <c r="I1273" s="514"/>
      <c r="J1273" s="511"/>
      <c r="K1273" s="511"/>
      <c r="L1273" s="511"/>
      <c r="M1273" s="511"/>
      <c r="N1273" s="511"/>
      <c r="O1273" s="511"/>
      <c r="P1273" s="511"/>
    </row>
    <row r="1274" ht="15.75" customHeight="1">
      <c r="A1274" s="1"/>
      <c r="B1274" s="511"/>
      <c r="C1274" s="512"/>
      <c r="D1274" s="513"/>
      <c r="E1274" s="514"/>
      <c r="F1274" s="514"/>
      <c r="G1274" s="514"/>
      <c r="H1274" s="514"/>
      <c r="I1274" s="514"/>
      <c r="J1274" s="511"/>
      <c r="K1274" s="511"/>
      <c r="L1274" s="511"/>
      <c r="M1274" s="511"/>
      <c r="N1274" s="511"/>
      <c r="O1274" s="511"/>
      <c r="P1274" s="511"/>
    </row>
    <row r="1275" ht="15.75" customHeight="1">
      <c r="A1275" s="1"/>
      <c r="B1275" s="511"/>
      <c r="C1275" s="512"/>
      <c r="D1275" s="513"/>
      <c r="E1275" s="514"/>
      <c r="F1275" s="514"/>
      <c r="G1275" s="514"/>
      <c r="H1275" s="514"/>
      <c r="I1275" s="514"/>
      <c r="J1275" s="511"/>
      <c r="K1275" s="511"/>
      <c r="L1275" s="511"/>
      <c r="M1275" s="511"/>
      <c r="N1275" s="511"/>
      <c r="O1275" s="511"/>
      <c r="P1275" s="511"/>
    </row>
    <row r="1276" ht="15.75" customHeight="1">
      <c r="A1276" s="1"/>
      <c r="B1276" s="511"/>
      <c r="C1276" s="512"/>
      <c r="D1276" s="513"/>
      <c r="E1276" s="514"/>
      <c r="F1276" s="514"/>
      <c r="G1276" s="514"/>
      <c r="H1276" s="514"/>
      <c r="I1276" s="514"/>
      <c r="J1276" s="511"/>
      <c r="K1276" s="511"/>
      <c r="L1276" s="511"/>
      <c r="M1276" s="511"/>
      <c r="N1276" s="511"/>
      <c r="O1276" s="511"/>
      <c r="P1276" s="511"/>
    </row>
    <row r="1277" ht="15.75" customHeight="1">
      <c r="A1277" s="1"/>
      <c r="B1277" s="511"/>
      <c r="C1277" s="512"/>
      <c r="D1277" s="513"/>
      <c r="E1277" s="514"/>
      <c r="F1277" s="514"/>
      <c r="G1277" s="514"/>
      <c r="H1277" s="514"/>
      <c r="I1277" s="514"/>
      <c r="J1277" s="511"/>
      <c r="K1277" s="511"/>
      <c r="L1277" s="511"/>
      <c r="M1277" s="511"/>
      <c r="N1277" s="511"/>
      <c r="O1277" s="511"/>
      <c r="P1277" s="511"/>
    </row>
    <row r="1278" ht="15.75" customHeight="1">
      <c r="A1278" s="1"/>
      <c r="B1278" s="511"/>
      <c r="C1278" s="512"/>
      <c r="D1278" s="513"/>
      <c r="E1278" s="514"/>
      <c r="F1278" s="514"/>
      <c r="G1278" s="514"/>
      <c r="H1278" s="514"/>
      <c r="I1278" s="514"/>
      <c r="J1278" s="511"/>
      <c r="K1278" s="511"/>
      <c r="L1278" s="511"/>
      <c r="M1278" s="511"/>
      <c r="N1278" s="511"/>
      <c r="O1278" s="511"/>
      <c r="P1278" s="511"/>
    </row>
    <row r="1279" ht="15.75" customHeight="1">
      <c r="A1279" s="1"/>
      <c r="B1279" s="511"/>
      <c r="C1279" s="512"/>
      <c r="D1279" s="513"/>
      <c r="E1279" s="514"/>
      <c r="F1279" s="514"/>
      <c r="G1279" s="514"/>
      <c r="H1279" s="514"/>
      <c r="I1279" s="514"/>
      <c r="J1279" s="511"/>
      <c r="K1279" s="511"/>
      <c r="L1279" s="511"/>
      <c r="M1279" s="511"/>
      <c r="N1279" s="511"/>
      <c r="O1279" s="511"/>
      <c r="P1279" s="511"/>
    </row>
    <row r="1280" ht="15.75" customHeight="1">
      <c r="A1280" s="1"/>
      <c r="B1280" s="511"/>
      <c r="C1280" s="512"/>
      <c r="D1280" s="513"/>
      <c r="E1280" s="514"/>
      <c r="F1280" s="514"/>
      <c r="G1280" s="514"/>
      <c r="H1280" s="514"/>
      <c r="I1280" s="514"/>
      <c r="J1280" s="511"/>
      <c r="K1280" s="511"/>
      <c r="L1280" s="511"/>
      <c r="M1280" s="511"/>
      <c r="N1280" s="511"/>
      <c r="O1280" s="511"/>
      <c r="P1280" s="511"/>
    </row>
    <row r="1281" ht="15.75" customHeight="1">
      <c r="A1281" s="1"/>
      <c r="B1281" s="511"/>
      <c r="C1281" s="512"/>
      <c r="D1281" s="513"/>
      <c r="E1281" s="514"/>
      <c r="F1281" s="514"/>
      <c r="G1281" s="514"/>
      <c r="H1281" s="514"/>
      <c r="I1281" s="514"/>
      <c r="J1281" s="511"/>
      <c r="K1281" s="511"/>
      <c r="L1281" s="511"/>
      <c r="M1281" s="511"/>
      <c r="N1281" s="511"/>
      <c r="O1281" s="511"/>
      <c r="P1281" s="511"/>
    </row>
    <row r="1282" ht="15.75" customHeight="1">
      <c r="A1282" s="1"/>
      <c r="B1282" s="511"/>
      <c r="C1282" s="512"/>
      <c r="D1282" s="513"/>
      <c r="E1282" s="514"/>
      <c r="F1282" s="514"/>
      <c r="G1282" s="514"/>
      <c r="H1282" s="514"/>
      <c r="I1282" s="514"/>
      <c r="J1282" s="511"/>
      <c r="K1282" s="511"/>
      <c r="L1282" s="511"/>
      <c r="M1282" s="511"/>
      <c r="N1282" s="511"/>
      <c r="O1282" s="511"/>
      <c r="P1282" s="511"/>
    </row>
    <row r="1283" ht="15.75" customHeight="1">
      <c r="A1283" s="1"/>
      <c r="B1283" s="511"/>
      <c r="C1283" s="512"/>
      <c r="D1283" s="513"/>
      <c r="E1283" s="514"/>
      <c r="F1283" s="514"/>
      <c r="G1283" s="514"/>
      <c r="H1283" s="514"/>
      <c r="I1283" s="514"/>
      <c r="J1283" s="511"/>
      <c r="K1283" s="511"/>
      <c r="L1283" s="511"/>
      <c r="M1283" s="511"/>
      <c r="N1283" s="511"/>
      <c r="O1283" s="511"/>
      <c r="P1283" s="511"/>
    </row>
    <row r="1284" ht="15.75" customHeight="1">
      <c r="A1284" s="1"/>
      <c r="B1284" s="511"/>
      <c r="C1284" s="512"/>
      <c r="D1284" s="513"/>
      <c r="E1284" s="514"/>
      <c r="F1284" s="514"/>
      <c r="G1284" s="514"/>
      <c r="H1284" s="514"/>
      <c r="I1284" s="514"/>
      <c r="J1284" s="511"/>
      <c r="K1284" s="511"/>
      <c r="L1284" s="511"/>
      <c r="M1284" s="511"/>
      <c r="N1284" s="511"/>
      <c r="O1284" s="511"/>
      <c r="P1284" s="511"/>
    </row>
    <row r="1285" ht="15.75" customHeight="1">
      <c r="A1285" s="1"/>
      <c r="B1285" s="511"/>
      <c r="C1285" s="512"/>
      <c r="D1285" s="513"/>
      <c r="E1285" s="514"/>
      <c r="F1285" s="514"/>
      <c r="G1285" s="514"/>
      <c r="H1285" s="514"/>
      <c r="I1285" s="514"/>
      <c r="J1285" s="511"/>
      <c r="K1285" s="511"/>
      <c r="L1285" s="511"/>
      <c r="M1285" s="511"/>
      <c r="N1285" s="511"/>
      <c r="O1285" s="511"/>
      <c r="P1285" s="511"/>
    </row>
    <row r="1286" ht="15.75" customHeight="1">
      <c r="A1286" s="1"/>
      <c r="B1286" s="511"/>
      <c r="C1286" s="512"/>
      <c r="D1286" s="513"/>
      <c r="E1286" s="514"/>
      <c r="F1286" s="514"/>
      <c r="G1286" s="514"/>
      <c r="H1286" s="514"/>
      <c r="I1286" s="514"/>
      <c r="J1286" s="511"/>
      <c r="K1286" s="511"/>
      <c r="L1286" s="511"/>
      <c r="M1286" s="511"/>
      <c r="N1286" s="511"/>
      <c r="O1286" s="511"/>
      <c r="P1286" s="511"/>
    </row>
    <row r="1287" ht="15.75" customHeight="1">
      <c r="A1287" s="1"/>
      <c r="B1287" s="511"/>
      <c r="C1287" s="512"/>
      <c r="D1287" s="513"/>
      <c r="E1287" s="514"/>
      <c r="F1287" s="514"/>
      <c r="G1287" s="514"/>
      <c r="H1287" s="514"/>
      <c r="I1287" s="514"/>
      <c r="J1287" s="511"/>
      <c r="K1287" s="511"/>
      <c r="L1287" s="511"/>
      <c r="M1287" s="511"/>
      <c r="N1287" s="511"/>
      <c r="O1287" s="511"/>
      <c r="P1287" s="511"/>
    </row>
    <row r="1288" ht="15.75" customHeight="1">
      <c r="A1288" s="1"/>
      <c r="B1288" s="511"/>
      <c r="C1288" s="512"/>
      <c r="D1288" s="513"/>
      <c r="E1288" s="514"/>
      <c r="F1288" s="514"/>
      <c r="G1288" s="514"/>
      <c r="H1288" s="514"/>
      <c r="I1288" s="514"/>
      <c r="J1288" s="511"/>
      <c r="K1288" s="511"/>
      <c r="L1288" s="511"/>
      <c r="M1288" s="511"/>
      <c r="N1288" s="511"/>
      <c r="O1288" s="511"/>
      <c r="P1288" s="511"/>
    </row>
    <row r="1289" ht="15.75" customHeight="1">
      <c r="A1289" s="1"/>
      <c r="B1289" s="511"/>
      <c r="C1289" s="512"/>
      <c r="D1289" s="513"/>
      <c r="E1289" s="514"/>
      <c r="F1289" s="514"/>
      <c r="G1289" s="514"/>
      <c r="H1289" s="514"/>
      <c r="I1289" s="514"/>
      <c r="J1289" s="511"/>
      <c r="K1289" s="511"/>
      <c r="L1289" s="511"/>
      <c r="M1289" s="511"/>
      <c r="N1289" s="511"/>
      <c r="O1289" s="511"/>
      <c r="P1289" s="511"/>
    </row>
    <row r="1290" ht="15.75" customHeight="1">
      <c r="A1290" s="1"/>
      <c r="B1290" s="511"/>
      <c r="C1290" s="512"/>
      <c r="D1290" s="513"/>
      <c r="E1290" s="514"/>
      <c r="F1290" s="514"/>
      <c r="G1290" s="514"/>
      <c r="H1290" s="514"/>
      <c r="I1290" s="514"/>
      <c r="J1290" s="511"/>
      <c r="K1290" s="511"/>
      <c r="L1290" s="511"/>
      <c r="M1290" s="511"/>
      <c r="N1290" s="511"/>
      <c r="O1290" s="511"/>
      <c r="P1290" s="511"/>
    </row>
    <row r="1291" ht="15.75" customHeight="1">
      <c r="A1291" s="1"/>
      <c r="B1291" s="511"/>
      <c r="C1291" s="512"/>
      <c r="D1291" s="513"/>
      <c r="E1291" s="514"/>
      <c r="F1291" s="514"/>
      <c r="G1291" s="514"/>
      <c r="H1291" s="514"/>
      <c r="I1291" s="514"/>
      <c r="J1291" s="511"/>
      <c r="K1291" s="511"/>
      <c r="L1291" s="511"/>
      <c r="M1291" s="511"/>
      <c r="N1291" s="511"/>
      <c r="O1291" s="511"/>
      <c r="P1291" s="511"/>
    </row>
    <row r="1292" ht="15.75" customHeight="1">
      <c r="A1292" s="1"/>
      <c r="B1292" s="511"/>
      <c r="C1292" s="512"/>
      <c r="D1292" s="513"/>
      <c r="E1292" s="514"/>
      <c r="F1292" s="514"/>
      <c r="G1292" s="514"/>
      <c r="H1292" s="514"/>
      <c r="I1292" s="514"/>
      <c r="J1292" s="511"/>
      <c r="K1292" s="511"/>
      <c r="L1292" s="511"/>
      <c r="M1292" s="511"/>
      <c r="N1292" s="511"/>
      <c r="O1292" s="511"/>
      <c r="P1292" s="511"/>
    </row>
    <row r="1293" ht="15.75" customHeight="1">
      <c r="A1293" s="1"/>
      <c r="B1293" s="511"/>
      <c r="C1293" s="512"/>
      <c r="D1293" s="513"/>
      <c r="E1293" s="514"/>
      <c r="F1293" s="514"/>
      <c r="G1293" s="514"/>
      <c r="H1293" s="514"/>
      <c r="I1293" s="514"/>
      <c r="J1293" s="511"/>
      <c r="K1293" s="511"/>
      <c r="L1293" s="511"/>
      <c r="M1293" s="511"/>
      <c r="N1293" s="511"/>
      <c r="O1293" s="511"/>
      <c r="P1293" s="511"/>
    </row>
    <row r="1294" ht="15.75" customHeight="1">
      <c r="A1294" s="1"/>
      <c r="B1294" s="511"/>
      <c r="C1294" s="512"/>
      <c r="D1294" s="513"/>
      <c r="E1294" s="514"/>
      <c r="F1294" s="514"/>
      <c r="G1294" s="514"/>
      <c r="H1294" s="514"/>
      <c r="I1294" s="514"/>
      <c r="J1294" s="511"/>
      <c r="K1294" s="511"/>
      <c r="L1294" s="511"/>
      <c r="M1294" s="511"/>
      <c r="N1294" s="511"/>
      <c r="O1294" s="511"/>
      <c r="P1294" s="511"/>
    </row>
    <row r="1295" ht="15.75" customHeight="1">
      <c r="A1295" s="1"/>
      <c r="B1295" s="511"/>
      <c r="C1295" s="512"/>
      <c r="D1295" s="513"/>
      <c r="E1295" s="514"/>
      <c r="F1295" s="514"/>
      <c r="G1295" s="514"/>
      <c r="H1295" s="514"/>
      <c r="I1295" s="514"/>
      <c r="J1295" s="511"/>
      <c r="K1295" s="511"/>
      <c r="L1295" s="511"/>
      <c r="M1295" s="511"/>
      <c r="N1295" s="511"/>
      <c r="O1295" s="511"/>
      <c r="P1295" s="511"/>
    </row>
    <row r="1296" ht="15.75" customHeight="1">
      <c r="A1296" s="1"/>
      <c r="B1296" s="511"/>
      <c r="C1296" s="512"/>
      <c r="D1296" s="513"/>
      <c r="E1296" s="514"/>
      <c r="F1296" s="514"/>
      <c r="G1296" s="514"/>
      <c r="H1296" s="514"/>
      <c r="I1296" s="514"/>
      <c r="J1296" s="511"/>
      <c r="K1296" s="511"/>
      <c r="L1296" s="511"/>
      <c r="M1296" s="511"/>
      <c r="N1296" s="511"/>
      <c r="O1296" s="511"/>
      <c r="P1296" s="511"/>
    </row>
    <row r="1297" ht="15.75" customHeight="1">
      <c r="A1297" s="1"/>
      <c r="B1297" s="511"/>
      <c r="C1297" s="512"/>
      <c r="D1297" s="513"/>
      <c r="E1297" s="514"/>
      <c r="F1297" s="514"/>
      <c r="G1297" s="514"/>
      <c r="H1297" s="514"/>
      <c r="I1297" s="514"/>
      <c r="J1297" s="511"/>
      <c r="K1297" s="511"/>
      <c r="L1297" s="511"/>
      <c r="M1297" s="511"/>
      <c r="N1297" s="511"/>
      <c r="O1297" s="511"/>
      <c r="P1297" s="511"/>
    </row>
    <row r="1298" ht="15.75" customHeight="1">
      <c r="A1298" s="1"/>
      <c r="B1298" s="511"/>
      <c r="C1298" s="512"/>
      <c r="D1298" s="513"/>
      <c r="E1298" s="514"/>
      <c r="F1298" s="514"/>
      <c r="G1298" s="514"/>
      <c r="H1298" s="514"/>
      <c r="I1298" s="514"/>
      <c r="J1298" s="511"/>
      <c r="K1298" s="511"/>
      <c r="L1298" s="511"/>
      <c r="M1298" s="511"/>
      <c r="N1298" s="511"/>
      <c r="O1298" s="511"/>
      <c r="P1298" s="511"/>
    </row>
    <row r="1299" ht="15.75" customHeight="1">
      <c r="A1299" s="1"/>
      <c r="B1299" s="511"/>
      <c r="C1299" s="512"/>
      <c r="D1299" s="513"/>
      <c r="E1299" s="514"/>
      <c r="F1299" s="514"/>
      <c r="G1299" s="514"/>
      <c r="H1299" s="514"/>
      <c r="I1299" s="514"/>
      <c r="J1299" s="511"/>
      <c r="K1299" s="511"/>
      <c r="L1299" s="511"/>
      <c r="M1299" s="511"/>
      <c r="N1299" s="511"/>
      <c r="O1299" s="511"/>
      <c r="P1299" s="511"/>
    </row>
    <row r="1300" ht="15.75" customHeight="1">
      <c r="A1300" s="1"/>
      <c r="B1300" s="511"/>
      <c r="C1300" s="512"/>
      <c r="D1300" s="513"/>
      <c r="E1300" s="514"/>
      <c r="F1300" s="514"/>
      <c r="G1300" s="514"/>
      <c r="H1300" s="514"/>
      <c r="I1300" s="514"/>
      <c r="J1300" s="511"/>
      <c r="K1300" s="511"/>
      <c r="L1300" s="511"/>
      <c r="M1300" s="511"/>
      <c r="N1300" s="511"/>
      <c r="O1300" s="511"/>
      <c r="P1300" s="511"/>
    </row>
    <row r="1301" ht="15.75" customHeight="1">
      <c r="A1301" s="1"/>
      <c r="B1301" s="511"/>
      <c r="C1301" s="512"/>
      <c r="D1301" s="513"/>
      <c r="E1301" s="514"/>
      <c r="F1301" s="514"/>
      <c r="G1301" s="514"/>
      <c r="H1301" s="514"/>
      <c r="I1301" s="514"/>
      <c r="J1301" s="511"/>
      <c r="K1301" s="511"/>
      <c r="L1301" s="511"/>
      <c r="M1301" s="511"/>
      <c r="N1301" s="511"/>
      <c r="O1301" s="511"/>
      <c r="P1301" s="511"/>
    </row>
    <row r="1302" ht="15.75" customHeight="1">
      <c r="A1302" s="1"/>
      <c r="B1302" s="511"/>
      <c r="C1302" s="512"/>
      <c r="D1302" s="513"/>
      <c r="E1302" s="514"/>
      <c r="F1302" s="514"/>
      <c r="G1302" s="514"/>
      <c r="H1302" s="514"/>
      <c r="I1302" s="514"/>
      <c r="J1302" s="511"/>
      <c r="K1302" s="511"/>
      <c r="L1302" s="511"/>
      <c r="M1302" s="511"/>
      <c r="N1302" s="511"/>
      <c r="O1302" s="511"/>
      <c r="P1302" s="511"/>
    </row>
    <row r="1303" ht="15.75" customHeight="1">
      <c r="A1303" s="1"/>
      <c r="B1303" s="511"/>
      <c r="C1303" s="512"/>
      <c r="D1303" s="513"/>
      <c r="E1303" s="514"/>
      <c r="F1303" s="514"/>
      <c r="G1303" s="514"/>
      <c r="H1303" s="514"/>
      <c r="I1303" s="514"/>
      <c r="J1303" s="511"/>
      <c r="K1303" s="511"/>
      <c r="L1303" s="511"/>
      <c r="M1303" s="511"/>
      <c r="N1303" s="511"/>
      <c r="O1303" s="511"/>
      <c r="P1303" s="511"/>
    </row>
    <row r="1304" ht="15.75" customHeight="1">
      <c r="A1304" s="1"/>
      <c r="B1304" s="511"/>
      <c r="C1304" s="512"/>
      <c r="D1304" s="513"/>
      <c r="E1304" s="514"/>
      <c r="F1304" s="514"/>
      <c r="G1304" s="514"/>
      <c r="H1304" s="514"/>
      <c r="I1304" s="514"/>
      <c r="J1304" s="511"/>
      <c r="K1304" s="511"/>
      <c r="L1304" s="511"/>
      <c r="M1304" s="511"/>
      <c r="N1304" s="511"/>
      <c r="O1304" s="511"/>
      <c r="P1304" s="511"/>
    </row>
    <row r="1305" ht="15.75" customHeight="1">
      <c r="A1305" s="1"/>
      <c r="B1305" s="511"/>
      <c r="C1305" s="512"/>
      <c r="D1305" s="513"/>
      <c r="E1305" s="514"/>
      <c r="F1305" s="514"/>
      <c r="G1305" s="514"/>
      <c r="H1305" s="514"/>
      <c r="I1305" s="514"/>
      <c r="J1305" s="511"/>
      <c r="K1305" s="511"/>
      <c r="L1305" s="511"/>
      <c r="M1305" s="511"/>
      <c r="N1305" s="511"/>
      <c r="O1305" s="511"/>
      <c r="P1305" s="511"/>
    </row>
    <row r="1306" ht="15.75" customHeight="1">
      <c r="A1306" s="1"/>
      <c r="B1306" s="511"/>
      <c r="C1306" s="512"/>
      <c r="D1306" s="513"/>
      <c r="E1306" s="514"/>
      <c r="F1306" s="514"/>
      <c r="G1306" s="514"/>
      <c r="H1306" s="514"/>
      <c r="I1306" s="514"/>
      <c r="J1306" s="511"/>
      <c r="K1306" s="511"/>
      <c r="L1306" s="511"/>
      <c r="M1306" s="511"/>
      <c r="N1306" s="511"/>
      <c r="O1306" s="511"/>
      <c r="P1306" s="511"/>
    </row>
    <row r="1307" ht="15.75" customHeight="1">
      <c r="A1307" s="1"/>
      <c r="B1307" s="511"/>
      <c r="C1307" s="512"/>
      <c r="D1307" s="513"/>
      <c r="E1307" s="514"/>
      <c r="F1307" s="514"/>
      <c r="G1307" s="514"/>
      <c r="H1307" s="514"/>
      <c r="I1307" s="514"/>
      <c r="J1307" s="511"/>
      <c r="K1307" s="511"/>
      <c r="L1307" s="511"/>
      <c r="M1307" s="511"/>
      <c r="N1307" s="511"/>
      <c r="O1307" s="511"/>
      <c r="P1307" s="511"/>
    </row>
    <row r="1308" ht="15.75" customHeight="1">
      <c r="A1308" s="1"/>
      <c r="B1308" s="511"/>
      <c r="C1308" s="512"/>
      <c r="D1308" s="513"/>
      <c r="E1308" s="514"/>
      <c r="F1308" s="514"/>
      <c r="G1308" s="514"/>
      <c r="H1308" s="514"/>
      <c r="I1308" s="514"/>
      <c r="J1308" s="511"/>
      <c r="K1308" s="511"/>
      <c r="L1308" s="511"/>
      <c r="M1308" s="511"/>
      <c r="N1308" s="511"/>
      <c r="O1308" s="511"/>
      <c r="P1308" s="511"/>
    </row>
    <row r="1309" ht="15.75" customHeight="1">
      <c r="A1309" s="1"/>
      <c r="B1309" s="511"/>
      <c r="C1309" s="512"/>
      <c r="D1309" s="513"/>
      <c r="E1309" s="514"/>
      <c r="F1309" s="514"/>
      <c r="G1309" s="514"/>
      <c r="H1309" s="514"/>
      <c r="I1309" s="514"/>
      <c r="J1309" s="511"/>
      <c r="K1309" s="511"/>
      <c r="L1309" s="511"/>
      <c r="M1309" s="511"/>
      <c r="N1309" s="511"/>
      <c r="O1309" s="511"/>
      <c r="P1309" s="511"/>
    </row>
    <row r="1310" ht="15.75" customHeight="1">
      <c r="A1310" s="1"/>
      <c r="B1310" s="511"/>
      <c r="C1310" s="512"/>
      <c r="D1310" s="513"/>
      <c r="E1310" s="514"/>
      <c r="F1310" s="514"/>
      <c r="G1310" s="514"/>
      <c r="H1310" s="514"/>
      <c r="I1310" s="514"/>
      <c r="J1310" s="511"/>
      <c r="K1310" s="511"/>
      <c r="L1310" s="511"/>
      <c r="M1310" s="511"/>
      <c r="N1310" s="511"/>
      <c r="O1310" s="511"/>
      <c r="P1310" s="511"/>
    </row>
    <row r="1311" ht="15.75" customHeight="1">
      <c r="A1311" s="1"/>
      <c r="B1311" s="511"/>
      <c r="C1311" s="512"/>
      <c r="D1311" s="513"/>
      <c r="E1311" s="514"/>
      <c r="F1311" s="514"/>
      <c r="G1311" s="514"/>
      <c r="H1311" s="514"/>
      <c r="I1311" s="514"/>
      <c r="J1311" s="511"/>
      <c r="K1311" s="511"/>
      <c r="L1311" s="511"/>
      <c r="M1311" s="511"/>
      <c r="N1311" s="511"/>
      <c r="O1311" s="511"/>
      <c r="P1311" s="511"/>
    </row>
    <row r="1312" ht="15.75" customHeight="1">
      <c r="A1312" s="1"/>
      <c r="B1312" s="511"/>
      <c r="C1312" s="512"/>
      <c r="D1312" s="513"/>
      <c r="E1312" s="514"/>
      <c r="F1312" s="514"/>
      <c r="G1312" s="514"/>
      <c r="H1312" s="514"/>
      <c r="I1312" s="514"/>
      <c r="J1312" s="511"/>
      <c r="K1312" s="511"/>
      <c r="L1312" s="511"/>
      <c r="M1312" s="511"/>
      <c r="N1312" s="511"/>
      <c r="O1312" s="511"/>
      <c r="P1312" s="511"/>
    </row>
    <row r="1313" ht="15.75" customHeight="1">
      <c r="A1313" s="1"/>
      <c r="B1313" s="511"/>
      <c r="C1313" s="512"/>
      <c r="D1313" s="513"/>
      <c r="E1313" s="514"/>
      <c r="F1313" s="514"/>
      <c r="G1313" s="514"/>
      <c r="H1313" s="514"/>
      <c r="I1313" s="514"/>
      <c r="J1313" s="511"/>
      <c r="K1313" s="511"/>
      <c r="L1313" s="511"/>
      <c r="M1313" s="511"/>
      <c r="N1313" s="511"/>
      <c r="O1313" s="511"/>
      <c r="P1313" s="511"/>
    </row>
    <row r="1314" ht="15.75" customHeight="1">
      <c r="A1314" s="1"/>
      <c r="B1314" s="511"/>
      <c r="C1314" s="512"/>
      <c r="D1314" s="513"/>
      <c r="E1314" s="514"/>
      <c r="F1314" s="514"/>
      <c r="G1314" s="514"/>
      <c r="H1314" s="514"/>
      <c r="I1314" s="514"/>
      <c r="J1314" s="511"/>
      <c r="K1314" s="511"/>
      <c r="L1314" s="511"/>
      <c r="M1314" s="511"/>
      <c r="N1314" s="511"/>
      <c r="O1314" s="511"/>
      <c r="P1314" s="511"/>
    </row>
    <row r="1315" ht="15.75" customHeight="1">
      <c r="A1315" s="1"/>
      <c r="B1315" s="511"/>
      <c r="C1315" s="512"/>
      <c r="D1315" s="513"/>
      <c r="E1315" s="514"/>
      <c r="F1315" s="514"/>
      <c r="G1315" s="514"/>
      <c r="H1315" s="514"/>
      <c r="I1315" s="514"/>
      <c r="J1315" s="511"/>
      <c r="K1315" s="511"/>
      <c r="L1315" s="511"/>
      <c r="M1315" s="511"/>
      <c r="N1315" s="511"/>
      <c r="O1315" s="511"/>
      <c r="P1315" s="511"/>
    </row>
    <row r="1316" ht="15.75" customHeight="1">
      <c r="A1316" s="1"/>
      <c r="B1316" s="511"/>
      <c r="C1316" s="512"/>
      <c r="D1316" s="513"/>
      <c r="E1316" s="514"/>
      <c r="F1316" s="514"/>
      <c r="G1316" s="514"/>
      <c r="H1316" s="514"/>
      <c r="I1316" s="514"/>
      <c r="J1316" s="511"/>
      <c r="K1316" s="511"/>
      <c r="L1316" s="511"/>
      <c r="M1316" s="511"/>
      <c r="N1316" s="511"/>
      <c r="O1316" s="511"/>
      <c r="P1316" s="511"/>
    </row>
    <row r="1317" ht="15.75" customHeight="1">
      <c r="A1317" s="1"/>
      <c r="B1317" s="511"/>
      <c r="C1317" s="512"/>
      <c r="D1317" s="513"/>
      <c r="E1317" s="514"/>
      <c r="F1317" s="514"/>
      <c r="G1317" s="514"/>
      <c r="H1317" s="514"/>
      <c r="I1317" s="514"/>
      <c r="J1317" s="511"/>
      <c r="K1317" s="511"/>
      <c r="L1317" s="511"/>
      <c r="M1317" s="511"/>
      <c r="N1317" s="511"/>
      <c r="O1317" s="511"/>
      <c r="P1317" s="511"/>
    </row>
    <row r="1318" ht="15.75" customHeight="1">
      <c r="A1318" s="1"/>
      <c r="B1318" s="511"/>
      <c r="C1318" s="512"/>
      <c r="D1318" s="513"/>
      <c r="E1318" s="514"/>
      <c r="F1318" s="514"/>
      <c r="G1318" s="514"/>
      <c r="H1318" s="514"/>
      <c r="I1318" s="514"/>
      <c r="J1318" s="511"/>
      <c r="K1318" s="511"/>
      <c r="L1318" s="511"/>
      <c r="M1318" s="511"/>
      <c r="N1318" s="511"/>
      <c r="O1318" s="511"/>
      <c r="P1318" s="511"/>
    </row>
    <row r="1319" ht="15.75" customHeight="1">
      <c r="A1319" s="1"/>
      <c r="B1319" s="511"/>
      <c r="C1319" s="512"/>
      <c r="D1319" s="513"/>
      <c r="E1319" s="514"/>
      <c r="F1319" s="514"/>
      <c r="G1319" s="514"/>
      <c r="H1319" s="514"/>
      <c r="I1319" s="514"/>
      <c r="J1319" s="511"/>
      <c r="K1319" s="511"/>
      <c r="L1319" s="511"/>
      <c r="M1319" s="511"/>
      <c r="N1319" s="511"/>
      <c r="O1319" s="511"/>
      <c r="P1319" s="511"/>
    </row>
    <row r="1320" ht="15.75" customHeight="1">
      <c r="A1320" s="1"/>
      <c r="B1320" s="511"/>
      <c r="C1320" s="512"/>
      <c r="D1320" s="513"/>
      <c r="E1320" s="514"/>
      <c r="F1320" s="514"/>
      <c r="G1320" s="514"/>
      <c r="H1320" s="514"/>
      <c r="I1320" s="514"/>
      <c r="J1320" s="511"/>
      <c r="K1320" s="511"/>
      <c r="L1320" s="511"/>
      <c r="M1320" s="511"/>
      <c r="N1320" s="511"/>
      <c r="O1320" s="511"/>
      <c r="P1320" s="511"/>
    </row>
    <row r="1321" ht="15.75" customHeight="1">
      <c r="A1321" s="1"/>
      <c r="B1321" s="511"/>
      <c r="C1321" s="512"/>
      <c r="D1321" s="513"/>
      <c r="E1321" s="514"/>
      <c r="F1321" s="514"/>
      <c r="G1321" s="514"/>
      <c r="H1321" s="514"/>
      <c r="I1321" s="514"/>
      <c r="J1321" s="511"/>
      <c r="K1321" s="511"/>
      <c r="L1321" s="511"/>
      <c r="M1321" s="511"/>
      <c r="N1321" s="511"/>
      <c r="O1321" s="511"/>
      <c r="P1321" s="511"/>
    </row>
    <row r="1322" ht="15.75" customHeight="1">
      <c r="A1322" s="1"/>
      <c r="B1322" s="511"/>
      <c r="C1322" s="512"/>
      <c r="D1322" s="513"/>
      <c r="E1322" s="514"/>
      <c r="F1322" s="514"/>
      <c r="G1322" s="514"/>
      <c r="H1322" s="514"/>
      <c r="I1322" s="514"/>
      <c r="J1322" s="511"/>
      <c r="K1322" s="511"/>
      <c r="L1322" s="511"/>
      <c r="M1322" s="511"/>
      <c r="N1322" s="511"/>
      <c r="O1322" s="511"/>
      <c r="P1322" s="511"/>
    </row>
    <row r="1323" ht="15.75" customHeight="1">
      <c r="A1323" s="1"/>
      <c r="B1323" s="511"/>
      <c r="C1323" s="512"/>
      <c r="D1323" s="513"/>
      <c r="E1323" s="514"/>
      <c r="F1323" s="514"/>
      <c r="G1323" s="514"/>
      <c r="H1323" s="514"/>
      <c r="I1323" s="514"/>
      <c r="J1323" s="511"/>
      <c r="K1323" s="511"/>
      <c r="L1323" s="511"/>
      <c r="M1323" s="511"/>
      <c r="N1323" s="511"/>
      <c r="O1323" s="511"/>
      <c r="P1323" s="511"/>
    </row>
    <row r="1324" ht="15.75" customHeight="1">
      <c r="A1324" s="1"/>
      <c r="B1324" s="511"/>
      <c r="C1324" s="512"/>
      <c r="D1324" s="513"/>
      <c r="E1324" s="514"/>
      <c r="F1324" s="514"/>
      <c r="G1324" s="514"/>
      <c r="H1324" s="514"/>
      <c r="I1324" s="514"/>
      <c r="J1324" s="511"/>
      <c r="K1324" s="511"/>
      <c r="L1324" s="511"/>
      <c r="M1324" s="511"/>
      <c r="N1324" s="511"/>
      <c r="O1324" s="511"/>
      <c r="P1324" s="511"/>
    </row>
    <row r="1325" ht="15.75" customHeight="1">
      <c r="A1325" s="1"/>
      <c r="B1325" s="511"/>
      <c r="C1325" s="512"/>
      <c r="D1325" s="513"/>
      <c r="E1325" s="514"/>
      <c r="F1325" s="514"/>
      <c r="G1325" s="514"/>
      <c r="H1325" s="514"/>
      <c r="I1325" s="514"/>
      <c r="J1325" s="511"/>
      <c r="K1325" s="511"/>
      <c r="L1325" s="511"/>
      <c r="M1325" s="511"/>
      <c r="N1325" s="511"/>
      <c r="O1325" s="511"/>
      <c r="P1325" s="511"/>
    </row>
    <row r="1326" ht="15.75" customHeight="1">
      <c r="A1326" s="1"/>
      <c r="B1326" s="511"/>
      <c r="C1326" s="512"/>
      <c r="D1326" s="513"/>
      <c r="E1326" s="514"/>
      <c r="F1326" s="514"/>
      <c r="G1326" s="514"/>
      <c r="H1326" s="514"/>
      <c r="I1326" s="514"/>
      <c r="J1326" s="511"/>
      <c r="K1326" s="511"/>
      <c r="L1326" s="511"/>
      <c r="M1326" s="511"/>
      <c r="N1326" s="511"/>
      <c r="O1326" s="511"/>
      <c r="P1326" s="511"/>
    </row>
    <row r="1327" ht="15.75" customHeight="1">
      <c r="A1327" s="1"/>
      <c r="B1327" s="511"/>
      <c r="C1327" s="512"/>
      <c r="D1327" s="513"/>
      <c r="E1327" s="514"/>
      <c r="F1327" s="514"/>
      <c r="G1327" s="514"/>
      <c r="H1327" s="514"/>
      <c r="I1327" s="514"/>
      <c r="J1327" s="511"/>
      <c r="K1327" s="511"/>
      <c r="L1327" s="511"/>
      <c r="M1327" s="511"/>
      <c r="N1327" s="511"/>
      <c r="O1327" s="511"/>
      <c r="P1327" s="511"/>
    </row>
    <row r="1328" ht="15.75" customHeight="1">
      <c r="A1328" s="1"/>
      <c r="B1328" s="511"/>
      <c r="C1328" s="512"/>
      <c r="D1328" s="513"/>
      <c r="E1328" s="514"/>
      <c r="F1328" s="514"/>
      <c r="G1328" s="514"/>
      <c r="H1328" s="514"/>
      <c r="I1328" s="514"/>
      <c r="J1328" s="511"/>
      <c r="K1328" s="511"/>
      <c r="L1328" s="511"/>
      <c r="M1328" s="511"/>
      <c r="N1328" s="511"/>
      <c r="O1328" s="511"/>
      <c r="P1328" s="511"/>
    </row>
    <row r="1329" ht="15.75" customHeight="1">
      <c r="A1329" s="1"/>
      <c r="B1329" s="511"/>
      <c r="C1329" s="512"/>
      <c r="D1329" s="513"/>
      <c r="E1329" s="514"/>
      <c r="F1329" s="514"/>
      <c r="G1329" s="514"/>
      <c r="H1329" s="514"/>
      <c r="I1329" s="514"/>
      <c r="J1329" s="511"/>
      <c r="K1329" s="511"/>
      <c r="L1329" s="511"/>
      <c r="M1329" s="511"/>
      <c r="N1329" s="511"/>
      <c r="O1329" s="511"/>
      <c r="P1329" s="511"/>
    </row>
    <row r="1330" ht="15.75" customHeight="1">
      <c r="A1330" s="1"/>
      <c r="B1330" s="511"/>
      <c r="C1330" s="512"/>
      <c r="D1330" s="513"/>
      <c r="E1330" s="514"/>
      <c r="F1330" s="514"/>
      <c r="G1330" s="514"/>
      <c r="H1330" s="514"/>
      <c r="I1330" s="514"/>
      <c r="J1330" s="511"/>
      <c r="K1330" s="511"/>
      <c r="L1330" s="511"/>
      <c r="M1330" s="511"/>
      <c r="N1330" s="511"/>
      <c r="O1330" s="511"/>
      <c r="P1330" s="511"/>
    </row>
    <row r="1331" ht="15.75" customHeight="1">
      <c r="A1331" s="1"/>
      <c r="B1331" s="511"/>
      <c r="C1331" s="512"/>
      <c r="D1331" s="513"/>
      <c r="E1331" s="514"/>
      <c r="F1331" s="514"/>
      <c r="G1331" s="514"/>
      <c r="H1331" s="514"/>
      <c r="I1331" s="514"/>
      <c r="J1331" s="511"/>
      <c r="K1331" s="511"/>
      <c r="L1331" s="511"/>
      <c r="M1331" s="511"/>
      <c r="N1331" s="511"/>
      <c r="O1331" s="511"/>
      <c r="P1331" s="511"/>
    </row>
    <row r="1332" ht="15.75" customHeight="1">
      <c r="A1332" s="1"/>
      <c r="B1332" s="511"/>
      <c r="C1332" s="512"/>
      <c r="D1332" s="513"/>
      <c r="E1332" s="514"/>
      <c r="F1332" s="514"/>
      <c r="G1332" s="514"/>
      <c r="H1332" s="514"/>
      <c r="I1332" s="514"/>
      <c r="J1332" s="511"/>
      <c r="K1332" s="511"/>
      <c r="L1332" s="511"/>
      <c r="M1332" s="511"/>
      <c r="N1332" s="511"/>
      <c r="O1332" s="511"/>
      <c r="P1332" s="511"/>
    </row>
    <row r="1333" ht="15.75" customHeight="1">
      <c r="A1333" s="1"/>
      <c r="B1333" s="511"/>
      <c r="C1333" s="512"/>
      <c r="D1333" s="513"/>
      <c r="E1333" s="514"/>
      <c r="F1333" s="514"/>
      <c r="G1333" s="514"/>
      <c r="H1333" s="514"/>
      <c r="I1333" s="514"/>
      <c r="J1333" s="511"/>
      <c r="K1333" s="511"/>
      <c r="L1333" s="511"/>
      <c r="M1333" s="511"/>
      <c r="N1333" s="511"/>
      <c r="O1333" s="511"/>
      <c r="P1333" s="511"/>
    </row>
    <row r="1334" ht="15.75" customHeight="1">
      <c r="A1334" s="1"/>
      <c r="B1334" s="511"/>
      <c r="C1334" s="512"/>
      <c r="D1334" s="513"/>
      <c r="E1334" s="514"/>
      <c r="F1334" s="514"/>
      <c r="G1334" s="514"/>
      <c r="H1334" s="514"/>
      <c r="I1334" s="514"/>
      <c r="J1334" s="511"/>
      <c r="K1334" s="511"/>
      <c r="L1334" s="511"/>
      <c r="M1334" s="511"/>
      <c r="N1334" s="511"/>
      <c r="O1334" s="511"/>
      <c r="P1334" s="511"/>
    </row>
    <row r="1335" ht="15.75" customHeight="1">
      <c r="A1335" s="1"/>
      <c r="B1335" s="511"/>
      <c r="C1335" s="512"/>
      <c r="D1335" s="513"/>
      <c r="E1335" s="514"/>
      <c r="F1335" s="514"/>
      <c r="G1335" s="514"/>
      <c r="H1335" s="514"/>
      <c r="I1335" s="514"/>
      <c r="J1335" s="511"/>
      <c r="K1335" s="511"/>
      <c r="L1335" s="511"/>
      <c r="M1335" s="511"/>
      <c r="N1335" s="511"/>
      <c r="O1335" s="511"/>
      <c r="P1335" s="511"/>
    </row>
    <row r="1336" ht="15.75" customHeight="1">
      <c r="A1336" s="1"/>
      <c r="B1336" s="511"/>
      <c r="C1336" s="512"/>
      <c r="D1336" s="513"/>
      <c r="E1336" s="514"/>
      <c r="F1336" s="514"/>
      <c r="G1336" s="514"/>
      <c r="H1336" s="514"/>
      <c r="I1336" s="514"/>
      <c r="J1336" s="511"/>
      <c r="K1336" s="511"/>
      <c r="L1336" s="511"/>
      <c r="M1336" s="511"/>
      <c r="N1336" s="511"/>
      <c r="O1336" s="511"/>
      <c r="P1336" s="511"/>
    </row>
    <row r="1337" ht="15.75" customHeight="1">
      <c r="A1337" s="1"/>
      <c r="B1337" s="511"/>
      <c r="C1337" s="512"/>
      <c r="D1337" s="513"/>
      <c r="E1337" s="514"/>
      <c r="F1337" s="514"/>
      <c r="G1337" s="514"/>
      <c r="H1337" s="514"/>
      <c r="I1337" s="514"/>
      <c r="J1337" s="511"/>
      <c r="K1337" s="511"/>
      <c r="L1337" s="511"/>
      <c r="M1337" s="511"/>
      <c r="N1337" s="511"/>
      <c r="O1337" s="511"/>
      <c r="P1337" s="511"/>
    </row>
    <row r="1338" ht="15.75" customHeight="1">
      <c r="A1338" s="1"/>
      <c r="B1338" s="511"/>
      <c r="C1338" s="512"/>
      <c r="D1338" s="513"/>
      <c r="E1338" s="514"/>
      <c r="F1338" s="514"/>
      <c r="G1338" s="514"/>
      <c r="H1338" s="514"/>
      <c r="I1338" s="514"/>
      <c r="J1338" s="511"/>
      <c r="K1338" s="511"/>
      <c r="L1338" s="511"/>
      <c r="M1338" s="511"/>
      <c r="N1338" s="511"/>
      <c r="O1338" s="511"/>
      <c r="P1338" s="511"/>
    </row>
    <row r="1339" ht="15.75" customHeight="1">
      <c r="A1339" s="1"/>
      <c r="B1339" s="511"/>
      <c r="C1339" s="512"/>
      <c r="D1339" s="513"/>
      <c r="E1339" s="514"/>
      <c r="F1339" s="514"/>
      <c r="G1339" s="514"/>
      <c r="H1339" s="514"/>
      <c r="I1339" s="514"/>
      <c r="J1339" s="511"/>
      <c r="K1339" s="511"/>
      <c r="L1339" s="511"/>
      <c r="M1339" s="511"/>
      <c r="N1339" s="511"/>
      <c r="O1339" s="511"/>
      <c r="P1339" s="511"/>
    </row>
    <row r="1340" ht="15.75" customHeight="1">
      <c r="A1340" s="1"/>
      <c r="B1340" s="511"/>
      <c r="C1340" s="512"/>
      <c r="D1340" s="513"/>
      <c r="E1340" s="514"/>
      <c r="F1340" s="514"/>
      <c r="G1340" s="514"/>
      <c r="H1340" s="514"/>
      <c r="I1340" s="514"/>
      <c r="J1340" s="511"/>
      <c r="K1340" s="511"/>
      <c r="L1340" s="511"/>
      <c r="M1340" s="511"/>
      <c r="N1340" s="511"/>
      <c r="O1340" s="511"/>
      <c r="P1340" s="511"/>
    </row>
    <row r="1341" ht="15.75" customHeight="1">
      <c r="A1341" s="1"/>
      <c r="B1341" s="511"/>
      <c r="C1341" s="512"/>
      <c r="D1341" s="513"/>
      <c r="E1341" s="514"/>
      <c r="F1341" s="514"/>
      <c r="G1341" s="514"/>
      <c r="H1341" s="514"/>
      <c r="I1341" s="514"/>
      <c r="J1341" s="511"/>
      <c r="K1341" s="511"/>
      <c r="L1341" s="511"/>
      <c r="M1341" s="511"/>
      <c r="N1341" s="511"/>
      <c r="O1341" s="511"/>
      <c r="P1341" s="511"/>
    </row>
    <row r="1342" ht="15.75" customHeight="1">
      <c r="A1342" s="1"/>
      <c r="B1342" s="511"/>
      <c r="C1342" s="512"/>
      <c r="D1342" s="513"/>
      <c r="E1342" s="514"/>
      <c r="F1342" s="514"/>
      <c r="G1342" s="514"/>
      <c r="H1342" s="514"/>
      <c r="I1342" s="514"/>
      <c r="J1342" s="511"/>
      <c r="K1342" s="511"/>
      <c r="L1342" s="511"/>
      <c r="M1342" s="511"/>
      <c r="N1342" s="511"/>
      <c r="O1342" s="511"/>
      <c r="P1342" s="511"/>
    </row>
    <row r="1343" ht="15.75" customHeight="1">
      <c r="A1343" s="1"/>
      <c r="B1343" s="511"/>
      <c r="C1343" s="512"/>
      <c r="D1343" s="513"/>
      <c r="E1343" s="514"/>
      <c r="F1343" s="514"/>
      <c r="G1343" s="514"/>
      <c r="H1343" s="514"/>
      <c r="I1343" s="514"/>
      <c r="J1343" s="511"/>
      <c r="K1343" s="511"/>
      <c r="L1343" s="511"/>
      <c r="M1343" s="511"/>
      <c r="N1343" s="511"/>
      <c r="O1343" s="511"/>
      <c r="P1343" s="511"/>
    </row>
    <row r="1344" ht="15.75" customHeight="1">
      <c r="A1344" s="1"/>
      <c r="B1344" s="511"/>
      <c r="C1344" s="512"/>
      <c r="D1344" s="513"/>
      <c r="E1344" s="514"/>
      <c r="F1344" s="514"/>
      <c r="G1344" s="514"/>
      <c r="H1344" s="514"/>
      <c r="I1344" s="514"/>
      <c r="J1344" s="511"/>
      <c r="K1344" s="511"/>
      <c r="L1344" s="511"/>
      <c r="M1344" s="511"/>
      <c r="N1344" s="511"/>
      <c r="O1344" s="511"/>
      <c r="P1344" s="511"/>
    </row>
    <row r="1345" ht="15.75" customHeight="1">
      <c r="A1345" s="1"/>
      <c r="B1345" s="511"/>
      <c r="C1345" s="512"/>
      <c r="D1345" s="513"/>
      <c r="E1345" s="514"/>
      <c r="F1345" s="514"/>
      <c r="G1345" s="514"/>
      <c r="H1345" s="514"/>
      <c r="I1345" s="514"/>
      <c r="J1345" s="511"/>
      <c r="K1345" s="511"/>
      <c r="L1345" s="511"/>
      <c r="M1345" s="511"/>
      <c r="N1345" s="511"/>
      <c r="O1345" s="511"/>
      <c r="P1345" s="511"/>
    </row>
    <row r="1346" ht="15.75" customHeight="1">
      <c r="A1346" s="1"/>
      <c r="B1346" s="511"/>
      <c r="C1346" s="512"/>
      <c r="D1346" s="513"/>
      <c r="E1346" s="514"/>
      <c r="F1346" s="514"/>
      <c r="G1346" s="514"/>
      <c r="H1346" s="514"/>
      <c r="I1346" s="514"/>
      <c r="J1346" s="511"/>
      <c r="K1346" s="511"/>
      <c r="L1346" s="511"/>
      <c r="M1346" s="511"/>
      <c r="N1346" s="511"/>
      <c r="O1346" s="511"/>
      <c r="P1346" s="511"/>
    </row>
    <row r="1347" ht="15.75" customHeight="1">
      <c r="A1347" s="1"/>
      <c r="B1347" s="511"/>
      <c r="C1347" s="512"/>
      <c r="D1347" s="513"/>
      <c r="E1347" s="514"/>
      <c r="F1347" s="514"/>
      <c r="G1347" s="514"/>
      <c r="H1347" s="514"/>
      <c r="I1347" s="514"/>
      <c r="J1347" s="511"/>
      <c r="K1347" s="511"/>
      <c r="L1347" s="511"/>
      <c r="M1347" s="511"/>
      <c r="N1347" s="511"/>
      <c r="O1347" s="511"/>
      <c r="P1347" s="511"/>
    </row>
    <row r="1348" ht="15.75" customHeight="1">
      <c r="A1348" s="1"/>
      <c r="B1348" s="511"/>
      <c r="C1348" s="512"/>
      <c r="D1348" s="513"/>
      <c r="E1348" s="514"/>
      <c r="F1348" s="514"/>
      <c r="G1348" s="514"/>
      <c r="H1348" s="514"/>
      <c r="I1348" s="514"/>
      <c r="J1348" s="511"/>
      <c r="K1348" s="511"/>
      <c r="L1348" s="511"/>
      <c r="M1348" s="511"/>
      <c r="N1348" s="511"/>
      <c r="O1348" s="511"/>
      <c r="P1348" s="511"/>
    </row>
    <row r="1349" ht="15.75" customHeight="1">
      <c r="A1349" s="1"/>
      <c r="B1349" s="511"/>
      <c r="C1349" s="512"/>
      <c r="D1349" s="513"/>
      <c r="E1349" s="514"/>
      <c r="F1349" s="514"/>
      <c r="G1349" s="514"/>
      <c r="H1349" s="514"/>
      <c r="I1349" s="514"/>
      <c r="J1349" s="511"/>
      <c r="K1349" s="511"/>
      <c r="L1349" s="511"/>
      <c r="M1349" s="511"/>
      <c r="N1349" s="511"/>
      <c r="O1349" s="511"/>
      <c r="P1349" s="511"/>
    </row>
    <row r="1350" ht="15.75" customHeight="1">
      <c r="A1350" s="1"/>
      <c r="B1350" s="511"/>
      <c r="C1350" s="512"/>
      <c r="D1350" s="513"/>
      <c r="E1350" s="514"/>
      <c r="F1350" s="514"/>
      <c r="G1350" s="514"/>
      <c r="H1350" s="514"/>
      <c r="I1350" s="514"/>
      <c r="J1350" s="511"/>
      <c r="K1350" s="511"/>
      <c r="L1350" s="511"/>
      <c r="M1350" s="511"/>
      <c r="N1350" s="511"/>
      <c r="O1350" s="511"/>
      <c r="P1350" s="511"/>
    </row>
    <row r="1351" ht="15.75" customHeight="1">
      <c r="A1351" s="1"/>
      <c r="B1351" s="511"/>
      <c r="C1351" s="512"/>
      <c r="D1351" s="513"/>
      <c r="E1351" s="514"/>
      <c r="F1351" s="514"/>
      <c r="G1351" s="514"/>
      <c r="H1351" s="514"/>
      <c r="I1351" s="514"/>
      <c r="J1351" s="511"/>
      <c r="K1351" s="511"/>
      <c r="L1351" s="511"/>
      <c r="M1351" s="511"/>
      <c r="N1351" s="511"/>
      <c r="O1351" s="511"/>
      <c r="P1351" s="511"/>
    </row>
    <row r="1352" ht="15.75" customHeight="1">
      <c r="A1352" s="1"/>
      <c r="B1352" s="511"/>
      <c r="C1352" s="512"/>
      <c r="D1352" s="513"/>
      <c r="E1352" s="514"/>
      <c r="F1352" s="514"/>
      <c r="G1352" s="514"/>
      <c r="H1352" s="514"/>
      <c r="I1352" s="514"/>
      <c r="J1352" s="511"/>
      <c r="K1352" s="511"/>
      <c r="L1352" s="511"/>
      <c r="M1352" s="511"/>
      <c r="N1352" s="511"/>
      <c r="O1352" s="511"/>
      <c r="P1352" s="511"/>
    </row>
    <row r="1353" ht="15.75" customHeight="1">
      <c r="A1353" s="1"/>
      <c r="B1353" s="511"/>
      <c r="C1353" s="512"/>
      <c r="D1353" s="513"/>
      <c r="E1353" s="514"/>
      <c r="F1353" s="514"/>
      <c r="G1353" s="514"/>
      <c r="H1353" s="514"/>
      <c r="I1353" s="514"/>
      <c r="J1353" s="511"/>
      <c r="K1353" s="511"/>
      <c r="L1353" s="511"/>
      <c r="M1353" s="511"/>
      <c r="N1353" s="511"/>
      <c r="O1353" s="511"/>
      <c r="P1353" s="511"/>
    </row>
    <row r="1354" ht="15.75" customHeight="1">
      <c r="A1354" s="1"/>
      <c r="B1354" s="511"/>
      <c r="C1354" s="512"/>
      <c r="D1354" s="513"/>
      <c r="E1354" s="514"/>
      <c r="F1354" s="514"/>
      <c r="G1354" s="514"/>
      <c r="H1354" s="514"/>
      <c r="I1354" s="514"/>
      <c r="J1354" s="511"/>
      <c r="K1354" s="511"/>
      <c r="L1354" s="511"/>
      <c r="M1354" s="511"/>
      <c r="N1354" s="511"/>
      <c r="O1354" s="511"/>
      <c r="P1354" s="511"/>
    </row>
    <row r="1355" ht="15.75" customHeight="1">
      <c r="A1355" s="1"/>
      <c r="B1355" s="511"/>
      <c r="C1355" s="512"/>
      <c r="D1355" s="513"/>
      <c r="E1355" s="514"/>
      <c r="F1355" s="514"/>
      <c r="G1355" s="514"/>
      <c r="H1355" s="514"/>
      <c r="I1355" s="514"/>
      <c r="J1355" s="511"/>
      <c r="K1355" s="511"/>
      <c r="L1355" s="511"/>
      <c r="M1355" s="511"/>
      <c r="N1355" s="511"/>
      <c r="O1355" s="511"/>
      <c r="P1355" s="511"/>
    </row>
    <row r="1356" ht="15.75" customHeight="1">
      <c r="A1356" s="1"/>
      <c r="B1356" s="511"/>
      <c r="C1356" s="512"/>
      <c r="D1356" s="513"/>
      <c r="E1356" s="514"/>
      <c r="F1356" s="514"/>
      <c r="G1356" s="514"/>
      <c r="H1356" s="514"/>
      <c r="I1356" s="514"/>
      <c r="J1356" s="511"/>
      <c r="K1356" s="511"/>
      <c r="L1356" s="511"/>
      <c r="M1356" s="511"/>
      <c r="N1356" s="511"/>
      <c r="O1356" s="511"/>
      <c r="P1356" s="511"/>
    </row>
    <row r="1357" ht="15.75" customHeight="1">
      <c r="A1357" s="1"/>
      <c r="B1357" s="511"/>
      <c r="C1357" s="512"/>
      <c r="D1357" s="513"/>
      <c r="E1357" s="514"/>
      <c r="F1357" s="514"/>
      <c r="G1357" s="514"/>
      <c r="H1357" s="514"/>
      <c r="I1357" s="514"/>
      <c r="J1357" s="511"/>
      <c r="K1357" s="511"/>
      <c r="L1357" s="511"/>
      <c r="M1357" s="511"/>
      <c r="N1357" s="511"/>
      <c r="O1357" s="511"/>
      <c r="P1357" s="511"/>
    </row>
    <row r="1358" ht="15.75" customHeight="1">
      <c r="A1358" s="1"/>
      <c r="B1358" s="511"/>
      <c r="C1358" s="512"/>
      <c r="D1358" s="513"/>
      <c r="E1358" s="514"/>
      <c r="F1358" s="514"/>
      <c r="G1358" s="514"/>
      <c r="H1358" s="514"/>
      <c r="I1358" s="514"/>
      <c r="J1358" s="511"/>
      <c r="K1358" s="511"/>
      <c r="L1358" s="511"/>
      <c r="M1358" s="511"/>
      <c r="N1358" s="511"/>
      <c r="O1358" s="511"/>
      <c r="P1358" s="511"/>
    </row>
    <row r="1359" ht="15.75" customHeight="1">
      <c r="A1359" s="1"/>
      <c r="B1359" s="511"/>
      <c r="C1359" s="512"/>
      <c r="D1359" s="513"/>
      <c r="E1359" s="514"/>
      <c r="F1359" s="514"/>
      <c r="G1359" s="514"/>
      <c r="H1359" s="514"/>
      <c r="I1359" s="514"/>
      <c r="J1359" s="511"/>
      <c r="K1359" s="511"/>
      <c r="L1359" s="511"/>
      <c r="M1359" s="511"/>
      <c r="N1359" s="511"/>
      <c r="O1359" s="511"/>
      <c r="P1359" s="511"/>
    </row>
    <row r="1360" ht="15.75" customHeight="1">
      <c r="A1360" s="1"/>
      <c r="B1360" s="511"/>
      <c r="C1360" s="512"/>
      <c r="D1360" s="513"/>
      <c r="E1360" s="514"/>
      <c r="F1360" s="514"/>
      <c r="G1360" s="514"/>
      <c r="H1360" s="514"/>
      <c r="I1360" s="514"/>
      <c r="J1360" s="511"/>
      <c r="K1360" s="511"/>
      <c r="L1360" s="511"/>
      <c r="M1360" s="511"/>
      <c r="N1360" s="511"/>
      <c r="O1360" s="511"/>
      <c r="P1360" s="511"/>
    </row>
    <row r="1361" ht="15.75" customHeight="1">
      <c r="A1361" s="1"/>
      <c r="B1361" s="511"/>
      <c r="C1361" s="512"/>
      <c r="D1361" s="513"/>
      <c r="E1361" s="514"/>
      <c r="F1361" s="514"/>
      <c r="G1361" s="514"/>
      <c r="H1361" s="514"/>
      <c r="I1361" s="514"/>
      <c r="J1361" s="511"/>
      <c r="K1361" s="511"/>
      <c r="L1361" s="511"/>
      <c r="M1361" s="511"/>
      <c r="N1361" s="511"/>
      <c r="O1361" s="511"/>
      <c r="P1361" s="511"/>
    </row>
    <row r="1362" ht="15.75" customHeight="1">
      <c r="A1362" s="1"/>
      <c r="B1362" s="511"/>
      <c r="C1362" s="512"/>
      <c r="D1362" s="513"/>
      <c r="E1362" s="514"/>
      <c r="F1362" s="514"/>
      <c r="G1362" s="514"/>
      <c r="H1362" s="514"/>
      <c r="I1362" s="514"/>
      <c r="J1362" s="511"/>
      <c r="K1362" s="511"/>
      <c r="L1362" s="511"/>
      <c r="M1362" s="511"/>
      <c r="N1362" s="511"/>
      <c r="O1362" s="511"/>
      <c r="P1362" s="511"/>
    </row>
    <row r="1363" ht="15.75" customHeight="1">
      <c r="A1363" s="1"/>
      <c r="B1363" s="511"/>
      <c r="C1363" s="512"/>
      <c r="D1363" s="513"/>
      <c r="E1363" s="514"/>
      <c r="F1363" s="514"/>
      <c r="G1363" s="514"/>
      <c r="H1363" s="514"/>
      <c r="I1363" s="514"/>
      <c r="J1363" s="511"/>
      <c r="K1363" s="511"/>
      <c r="L1363" s="511"/>
      <c r="M1363" s="511"/>
      <c r="N1363" s="511"/>
      <c r="O1363" s="511"/>
      <c r="P1363" s="511"/>
    </row>
    <row r="1364" ht="15.75" customHeight="1">
      <c r="A1364" s="1"/>
      <c r="B1364" s="511"/>
      <c r="C1364" s="512"/>
      <c r="D1364" s="513"/>
      <c r="E1364" s="514"/>
      <c r="F1364" s="514"/>
      <c r="G1364" s="514"/>
      <c r="H1364" s="514"/>
      <c r="I1364" s="514"/>
      <c r="J1364" s="511"/>
      <c r="K1364" s="511"/>
      <c r="L1364" s="511"/>
      <c r="M1364" s="511"/>
      <c r="N1364" s="511"/>
      <c r="O1364" s="511"/>
      <c r="P1364" s="511"/>
    </row>
    <row r="1365" ht="15.75" customHeight="1">
      <c r="A1365" s="1"/>
      <c r="B1365" s="511"/>
      <c r="C1365" s="512"/>
      <c r="D1365" s="513"/>
      <c r="E1365" s="514"/>
      <c r="F1365" s="514"/>
      <c r="G1365" s="514"/>
      <c r="H1365" s="514"/>
      <c r="I1365" s="514"/>
      <c r="J1365" s="511"/>
      <c r="K1365" s="511"/>
      <c r="L1365" s="511"/>
      <c r="M1365" s="511"/>
      <c r="N1365" s="511"/>
      <c r="O1365" s="511"/>
      <c r="P1365" s="511"/>
    </row>
    <row r="1366" ht="15.75" customHeight="1">
      <c r="A1366" s="1"/>
      <c r="B1366" s="511"/>
      <c r="C1366" s="512"/>
      <c r="D1366" s="513"/>
      <c r="E1366" s="514"/>
      <c r="F1366" s="514"/>
      <c r="G1366" s="514"/>
      <c r="H1366" s="514"/>
      <c r="I1366" s="514"/>
      <c r="J1366" s="511"/>
      <c r="K1366" s="511"/>
      <c r="L1366" s="511"/>
      <c r="M1366" s="511"/>
      <c r="N1366" s="511"/>
      <c r="O1366" s="511"/>
      <c r="P1366" s="511"/>
    </row>
    <row r="1367" ht="15.75" customHeight="1">
      <c r="A1367" s="1"/>
      <c r="B1367" s="511"/>
      <c r="C1367" s="512"/>
      <c r="D1367" s="513"/>
      <c r="E1367" s="514"/>
      <c r="F1367" s="514"/>
      <c r="G1367" s="514"/>
      <c r="H1367" s="514"/>
      <c r="I1367" s="514"/>
      <c r="J1367" s="511"/>
      <c r="K1367" s="511"/>
      <c r="L1367" s="511"/>
      <c r="M1367" s="511"/>
      <c r="N1367" s="511"/>
      <c r="O1367" s="511"/>
      <c r="P1367" s="511"/>
    </row>
    <row r="1368" ht="15.75" customHeight="1">
      <c r="A1368" s="1"/>
      <c r="B1368" s="511"/>
      <c r="C1368" s="512"/>
      <c r="D1368" s="513"/>
      <c r="E1368" s="514"/>
      <c r="F1368" s="514"/>
      <c r="G1368" s="514"/>
      <c r="H1368" s="514"/>
      <c r="I1368" s="514"/>
      <c r="J1368" s="511"/>
      <c r="K1368" s="511"/>
      <c r="L1368" s="511"/>
      <c r="M1368" s="511"/>
      <c r="N1368" s="511"/>
      <c r="O1368" s="511"/>
      <c r="P1368" s="511"/>
    </row>
    <row r="1369" ht="15.75" customHeight="1">
      <c r="A1369" s="1"/>
      <c r="B1369" s="511"/>
      <c r="C1369" s="512"/>
      <c r="D1369" s="513"/>
      <c r="E1369" s="514"/>
      <c r="F1369" s="514"/>
      <c r="G1369" s="514"/>
      <c r="H1369" s="514"/>
      <c r="I1369" s="514"/>
      <c r="J1369" s="511"/>
      <c r="K1369" s="511"/>
      <c r="L1369" s="511"/>
      <c r="M1369" s="511"/>
      <c r="N1369" s="511"/>
      <c r="O1369" s="511"/>
      <c r="P1369" s="511"/>
    </row>
    <row r="1370" ht="15.75" customHeight="1">
      <c r="A1370" s="1"/>
      <c r="B1370" s="511"/>
      <c r="C1370" s="512"/>
      <c r="D1370" s="513"/>
      <c r="E1370" s="514"/>
      <c r="F1370" s="514"/>
      <c r="G1370" s="514"/>
      <c r="H1370" s="514"/>
      <c r="I1370" s="514"/>
      <c r="J1370" s="511"/>
      <c r="K1370" s="511"/>
      <c r="L1370" s="511"/>
      <c r="M1370" s="511"/>
      <c r="N1370" s="511"/>
      <c r="O1370" s="511"/>
      <c r="P1370" s="511"/>
    </row>
    <row r="1371" ht="15.75" customHeight="1">
      <c r="A1371" s="1"/>
      <c r="B1371" s="511"/>
      <c r="C1371" s="512"/>
      <c r="D1371" s="513"/>
      <c r="E1371" s="514"/>
      <c r="F1371" s="514"/>
      <c r="G1371" s="514"/>
      <c r="H1371" s="514"/>
      <c r="I1371" s="514"/>
      <c r="J1371" s="511"/>
      <c r="K1371" s="511"/>
      <c r="L1371" s="511"/>
      <c r="M1371" s="511"/>
      <c r="N1371" s="511"/>
      <c r="O1371" s="511"/>
      <c r="P1371" s="511"/>
    </row>
    <row r="1372" ht="15.75" customHeight="1">
      <c r="A1372" s="1"/>
      <c r="B1372" s="511"/>
      <c r="C1372" s="512"/>
      <c r="D1372" s="513"/>
      <c r="E1372" s="514"/>
      <c r="F1372" s="514"/>
      <c r="G1372" s="514"/>
      <c r="H1372" s="514"/>
      <c r="I1372" s="514"/>
      <c r="J1372" s="511"/>
      <c r="K1372" s="511"/>
      <c r="L1372" s="511"/>
      <c r="M1372" s="511"/>
      <c r="N1372" s="511"/>
      <c r="O1372" s="511"/>
      <c r="P1372" s="511"/>
    </row>
    <row r="1373" ht="15.75" customHeight="1">
      <c r="A1373" s="1"/>
      <c r="B1373" s="511"/>
      <c r="C1373" s="512"/>
      <c r="D1373" s="513"/>
      <c r="E1373" s="514"/>
      <c r="F1373" s="514"/>
      <c r="G1373" s="514"/>
      <c r="H1373" s="514"/>
      <c r="I1373" s="514"/>
      <c r="J1373" s="511"/>
      <c r="K1373" s="511"/>
      <c r="L1373" s="511"/>
      <c r="M1373" s="511"/>
      <c r="N1373" s="511"/>
      <c r="O1373" s="511"/>
      <c r="P1373" s="511"/>
    </row>
    <row r="1374" ht="15.75" customHeight="1">
      <c r="A1374" s="1"/>
      <c r="B1374" s="511"/>
      <c r="C1374" s="512"/>
      <c r="D1374" s="513"/>
      <c r="E1374" s="514"/>
      <c r="F1374" s="514"/>
      <c r="G1374" s="514"/>
      <c r="H1374" s="514"/>
      <c r="I1374" s="514"/>
      <c r="J1374" s="511"/>
      <c r="K1374" s="511"/>
      <c r="L1374" s="511"/>
      <c r="M1374" s="511"/>
      <c r="N1374" s="511"/>
      <c r="O1374" s="511"/>
      <c r="P1374" s="511"/>
    </row>
    <row r="1375" ht="15.75" customHeight="1">
      <c r="A1375" s="1"/>
      <c r="B1375" s="511"/>
      <c r="C1375" s="512"/>
      <c r="D1375" s="513"/>
      <c r="E1375" s="514"/>
      <c r="F1375" s="514"/>
      <c r="G1375" s="514"/>
      <c r="H1375" s="514"/>
      <c r="I1375" s="514"/>
      <c r="J1375" s="511"/>
      <c r="K1375" s="511"/>
      <c r="L1375" s="511"/>
      <c r="M1375" s="511"/>
      <c r="N1375" s="511"/>
      <c r="O1375" s="511"/>
      <c r="P1375" s="511"/>
    </row>
    <row r="1376" ht="15.75" customHeight="1">
      <c r="A1376" s="1"/>
      <c r="B1376" s="511"/>
      <c r="C1376" s="512"/>
      <c r="D1376" s="513"/>
      <c r="E1376" s="514"/>
      <c r="F1376" s="514"/>
      <c r="G1376" s="514"/>
      <c r="H1376" s="514"/>
      <c r="I1376" s="514"/>
      <c r="J1376" s="511"/>
      <c r="K1376" s="511"/>
      <c r="L1376" s="511"/>
      <c r="M1376" s="511"/>
      <c r="N1376" s="511"/>
      <c r="O1376" s="511"/>
      <c r="P1376" s="511"/>
    </row>
    <row r="1377" ht="15.75" customHeight="1">
      <c r="A1377" s="1"/>
      <c r="B1377" s="511"/>
      <c r="C1377" s="512"/>
      <c r="D1377" s="513"/>
      <c r="E1377" s="514"/>
      <c r="F1377" s="514"/>
      <c r="G1377" s="514"/>
      <c r="H1377" s="514"/>
      <c r="I1377" s="514"/>
      <c r="J1377" s="511"/>
      <c r="K1377" s="511"/>
      <c r="L1377" s="511"/>
      <c r="M1377" s="511"/>
      <c r="N1377" s="511"/>
      <c r="O1377" s="511"/>
      <c r="P1377" s="511"/>
    </row>
    <row r="1378" ht="15.75" customHeight="1">
      <c r="A1378" s="1"/>
      <c r="B1378" s="511"/>
      <c r="C1378" s="512"/>
      <c r="D1378" s="513"/>
      <c r="E1378" s="514"/>
      <c r="F1378" s="514"/>
      <c r="G1378" s="514"/>
      <c r="H1378" s="514"/>
      <c r="I1378" s="514"/>
      <c r="J1378" s="511"/>
      <c r="K1378" s="511"/>
      <c r="L1378" s="511"/>
      <c r="M1378" s="511"/>
      <c r="N1378" s="511"/>
      <c r="O1378" s="511"/>
      <c r="P1378" s="511"/>
    </row>
    <row r="1379" ht="15.75" customHeight="1">
      <c r="A1379" s="1"/>
      <c r="B1379" s="511"/>
      <c r="C1379" s="512"/>
      <c r="D1379" s="513"/>
      <c r="E1379" s="514"/>
      <c r="F1379" s="514"/>
      <c r="G1379" s="514"/>
      <c r="H1379" s="514"/>
      <c r="I1379" s="514"/>
      <c r="J1379" s="511"/>
      <c r="K1379" s="511"/>
      <c r="L1379" s="511"/>
      <c r="M1379" s="511"/>
      <c r="N1379" s="511"/>
      <c r="O1379" s="511"/>
      <c r="P1379" s="511"/>
    </row>
    <row r="1380" ht="15.75" customHeight="1">
      <c r="A1380" s="1"/>
      <c r="B1380" s="511"/>
      <c r="C1380" s="512"/>
      <c r="D1380" s="513"/>
      <c r="E1380" s="514"/>
      <c r="F1380" s="514"/>
      <c r="G1380" s="514"/>
      <c r="H1380" s="514"/>
      <c r="I1380" s="514"/>
      <c r="J1380" s="511"/>
      <c r="K1380" s="511"/>
      <c r="L1380" s="511"/>
      <c r="M1380" s="511"/>
      <c r="N1380" s="511"/>
      <c r="O1380" s="511"/>
      <c r="P1380" s="511"/>
    </row>
    <row r="1381" ht="15.75" customHeight="1">
      <c r="A1381" s="1"/>
      <c r="B1381" s="511"/>
      <c r="C1381" s="512"/>
      <c r="D1381" s="513"/>
      <c r="E1381" s="514"/>
      <c r="F1381" s="514"/>
      <c r="G1381" s="514"/>
      <c r="H1381" s="514"/>
      <c r="I1381" s="514"/>
      <c r="J1381" s="511"/>
      <c r="K1381" s="511"/>
      <c r="L1381" s="511"/>
      <c r="M1381" s="511"/>
      <c r="N1381" s="511"/>
      <c r="O1381" s="511"/>
      <c r="P1381" s="511"/>
    </row>
    <row r="1382" ht="15.75" customHeight="1">
      <c r="A1382" s="1"/>
      <c r="B1382" s="511"/>
      <c r="C1382" s="512"/>
      <c r="D1382" s="513"/>
      <c r="E1382" s="514"/>
      <c r="F1382" s="514"/>
      <c r="G1382" s="514"/>
      <c r="H1382" s="514"/>
      <c r="I1382" s="514"/>
      <c r="J1382" s="511"/>
      <c r="K1382" s="511"/>
      <c r="L1382" s="511"/>
      <c r="M1382" s="511"/>
      <c r="N1382" s="511"/>
      <c r="O1382" s="511"/>
      <c r="P1382" s="511"/>
    </row>
    <row r="1383" ht="15.75" customHeight="1">
      <c r="A1383" s="1"/>
      <c r="B1383" s="511"/>
      <c r="C1383" s="512"/>
      <c r="D1383" s="513"/>
      <c r="E1383" s="514"/>
      <c r="F1383" s="514"/>
      <c r="G1383" s="514"/>
      <c r="H1383" s="514"/>
      <c r="I1383" s="514"/>
      <c r="J1383" s="511"/>
      <c r="K1383" s="511"/>
      <c r="L1383" s="511"/>
      <c r="M1383" s="511"/>
      <c r="N1383" s="511"/>
      <c r="O1383" s="511"/>
      <c r="P1383" s="511"/>
    </row>
    <row r="1384" ht="15.75" customHeight="1">
      <c r="A1384" s="1"/>
      <c r="B1384" s="511"/>
      <c r="C1384" s="512"/>
      <c r="D1384" s="513"/>
      <c r="E1384" s="514"/>
      <c r="F1384" s="514"/>
      <c r="G1384" s="514"/>
      <c r="H1384" s="514"/>
      <c r="I1384" s="514"/>
      <c r="J1384" s="511"/>
      <c r="K1384" s="511"/>
      <c r="L1384" s="511"/>
      <c r="M1384" s="511"/>
      <c r="N1384" s="511"/>
      <c r="O1384" s="511"/>
      <c r="P1384" s="511"/>
    </row>
    <row r="1385" ht="15.75" customHeight="1">
      <c r="A1385" s="1"/>
      <c r="B1385" s="511"/>
      <c r="C1385" s="512"/>
      <c r="D1385" s="513"/>
      <c r="E1385" s="514"/>
      <c r="F1385" s="514"/>
      <c r="G1385" s="514"/>
      <c r="H1385" s="514"/>
      <c r="I1385" s="514"/>
      <c r="J1385" s="511"/>
      <c r="K1385" s="511"/>
      <c r="L1385" s="511"/>
      <c r="M1385" s="511"/>
      <c r="N1385" s="511"/>
      <c r="O1385" s="511"/>
      <c r="P1385" s="511"/>
    </row>
    <row r="1386" ht="15.75" customHeight="1">
      <c r="A1386" s="1"/>
      <c r="B1386" s="511"/>
      <c r="C1386" s="512"/>
      <c r="D1386" s="513"/>
      <c r="E1386" s="514"/>
      <c r="F1386" s="514"/>
      <c r="G1386" s="514"/>
      <c r="H1386" s="514"/>
      <c r="I1386" s="514"/>
      <c r="J1386" s="511"/>
      <c r="K1386" s="511"/>
      <c r="L1386" s="511"/>
      <c r="M1386" s="511"/>
      <c r="N1386" s="511"/>
      <c r="O1386" s="511"/>
      <c r="P1386" s="511"/>
    </row>
    <row r="1387" ht="15.75" customHeight="1">
      <c r="A1387" s="1"/>
      <c r="B1387" s="511"/>
      <c r="C1387" s="512"/>
      <c r="D1387" s="513"/>
      <c r="E1387" s="514"/>
      <c r="F1387" s="514"/>
      <c r="G1387" s="514"/>
      <c r="H1387" s="514"/>
      <c r="I1387" s="514"/>
      <c r="J1387" s="511"/>
      <c r="K1387" s="511"/>
      <c r="L1387" s="511"/>
      <c r="M1387" s="511"/>
      <c r="N1387" s="511"/>
      <c r="O1387" s="511"/>
      <c r="P1387" s="511"/>
    </row>
    <row r="1388" ht="15.75" customHeight="1">
      <c r="A1388" s="1"/>
      <c r="B1388" s="511"/>
      <c r="C1388" s="512"/>
      <c r="D1388" s="513"/>
      <c r="E1388" s="514"/>
      <c r="F1388" s="514"/>
      <c r="G1388" s="514"/>
      <c r="H1388" s="514"/>
      <c r="I1388" s="514"/>
      <c r="J1388" s="511"/>
      <c r="K1388" s="511"/>
      <c r="L1388" s="511"/>
      <c r="M1388" s="511"/>
      <c r="N1388" s="511"/>
      <c r="O1388" s="511"/>
      <c r="P1388" s="511"/>
    </row>
    <row r="1389" ht="15.75" customHeight="1">
      <c r="A1389" s="1"/>
      <c r="B1389" s="511"/>
      <c r="C1389" s="512"/>
      <c r="D1389" s="513"/>
      <c r="E1389" s="514"/>
      <c r="F1389" s="514"/>
      <c r="G1389" s="514"/>
      <c r="H1389" s="514"/>
      <c r="I1389" s="514"/>
      <c r="J1389" s="511"/>
      <c r="K1389" s="511"/>
      <c r="L1389" s="511"/>
      <c r="M1389" s="511"/>
      <c r="N1389" s="511"/>
      <c r="O1389" s="511"/>
      <c r="P1389" s="511"/>
    </row>
    <row r="1390" ht="15.75" customHeight="1">
      <c r="A1390" s="1"/>
      <c r="B1390" s="511"/>
      <c r="C1390" s="512"/>
      <c r="D1390" s="513"/>
      <c r="E1390" s="514"/>
      <c r="F1390" s="514"/>
      <c r="G1390" s="514"/>
      <c r="H1390" s="514"/>
      <c r="I1390" s="514"/>
      <c r="J1390" s="511"/>
      <c r="K1390" s="511"/>
      <c r="L1390" s="511"/>
      <c r="M1390" s="511"/>
      <c r="N1390" s="511"/>
      <c r="O1390" s="511"/>
      <c r="P1390" s="511"/>
    </row>
    <row r="1391" ht="15.75" customHeight="1">
      <c r="A1391" s="1"/>
      <c r="B1391" s="511"/>
      <c r="C1391" s="512"/>
      <c r="D1391" s="513"/>
      <c r="E1391" s="514"/>
      <c r="F1391" s="514"/>
      <c r="G1391" s="514"/>
      <c r="H1391" s="514"/>
      <c r="I1391" s="514"/>
      <c r="J1391" s="511"/>
      <c r="K1391" s="511"/>
      <c r="L1391" s="511"/>
      <c r="M1391" s="511"/>
      <c r="N1391" s="511"/>
      <c r="O1391" s="511"/>
      <c r="P1391" s="511"/>
    </row>
    <row r="1392" ht="15.75" customHeight="1">
      <c r="A1392" s="1"/>
      <c r="B1392" s="511"/>
      <c r="C1392" s="512"/>
      <c r="D1392" s="513"/>
      <c r="E1392" s="514"/>
      <c r="F1392" s="514"/>
      <c r="G1392" s="514"/>
      <c r="H1392" s="514"/>
      <c r="I1392" s="514"/>
      <c r="J1392" s="511"/>
      <c r="K1392" s="511"/>
      <c r="L1392" s="511"/>
      <c r="M1392" s="511"/>
      <c r="N1392" s="511"/>
      <c r="O1392" s="511"/>
      <c r="P1392" s="511"/>
    </row>
    <row r="1393" ht="15.75" customHeight="1">
      <c r="A1393" s="1"/>
      <c r="B1393" s="511"/>
      <c r="C1393" s="512"/>
      <c r="D1393" s="513"/>
      <c r="E1393" s="514"/>
      <c r="F1393" s="514"/>
      <c r="G1393" s="514"/>
      <c r="H1393" s="514"/>
      <c r="I1393" s="514"/>
      <c r="J1393" s="511"/>
      <c r="K1393" s="511"/>
      <c r="L1393" s="511"/>
      <c r="M1393" s="511"/>
      <c r="N1393" s="511"/>
      <c r="O1393" s="511"/>
      <c r="P1393" s="511"/>
    </row>
    <row r="1394" ht="15.75" customHeight="1">
      <c r="A1394" s="1"/>
      <c r="B1394" s="511"/>
      <c r="C1394" s="512"/>
      <c r="D1394" s="513"/>
      <c r="E1394" s="514"/>
      <c r="F1394" s="514"/>
      <c r="G1394" s="514"/>
      <c r="H1394" s="514"/>
      <c r="I1394" s="514"/>
      <c r="J1394" s="511"/>
      <c r="K1394" s="511"/>
      <c r="L1394" s="511"/>
      <c r="M1394" s="511"/>
      <c r="N1394" s="511"/>
      <c r="O1394" s="511"/>
      <c r="P1394" s="511"/>
    </row>
    <row r="1395" ht="15.75" customHeight="1">
      <c r="A1395" s="1"/>
      <c r="B1395" s="511"/>
      <c r="C1395" s="512"/>
      <c r="D1395" s="513"/>
      <c r="E1395" s="514"/>
      <c r="F1395" s="514"/>
      <c r="G1395" s="514"/>
      <c r="H1395" s="514"/>
      <c r="I1395" s="514"/>
      <c r="J1395" s="511"/>
      <c r="K1395" s="511"/>
      <c r="L1395" s="511"/>
      <c r="M1395" s="511"/>
      <c r="N1395" s="511"/>
      <c r="O1395" s="511"/>
      <c r="P1395" s="511"/>
    </row>
    <row r="1396" ht="15.75" customHeight="1">
      <c r="A1396" s="1"/>
      <c r="B1396" s="511"/>
      <c r="C1396" s="512"/>
      <c r="D1396" s="513"/>
      <c r="E1396" s="514"/>
      <c r="F1396" s="514"/>
      <c r="G1396" s="514"/>
      <c r="H1396" s="514"/>
      <c r="I1396" s="514"/>
      <c r="J1396" s="511"/>
      <c r="K1396" s="511"/>
      <c r="L1396" s="511"/>
      <c r="M1396" s="511"/>
      <c r="N1396" s="511"/>
      <c r="O1396" s="511"/>
      <c r="P1396" s="511"/>
    </row>
    <row r="1397" ht="15.75" customHeight="1">
      <c r="A1397" s="1"/>
      <c r="B1397" s="511"/>
      <c r="C1397" s="512"/>
      <c r="D1397" s="513"/>
      <c r="E1397" s="514"/>
      <c r="F1397" s="514"/>
      <c r="G1397" s="514"/>
      <c r="H1397" s="514"/>
      <c r="I1397" s="514"/>
      <c r="J1397" s="511"/>
      <c r="K1397" s="511"/>
      <c r="L1397" s="511"/>
      <c r="M1397" s="511"/>
      <c r="N1397" s="511"/>
      <c r="O1397" s="511"/>
      <c r="P1397" s="511"/>
    </row>
    <row r="1398" ht="15.75" customHeight="1">
      <c r="A1398" s="1"/>
      <c r="B1398" s="511"/>
      <c r="C1398" s="512"/>
      <c r="D1398" s="513"/>
      <c r="E1398" s="514"/>
      <c r="F1398" s="514"/>
      <c r="G1398" s="514"/>
      <c r="H1398" s="514"/>
      <c r="I1398" s="514"/>
      <c r="J1398" s="511"/>
      <c r="K1398" s="511"/>
      <c r="L1398" s="511"/>
      <c r="M1398" s="511"/>
      <c r="N1398" s="511"/>
      <c r="O1398" s="511"/>
      <c r="P1398" s="511"/>
    </row>
    <row r="1399" ht="15.75" customHeight="1">
      <c r="A1399" s="1"/>
      <c r="B1399" s="511"/>
      <c r="C1399" s="512"/>
      <c r="D1399" s="513"/>
      <c r="E1399" s="514"/>
      <c r="F1399" s="514"/>
      <c r="G1399" s="514"/>
      <c r="H1399" s="514"/>
      <c r="I1399" s="514"/>
      <c r="J1399" s="511"/>
      <c r="K1399" s="511"/>
      <c r="L1399" s="511"/>
      <c r="M1399" s="511"/>
      <c r="N1399" s="511"/>
      <c r="O1399" s="511"/>
      <c r="P1399" s="511"/>
    </row>
    <row r="1400" ht="15.75" customHeight="1">
      <c r="A1400" s="1"/>
      <c r="B1400" s="511"/>
      <c r="C1400" s="512"/>
      <c r="D1400" s="513"/>
      <c r="E1400" s="514"/>
      <c r="F1400" s="514"/>
      <c r="G1400" s="514"/>
      <c r="H1400" s="514"/>
      <c r="I1400" s="514"/>
      <c r="J1400" s="511"/>
      <c r="K1400" s="511"/>
      <c r="L1400" s="511"/>
      <c r="M1400" s="511"/>
      <c r="N1400" s="511"/>
      <c r="O1400" s="511"/>
      <c r="P1400" s="511"/>
    </row>
    <row r="1401" ht="15.75" customHeight="1">
      <c r="A1401" s="1"/>
      <c r="B1401" s="511"/>
      <c r="C1401" s="512"/>
      <c r="D1401" s="513"/>
      <c r="E1401" s="514"/>
      <c r="F1401" s="514"/>
      <c r="G1401" s="514"/>
      <c r="H1401" s="514"/>
      <c r="I1401" s="514"/>
      <c r="J1401" s="511"/>
      <c r="K1401" s="511"/>
      <c r="L1401" s="511"/>
      <c r="M1401" s="511"/>
      <c r="N1401" s="511"/>
      <c r="O1401" s="511"/>
      <c r="P1401" s="511"/>
    </row>
    <row r="1402" ht="15.75" customHeight="1">
      <c r="A1402" s="1"/>
      <c r="B1402" s="511"/>
      <c r="C1402" s="512"/>
      <c r="D1402" s="513"/>
      <c r="E1402" s="514"/>
      <c r="F1402" s="514"/>
      <c r="G1402" s="514"/>
      <c r="H1402" s="514"/>
      <c r="I1402" s="514"/>
      <c r="J1402" s="511"/>
      <c r="K1402" s="511"/>
      <c r="L1402" s="511"/>
      <c r="M1402" s="511"/>
      <c r="N1402" s="511"/>
      <c r="O1402" s="511"/>
      <c r="P1402" s="511"/>
    </row>
    <row r="1403" ht="15.75" customHeight="1">
      <c r="A1403" s="1"/>
      <c r="B1403" s="511"/>
      <c r="C1403" s="512"/>
      <c r="D1403" s="513"/>
      <c r="E1403" s="514"/>
      <c r="F1403" s="514"/>
      <c r="G1403" s="514"/>
      <c r="H1403" s="514"/>
      <c r="I1403" s="514"/>
      <c r="J1403" s="511"/>
      <c r="K1403" s="511"/>
      <c r="L1403" s="511"/>
      <c r="M1403" s="511"/>
      <c r="N1403" s="511"/>
      <c r="O1403" s="511"/>
      <c r="P1403" s="511"/>
    </row>
    <row r="1404" ht="15.75" customHeight="1">
      <c r="A1404" s="1"/>
      <c r="B1404" s="511"/>
      <c r="C1404" s="512"/>
      <c r="D1404" s="513"/>
      <c r="E1404" s="514"/>
      <c r="F1404" s="514"/>
      <c r="G1404" s="514"/>
      <c r="H1404" s="514"/>
      <c r="I1404" s="514"/>
      <c r="J1404" s="511"/>
      <c r="K1404" s="511"/>
      <c r="L1404" s="511"/>
      <c r="M1404" s="511"/>
      <c r="N1404" s="511"/>
      <c r="O1404" s="511"/>
      <c r="P1404" s="511"/>
    </row>
    <row r="1405" ht="15.75" customHeight="1">
      <c r="A1405" s="1"/>
      <c r="B1405" s="511"/>
      <c r="C1405" s="512"/>
      <c r="D1405" s="513"/>
      <c r="E1405" s="514"/>
      <c r="F1405" s="514"/>
      <c r="G1405" s="514"/>
      <c r="H1405" s="514"/>
      <c r="I1405" s="514"/>
      <c r="J1405" s="511"/>
      <c r="K1405" s="511"/>
      <c r="L1405" s="511"/>
      <c r="M1405" s="511"/>
      <c r="N1405" s="511"/>
      <c r="O1405" s="511"/>
      <c r="P1405" s="511"/>
    </row>
    <row r="1406" ht="15.75" customHeight="1">
      <c r="A1406" s="1"/>
      <c r="B1406" s="511"/>
      <c r="C1406" s="512"/>
      <c r="D1406" s="513"/>
      <c r="E1406" s="514"/>
      <c r="F1406" s="514"/>
      <c r="G1406" s="514"/>
      <c r="H1406" s="514"/>
      <c r="I1406" s="514"/>
      <c r="J1406" s="511"/>
      <c r="K1406" s="511"/>
      <c r="L1406" s="511"/>
      <c r="M1406" s="511"/>
      <c r="N1406" s="511"/>
      <c r="O1406" s="511"/>
      <c r="P1406" s="511"/>
    </row>
    <row r="1407" ht="15.75" customHeight="1">
      <c r="A1407" s="1"/>
      <c r="B1407" s="511"/>
      <c r="C1407" s="512"/>
      <c r="D1407" s="513"/>
      <c r="E1407" s="514"/>
      <c r="F1407" s="514"/>
      <c r="G1407" s="514"/>
      <c r="H1407" s="514"/>
      <c r="I1407" s="514"/>
      <c r="J1407" s="511"/>
      <c r="K1407" s="511"/>
      <c r="L1407" s="511"/>
      <c r="M1407" s="511"/>
      <c r="N1407" s="511"/>
      <c r="O1407" s="511"/>
      <c r="P1407" s="511"/>
    </row>
    <row r="1408" ht="15.75" customHeight="1">
      <c r="A1408" s="1"/>
      <c r="B1408" s="511"/>
      <c r="C1408" s="512"/>
      <c r="D1408" s="513"/>
      <c r="E1408" s="514"/>
      <c r="F1408" s="514"/>
      <c r="G1408" s="514"/>
      <c r="H1408" s="514"/>
      <c r="I1408" s="514"/>
      <c r="J1408" s="511"/>
      <c r="K1408" s="511"/>
      <c r="L1408" s="511"/>
      <c r="M1408" s="511"/>
      <c r="N1408" s="511"/>
      <c r="O1408" s="511"/>
      <c r="P1408" s="511"/>
    </row>
    <row r="1409" ht="15.75" customHeight="1">
      <c r="A1409" s="1"/>
      <c r="B1409" s="511"/>
      <c r="C1409" s="512"/>
      <c r="D1409" s="513"/>
      <c r="E1409" s="514"/>
      <c r="F1409" s="514"/>
      <c r="G1409" s="514"/>
      <c r="H1409" s="514"/>
      <c r="I1409" s="514"/>
      <c r="J1409" s="511"/>
      <c r="K1409" s="511"/>
      <c r="L1409" s="511"/>
      <c r="M1409" s="511"/>
      <c r="N1409" s="511"/>
      <c r="O1409" s="511"/>
      <c r="P1409" s="511"/>
    </row>
    <row r="1410" ht="15.75" customHeight="1">
      <c r="A1410" s="1"/>
      <c r="B1410" s="511"/>
      <c r="C1410" s="512"/>
      <c r="D1410" s="513"/>
      <c r="E1410" s="514"/>
      <c r="F1410" s="514"/>
      <c r="G1410" s="514"/>
      <c r="H1410" s="514"/>
      <c r="I1410" s="514"/>
      <c r="J1410" s="511"/>
      <c r="K1410" s="511"/>
      <c r="L1410" s="511"/>
      <c r="M1410" s="511"/>
      <c r="N1410" s="511"/>
      <c r="O1410" s="511"/>
      <c r="P1410" s="511"/>
    </row>
    <row r="1411" ht="15.75" customHeight="1">
      <c r="A1411" s="1"/>
      <c r="B1411" s="511"/>
      <c r="C1411" s="512"/>
      <c r="D1411" s="513"/>
      <c r="E1411" s="514"/>
      <c r="F1411" s="514"/>
      <c r="G1411" s="514"/>
      <c r="H1411" s="514"/>
      <c r="I1411" s="514"/>
      <c r="J1411" s="511"/>
      <c r="K1411" s="511"/>
      <c r="L1411" s="511"/>
      <c r="M1411" s="511"/>
      <c r="N1411" s="511"/>
      <c r="O1411" s="511"/>
      <c r="P1411" s="511"/>
    </row>
    <row r="1412" ht="15.75" customHeight="1">
      <c r="A1412" s="1"/>
      <c r="B1412" s="511"/>
      <c r="C1412" s="512"/>
      <c r="D1412" s="513"/>
      <c r="E1412" s="514"/>
      <c r="F1412" s="514"/>
      <c r="G1412" s="514"/>
      <c r="H1412" s="514"/>
      <c r="I1412" s="514"/>
      <c r="J1412" s="511"/>
      <c r="K1412" s="511"/>
      <c r="L1412" s="511"/>
      <c r="M1412" s="511"/>
      <c r="N1412" s="511"/>
      <c r="O1412" s="511"/>
      <c r="P1412" s="511"/>
    </row>
    <row r="1413" ht="15.75" customHeight="1">
      <c r="A1413" s="1"/>
      <c r="B1413" s="511"/>
      <c r="C1413" s="512"/>
      <c r="D1413" s="513"/>
      <c r="E1413" s="514"/>
      <c r="F1413" s="514"/>
      <c r="G1413" s="514"/>
      <c r="H1413" s="514"/>
      <c r="I1413" s="514"/>
      <c r="J1413" s="511"/>
      <c r="K1413" s="511"/>
      <c r="L1413" s="511"/>
      <c r="M1413" s="511"/>
      <c r="N1413" s="511"/>
      <c r="O1413" s="511"/>
      <c r="P1413" s="511"/>
    </row>
    <row r="1414" ht="15.75" customHeight="1">
      <c r="A1414" s="1"/>
      <c r="B1414" s="511"/>
      <c r="C1414" s="512"/>
      <c r="D1414" s="513"/>
      <c r="E1414" s="514"/>
      <c r="F1414" s="514"/>
      <c r="G1414" s="514"/>
      <c r="H1414" s="514"/>
      <c r="I1414" s="514"/>
      <c r="J1414" s="511"/>
      <c r="K1414" s="511"/>
      <c r="L1414" s="511"/>
      <c r="M1414" s="511"/>
      <c r="N1414" s="511"/>
      <c r="O1414" s="511"/>
      <c r="P1414" s="511"/>
    </row>
    <row r="1415" ht="15.75" customHeight="1">
      <c r="A1415" s="1"/>
      <c r="B1415" s="511"/>
      <c r="C1415" s="512"/>
      <c r="D1415" s="513"/>
      <c r="E1415" s="514"/>
      <c r="F1415" s="514"/>
      <c r="G1415" s="514"/>
      <c r="H1415" s="514"/>
      <c r="I1415" s="514"/>
      <c r="J1415" s="511"/>
      <c r="K1415" s="511"/>
      <c r="L1415" s="511"/>
      <c r="M1415" s="511"/>
      <c r="N1415" s="511"/>
      <c r="O1415" s="511"/>
      <c r="P1415" s="511"/>
    </row>
    <row r="1416" ht="15.75" customHeight="1">
      <c r="A1416" s="1"/>
      <c r="B1416" s="511"/>
      <c r="C1416" s="512"/>
      <c r="D1416" s="513"/>
      <c r="E1416" s="514"/>
      <c r="F1416" s="514"/>
      <c r="G1416" s="514"/>
      <c r="H1416" s="514"/>
      <c r="I1416" s="514"/>
      <c r="J1416" s="511"/>
      <c r="K1416" s="511"/>
      <c r="L1416" s="511"/>
      <c r="M1416" s="511"/>
      <c r="N1416" s="511"/>
      <c r="O1416" s="511"/>
      <c r="P1416" s="511"/>
    </row>
    <row r="1417" ht="15.75" customHeight="1">
      <c r="A1417" s="1"/>
      <c r="B1417" s="511"/>
      <c r="C1417" s="512"/>
      <c r="D1417" s="513"/>
      <c r="E1417" s="514"/>
      <c r="F1417" s="514"/>
      <c r="G1417" s="514"/>
      <c r="H1417" s="514"/>
      <c r="I1417" s="514"/>
      <c r="J1417" s="511"/>
      <c r="K1417" s="511"/>
      <c r="L1417" s="511"/>
      <c r="M1417" s="511"/>
      <c r="N1417" s="511"/>
      <c r="O1417" s="511"/>
      <c r="P1417" s="511"/>
    </row>
    <row r="1418" ht="15.75" customHeight="1">
      <c r="A1418" s="1"/>
      <c r="B1418" s="511"/>
      <c r="C1418" s="512"/>
      <c r="D1418" s="513"/>
      <c r="E1418" s="514"/>
      <c r="F1418" s="514"/>
      <c r="G1418" s="514"/>
      <c r="H1418" s="514"/>
      <c r="I1418" s="514"/>
      <c r="J1418" s="511"/>
      <c r="K1418" s="511"/>
      <c r="L1418" s="511"/>
      <c r="M1418" s="511"/>
      <c r="N1418" s="511"/>
      <c r="O1418" s="511"/>
      <c r="P1418" s="511"/>
    </row>
    <row r="1419" ht="15.75" customHeight="1">
      <c r="A1419" s="1"/>
      <c r="B1419" s="511"/>
      <c r="C1419" s="512"/>
      <c r="D1419" s="513"/>
      <c r="E1419" s="514"/>
      <c r="F1419" s="514"/>
      <c r="G1419" s="514"/>
      <c r="H1419" s="514"/>
      <c r="I1419" s="514"/>
      <c r="J1419" s="511"/>
      <c r="K1419" s="511"/>
      <c r="L1419" s="511"/>
      <c r="M1419" s="511"/>
      <c r="N1419" s="511"/>
      <c r="O1419" s="511"/>
      <c r="P1419" s="511"/>
    </row>
    <row r="1420" ht="15.75" customHeight="1">
      <c r="A1420" s="1"/>
      <c r="B1420" s="511"/>
      <c r="C1420" s="512"/>
      <c r="D1420" s="513"/>
      <c r="E1420" s="514"/>
      <c r="F1420" s="514"/>
      <c r="G1420" s="514"/>
      <c r="H1420" s="514"/>
      <c r="I1420" s="514"/>
      <c r="J1420" s="511"/>
      <c r="K1420" s="511"/>
      <c r="L1420" s="511"/>
      <c r="M1420" s="511"/>
      <c r="N1420" s="511"/>
      <c r="O1420" s="511"/>
      <c r="P1420" s="511"/>
    </row>
    <row r="1421" ht="15.75" customHeight="1">
      <c r="A1421" s="1"/>
      <c r="B1421" s="511"/>
      <c r="C1421" s="512"/>
      <c r="D1421" s="513"/>
      <c r="E1421" s="514"/>
      <c r="F1421" s="514"/>
      <c r="G1421" s="514"/>
      <c r="H1421" s="514"/>
      <c r="I1421" s="514"/>
      <c r="J1421" s="511"/>
      <c r="K1421" s="511"/>
      <c r="L1421" s="511"/>
      <c r="M1421" s="511"/>
      <c r="N1421" s="511"/>
      <c r="O1421" s="511"/>
      <c r="P1421" s="511"/>
    </row>
    <row r="1422" ht="15.75" customHeight="1">
      <c r="A1422" s="1"/>
      <c r="B1422" s="511"/>
      <c r="C1422" s="512"/>
      <c r="D1422" s="513"/>
      <c r="E1422" s="514"/>
      <c r="F1422" s="514"/>
      <c r="G1422" s="514"/>
      <c r="H1422" s="514"/>
      <c r="I1422" s="514"/>
      <c r="J1422" s="511"/>
      <c r="K1422" s="511"/>
      <c r="L1422" s="511"/>
      <c r="M1422" s="511"/>
      <c r="N1422" s="511"/>
      <c r="O1422" s="511"/>
      <c r="P1422" s="511"/>
    </row>
    <row r="1423" ht="15.75" customHeight="1">
      <c r="A1423" s="1"/>
      <c r="B1423" s="511"/>
      <c r="C1423" s="512"/>
      <c r="D1423" s="513"/>
      <c r="E1423" s="514"/>
      <c r="F1423" s="514"/>
      <c r="G1423" s="514"/>
      <c r="H1423" s="514"/>
      <c r="I1423" s="514"/>
      <c r="J1423" s="511"/>
      <c r="K1423" s="511"/>
      <c r="L1423" s="511"/>
      <c r="M1423" s="511"/>
      <c r="N1423" s="511"/>
      <c r="O1423" s="511"/>
      <c r="P1423" s="511"/>
    </row>
    <row r="1424" ht="15.75" customHeight="1">
      <c r="A1424" s="1"/>
      <c r="B1424" s="511"/>
      <c r="C1424" s="512"/>
      <c r="D1424" s="513"/>
      <c r="E1424" s="514"/>
      <c r="F1424" s="514"/>
      <c r="G1424" s="514"/>
      <c r="H1424" s="514"/>
      <c r="I1424" s="514"/>
      <c r="J1424" s="511"/>
      <c r="K1424" s="511"/>
      <c r="L1424" s="511"/>
      <c r="M1424" s="511"/>
      <c r="N1424" s="511"/>
      <c r="O1424" s="511"/>
      <c r="P1424" s="511"/>
    </row>
    <row r="1425" ht="15.75" customHeight="1">
      <c r="A1425" s="1"/>
      <c r="B1425" s="511"/>
      <c r="C1425" s="512"/>
      <c r="D1425" s="513"/>
      <c r="E1425" s="514"/>
      <c r="F1425" s="514"/>
      <c r="G1425" s="514"/>
      <c r="H1425" s="514"/>
      <c r="I1425" s="514"/>
      <c r="J1425" s="511"/>
      <c r="K1425" s="511"/>
      <c r="L1425" s="511"/>
      <c r="M1425" s="511"/>
      <c r="N1425" s="511"/>
      <c r="O1425" s="511"/>
      <c r="P1425" s="511"/>
    </row>
    <row r="1426" ht="15.75" customHeight="1">
      <c r="A1426" s="1"/>
      <c r="B1426" s="511"/>
      <c r="C1426" s="512"/>
      <c r="D1426" s="513"/>
      <c r="E1426" s="514"/>
      <c r="F1426" s="514"/>
      <c r="G1426" s="514"/>
      <c r="H1426" s="514"/>
      <c r="I1426" s="514"/>
      <c r="J1426" s="511"/>
      <c r="K1426" s="511"/>
      <c r="L1426" s="511"/>
      <c r="M1426" s="511"/>
      <c r="N1426" s="511"/>
      <c r="O1426" s="511"/>
      <c r="P1426" s="511"/>
    </row>
    <row r="1427" ht="15.75" customHeight="1">
      <c r="A1427" s="1"/>
      <c r="B1427" s="511"/>
      <c r="C1427" s="512"/>
      <c r="D1427" s="513"/>
      <c r="E1427" s="514"/>
      <c r="F1427" s="514"/>
      <c r="G1427" s="514"/>
      <c r="H1427" s="514"/>
      <c r="I1427" s="514"/>
      <c r="J1427" s="511"/>
      <c r="K1427" s="511"/>
      <c r="L1427" s="511"/>
      <c r="M1427" s="511"/>
      <c r="N1427" s="511"/>
      <c r="O1427" s="511"/>
      <c r="P1427" s="511"/>
    </row>
    <row r="1428" ht="15.75" customHeight="1">
      <c r="A1428" s="1"/>
      <c r="B1428" s="511"/>
      <c r="C1428" s="512"/>
      <c r="D1428" s="513"/>
      <c r="E1428" s="514"/>
      <c r="F1428" s="514"/>
      <c r="G1428" s="514"/>
      <c r="H1428" s="514"/>
      <c r="I1428" s="514"/>
      <c r="J1428" s="511"/>
      <c r="K1428" s="511"/>
      <c r="L1428" s="511"/>
      <c r="M1428" s="511"/>
      <c r="N1428" s="511"/>
      <c r="O1428" s="511"/>
      <c r="P1428" s="511"/>
    </row>
    <row r="1429" ht="15.75" customHeight="1">
      <c r="A1429" s="1"/>
      <c r="B1429" s="511"/>
      <c r="C1429" s="512"/>
      <c r="D1429" s="513"/>
      <c r="E1429" s="514"/>
      <c r="F1429" s="514"/>
      <c r="G1429" s="514"/>
      <c r="H1429" s="514"/>
      <c r="I1429" s="514"/>
      <c r="J1429" s="511"/>
      <c r="K1429" s="511"/>
      <c r="L1429" s="511"/>
      <c r="M1429" s="511"/>
      <c r="N1429" s="511"/>
      <c r="O1429" s="511"/>
      <c r="P1429" s="511"/>
    </row>
    <row r="1430" ht="15.75" customHeight="1">
      <c r="A1430" s="1"/>
      <c r="B1430" s="511"/>
      <c r="C1430" s="512"/>
      <c r="D1430" s="513"/>
      <c r="E1430" s="514"/>
      <c r="F1430" s="514"/>
      <c r="G1430" s="514"/>
      <c r="H1430" s="514"/>
      <c r="I1430" s="514"/>
      <c r="J1430" s="511"/>
      <c r="K1430" s="511"/>
      <c r="L1430" s="511"/>
      <c r="M1430" s="511"/>
      <c r="N1430" s="511"/>
      <c r="O1430" s="511"/>
      <c r="P1430" s="511"/>
    </row>
    <row r="1431" ht="15.75" customHeight="1">
      <c r="A1431" s="1"/>
      <c r="B1431" s="511"/>
      <c r="C1431" s="512"/>
      <c r="D1431" s="513"/>
      <c r="E1431" s="514"/>
      <c r="F1431" s="514"/>
      <c r="G1431" s="514"/>
      <c r="H1431" s="514"/>
      <c r="I1431" s="514"/>
      <c r="J1431" s="511"/>
      <c r="K1431" s="511"/>
      <c r="L1431" s="511"/>
      <c r="M1431" s="511"/>
      <c r="N1431" s="511"/>
      <c r="O1431" s="511"/>
      <c r="P1431" s="511"/>
    </row>
    <row r="1432" ht="15.75" customHeight="1">
      <c r="A1432" s="1"/>
      <c r="B1432" s="511"/>
      <c r="C1432" s="512"/>
      <c r="D1432" s="513"/>
      <c r="E1432" s="514"/>
      <c r="F1432" s="514"/>
      <c r="G1432" s="514"/>
      <c r="H1432" s="514"/>
      <c r="I1432" s="514"/>
      <c r="J1432" s="511"/>
      <c r="K1432" s="511"/>
      <c r="L1432" s="511"/>
      <c r="M1432" s="511"/>
      <c r="N1432" s="511"/>
      <c r="O1432" s="511"/>
      <c r="P1432" s="511"/>
    </row>
    <row r="1433" ht="15.75" customHeight="1">
      <c r="A1433" s="1"/>
      <c r="B1433" s="511"/>
      <c r="C1433" s="512"/>
      <c r="D1433" s="513"/>
      <c r="E1433" s="514"/>
      <c r="F1433" s="514"/>
      <c r="G1433" s="514"/>
      <c r="H1433" s="514"/>
      <c r="I1433" s="514"/>
      <c r="J1433" s="511"/>
      <c r="K1433" s="511"/>
      <c r="L1433" s="511"/>
      <c r="M1433" s="511"/>
      <c r="N1433" s="511"/>
      <c r="O1433" s="511"/>
      <c r="P1433" s="511"/>
    </row>
    <row r="1434" ht="15.75" customHeight="1">
      <c r="A1434" s="1"/>
      <c r="B1434" s="511"/>
      <c r="C1434" s="512"/>
      <c r="D1434" s="513"/>
      <c r="E1434" s="514"/>
      <c r="F1434" s="514"/>
      <c r="G1434" s="514"/>
      <c r="H1434" s="514"/>
      <c r="I1434" s="514"/>
      <c r="J1434" s="511"/>
      <c r="K1434" s="511"/>
      <c r="L1434" s="511"/>
      <c r="M1434" s="511"/>
      <c r="N1434" s="511"/>
      <c r="O1434" s="511"/>
      <c r="P1434" s="511"/>
    </row>
    <row r="1435" ht="15.75" customHeight="1">
      <c r="A1435" s="1"/>
      <c r="B1435" s="511"/>
      <c r="C1435" s="512"/>
      <c r="D1435" s="513"/>
      <c r="E1435" s="514"/>
      <c r="F1435" s="514"/>
      <c r="G1435" s="514"/>
      <c r="H1435" s="514"/>
      <c r="I1435" s="514"/>
      <c r="J1435" s="511"/>
      <c r="K1435" s="511"/>
      <c r="L1435" s="511"/>
      <c r="M1435" s="511"/>
      <c r="N1435" s="511"/>
      <c r="O1435" s="511"/>
      <c r="P1435" s="511"/>
    </row>
    <row r="1436" ht="15.75" customHeight="1">
      <c r="A1436" s="1"/>
      <c r="B1436" s="511"/>
      <c r="C1436" s="512"/>
      <c r="D1436" s="513"/>
      <c r="E1436" s="514"/>
      <c r="F1436" s="514"/>
      <c r="G1436" s="514"/>
      <c r="H1436" s="514"/>
      <c r="I1436" s="514"/>
      <c r="J1436" s="511"/>
      <c r="K1436" s="511"/>
      <c r="L1436" s="511"/>
      <c r="M1436" s="511"/>
      <c r="N1436" s="511"/>
      <c r="O1436" s="511"/>
      <c r="P1436" s="511"/>
    </row>
    <row r="1437" ht="15.75" customHeight="1">
      <c r="A1437" s="1"/>
      <c r="B1437" s="511"/>
      <c r="C1437" s="512"/>
      <c r="D1437" s="513"/>
      <c r="E1437" s="514"/>
      <c r="F1437" s="514"/>
      <c r="G1437" s="514"/>
      <c r="H1437" s="514"/>
      <c r="I1437" s="514"/>
      <c r="J1437" s="511"/>
      <c r="K1437" s="511"/>
      <c r="L1437" s="511"/>
      <c r="M1437" s="511"/>
      <c r="N1437" s="511"/>
      <c r="O1437" s="511"/>
      <c r="P1437" s="511"/>
    </row>
    <row r="1438" ht="15.75" customHeight="1">
      <c r="A1438" s="1"/>
      <c r="B1438" s="511"/>
      <c r="C1438" s="512"/>
      <c r="D1438" s="513"/>
      <c r="E1438" s="514"/>
      <c r="F1438" s="514"/>
      <c r="G1438" s="514"/>
      <c r="H1438" s="514"/>
      <c r="I1438" s="514"/>
      <c r="J1438" s="511"/>
      <c r="K1438" s="511"/>
      <c r="L1438" s="511"/>
      <c r="M1438" s="511"/>
      <c r="N1438" s="511"/>
      <c r="O1438" s="511"/>
      <c r="P1438" s="511"/>
    </row>
    <row r="1439" ht="15.75" customHeight="1">
      <c r="A1439" s="1"/>
      <c r="B1439" s="511"/>
      <c r="C1439" s="512"/>
      <c r="D1439" s="513"/>
      <c r="E1439" s="514"/>
      <c r="F1439" s="514"/>
      <c r="G1439" s="514"/>
      <c r="H1439" s="514"/>
      <c r="I1439" s="514"/>
      <c r="J1439" s="511"/>
      <c r="K1439" s="511"/>
      <c r="L1439" s="511"/>
      <c r="M1439" s="511"/>
      <c r="N1439" s="511"/>
      <c r="O1439" s="511"/>
      <c r="P1439" s="511"/>
    </row>
    <row r="1440" ht="15.75" customHeight="1">
      <c r="A1440" s="1"/>
      <c r="B1440" s="511"/>
      <c r="C1440" s="512"/>
      <c r="D1440" s="513"/>
      <c r="E1440" s="514"/>
      <c r="F1440" s="514"/>
      <c r="G1440" s="514"/>
      <c r="H1440" s="514"/>
      <c r="I1440" s="514"/>
      <c r="J1440" s="511"/>
      <c r="K1440" s="511"/>
      <c r="L1440" s="511"/>
      <c r="M1440" s="511"/>
      <c r="N1440" s="511"/>
      <c r="O1440" s="511"/>
      <c r="P1440" s="511"/>
    </row>
    <row r="1441" ht="15.75" customHeight="1">
      <c r="A1441" s="1"/>
      <c r="B1441" s="511"/>
      <c r="C1441" s="512"/>
      <c r="D1441" s="513"/>
      <c r="E1441" s="514"/>
      <c r="F1441" s="514"/>
      <c r="G1441" s="514"/>
      <c r="H1441" s="514"/>
      <c r="I1441" s="514"/>
      <c r="J1441" s="511"/>
      <c r="K1441" s="511"/>
      <c r="L1441" s="511"/>
      <c r="M1441" s="511"/>
      <c r="N1441" s="511"/>
      <c r="O1441" s="511"/>
      <c r="P1441" s="511"/>
    </row>
    <row r="1442" ht="15.75" customHeight="1">
      <c r="A1442" s="1"/>
      <c r="B1442" s="511"/>
      <c r="C1442" s="512"/>
      <c r="D1442" s="513"/>
      <c r="E1442" s="514"/>
      <c r="F1442" s="514"/>
      <c r="G1442" s="514"/>
      <c r="H1442" s="514"/>
      <c r="I1442" s="514"/>
      <c r="J1442" s="511"/>
      <c r="K1442" s="511"/>
      <c r="L1442" s="511"/>
      <c r="M1442" s="511"/>
      <c r="N1442" s="511"/>
      <c r="O1442" s="511"/>
      <c r="P1442" s="511"/>
    </row>
    <row r="1443" ht="15.75" customHeight="1">
      <c r="A1443" s="1"/>
      <c r="B1443" s="511"/>
      <c r="C1443" s="512"/>
      <c r="D1443" s="513"/>
      <c r="E1443" s="514"/>
      <c r="F1443" s="514"/>
      <c r="G1443" s="514"/>
      <c r="H1443" s="514"/>
      <c r="I1443" s="514"/>
      <c r="J1443" s="511"/>
      <c r="K1443" s="511"/>
      <c r="L1443" s="511"/>
      <c r="M1443" s="511"/>
      <c r="N1443" s="511"/>
      <c r="O1443" s="511"/>
      <c r="P1443" s="511"/>
    </row>
    <row r="1444" ht="15.75" customHeight="1">
      <c r="A1444" s="1"/>
      <c r="B1444" s="511"/>
      <c r="C1444" s="512"/>
      <c r="D1444" s="513"/>
      <c r="E1444" s="514"/>
      <c r="F1444" s="514"/>
      <c r="G1444" s="514"/>
      <c r="H1444" s="514"/>
      <c r="I1444" s="514"/>
      <c r="J1444" s="511"/>
      <c r="K1444" s="511"/>
      <c r="L1444" s="511"/>
      <c r="M1444" s="511"/>
      <c r="N1444" s="511"/>
      <c r="O1444" s="511"/>
      <c r="P1444" s="511"/>
    </row>
    <row r="1445" ht="15.75" customHeight="1">
      <c r="A1445" s="1"/>
      <c r="B1445" s="511"/>
      <c r="C1445" s="512"/>
      <c r="D1445" s="513"/>
      <c r="E1445" s="514"/>
      <c r="F1445" s="514"/>
      <c r="G1445" s="514"/>
      <c r="H1445" s="514"/>
      <c r="I1445" s="514"/>
      <c r="J1445" s="511"/>
      <c r="K1445" s="511"/>
      <c r="L1445" s="511"/>
      <c r="M1445" s="511"/>
      <c r="N1445" s="511"/>
      <c r="O1445" s="511"/>
      <c r="P1445" s="511"/>
    </row>
    <row r="1446" ht="15.75" customHeight="1">
      <c r="A1446" s="1"/>
      <c r="B1446" s="511"/>
      <c r="C1446" s="512"/>
      <c r="D1446" s="513"/>
      <c r="E1446" s="514"/>
      <c r="F1446" s="514"/>
      <c r="G1446" s="514"/>
      <c r="H1446" s="514"/>
      <c r="I1446" s="514"/>
      <c r="J1446" s="511"/>
      <c r="K1446" s="511"/>
      <c r="L1446" s="511"/>
      <c r="M1446" s="511"/>
      <c r="N1446" s="511"/>
      <c r="O1446" s="511"/>
      <c r="P1446" s="511"/>
    </row>
    <row r="1447" ht="15.75" customHeight="1">
      <c r="A1447" s="1"/>
      <c r="B1447" s="511"/>
      <c r="C1447" s="512"/>
      <c r="D1447" s="513"/>
      <c r="E1447" s="514"/>
      <c r="F1447" s="514"/>
      <c r="G1447" s="514"/>
      <c r="H1447" s="514"/>
      <c r="I1447" s="514"/>
      <c r="J1447" s="511"/>
      <c r="K1447" s="511"/>
      <c r="L1447" s="511"/>
      <c r="M1447" s="511"/>
      <c r="N1447" s="511"/>
      <c r="O1447" s="511"/>
      <c r="P1447" s="511"/>
    </row>
    <row r="1448" ht="15.75" customHeight="1">
      <c r="A1448" s="1"/>
      <c r="B1448" s="511"/>
      <c r="C1448" s="512"/>
      <c r="D1448" s="513"/>
      <c r="E1448" s="514"/>
      <c r="F1448" s="514"/>
      <c r="G1448" s="514"/>
      <c r="H1448" s="514"/>
      <c r="I1448" s="514"/>
      <c r="J1448" s="511"/>
      <c r="K1448" s="511"/>
      <c r="L1448" s="511"/>
      <c r="M1448" s="511"/>
      <c r="N1448" s="511"/>
      <c r="O1448" s="511"/>
      <c r="P1448" s="511"/>
    </row>
    <row r="1449" ht="15.75" customHeight="1">
      <c r="A1449" s="1"/>
      <c r="B1449" s="511"/>
      <c r="C1449" s="512"/>
      <c r="D1449" s="513"/>
      <c r="E1449" s="514"/>
      <c r="F1449" s="514"/>
      <c r="G1449" s="514"/>
      <c r="H1449" s="514"/>
      <c r="I1449" s="514"/>
      <c r="J1449" s="511"/>
      <c r="K1449" s="511"/>
      <c r="L1449" s="511"/>
      <c r="M1449" s="511"/>
      <c r="N1449" s="511"/>
      <c r="O1449" s="511"/>
      <c r="P1449" s="511"/>
    </row>
    <row r="1450" ht="15.75" customHeight="1">
      <c r="A1450" s="1"/>
      <c r="B1450" s="511"/>
      <c r="C1450" s="512"/>
      <c r="D1450" s="513"/>
      <c r="E1450" s="514"/>
      <c r="F1450" s="514"/>
      <c r="G1450" s="514"/>
      <c r="H1450" s="514"/>
      <c r="I1450" s="514"/>
      <c r="J1450" s="511"/>
      <c r="K1450" s="511"/>
      <c r="L1450" s="511"/>
      <c r="M1450" s="511"/>
      <c r="N1450" s="511"/>
      <c r="O1450" s="511"/>
      <c r="P1450" s="511"/>
    </row>
    <row r="1451" ht="15.75" customHeight="1">
      <c r="A1451" s="1"/>
      <c r="B1451" s="511"/>
      <c r="C1451" s="512"/>
      <c r="D1451" s="513"/>
      <c r="E1451" s="514"/>
      <c r="F1451" s="514"/>
      <c r="G1451" s="514"/>
      <c r="H1451" s="514"/>
      <c r="I1451" s="514"/>
      <c r="J1451" s="511"/>
      <c r="K1451" s="511"/>
      <c r="L1451" s="511"/>
      <c r="M1451" s="511"/>
      <c r="N1451" s="511"/>
      <c r="O1451" s="511"/>
      <c r="P1451" s="511"/>
    </row>
    <row r="1452" ht="15.75" customHeight="1">
      <c r="A1452" s="1"/>
      <c r="B1452" s="511"/>
      <c r="C1452" s="512"/>
      <c r="D1452" s="513"/>
      <c r="E1452" s="514"/>
      <c r="F1452" s="514"/>
      <c r="G1452" s="514"/>
      <c r="H1452" s="514"/>
      <c r="I1452" s="514"/>
      <c r="J1452" s="511"/>
      <c r="K1452" s="511"/>
      <c r="L1452" s="511"/>
      <c r="M1452" s="511"/>
      <c r="N1452" s="511"/>
      <c r="O1452" s="511"/>
      <c r="P1452" s="511"/>
    </row>
    <row r="1453" ht="15.75" customHeight="1">
      <c r="A1453" s="1"/>
      <c r="B1453" s="511"/>
      <c r="C1453" s="512"/>
      <c r="D1453" s="513"/>
      <c r="E1453" s="514"/>
      <c r="F1453" s="514"/>
      <c r="G1453" s="514"/>
      <c r="H1453" s="514"/>
      <c r="I1453" s="514"/>
      <c r="J1453" s="511"/>
      <c r="K1453" s="511"/>
      <c r="L1453" s="511"/>
      <c r="M1453" s="511"/>
      <c r="N1453" s="511"/>
      <c r="O1453" s="511"/>
      <c r="P1453" s="511"/>
    </row>
    <row r="1454" ht="15.75" customHeight="1">
      <c r="A1454" s="1"/>
      <c r="B1454" s="511"/>
      <c r="C1454" s="512"/>
      <c r="D1454" s="513"/>
      <c r="E1454" s="514"/>
      <c r="F1454" s="514"/>
      <c r="G1454" s="514"/>
      <c r="H1454" s="514"/>
      <c r="I1454" s="514"/>
      <c r="J1454" s="511"/>
      <c r="K1454" s="511"/>
      <c r="L1454" s="511"/>
      <c r="M1454" s="511"/>
      <c r="N1454" s="511"/>
      <c r="O1454" s="511"/>
      <c r="P1454" s="511"/>
    </row>
    <row r="1455" ht="15.75" customHeight="1">
      <c r="A1455" s="1"/>
      <c r="B1455" s="511"/>
      <c r="C1455" s="512"/>
      <c r="D1455" s="513"/>
      <c r="E1455" s="514"/>
      <c r="F1455" s="514"/>
      <c r="G1455" s="514"/>
      <c r="H1455" s="514"/>
      <c r="I1455" s="514"/>
      <c r="J1455" s="511"/>
      <c r="K1455" s="511"/>
      <c r="L1455" s="511"/>
      <c r="M1455" s="511"/>
      <c r="N1455" s="511"/>
      <c r="O1455" s="511"/>
      <c r="P1455" s="511"/>
    </row>
    <row r="1456" ht="15.75" customHeight="1">
      <c r="A1456" s="1"/>
      <c r="B1456" s="511"/>
      <c r="C1456" s="512"/>
      <c r="D1456" s="513"/>
      <c r="E1456" s="514"/>
      <c r="F1456" s="514"/>
      <c r="G1456" s="514"/>
      <c r="H1456" s="514"/>
      <c r="I1456" s="514"/>
      <c r="J1456" s="511"/>
      <c r="K1456" s="511"/>
      <c r="L1456" s="511"/>
      <c r="M1456" s="511"/>
      <c r="N1456" s="511"/>
      <c r="O1456" s="511"/>
      <c r="P1456" s="511"/>
    </row>
    <row r="1457" ht="15.75" customHeight="1">
      <c r="A1457" s="1"/>
      <c r="B1457" s="511"/>
      <c r="C1457" s="512"/>
      <c r="D1457" s="513"/>
      <c r="E1457" s="514"/>
      <c r="F1457" s="514"/>
      <c r="G1457" s="514"/>
      <c r="H1457" s="514"/>
      <c r="I1457" s="514"/>
      <c r="J1457" s="511"/>
      <c r="K1457" s="511"/>
      <c r="L1457" s="511"/>
      <c r="M1457" s="511"/>
      <c r="N1457" s="511"/>
      <c r="O1457" s="511"/>
      <c r="P1457" s="511"/>
    </row>
    <row r="1458" ht="15.75" customHeight="1">
      <c r="A1458" s="1"/>
      <c r="B1458" s="511"/>
      <c r="C1458" s="512"/>
      <c r="D1458" s="513"/>
      <c r="E1458" s="514"/>
      <c r="F1458" s="514"/>
      <c r="G1458" s="514"/>
      <c r="H1458" s="514"/>
      <c r="I1458" s="514"/>
      <c r="J1458" s="511"/>
      <c r="K1458" s="511"/>
      <c r="L1458" s="511"/>
      <c r="M1458" s="511"/>
      <c r="N1458" s="511"/>
      <c r="O1458" s="511"/>
      <c r="P1458" s="511"/>
    </row>
    <row r="1459" ht="15.75" customHeight="1">
      <c r="A1459" s="1"/>
      <c r="B1459" s="511"/>
      <c r="C1459" s="512"/>
      <c r="D1459" s="513"/>
      <c r="E1459" s="514"/>
      <c r="F1459" s="514"/>
      <c r="G1459" s="514"/>
      <c r="H1459" s="514"/>
      <c r="I1459" s="514"/>
      <c r="J1459" s="511"/>
      <c r="K1459" s="511"/>
      <c r="L1459" s="511"/>
      <c r="M1459" s="511"/>
      <c r="N1459" s="511"/>
      <c r="O1459" s="511"/>
      <c r="P1459" s="511"/>
    </row>
    <row r="1460" ht="15.75" customHeight="1">
      <c r="A1460" s="1"/>
      <c r="B1460" s="511"/>
      <c r="C1460" s="512"/>
      <c r="D1460" s="513"/>
      <c r="E1460" s="514"/>
      <c r="F1460" s="514"/>
      <c r="G1460" s="514"/>
      <c r="H1460" s="514"/>
      <c r="I1460" s="514"/>
      <c r="J1460" s="511"/>
      <c r="K1460" s="511"/>
      <c r="L1460" s="511"/>
      <c r="M1460" s="511"/>
      <c r="N1460" s="511"/>
      <c r="O1460" s="511"/>
      <c r="P1460" s="511"/>
    </row>
    <row r="1461" ht="15.75" customHeight="1">
      <c r="A1461" s="1"/>
      <c r="B1461" s="511"/>
      <c r="C1461" s="512"/>
      <c r="D1461" s="513"/>
      <c r="E1461" s="514"/>
      <c r="F1461" s="514"/>
      <c r="G1461" s="514"/>
      <c r="H1461" s="514"/>
      <c r="I1461" s="514"/>
      <c r="J1461" s="511"/>
      <c r="K1461" s="511"/>
      <c r="L1461" s="511"/>
      <c r="M1461" s="511"/>
      <c r="N1461" s="511"/>
      <c r="O1461" s="511"/>
      <c r="P1461" s="511"/>
    </row>
    <row r="1462" ht="15.75" customHeight="1">
      <c r="A1462" s="1"/>
      <c r="B1462" s="511"/>
      <c r="C1462" s="512"/>
      <c r="D1462" s="513"/>
      <c r="E1462" s="514"/>
      <c r="F1462" s="514"/>
      <c r="G1462" s="514"/>
      <c r="H1462" s="514"/>
      <c r="I1462" s="514"/>
      <c r="J1462" s="511"/>
      <c r="K1462" s="511"/>
      <c r="L1462" s="511"/>
      <c r="M1462" s="511"/>
      <c r="N1462" s="511"/>
      <c r="O1462" s="511"/>
      <c r="P1462" s="511"/>
    </row>
    <row r="1463" ht="15.75" customHeight="1">
      <c r="A1463" s="1"/>
      <c r="B1463" s="511"/>
      <c r="C1463" s="512"/>
      <c r="D1463" s="513"/>
      <c r="E1463" s="514"/>
      <c r="F1463" s="514"/>
      <c r="G1463" s="514"/>
      <c r="H1463" s="514"/>
      <c r="I1463" s="514"/>
      <c r="J1463" s="511"/>
      <c r="K1463" s="511"/>
      <c r="L1463" s="511"/>
      <c r="M1463" s="511"/>
      <c r="N1463" s="511"/>
      <c r="O1463" s="511"/>
      <c r="P1463" s="511"/>
    </row>
  </sheetData>
  <mergeCells count="889">
    <mergeCell ref="M728:M741"/>
    <mergeCell ref="N728:N741"/>
    <mergeCell ref="O728:O741"/>
    <mergeCell ref="P728:P741"/>
    <mergeCell ref="A728:A741"/>
    <mergeCell ref="B728:B741"/>
    <mergeCell ref="C728:C741"/>
    <mergeCell ref="D728:D741"/>
    <mergeCell ref="J728:J741"/>
    <mergeCell ref="K728:K741"/>
    <mergeCell ref="L728:L741"/>
    <mergeCell ref="M742:M755"/>
    <mergeCell ref="N742:N755"/>
    <mergeCell ref="O742:O755"/>
    <mergeCell ref="P742:P755"/>
    <mergeCell ref="A742:A755"/>
    <mergeCell ref="B742:B755"/>
    <mergeCell ref="C742:C755"/>
    <mergeCell ref="D742:D755"/>
    <mergeCell ref="J742:J755"/>
    <mergeCell ref="K742:K755"/>
    <mergeCell ref="L742:L755"/>
    <mergeCell ref="M756:M769"/>
    <mergeCell ref="N756:N769"/>
    <mergeCell ref="O756:O769"/>
    <mergeCell ref="P756:P769"/>
    <mergeCell ref="A756:A769"/>
    <mergeCell ref="B756:B769"/>
    <mergeCell ref="C756:C769"/>
    <mergeCell ref="D756:D769"/>
    <mergeCell ref="J756:J769"/>
    <mergeCell ref="K756:K769"/>
    <mergeCell ref="L756:L769"/>
    <mergeCell ref="M770:M783"/>
    <mergeCell ref="N770:N783"/>
    <mergeCell ref="O770:O783"/>
    <mergeCell ref="P770:P783"/>
    <mergeCell ref="A770:A783"/>
    <mergeCell ref="B770:B783"/>
    <mergeCell ref="C770:C783"/>
    <mergeCell ref="D770:D783"/>
    <mergeCell ref="J770:J783"/>
    <mergeCell ref="K770:K783"/>
    <mergeCell ref="L770:L783"/>
    <mergeCell ref="M784:M797"/>
    <mergeCell ref="N784:N797"/>
    <mergeCell ref="O784:O797"/>
    <mergeCell ref="P784:P797"/>
    <mergeCell ref="A784:A797"/>
    <mergeCell ref="B784:B797"/>
    <mergeCell ref="C784:C797"/>
    <mergeCell ref="D784:D797"/>
    <mergeCell ref="J784:J797"/>
    <mergeCell ref="K784:K797"/>
    <mergeCell ref="L784:L797"/>
    <mergeCell ref="M798:M811"/>
    <mergeCell ref="N798:N811"/>
    <mergeCell ref="O798:O811"/>
    <mergeCell ref="P798:P811"/>
    <mergeCell ref="A798:A811"/>
    <mergeCell ref="B798:B811"/>
    <mergeCell ref="C798:C811"/>
    <mergeCell ref="D798:D811"/>
    <mergeCell ref="J798:J811"/>
    <mergeCell ref="K798:K811"/>
    <mergeCell ref="L798:L811"/>
    <mergeCell ref="M812:M825"/>
    <mergeCell ref="N812:N825"/>
    <mergeCell ref="O812:O825"/>
    <mergeCell ref="P812:P825"/>
    <mergeCell ref="A812:A825"/>
    <mergeCell ref="B812:B825"/>
    <mergeCell ref="C812:C825"/>
    <mergeCell ref="D812:D825"/>
    <mergeCell ref="J812:J825"/>
    <mergeCell ref="K812:K825"/>
    <mergeCell ref="L812:L825"/>
    <mergeCell ref="M826:M839"/>
    <mergeCell ref="N826:N839"/>
    <mergeCell ref="O826:O839"/>
    <mergeCell ref="P826:P839"/>
    <mergeCell ref="A826:A839"/>
    <mergeCell ref="B826:B839"/>
    <mergeCell ref="C826:C839"/>
    <mergeCell ref="D826:D839"/>
    <mergeCell ref="J826:J839"/>
    <mergeCell ref="K826:K839"/>
    <mergeCell ref="L826:L839"/>
    <mergeCell ref="M840:M853"/>
    <mergeCell ref="N840:N853"/>
    <mergeCell ref="O840:O853"/>
    <mergeCell ref="P840:P853"/>
    <mergeCell ref="A840:A853"/>
    <mergeCell ref="B840:B853"/>
    <mergeCell ref="C840:C853"/>
    <mergeCell ref="D840:D853"/>
    <mergeCell ref="J840:J853"/>
    <mergeCell ref="K840:K853"/>
    <mergeCell ref="L840:L853"/>
    <mergeCell ref="M854:M867"/>
    <mergeCell ref="N854:N867"/>
    <mergeCell ref="O854:O867"/>
    <mergeCell ref="P854:P867"/>
    <mergeCell ref="A854:A867"/>
    <mergeCell ref="B854:B867"/>
    <mergeCell ref="C854:C867"/>
    <mergeCell ref="D854:D867"/>
    <mergeCell ref="J854:J867"/>
    <mergeCell ref="K854:K867"/>
    <mergeCell ref="L854:L867"/>
    <mergeCell ref="M868:M881"/>
    <mergeCell ref="N868:N881"/>
    <mergeCell ref="O868:O881"/>
    <mergeCell ref="P868:P881"/>
    <mergeCell ref="A868:A881"/>
    <mergeCell ref="B868:B881"/>
    <mergeCell ref="C868:C881"/>
    <mergeCell ref="D868:D881"/>
    <mergeCell ref="J868:J881"/>
    <mergeCell ref="K868:K881"/>
    <mergeCell ref="L868:L881"/>
    <mergeCell ref="M882:M895"/>
    <mergeCell ref="N882:N895"/>
    <mergeCell ref="O882:O895"/>
    <mergeCell ref="P882:P895"/>
    <mergeCell ref="A882:A895"/>
    <mergeCell ref="B882:B895"/>
    <mergeCell ref="C882:C895"/>
    <mergeCell ref="D882:D895"/>
    <mergeCell ref="J882:J895"/>
    <mergeCell ref="K882:K895"/>
    <mergeCell ref="L882:L895"/>
    <mergeCell ref="M896:M909"/>
    <mergeCell ref="N896:N909"/>
    <mergeCell ref="O896:O909"/>
    <mergeCell ref="P896:P909"/>
    <mergeCell ref="A896:A909"/>
    <mergeCell ref="B896:B909"/>
    <mergeCell ref="C896:C909"/>
    <mergeCell ref="D896:D909"/>
    <mergeCell ref="J896:J909"/>
    <mergeCell ref="K896:K909"/>
    <mergeCell ref="L896:L909"/>
    <mergeCell ref="M910:M923"/>
    <mergeCell ref="N910:N923"/>
    <mergeCell ref="O910:O923"/>
    <mergeCell ref="P910:P923"/>
    <mergeCell ref="A910:A923"/>
    <mergeCell ref="B910:B923"/>
    <mergeCell ref="C910:C923"/>
    <mergeCell ref="D910:D923"/>
    <mergeCell ref="J910:J923"/>
    <mergeCell ref="K910:K923"/>
    <mergeCell ref="L910:L923"/>
    <mergeCell ref="M1022:M1035"/>
    <mergeCell ref="N1022:N1035"/>
    <mergeCell ref="O1022:O1035"/>
    <mergeCell ref="P1022:P1035"/>
    <mergeCell ref="A1022:A1035"/>
    <mergeCell ref="B1022:B1035"/>
    <mergeCell ref="C1022:C1035"/>
    <mergeCell ref="D1022:D1035"/>
    <mergeCell ref="J1022:J1035"/>
    <mergeCell ref="K1022:K1035"/>
    <mergeCell ref="L1022:L1035"/>
    <mergeCell ref="M1036:M1049"/>
    <mergeCell ref="N1036:N1049"/>
    <mergeCell ref="O1036:O1049"/>
    <mergeCell ref="P1036:P1049"/>
    <mergeCell ref="A1036:A1049"/>
    <mergeCell ref="B1036:B1049"/>
    <mergeCell ref="C1036:C1049"/>
    <mergeCell ref="D1036:D1049"/>
    <mergeCell ref="J1036:J1049"/>
    <mergeCell ref="K1036:K1049"/>
    <mergeCell ref="L1036:L1049"/>
    <mergeCell ref="M1050:M1063"/>
    <mergeCell ref="N1050:N1063"/>
    <mergeCell ref="O1050:O1063"/>
    <mergeCell ref="P1050:P1063"/>
    <mergeCell ref="A1050:A1063"/>
    <mergeCell ref="B1050:B1063"/>
    <mergeCell ref="C1050:C1063"/>
    <mergeCell ref="D1050:D1063"/>
    <mergeCell ref="J1050:J1063"/>
    <mergeCell ref="K1050:K1063"/>
    <mergeCell ref="L1050:L1063"/>
    <mergeCell ref="M1064:M1077"/>
    <mergeCell ref="N1064:N1077"/>
    <mergeCell ref="O1064:O1077"/>
    <mergeCell ref="P1064:P1077"/>
    <mergeCell ref="A1064:A1077"/>
    <mergeCell ref="B1064:B1077"/>
    <mergeCell ref="C1064:C1077"/>
    <mergeCell ref="D1064:D1077"/>
    <mergeCell ref="J1064:J1077"/>
    <mergeCell ref="K1064:K1077"/>
    <mergeCell ref="L1064:L1077"/>
    <mergeCell ref="M1078:M1091"/>
    <mergeCell ref="N1078:N1091"/>
    <mergeCell ref="O1078:O1091"/>
    <mergeCell ref="P1078:P1091"/>
    <mergeCell ref="A1078:A1091"/>
    <mergeCell ref="B1078:B1091"/>
    <mergeCell ref="C1078:C1091"/>
    <mergeCell ref="D1078:D1091"/>
    <mergeCell ref="J1078:J1091"/>
    <mergeCell ref="K1078:K1091"/>
    <mergeCell ref="L1078:L1091"/>
    <mergeCell ref="M1092:M1105"/>
    <mergeCell ref="N1092:N1105"/>
    <mergeCell ref="O1092:O1105"/>
    <mergeCell ref="P1092:P1105"/>
    <mergeCell ref="A1092:A1105"/>
    <mergeCell ref="B1092:B1105"/>
    <mergeCell ref="C1092:C1105"/>
    <mergeCell ref="D1092:D1105"/>
    <mergeCell ref="J1092:J1105"/>
    <mergeCell ref="K1092:K1105"/>
    <mergeCell ref="L1092:L1105"/>
    <mergeCell ref="M1106:M1119"/>
    <mergeCell ref="N1106:N1119"/>
    <mergeCell ref="O1106:O1119"/>
    <mergeCell ref="P1106:P1119"/>
    <mergeCell ref="A1106:A1119"/>
    <mergeCell ref="B1106:B1119"/>
    <mergeCell ref="C1106:C1119"/>
    <mergeCell ref="D1106:D1119"/>
    <mergeCell ref="J1106:J1119"/>
    <mergeCell ref="K1106:K1119"/>
    <mergeCell ref="L1106:L1119"/>
    <mergeCell ref="E12:J12"/>
    <mergeCell ref="K12:O12"/>
    <mergeCell ref="A6:P6"/>
    <mergeCell ref="A7:P7"/>
    <mergeCell ref="B9:C9"/>
    <mergeCell ref="B12:B13"/>
    <mergeCell ref="C12:C13"/>
    <mergeCell ref="D12:D13"/>
    <mergeCell ref="P12:P13"/>
    <mergeCell ref="L14:L27"/>
    <mergeCell ref="M14:M27"/>
    <mergeCell ref="N14:N27"/>
    <mergeCell ref="O14:O27"/>
    <mergeCell ref="P14:P27"/>
    <mergeCell ref="A12:A13"/>
    <mergeCell ref="A14:A27"/>
    <mergeCell ref="B14:B27"/>
    <mergeCell ref="C14:C27"/>
    <mergeCell ref="D14:D27"/>
    <mergeCell ref="J14:J27"/>
    <mergeCell ref="K14:K27"/>
    <mergeCell ref="M28:M41"/>
    <mergeCell ref="N28:N41"/>
    <mergeCell ref="O28:O41"/>
    <mergeCell ref="P28:P41"/>
    <mergeCell ref="A28:A41"/>
    <mergeCell ref="B28:B41"/>
    <mergeCell ref="C28:C41"/>
    <mergeCell ref="D28:D41"/>
    <mergeCell ref="J28:J41"/>
    <mergeCell ref="K28:K41"/>
    <mergeCell ref="L28:L41"/>
    <mergeCell ref="N1120:N1133"/>
    <mergeCell ref="O1120:O1133"/>
    <mergeCell ref="P1120:P1133"/>
    <mergeCell ref="B1120:B1133"/>
    <mergeCell ref="C1120:C1133"/>
    <mergeCell ref="D1120:D1133"/>
    <mergeCell ref="J1120:J1133"/>
    <mergeCell ref="K1120:K1133"/>
    <mergeCell ref="L1120:L1133"/>
    <mergeCell ref="M1120:M1133"/>
    <mergeCell ref="M924:M937"/>
    <mergeCell ref="N924:N937"/>
    <mergeCell ref="O924:O937"/>
    <mergeCell ref="P924:P937"/>
    <mergeCell ref="A924:A937"/>
    <mergeCell ref="B924:B937"/>
    <mergeCell ref="C924:C937"/>
    <mergeCell ref="D924:D937"/>
    <mergeCell ref="J924:J937"/>
    <mergeCell ref="K924:K937"/>
    <mergeCell ref="L924:L937"/>
    <mergeCell ref="M938:M951"/>
    <mergeCell ref="N938:N951"/>
    <mergeCell ref="O938:O951"/>
    <mergeCell ref="P938:P951"/>
    <mergeCell ref="A938:A951"/>
    <mergeCell ref="B938:B951"/>
    <mergeCell ref="C938:C951"/>
    <mergeCell ref="D938:D951"/>
    <mergeCell ref="J938:J951"/>
    <mergeCell ref="K938:K951"/>
    <mergeCell ref="L938:L951"/>
    <mergeCell ref="M952:M965"/>
    <mergeCell ref="N952:N965"/>
    <mergeCell ref="O952:O965"/>
    <mergeCell ref="P952:P965"/>
    <mergeCell ref="A952:A965"/>
    <mergeCell ref="B952:B965"/>
    <mergeCell ref="C952:C965"/>
    <mergeCell ref="D952:D965"/>
    <mergeCell ref="J952:J965"/>
    <mergeCell ref="K952:K965"/>
    <mergeCell ref="L952:L965"/>
    <mergeCell ref="M966:M979"/>
    <mergeCell ref="N966:N979"/>
    <mergeCell ref="O966:O979"/>
    <mergeCell ref="P966:P979"/>
    <mergeCell ref="A966:A979"/>
    <mergeCell ref="B966:B979"/>
    <mergeCell ref="C966:C979"/>
    <mergeCell ref="D966:D979"/>
    <mergeCell ref="J966:J979"/>
    <mergeCell ref="K966:K979"/>
    <mergeCell ref="L966:L979"/>
    <mergeCell ref="M980:M993"/>
    <mergeCell ref="N980:N993"/>
    <mergeCell ref="O980:O993"/>
    <mergeCell ref="P980:P993"/>
    <mergeCell ref="A980:A993"/>
    <mergeCell ref="B980:B993"/>
    <mergeCell ref="C980:C993"/>
    <mergeCell ref="D980:D993"/>
    <mergeCell ref="J980:J993"/>
    <mergeCell ref="K980:K993"/>
    <mergeCell ref="L980:L993"/>
    <mergeCell ref="M994:M1007"/>
    <mergeCell ref="N994:N1007"/>
    <mergeCell ref="O994:O1007"/>
    <mergeCell ref="P994:P1007"/>
    <mergeCell ref="A994:A1007"/>
    <mergeCell ref="B994:B1007"/>
    <mergeCell ref="C994:C1007"/>
    <mergeCell ref="D994:D1007"/>
    <mergeCell ref="J994:J1007"/>
    <mergeCell ref="K994:K1007"/>
    <mergeCell ref="L994:L1007"/>
    <mergeCell ref="M1008:M1021"/>
    <mergeCell ref="N1008:N1021"/>
    <mergeCell ref="O1008:O1021"/>
    <mergeCell ref="P1008:P1021"/>
    <mergeCell ref="A1008:A1021"/>
    <mergeCell ref="B1008:B1021"/>
    <mergeCell ref="C1008:C1021"/>
    <mergeCell ref="D1008:D1021"/>
    <mergeCell ref="J1008:J1021"/>
    <mergeCell ref="K1008:K1021"/>
    <mergeCell ref="L1008:L1021"/>
    <mergeCell ref="M42:M55"/>
    <mergeCell ref="N42:N55"/>
    <mergeCell ref="O42:O55"/>
    <mergeCell ref="P42:P55"/>
    <mergeCell ref="A42:A55"/>
    <mergeCell ref="B42:B55"/>
    <mergeCell ref="C42:C55"/>
    <mergeCell ref="D42:D55"/>
    <mergeCell ref="J42:J55"/>
    <mergeCell ref="K42:K55"/>
    <mergeCell ref="L42:L55"/>
    <mergeCell ref="M56:M69"/>
    <mergeCell ref="N56:N69"/>
    <mergeCell ref="O56:O69"/>
    <mergeCell ref="P56:P69"/>
    <mergeCell ref="A56:A69"/>
    <mergeCell ref="B56:B69"/>
    <mergeCell ref="C56:C69"/>
    <mergeCell ref="D56:D69"/>
    <mergeCell ref="J56:J69"/>
    <mergeCell ref="K56:K69"/>
    <mergeCell ref="L56:L69"/>
    <mergeCell ref="M70:M83"/>
    <mergeCell ref="N70:N83"/>
    <mergeCell ref="O70:O83"/>
    <mergeCell ref="P70:P83"/>
    <mergeCell ref="A70:A83"/>
    <mergeCell ref="B70:B83"/>
    <mergeCell ref="C70:C83"/>
    <mergeCell ref="D70:D83"/>
    <mergeCell ref="J70:J83"/>
    <mergeCell ref="K70:K83"/>
    <mergeCell ref="L70:L83"/>
    <mergeCell ref="M84:M97"/>
    <mergeCell ref="N84:N97"/>
    <mergeCell ref="O84:O97"/>
    <mergeCell ref="P84:P97"/>
    <mergeCell ref="A84:A97"/>
    <mergeCell ref="B84:B97"/>
    <mergeCell ref="C84:C97"/>
    <mergeCell ref="D84:D97"/>
    <mergeCell ref="J84:J97"/>
    <mergeCell ref="K84:K97"/>
    <mergeCell ref="L84:L97"/>
    <mergeCell ref="M98:M111"/>
    <mergeCell ref="N98:N111"/>
    <mergeCell ref="O98:O111"/>
    <mergeCell ref="P98:P111"/>
    <mergeCell ref="A98:A111"/>
    <mergeCell ref="B98:B111"/>
    <mergeCell ref="C98:C111"/>
    <mergeCell ref="D98:D111"/>
    <mergeCell ref="J98:J111"/>
    <mergeCell ref="K98:K111"/>
    <mergeCell ref="L98:L111"/>
    <mergeCell ref="M112:M125"/>
    <mergeCell ref="N112:N125"/>
    <mergeCell ref="O112:O125"/>
    <mergeCell ref="P112:P125"/>
    <mergeCell ref="A112:A125"/>
    <mergeCell ref="B112:B125"/>
    <mergeCell ref="C112:C125"/>
    <mergeCell ref="D112:D125"/>
    <mergeCell ref="J112:J125"/>
    <mergeCell ref="K112:K125"/>
    <mergeCell ref="L112:L125"/>
    <mergeCell ref="M126:M139"/>
    <mergeCell ref="N126:N139"/>
    <mergeCell ref="O126:O139"/>
    <mergeCell ref="P126:P139"/>
    <mergeCell ref="A126:A139"/>
    <mergeCell ref="B126:B139"/>
    <mergeCell ref="C126:C139"/>
    <mergeCell ref="D126:D139"/>
    <mergeCell ref="J126:J139"/>
    <mergeCell ref="K126:K139"/>
    <mergeCell ref="L126:L139"/>
    <mergeCell ref="M140:M153"/>
    <mergeCell ref="N140:N153"/>
    <mergeCell ref="O140:O153"/>
    <mergeCell ref="P140:P153"/>
    <mergeCell ref="A140:A153"/>
    <mergeCell ref="B140:B153"/>
    <mergeCell ref="C140:C153"/>
    <mergeCell ref="D140:D153"/>
    <mergeCell ref="J140:J153"/>
    <mergeCell ref="K140:K153"/>
    <mergeCell ref="L140:L153"/>
    <mergeCell ref="M154:M167"/>
    <mergeCell ref="N154:N167"/>
    <mergeCell ref="O154:O167"/>
    <mergeCell ref="P154:P167"/>
    <mergeCell ref="A154:A167"/>
    <mergeCell ref="B154:B167"/>
    <mergeCell ref="C154:C167"/>
    <mergeCell ref="D154:D167"/>
    <mergeCell ref="J154:J167"/>
    <mergeCell ref="K154:K167"/>
    <mergeCell ref="L154:L167"/>
    <mergeCell ref="M168:M181"/>
    <mergeCell ref="N168:N181"/>
    <mergeCell ref="O168:O181"/>
    <mergeCell ref="P168:P181"/>
    <mergeCell ref="A168:A181"/>
    <mergeCell ref="B168:B181"/>
    <mergeCell ref="C168:C181"/>
    <mergeCell ref="D168:D181"/>
    <mergeCell ref="J168:J181"/>
    <mergeCell ref="K168:K181"/>
    <mergeCell ref="L168:L181"/>
    <mergeCell ref="M182:M195"/>
    <mergeCell ref="N182:N195"/>
    <mergeCell ref="O182:O195"/>
    <mergeCell ref="P182:P195"/>
    <mergeCell ref="A182:A195"/>
    <mergeCell ref="B182:B195"/>
    <mergeCell ref="C182:C195"/>
    <mergeCell ref="D182:D195"/>
    <mergeCell ref="J182:J195"/>
    <mergeCell ref="K182:K195"/>
    <mergeCell ref="L182:L195"/>
    <mergeCell ref="M196:M209"/>
    <mergeCell ref="N196:N209"/>
    <mergeCell ref="O196:O209"/>
    <mergeCell ref="P196:P209"/>
    <mergeCell ref="A196:A209"/>
    <mergeCell ref="B196:B209"/>
    <mergeCell ref="C196:C209"/>
    <mergeCell ref="D196:D209"/>
    <mergeCell ref="J196:J209"/>
    <mergeCell ref="K196:K209"/>
    <mergeCell ref="L196:L209"/>
    <mergeCell ref="M210:M223"/>
    <mergeCell ref="N210:N223"/>
    <mergeCell ref="O210:O223"/>
    <mergeCell ref="P210:P223"/>
    <mergeCell ref="A210:A223"/>
    <mergeCell ref="B210:B223"/>
    <mergeCell ref="C210:C223"/>
    <mergeCell ref="D210:D223"/>
    <mergeCell ref="J210:J223"/>
    <mergeCell ref="K210:K223"/>
    <mergeCell ref="L210:L223"/>
    <mergeCell ref="M224:M237"/>
    <mergeCell ref="N224:N237"/>
    <mergeCell ref="O224:O237"/>
    <mergeCell ref="P224:P237"/>
    <mergeCell ref="A224:A237"/>
    <mergeCell ref="B224:B237"/>
    <mergeCell ref="C224:C237"/>
    <mergeCell ref="D224:D237"/>
    <mergeCell ref="J224:J237"/>
    <mergeCell ref="K224:K237"/>
    <mergeCell ref="L224:L237"/>
    <mergeCell ref="M238:M251"/>
    <mergeCell ref="N238:N251"/>
    <mergeCell ref="O238:O251"/>
    <mergeCell ref="P238:P251"/>
    <mergeCell ref="A238:A251"/>
    <mergeCell ref="B238:B251"/>
    <mergeCell ref="C238:C251"/>
    <mergeCell ref="D238:D251"/>
    <mergeCell ref="J238:J251"/>
    <mergeCell ref="K238:K251"/>
    <mergeCell ref="L238:L251"/>
    <mergeCell ref="M252:M265"/>
    <mergeCell ref="N252:N265"/>
    <mergeCell ref="O252:O265"/>
    <mergeCell ref="P252:P265"/>
    <mergeCell ref="A252:A265"/>
    <mergeCell ref="B252:B265"/>
    <mergeCell ref="C252:C265"/>
    <mergeCell ref="D252:D265"/>
    <mergeCell ref="J252:J265"/>
    <mergeCell ref="K252:K265"/>
    <mergeCell ref="L252:L265"/>
    <mergeCell ref="M266:M279"/>
    <mergeCell ref="N266:N279"/>
    <mergeCell ref="O266:O279"/>
    <mergeCell ref="P266:P279"/>
    <mergeCell ref="A266:A279"/>
    <mergeCell ref="B266:B279"/>
    <mergeCell ref="C266:C279"/>
    <mergeCell ref="D266:D279"/>
    <mergeCell ref="J266:J279"/>
    <mergeCell ref="K266:K279"/>
    <mergeCell ref="L266:L279"/>
    <mergeCell ref="M280:M293"/>
    <mergeCell ref="N280:N293"/>
    <mergeCell ref="O280:O293"/>
    <mergeCell ref="P280:P293"/>
    <mergeCell ref="A280:A293"/>
    <mergeCell ref="B280:B293"/>
    <mergeCell ref="C280:C293"/>
    <mergeCell ref="D280:D293"/>
    <mergeCell ref="J280:J293"/>
    <mergeCell ref="K280:K293"/>
    <mergeCell ref="L280:L293"/>
    <mergeCell ref="M294:M307"/>
    <mergeCell ref="N294:N307"/>
    <mergeCell ref="O294:O307"/>
    <mergeCell ref="P294:P307"/>
    <mergeCell ref="A294:A307"/>
    <mergeCell ref="B294:B307"/>
    <mergeCell ref="C294:C307"/>
    <mergeCell ref="D294:D307"/>
    <mergeCell ref="J294:J307"/>
    <mergeCell ref="K294:K307"/>
    <mergeCell ref="L294:L307"/>
    <mergeCell ref="M308:M321"/>
    <mergeCell ref="N308:N321"/>
    <mergeCell ref="O308:O321"/>
    <mergeCell ref="P308:P321"/>
    <mergeCell ref="A308:A321"/>
    <mergeCell ref="B308:B321"/>
    <mergeCell ref="C308:C321"/>
    <mergeCell ref="D308:D321"/>
    <mergeCell ref="J308:J321"/>
    <mergeCell ref="K308:K321"/>
    <mergeCell ref="L308:L321"/>
    <mergeCell ref="M322:M335"/>
    <mergeCell ref="N322:N335"/>
    <mergeCell ref="O322:O335"/>
    <mergeCell ref="P322:P335"/>
    <mergeCell ref="A322:A335"/>
    <mergeCell ref="B322:B335"/>
    <mergeCell ref="C322:C335"/>
    <mergeCell ref="D322:D335"/>
    <mergeCell ref="J322:J335"/>
    <mergeCell ref="K322:K335"/>
    <mergeCell ref="L322:L335"/>
    <mergeCell ref="M336:M349"/>
    <mergeCell ref="N336:N349"/>
    <mergeCell ref="O336:O349"/>
    <mergeCell ref="P336:P349"/>
    <mergeCell ref="A336:A349"/>
    <mergeCell ref="B336:B349"/>
    <mergeCell ref="C336:C349"/>
    <mergeCell ref="D336:D349"/>
    <mergeCell ref="J336:J349"/>
    <mergeCell ref="K336:K349"/>
    <mergeCell ref="L336:L349"/>
    <mergeCell ref="M350:M363"/>
    <mergeCell ref="N350:N363"/>
    <mergeCell ref="O350:O363"/>
    <mergeCell ref="P350:P363"/>
    <mergeCell ref="A350:A363"/>
    <mergeCell ref="B350:B363"/>
    <mergeCell ref="C350:C363"/>
    <mergeCell ref="D350:D363"/>
    <mergeCell ref="J350:J363"/>
    <mergeCell ref="K350:K363"/>
    <mergeCell ref="L350:L363"/>
    <mergeCell ref="M364:M377"/>
    <mergeCell ref="N364:N377"/>
    <mergeCell ref="O364:O377"/>
    <mergeCell ref="P364:P377"/>
    <mergeCell ref="A364:A377"/>
    <mergeCell ref="B364:B377"/>
    <mergeCell ref="C364:C377"/>
    <mergeCell ref="D364:D377"/>
    <mergeCell ref="J364:J377"/>
    <mergeCell ref="K364:K377"/>
    <mergeCell ref="L364:L377"/>
    <mergeCell ref="M378:M391"/>
    <mergeCell ref="N378:N391"/>
    <mergeCell ref="O378:O391"/>
    <mergeCell ref="P378:P391"/>
    <mergeCell ref="A378:A391"/>
    <mergeCell ref="B378:B391"/>
    <mergeCell ref="C378:C391"/>
    <mergeCell ref="D378:D391"/>
    <mergeCell ref="J378:J391"/>
    <mergeCell ref="K378:K391"/>
    <mergeCell ref="L378:L391"/>
    <mergeCell ref="M392:M405"/>
    <mergeCell ref="N392:N405"/>
    <mergeCell ref="O392:O405"/>
    <mergeCell ref="P392:P405"/>
    <mergeCell ref="A392:A405"/>
    <mergeCell ref="B392:B405"/>
    <mergeCell ref="C392:C405"/>
    <mergeCell ref="D392:D405"/>
    <mergeCell ref="J392:J405"/>
    <mergeCell ref="K392:K405"/>
    <mergeCell ref="L392:L405"/>
    <mergeCell ref="M406:M419"/>
    <mergeCell ref="N406:N419"/>
    <mergeCell ref="O406:O419"/>
    <mergeCell ref="P406:P419"/>
    <mergeCell ref="A406:A419"/>
    <mergeCell ref="B406:B419"/>
    <mergeCell ref="C406:C419"/>
    <mergeCell ref="D406:D419"/>
    <mergeCell ref="J406:J419"/>
    <mergeCell ref="K406:K419"/>
    <mergeCell ref="L406:L419"/>
    <mergeCell ref="M420:M433"/>
    <mergeCell ref="N420:N433"/>
    <mergeCell ref="O420:O433"/>
    <mergeCell ref="P420:P433"/>
    <mergeCell ref="A420:A433"/>
    <mergeCell ref="B420:B433"/>
    <mergeCell ref="C420:C433"/>
    <mergeCell ref="D420:D433"/>
    <mergeCell ref="J420:J433"/>
    <mergeCell ref="K420:K433"/>
    <mergeCell ref="L420:L433"/>
    <mergeCell ref="M434:M447"/>
    <mergeCell ref="N434:N447"/>
    <mergeCell ref="O434:O447"/>
    <mergeCell ref="P434:P447"/>
    <mergeCell ref="A434:A447"/>
    <mergeCell ref="B434:B447"/>
    <mergeCell ref="C434:C447"/>
    <mergeCell ref="D434:D447"/>
    <mergeCell ref="J434:J447"/>
    <mergeCell ref="K434:K447"/>
    <mergeCell ref="L434:L447"/>
    <mergeCell ref="M448:M461"/>
    <mergeCell ref="N448:N461"/>
    <mergeCell ref="O448:O461"/>
    <mergeCell ref="P448:P461"/>
    <mergeCell ref="A448:A461"/>
    <mergeCell ref="B448:B461"/>
    <mergeCell ref="C448:C461"/>
    <mergeCell ref="D448:D461"/>
    <mergeCell ref="J448:J461"/>
    <mergeCell ref="K448:K461"/>
    <mergeCell ref="L448:L461"/>
    <mergeCell ref="M462:M475"/>
    <mergeCell ref="N462:N475"/>
    <mergeCell ref="O462:O475"/>
    <mergeCell ref="P462:P475"/>
    <mergeCell ref="A462:A475"/>
    <mergeCell ref="B462:B475"/>
    <mergeCell ref="C462:C475"/>
    <mergeCell ref="D462:D475"/>
    <mergeCell ref="J462:J475"/>
    <mergeCell ref="K462:K475"/>
    <mergeCell ref="L462:L475"/>
    <mergeCell ref="M476:M489"/>
    <mergeCell ref="N476:N489"/>
    <mergeCell ref="O476:O489"/>
    <mergeCell ref="P476:P489"/>
    <mergeCell ref="A476:A489"/>
    <mergeCell ref="B476:B489"/>
    <mergeCell ref="C476:C489"/>
    <mergeCell ref="D476:D489"/>
    <mergeCell ref="J476:J489"/>
    <mergeCell ref="K476:K489"/>
    <mergeCell ref="L476:L489"/>
    <mergeCell ref="M490:M503"/>
    <mergeCell ref="N490:N503"/>
    <mergeCell ref="O490:O503"/>
    <mergeCell ref="P490:P503"/>
    <mergeCell ref="A490:A503"/>
    <mergeCell ref="B490:B503"/>
    <mergeCell ref="C490:C503"/>
    <mergeCell ref="D490:D503"/>
    <mergeCell ref="J490:J503"/>
    <mergeCell ref="K490:K503"/>
    <mergeCell ref="L490:L503"/>
    <mergeCell ref="M504:M517"/>
    <mergeCell ref="N504:N517"/>
    <mergeCell ref="O504:O517"/>
    <mergeCell ref="P504:P517"/>
    <mergeCell ref="A504:A517"/>
    <mergeCell ref="B504:B517"/>
    <mergeCell ref="C504:C517"/>
    <mergeCell ref="D504:D517"/>
    <mergeCell ref="J504:J517"/>
    <mergeCell ref="K504:K517"/>
    <mergeCell ref="L504:L517"/>
    <mergeCell ref="M518:M531"/>
    <mergeCell ref="N518:N531"/>
    <mergeCell ref="O518:O531"/>
    <mergeCell ref="P518:P531"/>
    <mergeCell ref="A518:A531"/>
    <mergeCell ref="B518:B531"/>
    <mergeCell ref="C518:C531"/>
    <mergeCell ref="D518:D531"/>
    <mergeCell ref="J518:J531"/>
    <mergeCell ref="K518:K531"/>
    <mergeCell ref="L518:L531"/>
    <mergeCell ref="M532:M545"/>
    <mergeCell ref="N532:N545"/>
    <mergeCell ref="O532:O545"/>
    <mergeCell ref="P532:P545"/>
    <mergeCell ref="A532:A545"/>
    <mergeCell ref="B532:B545"/>
    <mergeCell ref="C532:C545"/>
    <mergeCell ref="D532:D545"/>
    <mergeCell ref="J532:J545"/>
    <mergeCell ref="K532:K545"/>
    <mergeCell ref="L532:L545"/>
    <mergeCell ref="M546:M559"/>
    <mergeCell ref="N546:N559"/>
    <mergeCell ref="O546:O559"/>
    <mergeCell ref="P546:P559"/>
    <mergeCell ref="A546:A559"/>
    <mergeCell ref="B546:B559"/>
    <mergeCell ref="C546:C559"/>
    <mergeCell ref="D546:D559"/>
    <mergeCell ref="J546:J559"/>
    <mergeCell ref="K546:K559"/>
    <mergeCell ref="L546:L559"/>
    <mergeCell ref="M560:M573"/>
    <mergeCell ref="N560:N573"/>
    <mergeCell ref="O560:O573"/>
    <mergeCell ref="P560:P573"/>
    <mergeCell ref="A560:A573"/>
    <mergeCell ref="B560:B573"/>
    <mergeCell ref="C560:C573"/>
    <mergeCell ref="D560:D573"/>
    <mergeCell ref="J560:J573"/>
    <mergeCell ref="K560:K573"/>
    <mergeCell ref="L560:L573"/>
    <mergeCell ref="M574:M587"/>
    <mergeCell ref="N574:N587"/>
    <mergeCell ref="O574:O587"/>
    <mergeCell ref="P574:P587"/>
    <mergeCell ref="A574:A587"/>
    <mergeCell ref="B574:B587"/>
    <mergeCell ref="C574:C587"/>
    <mergeCell ref="D574:D587"/>
    <mergeCell ref="J574:J587"/>
    <mergeCell ref="K574:K587"/>
    <mergeCell ref="L574:L587"/>
    <mergeCell ref="M588:M601"/>
    <mergeCell ref="N588:N601"/>
    <mergeCell ref="O588:O601"/>
    <mergeCell ref="P588:P601"/>
    <mergeCell ref="A588:A601"/>
    <mergeCell ref="B588:B601"/>
    <mergeCell ref="C588:C601"/>
    <mergeCell ref="D588:D601"/>
    <mergeCell ref="J588:J601"/>
    <mergeCell ref="K588:K601"/>
    <mergeCell ref="L588:L601"/>
    <mergeCell ref="M602:M615"/>
    <mergeCell ref="N602:N615"/>
    <mergeCell ref="O602:O615"/>
    <mergeCell ref="P602:P615"/>
    <mergeCell ref="A602:A615"/>
    <mergeCell ref="B602:B615"/>
    <mergeCell ref="C602:C615"/>
    <mergeCell ref="D602:D615"/>
    <mergeCell ref="J602:J615"/>
    <mergeCell ref="K602:K615"/>
    <mergeCell ref="L602:L615"/>
    <mergeCell ref="M616:M629"/>
    <mergeCell ref="N616:N629"/>
    <mergeCell ref="O616:O629"/>
    <mergeCell ref="P616:P629"/>
    <mergeCell ref="A616:A629"/>
    <mergeCell ref="B616:B629"/>
    <mergeCell ref="C616:C629"/>
    <mergeCell ref="D616:D629"/>
    <mergeCell ref="J616:J629"/>
    <mergeCell ref="K616:K629"/>
    <mergeCell ref="L616:L629"/>
    <mergeCell ref="M630:M643"/>
    <mergeCell ref="N630:N643"/>
    <mergeCell ref="O630:O643"/>
    <mergeCell ref="P630:P643"/>
    <mergeCell ref="A630:A643"/>
    <mergeCell ref="B630:B643"/>
    <mergeCell ref="C630:C643"/>
    <mergeCell ref="D630:D643"/>
    <mergeCell ref="J630:J643"/>
    <mergeCell ref="K630:K643"/>
    <mergeCell ref="L630:L643"/>
    <mergeCell ref="M644:M657"/>
    <mergeCell ref="N644:N657"/>
    <mergeCell ref="O644:O657"/>
    <mergeCell ref="P644:P657"/>
    <mergeCell ref="A644:A657"/>
    <mergeCell ref="B644:B657"/>
    <mergeCell ref="C644:C657"/>
    <mergeCell ref="D644:D657"/>
    <mergeCell ref="J644:J657"/>
    <mergeCell ref="K644:K657"/>
    <mergeCell ref="L644:L657"/>
    <mergeCell ref="M658:M671"/>
    <mergeCell ref="N658:N671"/>
    <mergeCell ref="O658:O671"/>
    <mergeCell ref="P658:P671"/>
    <mergeCell ref="A658:A671"/>
    <mergeCell ref="B658:B671"/>
    <mergeCell ref="C658:C671"/>
    <mergeCell ref="D658:D671"/>
    <mergeCell ref="J658:J671"/>
    <mergeCell ref="K658:K671"/>
    <mergeCell ref="L658:L671"/>
    <mergeCell ref="M672:M685"/>
    <mergeCell ref="N672:N685"/>
    <mergeCell ref="O672:O685"/>
    <mergeCell ref="P672:P685"/>
    <mergeCell ref="A672:A685"/>
    <mergeCell ref="B672:B685"/>
    <mergeCell ref="C672:C685"/>
    <mergeCell ref="D672:D685"/>
    <mergeCell ref="J672:J685"/>
    <mergeCell ref="K672:K685"/>
    <mergeCell ref="L672:L685"/>
    <mergeCell ref="M686:M699"/>
    <mergeCell ref="N686:N699"/>
    <mergeCell ref="O686:O699"/>
    <mergeCell ref="P686:P699"/>
    <mergeCell ref="A686:A699"/>
    <mergeCell ref="B686:B699"/>
    <mergeCell ref="C686:C699"/>
    <mergeCell ref="D686:D699"/>
    <mergeCell ref="J686:J699"/>
    <mergeCell ref="K686:K699"/>
    <mergeCell ref="L686:L699"/>
    <mergeCell ref="M700:M713"/>
    <mergeCell ref="N700:N713"/>
    <mergeCell ref="O700:O713"/>
    <mergeCell ref="P700:P713"/>
    <mergeCell ref="A700:A713"/>
    <mergeCell ref="B700:B713"/>
    <mergeCell ref="C700:C713"/>
    <mergeCell ref="D700:D713"/>
    <mergeCell ref="J700:J713"/>
    <mergeCell ref="K700:K713"/>
    <mergeCell ref="L700:L713"/>
    <mergeCell ref="M714:M727"/>
    <mergeCell ref="N714:N727"/>
    <mergeCell ref="O714:O727"/>
    <mergeCell ref="P714:P727"/>
    <mergeCell ref="A714:A727"/>
    <mergeCell ref="B714:B727"/>
    <mergeCell ref="C714:C727"/>
    <mergeCell ref="D714:D727"/>
    <mergeCell ref="J714:J727"/>
    <mergeCell ref="K714:K727"/>
    <mergeCell ref="L714:L727"/>
  </mergeCells>
  <printOptions gridLines="1" horizontalCentered="1"/>
  <pageMargins bottom="0.75" footer="0.0" header="0.0" left="0.7" right="0.7" top="0.75"/>
  <pageSetup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9.63"/>
    <col customWidth="1" min="3" max="3" width="12.38"/>
    <col customWidth="1" min="4" max="4" width="26.88"/>
    <col customWidth="1" min="5" max="12" width="8.0"/>
    <col customWidth="1" min="13" max="13" width="10.13"/>
    <col customWidth="1" min="14" max="14" width="11.75"/>
    <col customWidth="1" min="15" max="15" width="8.0"/>
  </cols>
  <sheetData>
    <row r="1" ht="15.75" customHeight="1">
      <c r="A1" s="1"/>
      <c r="B1" s="1"/>
      <c r="C1" s="1"/>
      <c r="D1" s="1"/>
      <c r="E1" s="1"/>
      <c r="F1" s="1"/>
      <c r="G1" s="1"/>
      <c r="H1" s="1"/>
      <c r="I1" s="515"/>
      <c r="J1" s="515"/>
      <c r="K1" s="516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ht="15.75" customHeight="1">
      <c r="A2" s="1"/>
      <c r="B2" s="1"/>
      <c r="C2" s="1"/>
      <c r="D2" s="1"/>
      <c r="E2" s="1"/>
      <c r="F2" s="1"/>
      <c r="G2" s="1"/>
      <c r="H2" s="1"/>
      <c r="I2" s="515"/>
      <c r="J2" s="515"/>
      <c r="K2" s="516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ht="15.75" customHeight="1">
      <c r="A3" s="1"/>
      <c r="B3" s="1"/>
      <c r="C3" s="1"/>
      <c r="D3" s="1"/>
      <c r="E3" s="1"/>
      <c r="F3" s="1"/>
      <c r="G3" s="1"/>
      <c r="H3" s="1"/>
      <c r="I3" s="515"/>
      <c r="J3" s="515"/>
      <c r="K3" s="516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ht="15.75" customHeight="1">
      <c r="A4" s="1"/>
      <c r="B4" s="1"/>
      <c r="C4" s="1"/>
      <c r="D4" s="1"/>
      <c r="E4" s="1"/>
      <c r="F4" s="1"/>
      <c r="G4" s="1"/>
      <c r="H4" s="1"/>
      <c r="I4" s="515"/>
      <c r="J4" s="515"/>
      <c r="K4" s="516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ht="15.75" customHeight="1">
      <c r="A5" s="1"/>
      <c r="B5" s="1"/>
      <c r="C5" s="1"/>
      <c r="D5" s="1"/>
      <c r="E5" s="1"/>
      <c r="F5" s="1"/>
      <c r="G5" s="1"/>
      <c r="H5" s="1"/>
      <c r="I5" s="515"/>
      <c r="J5" s="515"/>
      <c r="K5" s="516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ht="15.75" customHeight="1">
      <c r="A6" s="295" t="s">
        <v>785</v>
      </c>
      <c r="P6" s="1"/>
      <c r="Q6" s="1"/>
      <c r="R6" s="1"/>
      <c r="S6" s="1"/>
      <c r="T6" s="1"/>
      <c r="U6" s="1"/>
      <c r="V6" s="1"/>
    </row>
    <row r="7" ht="19.5" customHeight="1">
      <c r="A7" s="64" t="s">
        <v>1</v>
      </c>
      <c r="P7" s="1"/>
      <c r="Q7" s="1"/>
      <c r="R7" s="1"/>
      <c r="S7" s="1"/>
      <c r="T7" s="1"/>
      <c r="U7" s="1"/>
      <c r="V7" s="1"/>
    </row>
    <row r="8" ht="15.75" customHeight="1">
      <c r="A8" s="296"/>
      <c r="B8" s="1"/>
      <c r="C8" s="1"/>
      <c r="D8" s="296"/>
      <c r="E8" s="297"/>
      <c r="F8" s="297"/>
      <c r="G8" s="296"/>
      <c r="H8" s="297"/>
      <c r="I8" s="517"/>
      <c r="J8" s="518"/>
      <c r="K8" s="519"/>
      <c r="L8" s="297"/>
      <c r="M8" s="297"/>
      <c r="N8" s="297"/>
      <c r="O8" s="297"/>
      <c r="P8" s="1"/>
      <c r="Q8" s="1"/>
      <c r="R8" s="1"/>
      <c r="S8" s="1"/>
      <c r="T8" s="1"/>
      <c r="U8" s="1"/>
      <c r="V8" s="1"/>
    </row>
    <row r="9" ht="15.75" customHeight="1">
      <c r="A9" s="62" t="s">
        <v>935</v>
      </c>
      <c r="B9" s="7"/>
      <c r="D9" s="1"/>
      <c r="E9" s="7"/>
      <c r="F9" s="7"/>
      <c r="G9" s="1"/>
      <c r="H9" s="7"/>
      <c r="I9" s="515"/>
      <c r="J9" s="520"/>
      <c r="K9" s="521"/>
      <c r="L9" s="63"/>
      <c r="M9" s="63" t="s">
        <v>787</v>
      </c>
      <c r="N9" s="7"/>
      <c r="O9" s="300" t="s">
        <v>788</v>
      </c>
      <c r="P9" s="7"/>
      <c r="Q9" s="7"/>
      <c r="R9" s="7"/>
      <c r="S9" s="7"/>
      <c r="T9" s="7"/>
      <c r="U9" s="7"/>
      <c r="V9" s="7"/>
    </row>
    <row r="10" ht="15.75" customHeight="1">
      <c r="A10" s="62" t="s">
        <v>936</v>
      </c>
      <c r="B10" s="1"/>
      <c r="C10" s="1"/>
      <c r="D10" s="1"/>
      <c r="E10" s="1"/>
      <c r="F10" s="1"/>
      <c r="G10" s="1"/>
      <c r="H10" s="1"/>
      <c r="I10" s="515"/>
      <c r="J10" s="520"/>
      <c r="K10" s="521"/>
      <c r="L10" s="7"/>
      <c r="M10" s="63" t="s">
        <v>790</v>
      </c>
      <c r="N10" s="304"/>
      <c r="O10" s="300" t="s">
        <v>937</v>
      </c>
      <c r="P10" s="7"/>
      <c r="Q10" s="7"/>
      <c r="R10" s="7"/>
      <c r="S10" s="7"/>
      <c r="T10" s="7"/>
      <c r="U10" s="7"/>
      <c r="V10" s="7"/>
    </row>
    <row r="11" ht="15.75" customHeight="1">
      <c r="A11" s="62" t="s">
        <v>938</v>
      </c>
      <c r="B11" s="7"/>
      <c r="C11" s="7"/>
      <c r="D11" s="7"/>
      <c r="E11" s="7"/>
      <c r="F11" s="7"/>
      <c r="G11" s="63"/>
      <c r="H11" s="63"/>
      <c r="I11" s="515"/>
      <c r="J11" s="518"/>
      <c r="K11" s="519"/>
      <c r="L11" s="297"/>
      <c r="M11" s="63" t="s">
        <v>607</v>
      </c>
      <c r="N11" s="297"/>
      <c r="O11" s="297"/>
      <c r="P11" s="1"/>
      <c r="Q11" s="1"/>
      <c r="R11" s="1"/>
      <c r="S11" s="1"/>
      <c r="T11" s="1"/>
      <c r="U11" s="1"/>
      <c r="V11" s="1"/>
    </row>
    <row r="12" ht="15.75" customHeight="1">
      <c r="A12" s="1"/>
      <c r="B12" s="1"/>
      <c r="C12" s="1"/>
      <c r="D12" s="1"/>
      <c r="E12" s="1"/>
      <c r="F12" s="1"/>
      <c r="G12" s="1"/>
      <c r="H12" s="1"/>
      <c r="I12" s="515"/>
      <c r="J12" s="515"/>
      <c r="K12" s="51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ht="57.75" customHeight="1">
      <c r="A13" s="201" t="s">
        <v>609</v>
      </c>
      <c r="B13" s="201" t="s">
        <v>7</v>
      </c>
      <c r="C13" s="201" t="s">
        <v>8</v>
      </c>
      <c r="D13" s="201" t="s">
        <v>9</v>
      </c>
      <c r="E13" s="305" t="s">
        <v>794</v>
      </c>
      <c r="F13" s="59"/>
      <c r="G13" s="305" t="s">
        <v>795</v>
      </c>
      <c r="H13" s="59"/>
      <c r="I13" s="522" t="s">
        <v>939</v>
      </c>
      <c r="J13" s="522" t="s">
        <v>940</v>
      </c>
      <c r="K13" s="523" t="s">
        <v>798</v>
      </c>
      <c r="L13" s="59"/>
      <c r="M13" s="474" t="s">
        <v>941</v>
      </c>
      <c r="N13" s="308" t="s">
        <v>800</v>
      </c>
      <c r="O13" s="13" t="s">
        <v>942</v>
      </c>
      <c r="P13" s="56"/>
      <c r="Q13" s="56"/>
      <c r="R13" s="56"/>
      <c r="S13" s="56"/>
      <c r="T13" s="56"/>
      <c r="U13" s="56"/>
      <c r="V13" s="56"/>
      <c r="W13" s="223"/>
      <c r="X13" s="223"/>
    </row>
    <row r="14" ht="25.5" customHeight="1">
      <c r="A14" s="524"/>
      <c r="B14" s="524"/>
      <c r="C14" s="524"/>
      <c r="D14" s="524"/>
      <c r="E14" s="525" t="s">
        <v>803</v>
      </c>
      <c r="F14" s="526" t="s">
        <v>943</v>
      </c>
      <c r="G14" s="525" t="s">
        <v>803</v>
      </c>
      <c r="H14" s="526" t="s">
        <v>943</v>
      </c>
      <c r="I14" s="527"/>
      <c r="J14" s="527"/>
      <c r="K14" s="244" t="s">
        <v>804</v>
      </c>
      <c r="L14" s="313" t="s">
        <v>805</v>
      </c>
      <c r="M14" s="528"/>
      <c r="N14" s="314" t="s">
        <v>806</v>
      </c>
      <c r="O14" s="529"/>
      <c r="P14" s="56"/>
      <c r="Q14" s="56"/>
      <c r="R14" s="56"/>
      <c r="S14" s="56"/>
      <c r="T14" s="56"/>
      <c r="U14" s="56"/>
      <c r="V14" s="56"/>
      <c r="W14" s="223"/>
      <c r="X14" s="223"/>
    </row>
    <row r="15" ht="15.75" customHeight="1">
      <c r="A15" s="20">
        <v>1.0</v>
      </c>
      <c r="B15" s="21" t="s">
        <v>27</v>
      </c>
      <c r="C15" s="22" t="s">
        <v>28</v>
      </c>
      <c r="D15" s="23" t="s">
        <v>29</v>
      </c>
      <c r="E15" s="449">
        <v>4.0</v>
      </c>
      <c r="F15" s="316">
        <f t="shared" ref="F15:F112" si="1">E15*6/15</f>
        <v>1.6</v>
      </c>
      <c r="G15" s="450">
        <v>11.0</v>
      </c>
      <c r="H15" s="222">
        <f t="shared" ref="H15:H112" si="2">G15*6/15</f>
        <v>4.4</v>
      </c>
      <c r="I15" s="530">
        <v>2.0</v>
      </c>
      <c r="J15" s="530">
        <v>2.0</v>
      </c>
      <c r="K15" s="531">
        <v>76.0</v>
      </c>
      <c r="L15" s="316" t="str">
        <f t="shared" ref="L15:L112" si="3">IF(K15&gt;=95,"4",IF(K15&gt;=89,"3",IF(K15&gt;=82,"2",IF(K15&gt;=75,"1","0"))))</f>
        <v>1</v>
      </c>
      <c r="M15" s="222">
        <f t="shared" ref="M15:M112" si="4">F15+H15+I15+J15+L15</f>
        <v>11</v>
      </c>
      <c r="N15" s="343">
        <f>Incentive!P15</f>
        <v>1</v>
      </c>
      <c r="O15" s="454">
        <f t="shared" ref="O15:O112" si="5">M15+N15</f>
        <v>12</v>
      </c>
      <c r="P15" s="56"/>
      <c r="Q15" s="56"/>
      <c r="R15" s="56"/>
      <c r="S15" s="56"/>
      <c r="T15" s="56"/>
      <c r="U15" s="56"/>
      <c r="V15" s="56"/>
      <c r="W15" s="223"/>
      <c r="X15" s="223"/>
    </row>
    <row r="16" ht="15.75" customHeight="1">
      <c r="A16" s="48">
        <v>2.0</v>
      </c>
      <c r="B16" s="21" t="s">
        <v>30</v>
      </c>
      <c r="C16" s="22" t="s">
        <v>31</v>
      </c>
      <c r="D16" s="23" t="s">
        <v>32</v>
      </c>
      <c r="E16" s="449">
        <v>15.0</v>
      </c>
      <c r="F16" s="316">
        <f t="shared" si="1"/>
        <v>6</v>
      </c>
      <c r="G16" s="450">
        <v>15.0</v>
      </c>
      <c r="H16" s="222">
        <f t="shared" si="2"/>
        <v>6</v>
      </c>
      <c r="I16" s="530">
        <v>2.0</v>
      </c>
      <c r="J16" s="530">
        <v>1.0</v>
      </c>
      <c r="K16" s="532">
        <v>93.33</v>
      </c>
      <c r="L16" s="316" t="str">
        <f t="shared" si="3"/>
        <v>3</v>
      </c>
      <c r="M16" s="222">
        <f t="shared" si="4"/>
        <v>18</v>
      </c>
      <c r="N16" s="343">
        <f>Incentive!P16</f>
        <v>2</v>
      </c>
      <c r="O16" s="454">
        <f t="shared" si="5"/>
        <v>20</v>
      </c>
      <c r="P16" s="56"/>
      <c r="Q16" s="56"/>
      <c r="R16" s="56"/>
      <c r="S16" s="56"/>
      <c r="T16" s="56"/>
      <c r="U16" s="56"/>
      <c r="V16" s="56"/>
      <c r="W16" s="223"/>
      <c r="X16" s="223"/>
    </row>
    <row r="17" ht="15.75" customHeight="1">
      <c r="A17" s="20">
        <v>3.0</v>
      </c>
      <c r="B17" s="31" t="s">
        <v>33</v>
      </c>
      <c r="C17" s="22" t="s">
        <v>34</v>
      </c>
      <c r="D17" s="23" t="s">
        <v>35</v>
      </c>
      <c r="E17" s="449">
        <v>1.0</v>
      </c>
      <c r="F17" s="316">
        <f t="shared" si="1"/>
        <v>0.4</v>
      </c>
      <c r="G17" s="450">
        <v>6.0</v>
      </c>
      <c r="H17" s="222">
        <f t="shared" si="2"/>
        <v>2.4</v>
      </c>
      <c r="I17" s="530">
        <v>2.0</v>
      </c>
      <c r="J17" s="530">
        <v>2.0</v>
      </c>
      <c r="K17" s="532">
        <v>76.0</v>
      </c>
      <c r="L17" s="316" t="str">
        <f t="shared" si="3"/>
        <v>1</v>
      </c>
      <c r="M17" s="222">
        <f t="shared" si="4"/>
        <v>7.8</v>
      </c>
      <c r="N17" s="343">
        <f>Incentive!P17</f>
        <v>5</v>
      </c>
      <c r="O17" s="454">
        <f t="shared" si="5"/>
        <v>12.8</v>
      </c>
      <c r="P17" s="56"/>
      <c r="Q17" s="56"/>
      <c r="R17" s="56"/>
      <c r="S17" s="56"/>
      <c r="T17" s="56"/>
      <c r="U17" s="56"/>
      <c r="V17" s="56"/>
      <c r="W17" s="223"/>
      <c r="X17" s="223"/>
    </row>
    <row r="18" ht="15.75" customHeight="1">
      <c r="A18" s="48">
        <v>4.0</v>
      </c>
      <c r="B18" s="31" t="s">
        <v>36</v>
      </c>
      <c r="C18" s="22" t="s">
        <v>37</v>
      </c>
      <c r="D18" s="23" t="s">
        <v>38</v>
      </c>
      <c r="E18" s="449">
        <v>12.0</v>
      </c>
      <c r="F18" s="316">
        <f t="shared" si="1"/>
        <v>4.8</v>
      </c>
      <c r="G18" s="450">
        <v>13.0</v>
      </c>
      <c r="H18" s="222">
        <f t="shared" si="2"/>
        <v>5.2</v>
      </c>
      <c r="I18" s="530">
        <v>2.0</v>
      </c>
      <c r="J18" s="530">
        <v>2.0</v>
      </c>
      <c r="K18" s="532">
        <v>93.33</v>
      </c>
      <c r="L18" s="316" t="str">
        <f t="shared" si="3"/>
        <v>3</v>
      </c>
      <c r="M18" s="222">
        <f t="shared" si="4"/>
        <v>17</v>
      </c>
      <c r="N18" s="343">
        <f>Incentive!P18</f>
        <v>3</v>
      </c>
      <c r="O18" s="454">
        <f t="shared" si="5"/>
        <v>20</v>
      </c>
      <c r="P18" s="56"/>
      <c r="Q18" s="56"/>
      <c r="R18" s="56"/>
      <c r="S18" s="56"/>
      <c r="T18" s="56"/>
      <c r="U18" s="56"/>
      <c r="V18" s="56"/>
      <c r="W18" s="223"/>
      <c r="X18" s="223"/>
    </row>
    <row r="19" ht="15.75" customHeight="1">
      <c r="A19" s="20">
        <v>5.0</v>
      </c>
      <c r="B19" s="31" t="s">
        <v>39</v>
      </c>
      <c r="C19" s="22" t="s">
        <v>40</v>
      </c>
      <c r="D19" s="23" t="s">
        <v>41</v>
      </c>
      <c r="E19" s="449">
        <v>7.0</v>
      </c>
      <c r="F19" s="316">
        <f t="shared" si="1"/>
        <v>2.8</v>
      </c>
      <c r="G19" s="450">
        <v>11.0</v>
      </c>
      <c r="H19" s="222">
        <f t="shared" si="2"/>
        <v>4.4</v>
      </c>
      <c r="I19" s="530">
        <v>2.0</v>
      </c>
      <c r="J19" s="530">
        <v>2.0</v>
      </c>
      <c r="K19" s="532">
        <v>76.0</v>
      </c>
      <c r="L19" s="316" t="str">
        <f t="shared" si="3"/>
        <v>1</v>
      </c>
      <c r="M19" s="222">
        <f t="shared" si="4"/>
        <v>12.2</v>
      </c>
      <c r="N19" s="343">
        <f>Incentive!P19</f>
        <v>1</v>
      </c>
      <c r="O19" s="454">
        <f t="shared" si="5"/>
        <v>13.2</v>
      </c>
      <c r="P19" s="56"/>
      <c r="Q19" s="56"/>
      <c r="R19" s="56"/>
      <c r="S19" s="56"/>
      <c r="T19" s="56"/>
      <c r="U19" s="56"/>
      <c r="V19" s="56"/>
      <c r="W19" s="223"/>
      <c r="X19" s="223"/>
    </row>
    <row r="20" ht="15.75" customHeight="1">
      <c r="A20" s="48">
        <v>6.0</v>
      </c>
      <c r="B20" s="31" t="s">
        <v>42</v>
      </c>
      <c r="C20" s="22" t="s">
        <v>43</v>
      </c>
      <c r="D20" s="23" t="s">
        <v>44</v>
      </c>
      <c r="E20" s="449">
        <v>14.0</v>
      </c>
      <c r="F20" s="316">
        <f t="shared" si="1"/>
        <v>5.6</v>
      </c>
      <c r="G20" s="450">
        <v>15.0</v>
      </c>
      <c r="H20" s="222">
        <f t="shared" si="2"/>
        <v>6</v>
      </c>
      <c r="I20" s="530">
        <v>2.0</v>
      </c>
      <c r="J20" s="530">
        <v>2.0</v>
      </c>
      <c r="K20" s="532">
        <v>76.0</v>
      </c>
      <c r="L20" s="316" t="str">
        <f t="shared" si="3"/>
        <v>1</v>
      </c>
      <c r="M20" s="222">
        <f t="shared" si="4"/>
        <v>16.6</v>
      </c>
      <c r="N20" s="343" t="str">
        <f>Incentive!P20</f>
        <v/>
      </c>
      <c r="O20" s="454">
        <f t="shared" si="5"/>
        <v>16.6</v>
      </c>
      <c r="P20" s="56"/>
      <c r="Q20" s="56"/>
      <c r="R20" s="56"/>
      <c r="S20" s="56"/>
      <c r="T20" s="56"/>
      <c r="U20" s="56"/>
      <c r="V20" s="56"/>
      <c r="W20" s="223"/>
      <c r="X20" s="223"/>
    </row>
    <row r="21" ht="15.75" customHeight="1">
      <c r="A21" s="20">
        <v>7.0</v>
      </c>
      <c r="B21" s="31" t="s">
        <v>45</v>
      </c>
      <c r="C21" s="22" t="s">
        <v>46</v>
      </c>
      <c r="D21" s="23" t="s">
        <v>47</v>
      </c>
      <c r="E21" s="449">
        <v>14.0</v>
      </c>
      <c r="F21" s="316">
        <f t="shared" si="1"/>
        <v>5.6</v>
      </c>
      <c r="G21" s="450">
        <v>15.0</v>
      </c>
      <c r="H21" s="222">
        <f t="shared" si="2"/>
        <v>6</v>
      </c>
      <c r="I21" s="530">
        <v>2.0</v>
      </c>
      <c r="J21" s="530">
        <v>2.0</v>
      </c>
      <c r="K21" s="532">
        <v>100.0</v>
      </c>
      <c r="L21" s="316" t="str">
        <f t="shared" si="3"/>
        <v>4</v>
      </c>
      <c r="M21" s="222">
        <f t="shared" si="4"/>
        <v>19.6</v>
      </c>
      <c r="N21" s="343" t="str">
        <f>Incentive!P21</f>
        <v/>
      </c>
      <c r="O21" s="454">
        <f t="shared" si="5"/>
        <v>19.6</v>
      </c>
      <c r="P21" s="56"/>
      <c r="Q21" s="56"/>
      <c r="R21" s="56"/>
      <c r="S21" s="56"/>
      <c r="T21" s="56"/>
      <c r="U21" s="56"/>
      <c r="V21" s="56"/>
      <c r="W21" s="223"/>
      <c r="X21" s="223"/>
    </row>
    <row r="22" ht="15.75" customHeight="1">
      <c r="A22" s="48">
        <v>8.0</v>
      </c>
      <c r="B22" s="31" t="s">
        <v>48</v>
      </c>
      <c r="C22" s="22" t="s">
        <v>49</v>
      </c>
      <c r="D22" s="23" t="s">
        <v>50</v>
      </c>
      <c r="E22" s="449">
        <v>11.0</v>
      </c>
      <c r="F22" s="316">
        <f t="shared" si="1"/>
        <v>4.4</v>
      </c>
      <c r="G22" s="450">
        <v>15.0</v>
      </c>
      <c r="H22" s="222">
        <f t="shared" si="2"/>
        <v>6</v>
      </c>
      <c r="I22" s="530">
        <v>2.0</v>
      </c>
      <c r="J22" s="533">
        <v>0.0</v>
      </c>
      <c r="K22" s="532">
        <v>76.0</v>
      </c>
      <c r="L22" s="316" t="str">
        <f t="shared" si="3"/>
        <v>1</v>
      </c>
      <c r="M22" s="222">
        <f t="shared" si="4"/>
        <v>13.4</v>
      </c>
      <c r="N22" s="343">
        <f>Incentive!P22</f>
        <v>5</v>
      </c>
      <c r="O22" s="454">
        <f t="shared" si="5"/>
        <v>18.4</v>
      </c>
      <c r="P22" s="56"/>
      <c r="Q22" s="56"/>
      <c r="R22" s="56"/>
      <c r="S22" s="56"/>
      <c r="T22" s="56"/>
      <c r="U22" s="56"/>
      <c r="V22" s="56"/>
      <c r="W22" s="223"/>
      <c r="X22" s="223"/>
    </row>
    <row r="23" ht="15.75" customHeight="1">
      <c r="A23" s="20">
        <v>9.0</v>
      </c>
      <c r="B23" s="31" t="s">
        <v>51</v>
      </c>
      <c r="C23" s="22" t="s">
        <v>52</v>
      </c>
      <c r="D23" s="23" t="s">
        <v>53</v>
      </c>
      <c r="E23" s="449">
        <v>7.0</v>
      </c>
      <c r="F23" s="316">
        <f t="shared" si="1"/>
        <v>2.8</v>
      </c>
      <c r="G23" s="450">
        <v>12.0</v>
      </c>
      <c r="H23" s="222">
        <f t="shared" si="2"/>
        <v>4.8</v>
      </c>
      <c r="I23" s="530">
        <v>2.0</v>
      </c>
      <c r="J23" s="530">
        <v>2.0</v>
      </c>
      <c r="K23" s="532">
        <v>100.0</v>
      </c>
      <c r="L23" s="316" t="str">
        <f t="shared" si="3"/>
        <v>4</v>
      </c>
      <c r="M23" s="222">
        <f t="shared" si="4"/>
        <v>15.6</v>
      </c>
      <c r="N23" s="343" t="str">
        <f>Incentive!P23</f>
        <v/>
      </c>
      <c r="O23" s="454">
        <f t="shared" si="5"/>
        <v>15.6</v>
      </c>
      <c r="P23" s="56"/>
      <c r="Q23" s="56"/>
      <c r="R23" s="56"/>
      <c r="S23" s="56"/>
      <c r="T23" s="56"/>
      <c r="U23" s="56"/>
      <c r="V23" s="56"/>
      <c r="W23" s="223"/>
      <c r="X23" s="223"/>
    </row>
    <row r="24" ht="15.75" customHeight="1">
      <c r="A24" s="48">
        <v>10.0</v>
      </c>
      <c r="B24" s="31" t="s">
        <v>54</v>
      </c>
      <c r="C24" s="22" t="s">
        <v>55</v>
      </c>
      <c r="D24" s="23" t="s">
        <v>56</v>
      </c>
      <c r="E24" s="449">
        <v>4.0</v>
      </c>
      <c r="F24" s="316">
        <f t="shared" si="1"/>
        <v>1.6</v>
      </c>
      <c r="G24" s="450">
        <v>6.0</v>
      </c>
      <c r="H24" s="222">
        <f t="shared" si="2"/>
        <v>2.4</v>
      </c>
      <c r="I24" s="530">
        <v>2.0</v>
      </c>
      <c r="J24" s="530">
        <v>2.0</v>
      </c>
      <c r="K24" s="532">
        <v>76.0</v>
      </c>
      <c r="L24" s="316" t="str">
        <f t="shared" si="3"/>
        <v>1</v>
      </c>
      <c r="M24" s="222">
        <f t="shared" si="4"/>
        <v>9</v>
      </c>
      <c r="N24" s="343" t="str">
        <f>Incentive!P24</f>
        <v/>
      </c>
      <c r="O24" s="454">
        <f t="shared" si="5"/>
        <v>9</v>
      </c>
      <c r="P24" s="56"/>
      <c r="Q24" s="56"/>
      <c r="R24" s="56"/>
      <c r="S24" s="56"/>
      <c r="T24" s="56"/>
      <c r="U24" s="56"/>
      <c r="V24" s="56"/>
      <c r="W24" s="223"/>
      <c r="X24" s="223"/>
    </row>
    <row r="25" ht="15.75" customHeight="1">
      <c r="A25" s="20">
        <v>11.0</v>
      </c>
      <c r="B25" s="31" t="s">
        <v>57</v>
      </c>
      <c r="C25" s="22" t="s">
        <v>58</v>
      </c>
      <c r="D25" s="23" t="s">
        <v>59</v>
      </c>
      <c r="E25" s="449">
        <v>11.0</v>
      </c>
      <c r="F25" s="316">
        <f t="shared" si="1"/>
        <v>4.4</v>
      </c>
      <c r="G25" s="450">
        <v>15.0</v>
      </c>
      <c r="H25" s="222">
        <f t="shared" si="2"/>
        <v>6</v>
      </c>
      <c r="I25" s="530">
        <v>2.0</v>
      </c>
      <c r="J25" s="530">
        <v>2.0</v>
      </c>
      <c r="K25" s="532">
        <v>76.0</v>
      </c>
      <c r="L25" s="316" t="str">
        <f t="shared" si="3"/>
        <v>1</v>
      </c>
      <c r="M25" s="222">
        <f t="shared" si="4"/>
        <v>15.4</v>
      </c>
      <c r="N25" s="343">
        <f>Incentive!P25</f>
        <v>2</v>
      </c>
      <c r="O25" s="454">
        <f t="shared" si="5"/>
        <v>17.4</v>
      </c>
      <c r="P25" s="56"/>
      <c r="Q25" s="56"/>
      <c r="R25" s="56"/>
      <c r="S25" s="56"/>
      <c r="T25" s="56"/>
      <c r="U25" s="56"/>
      <c r="V25" s="56"/>
      <c r="W25" s="223"/>
      <c r="X25" s="223"/>
    </row>
    <row r="26" ht="15.75" customHeight="1">
      <c r="A26" s="48">
        <v>12.0</v>
      </c>
      <c r="B26" s="31" t="s">
        <v>60</v>
      </c>
      <c r="C26" s="22" t="s">
        <v>61</v>
      </c>
      <c r="D26" s="23" t="s">
        <v>62</v>
      </c>
      <c r="E26" s="449">
        <v>15.0</v>
      </c>
      <c r="F26" s="316">
        <f t="shared" si="1"/>
        <v>6</v>
      </c>
      <c r="G26" s="450">
        <v>15.0</v>
      </c>
      <c r="H26" s="222">
        <f t="shared" si="2"/>
        <v>6</v>
      </c>
      <c r="I26" s="530">
        <v>2.0</v>
      </c>
      <c r="J26" s="530">
        <v>2.0</v>
      </c>
      <c r="K26" s="532">
        <v>76.0</v>
      </c>
      <c r="L26" s="316" t="str">
        <f t="shared" si="3"/>
        <v>1</v>
      </c>
      <c r="M26" s="222">
        <f t="shared" si="4"/>
        <v>17</v>
      </c>
      <c r="N26" s="343" t="str">
        <f>Incentive!P26</f>
        <v/>
      </c>
      <c r="O26" s="454">
        <f t="shared" si="5"/>
        <v>17</v>
      </c>
      <c r="P26" s="56"/>
      <c r="Q26" s="56"/>
      <c r="R26" s="56"/>
      <c r="S26" s="56"/>
      <c r="T26" s="56"/>
      <c r="U26" s="56"/>
      <c r="V26" s="56"/>
      <c r="W26" s="223"/>
      <c r="X26" s="223"/>
    </row>
    <row r="27" ht="15.75" customHeight="1">
      <c r="A27" s="20">
        <v>13.0</v>
      </c>
      <c r="B27" s="31" t="s">
        <v>63</v>
      </c>
      <c r="C27" s="22" t="s">
        <v>64</v>
      </c>
      <c r="D27" s="23" t="s">
        <v>65</v>
      </c>
      <c r="E27" s="449">
        <v>8.0</v>
      </c>
      <c r="F27" s="316">
        <f t="shared" si="1"/>
        <v>3.2</v>
      </c>
      <c r="G27" s="450">
        <v>15.0</v>
      </c>
      <c r="H27" s="222">
        <f t="shared" si="2"/>
        <v>6</v>
      </c>
      <c r="I27" s="530">
        <v>2.0</v>
      </c>
      <c r="J27" s="530">
        <v>2.0</v>
      </c>
      <c r="K27" s="532">
        <v>76.0</v>
      </c>
      <c r="L27" s="316" t="str">
        <f t="shared" si="3"/>
        <v>1</v>
      </c>
      <c r="M27" s="222">
        <f t="shared" si="4"/>
        <v>14.2</v>
      </c>
      <c r="N27" s="343">
        <f>Incentive!P27</f>
        <v>3</v>
      </c>
      <c r="O27" s="454">
        <f t="shared" si="5"/>
        <v>17.2</v>
      </c>
      <c r="P27" s="56"/>
      <c r="Q27" s="56"/>
      <c r="R27" s="56"/>
      <c r="S27" s="56"/>
      <c r="T27" s="56"/>
      <c r="U27" s="56"/>
      <c r="V27" s="56"/>
      <c r="W27" s="223"/>
      <c r="X27" s="223"/>
    </row>
    <row r="28" ht="15.75" customHeight="1">
      <c r="A28" s="48">
        <v>14.0</v>
      </c>
      <c r="B28" s="31" t="s">
        <v>66</v>
      </c>
      <c r="C28" s="22" t="s">
        <v>67</v>
      </c>
      <c r="D28" s="23" t="s">
        <v>68</v>
      </c>
      <c r="E28" s="449">
        <v>12.0</v>
      </c>
      <c r="F28" s="316">
        <f t="shared" si="1"/>
        <v>4.8</v>
      </c>
      <c r="G28" s="450">
        <v>15.0</v>
      </c>
      <c r="H28" s="222">
        <f t="shared" si="2"/>
        <v>6</v>
      </c>
      <c r="I28" s="530">
        <v>2.0</v>
      </c>
      <c r="J28" s="530">
        <v>2.0</v>
      </c>
      <c r="K28" s="532">
        <v>100.0</v>
      </c>
      <c r="L28" s="316" t="str">
        <f t="shared" si="3"/>
        <v>4</v>
      </c>
      <c r="M28" s="222">
        <f t="shared" si="4"/>
        <v>18.8</v>
      </c>
      <c r="N28" s="343" t="str">
        <f>Incentive!P28</f>
        <v/>
      </c>
      <c r="O28" s="454">
        <f t="shared" si="5"/>
        <v>18.8</v>
      </c>
      <c r="P28" s="56"/>
      <c r="Q28" s="56"/>
      <c r="R28" s="56"/>
      <c r="S28" s="56"/>
      <c r="T28" s="56"/>
      <c r="U28" s="56"/>
      <c r="V28" s="56"/>
      <c r="W28" s="223"/>
      <c r="X28" s="223"/>
    </row>
    <row r="29" ht="15.75" customHeight="1">
      <c r="A29" s="20">
        <v>15.0</v>
      </c>
      <c r="B29" s="31" t="s">
        <v>69</v>
      </c>
      <c r="C29" s="22" t="s">
        <v>70</v>
      </c>
      <c r="D29" s="23" t="s">
        <v>71</v>
      </c>
      <c r="E29" s="449">
        <v>4.0</v>
      </c>
      <c r="F29" s="316">
        <f t="shared" si="1"/>
        <v>1.6</v>
      </c>
      <c r="G29" s="445"/>
      <c r="H29" s="222">
        <f t="shared" si="2"/>
        <v>0</v>
      </c>
      <c r="I29" s="530">
        <v>2.0</v>
      </c>
      <c r="J29" s="530">
        <v>2.0</v>
      </c>
      <c r="K29" s="532">
        <v>82.0</v>
      </c>
      <c r="L29" s="316" t="str">
        <f t="shared" si="3"/>
        <v>2</v>
      </c>
      <c r="M29" s="222">
        <f t="shared" si="4"/>
        <v>7.6</v>
      </c>
      <c r="N29" s="343" t="str">
        <f>Incentive!P29</f>
        <v/>
      </c>
      <c r="O29" s="454">
        <f t="shared" si="5"/>
        <v>7.6</v>
      </c>
      <c r="P29" s="56"/>
      <c r="Q29" s="56"/>
      <c r="R29" s="56"/>
      <c r="S29" s="56"/>
      <c r="T29" s="56"/>
      <c r="U29" s="56"/>
      <c r="V29" s="56"/>
      <c r="W29" s="223"/>
      <c r="X29" s="223"/>
    </row>
    <row r="30" ht="15.75" customHeight="1">
      <c r="A30" s="48">
        <v>16.0</v>
      </c>
      <c r="B30" s="31" t="s">
        <v>72</v>
      </c>
      <c r="C30" s="22" t="s">
        <v>73</v>
      </c>
      <c r="D30" s="23" t="s">
        <v>74</v>
      </c>
      <c r="E30" s="449">
        <v>8.0</v>
      </c>
      <c r="F30" s="316">
        <f t="shared" si="1"/>
        <v>3.2</v>
      </c>
      <c r="G30" s="450">
        <v>15.0</v>
      </c>
      <c r="H30" s="222">
        <f t="shared" si="2"/>
        <v>6</v>
      </c>
      <c r="I30" s="530">
        <v>2.0</v>
      </c>
      <c r="J30" s="533">
        <v>1.0</v>
      </c>
      <c r="K30" s="532">
        <v>76.67</v>
      </c>
      <c r="L30" s="316" t="str">
        <f t="shared" si="3"/>
        <v>1</v>
      </c>
      <c r="M30" s="222">
        <f t="shared" si="4"/>
        <v>13.2</v>
      </c>
      <c r="N30" s="343">
        <f>Incentive!P30</f>
        <v>5</v>
      </c>
      <c r="O30" s="454">
        <f t="shared" si="5"/>
        <v>18.2</v>
      </c>
      <c r="P30" s="56"/>
      <c r="Q30" s="56"/>
      <c r="R30" s="56"/>
      <c r="S30" s="56"/>
      <c r="T30" s="56"/>
      <c r="U30" s="56"/>
      <c r="V30" s="56"/>
      <c r="W30" s="223"/>
      <c r="X30" s="223"/>
    </row>
    <row r="31" ht="15.75" customHeight="1">
      <c r="A31" s="20">
        <v>17.0</v>
      </c>
      <c r="B31" s="31" t="s">
        <v>75</v>
      </c>
      <c r="C31" s="22" t="s">
        <v>76</v>
      </c>
      <c r="D31" s="23" t="s">
        <v>77</v>
      </c>
      <c r="E31" s="449">
        <v>7.0</v>
      </c>
      <c r="F31" s="316">
        <f t="shared" si="1"/>
        <v>2.8</v>
      </c>
      <c r="G31" s="450">
        <v>15.0</v>
      </c>
      <c r="H31" s="222">
        <f t="shared" si="2"/>
        <v>6</v>
      </c>
      <c r="I31" s="530">
        <v>1.0</v>
      </c>
      <c r="J31" s="530">
        <v>1.0</v>
      </c>
      <c r="K31" s="532">
        <v>100.0</v>
      </c>
      <c r="L31" s="316" t="str">
        <f t="shared" si="3"/>
        <v>4</v>
      </c>
      <c r="M31" s="222">
        <f t="shared" si="4"/>
        <v>14.8</v>
      </c>
      <c r="N31" s="343" t="str">
        <f>Incentive!P31</f>
        <v/>
      </c>
      <c r="O31" s="454">
        <f t="shared" si="5"/>
        <v>14.8</v>
      </c>
      <c r="P31" s="56"/>
      <c r="Q31" s="56"/>
      <c r="R31" s="56"/>
      <c r="S31" s="56"/>
      <c r="T31" s="56"/>
      <c r="U31" s="56"/>
      <c r="V31" s="56"/>
      <c r="W31" s="223"/>
      <c r="X31" s="223"/>
    </row>
    <row r="32" ht="15.75" customHeight="1">
      <c r="A32" s="48">
        <v>18.0</v>
      </c>
      <c r="B32" s="31" t="s">
        <v>78</v>
      </c>
      <c r="C32" s="22" t="s">
        <v>79</v>
      </c>
      <c r="D32" s="23" t="s">
        <v>80</v>
      </c>
      <c r="E32" s="449">
        <v>7.0</v>
      </c>
      <c r="F32" s="316">
        <f t="shared" si="1"/>
        <v>2.8</v>
      </c>
      <c r="G32" s="450">
        <v>12.0</v>
      </c>
      <c r="H32" s="222">
        <f t="shared" si="2"/>
        <v>4.8</v>
      </c>
      <c r="I32" s="533">
        <v>2.0</v>
      </c>
      <c r="J32" s="530">
        <v>2.0</v>
      </c>
      <c r="K32" s="532">
        <v>91.67</v>
      </c>
      <c r="L32" s="316" t="str">
        <f t="shared" si="3"/>
        <v>3</v>
      </c>
      <c r="M32" s="222">
        <f t="shared" si="4"/>
        <v>14.6</v>
      </c>
      <c r="N32" s="343" t="str">
        <f>Incentive!P32</f>
        <v/>
      </c>
      <c r="O32" s="454">
        <f t="shared" si="5"/>
        <v>14.6</v>
      </c>
      <c r="P32" s="56"/>
      <c r="Q32" s="56"/>
      <c r="R32" s="56"/>
      <c r="S32" s="56"/>
      <c r="T32" s="56"/>
      <c r="U32" s="56"/>
      <c r="V32" s="56"/>
      <c r="W32" s="223"/>
      <c r="X32" s="223"/>
    </row>
    <row r="33" ht="15.75" customHeight="1">
      <c r="A33" s="20">
        <v>19.0</v>
      </c>
      <c r="B33" s="31" t="s">
        <v>81</v>
      </c>
      <c r="C33" s="22" t="s">
        <v>82</v>
      </c>
      <c r="D33" s="23" t="s">
        <v>83</v>
      </c>
      <c r="E33" s="449">
        <v>10.0</v>
      </c>
      <c r="F33" s="316">
        <f t="shared" si="1"/>
        <v>4</v>
      </c>
      <c r="G33" s="445"/>
      <c r="H33" s="222">
        <f t="shared" si="2"/>
        <v>0</v>
      </c>
      <c r="I33" s="530">
        <v>2.0</v>
      </c>
      <c r="J33" s="530">
        <v>2.0</v>
      </c>
      <c r="K33" s="532">
        <v>79.0</v>
      </c>
      <c r="L33" s="316" t="str">
        <f t="shared" si="3"/>
        <v>1</v>
      </c>
      <c r="M33" s="222">
        <f t="shared" si="4"/>
        <v>9</v>
      </c>
      <c r="N33" s="343" t="str">
        <f>Incentive!P33</f>
        <v/>
      </c>
      <c r="O33" s="454">
        <f t="shared" si="5"/>
        <v>9</v>
      </c>
      <c r="P33" s="56"/>
      <c r="Q33" s="56"/>
      <c r="R33" s="56"/>
      <c r="S33" s="56"/>
      <c r="T33" s="56"/>
      <c r="U33" s="56"/>
      <c r="V33" s="56"/>
      <c r="W33" s="223"/>
      <c r="X33" s="223"/>
    </row>
    <row r="34" ht="15.75" customHeight="1">
      <c r="A34" s="48">
        <v>20.0</v>
      </c>
      <c r="B34" s="31" t="s">
        <v>84</v>
      </c>
      <c r="C34" s="22" t="s">
        <v>85</v>
      </c>
      <c r="D34" s="23" t="s">
        <v>86</v>
      </c>
      <c r="E34" s="449">
        <v>8.0</v>
      </c>
      <c r="F34" s="316">
        <f t="shared" si="1"/>
        <v>3.2</v>
      </c>
      <c r="G34" s="450">
        <v>15.0</v>
      </c>
      <c r="H34" s="222">
        <f t="shared" si="2"/>
        <v>6</v>
      </c>
      <c r="I34" s="530">
        <v>2.0</v>
      </c>
      <c r="J34" s="530">
        <v>2.0</v>
      </c>
      <c r="K34" s="532">
        <v>76.0</v>
      </c>
      <c r="L34" s="316" t="str">
        <f t="shared" si="3"/>
        <v>1</v>
      </c>
      <c r="M34" s="222">
        <f t="shared" si="4"/>
        <v>14.2</v>
      </c>
      <c r="N34" s="343">
        <f>Incentive!P34</f>
        <v>5</v>
      </c>
      <c r="O34" s="454">
        <f t="shared" si="5"/>
        <v>19.2</v>
      </c>
      <c r="P34" s="56"/>
      <c r="Q34" s="56"/>
      <c r="R34" s="56"/>
      <c r="S34" s="56"/>
      <c r="T34" s="56"/>
      <c r="U34" s="56"/>
      <c r="V34" s="56"/>
      <c r="W34" s="223"/>
      <c r="X34" s="223"/>
    </row>
    <row r="35" ht="15.75" customHeight="1">
      <c r="A35" s="20">
        <v>21.0</v>
      </c>
      <c r="B35" s="31" t="s">
        <v>87</v>
      </c>
      <c r="C35" s="22" t="s">
        <v>88</v>
      </c>
      <c r="D35" s="23" t="s">
        <v>89</v>
      </c>
      <c r="E35" s="449">
        <v>3.0</v>
      </c>
      <c r="F35" s="316">
        <f t="shared" si="1"/>
        <v>1.2</v>
      </c>
      <c r="G35" s="450">
        <v>14.0</v>
      </c>
      <c r="H35" s="222">
        <f t="shared" si="2"/>
        <v>5.6</v>
      </c>
      <c r="I35" s="530">
        <v>2.0</v>
      </c>
      <c r="J35" s="530">
        <v>2.0</v>
      </c>
      <c r="K35" s="532">
        <v>78.0</v>
      </c>
      <c r="L35" s="316" t="str">
        <f t="shared" si="3"/>
        <v>1</v>
      </c>
      <c r="M35" s="222">
        <f t="shared" si="4"/>
        <v>11.8</v>
      </c>
      <c r="N35" s="343" t="str">
        <f>Incentive!P35</f>
        <v/>
      </c>
      <c r="O35" s="454">
        <f t="shared" si="5"/>
        <v>11.8</v>
      </c>
      <c r="P35" s="56"/>
      <c r="Q35" s="56"/>
      <c r="R35" s="56"/>
      <c r="S35" s="56"/>
      <c r="T35" s="56"/>
      <c r="U35" s="56"/>
      <c r="V35" s="56"/>
      <c r="W35" s="223"/>
      <c r="X35" s="223"/>
    </row>
    <row r="36" ht="15.75" customHeight="1">
      <c r="A36" s="48">
        <v>22.0</v>
      </c>
      <c r="B36" s="31" t="s">
        <v>90</v>
      </c>
      <c r="C36" s="22" t="s">
        <v>91</v>
      </c>
      <c r="D36" s="23" t="s">
        <v>92</v>
      </c>
      <c r="E36" s="449">
        <v>11.0</v>
      </c>
      <c r="F36" s="316">
        <f t="shared" si="1"/>
        <v>4.4</v>
      </c>
      <c r="G36" s="450">
        <v>15.0</v>
      </c>
      <c r="H36" s="222">
        <f t="shared" si="2"/>
        <v>6</v>
      </c>
      <c r="I36" s="530">
        <v>2.0</v>
      </c>
      <c r="J36" s="533">
        <v>0.0</v>
      </c>
      <c r="K36" s="532">
        <v>83.33</v>
      </c>
      <c r="L36" s="316" t="str">
        <f t="shared" si="3"/>
        <v>2</v>
      </c>
      <c r="M36" s="222">
        <f t="shared" si="4"/>
        <v>14.4</v>
      </c>
      <c r="N36" s="343">
        <f>Incentive!P36</f>
        <v>5</v>
      </c>
      <c r="O36" s="454">
        <f t="shared" si="5"/>
        <v>19.4</v>
      </c>
      <c r="P36" s="56"/>
      <c r="Q36" s="56"/>
      <c r="R36" s="56"/>
      <c r="S36" s="56"/>
      <c r="T36" s="56"/>
      <c r="U36" s="56"/>
      <c r="V36" s="56"/>
      <c r="W36" s="223"/>
      <c r="X36" s="223"/>
    </row>
    <row r="37" ht="15.75" customHeight="1">
      <c r="A37" s="20">
        <v>23.0</v>
      </c>
      <c r="B37" s="31" t="s">
        <v>93</v>
      </c>
      <c r="C37" s="22" t="s">
        <v>94</v>
      </c>
      <c r="D37" s="23" t="s">
        <v>95</v>
      </c>
      <c r="E37" s="449">
        <v>12.0</v>
      </c>
      <c r="F37" s="316">
        <f t="shared" si="1"/>
        <v>4.8</v>
      </c>
      <c r="G37" s="450">
        <v>15.0</v>
      </c>
      <c r="H37" s="222">
        <f t="shared" si="2"/>
        <v>6</v>
      </c>
      <c r="I37" s="530">
        <v>2.0</v>
      </c>
      <c r="J37" s="530">
        <v>2.0</v>
      </c>
      <c r="K37" s="532">
        <v>79.0</v>
      </c>
      <c r="L37" s="316" t="str">
        <f t="shared" si="3"/>
        <v>1</v>
      </c>
      <c r="M37" s="222">
        <f t="shared" si="4"/>
        <v>15.8</v>
      </c>
      <c r="N37" s="343">
        <f>Incentive!P37</f>
        <v>3</v>
      </c>
      <c r="O37" s="454">
        <f t="shared" si="5"/>
        <v>18.8</v>
      </c>
      <c r="P37" s="56"/>
      <c r="Q37" s="56"/>
      <c r="R37" s="56"/>
      <c r="S37" s="56"/>
      <c r="T37" s="56"/>
      <c r="U37" s="56"/>
      <c r="V37" s="56"/>
      <c r="W37" s="223"/>
      <c r="X37" s="223"/>
    </row>
    <row r="38" ht="15.75" customHeight="1">
      <c r="A38" s="48">
        <v>24.0</v>
      </c>
      <c r="B38" s="31" t="s">
        <v>96</v>
      </c>
      <c r="C38" s="22" t="s">
        <v>97</v>
      </c>
      <c r="D38" s="23" t="s">
        <v>98</v>
      </c>
      <c r="E38" s="449">
        <v>10.0</v>
      </c>
      <c r="F38" s="316">
        <f t="shared" si="1"/>
        <v>4</v>
      </c>
      <c r="G38" s="450">
        <v>15.0</v>
      </c>
      <c r="H38" s="222">
        <f t="shared" si="2"/>
        <v>6</v>
      </c>
      <c r="I38" s="530">
        <v>2.0</v>
      </c>
      <c r="J38" s="530">
        <v>2.0</v>
      </c>
      <c r="K38" s="532">
        <v>83.33</v>
      </c>
      <c r="L38" s="316" t="str">
        <f t="shared" si="3"/>
        <v>2</v>
      </c>
      <c r="M38" s="222">
        <f t="shared" si="4"/>
        <v>16</v>
      </c>
      <c r="N38" s="343">
        <f>Incentive!P38</f>
        <v>4</v>
      </c>
      <c r="O38" s="454">
        <f t="shared" si="5"/>
        <v>20</v>
      </c>
      <c r="P38" s="56"/>
      <c r="Q38" s="56"/>
      <c r="R38" s="56"/>
      <c r="S38" s="56"/>
      <c r="T38" s="56"/>
      <c r="U38" s="56"/>
      <c r="V38" s="56"/>
      <c r="W38" s="223"/>
      <c r="X38" s="223"/>
    </row>
    <row r="39" ht="15.75" customHeight="1">
      <c r="A39" s="20">
        <v>25.0</v>
      </c>
      <c r="B39" s="31" t="s">
        <v>99</v>
      </c>
      <c r="C39" s="22" t="s">
        <v>100</v>
      </c>
      <c r="D39" s="23" t="s">
        <v>101</v>
      </c>
      <c r="E39" s="449">
        <v>8.0</v>
      </c>
      <c r="F39" s="316">
        <f t="shared" si="1"/>
        <v>3.2</v>
      </c>
      <c r="G39" s="450">
        <v>13.0</v>
      </c>
      <c r="H39" s="222">
        <f t="shared" si="2"/>
        <v>5.2</v>
      </c>
      <c r="I39" s="530">
        <v>2.0</v>
      </c>
      <c r="J39" s="530">
        <v>2.0</v>
      </c>
      <c r="K39" s="532">
        <v>76.0</v>
      </c>
      <c r="L39" s="316" t="str">
        <f t="shared" si="3"/>
        <v>1</v>
      </c>
      <c r="M39" s="222">
        <f t="shared" si="4"/>
        <v>13.4</v>
      </c>
      <c r="N39" s="343">
        <f>Incentive!P39</f>
        <v>5</v>
      </c>
      <c r="O39" s="454">
        <f t="shared" si="5"/>
        <v>18.4</v>
      </c>
      <c r="P39" s="56"/>
      <c r="Q39" s="56"/>
      <c r="R39" s="56"/>
      <c r="S39" s="56"/>
      <c r="T39" s="56"/>
      <c r="U39" s="56"/>
      <c r="V39" s="56"/>
      <c r="W39" s="223"/>
      <c r="X39" s="223"/>
    </row>
    <row r="40" ht="15.75" customHeight="1">
      <c r="A40" s="48">
        <v>26.0</v>
      </c>
      <c r="B40" s="31" t="s">
        <v>102</v>
      </c>
      <c r="C40" s="22" t="s">
        <v>103</v>
      </c>
      <c r="D40" s="23" t="s">
        <v>104</v>
      </c>
      <c r="E40" s="449">
        <v>4.0</v>
      </c>
      <c r="F40" s="316">
        <f t="shared" si="1"/>
        <v>1.6</v>
      </c>
      <c r="G40" s="450">
        <v>12.0</v>
      </c>
      <c r="H40" s="222">
        <f t="shared" si="2"/>
        <v>4.8</v>
      </c>
      <c r="I40" s="533">
        <v>2.0</v>
      </c>
      <c r="J40" s="530">
        <v>2.0</v>
      </c>
      <c r="K40" s="532">
        <v>78.0</v>
      </c>
      <c r="L40" s="316" t="str">
        <f t="shared" si="3"/>
        <v>1</v>
      </c>
      <c r="M40" s="222">
        <f t="shared" si="4"/>
        <v>11.4</v>
      </c>
      <c r="N40" s="343">
        <f>Incentive!P40</f>
        <v>1</v>
      </c>
      <c r="O40" s="454">
        <f t="shared" si="5"/>
        <v>12.4</v>
      </c>
      <c r="P40" s="56"/>
      <c r="Q40" s="56"/>
      <c r="R40" s="56"/>
      <c r="S40" s="56"/>
      <c r="T40" s="56"/>
      <c r="U40" s="56"/>
      <c r="V40" s="56"/>
      <c r="W40" s="223"/>
      <c r="X40" s="223"/>
    </row>
    <row r="41" ht="15.75" customHeight="1">
      <c r="A41" s="20">
        <v>27.0</v>
      </c>
      <c r="B41" s="31" t="s">
        <v>105</v>
      </c>
      <c r="C41" s="22" t="s">
        <v>106</v>
      </c>
      <c r="D41" s="23" t="s">
        <v>107</v>
      </c>
      <c r="E41" s="449">
        <v>8.0</v>
      </c>
      <c r="F41" s="316">
        <f t="shared" si="1"/>
        <v>3.2</v>
      </c>
      <c r="G41" s="450">
        <v>12.0</v>
      </c>
      <c r="H41" s="222">
        <f t="shared" si="2"/>
        <v>4.8</v>
      </c>
      <c r="I41" s="530">
        <v>2.0</v>
      </c>
      <c r="J41" s="530">
        <v>2.0</v>
      </c>
      <c r="K41" s="532">
        <v>76.0</v>
      </c>
      <c r="L41" s="316" t="str">
        <f t="shared" si="3"/>
        <v>1</v>
      </c>
      <c r="M41" s="222">
        <f t="shared" si="4"/>
        <v>13</v>
      </c>
      <c r="N41" s="343">
        <f>Incentive!P41</f>
        <v>2</v>
      </c>
      <c r="O41" s="454">
        <f t="shared" si="5"/>
        <v>15</v>
      </c>
      <c r="P41" s="56"/>
      <c r="Q41" s="56"/>
      <c r="R41" s="56"/>
      <c r="S41" s="56"/>
      <c r="T41" s="56"/>
      <c r="U41" s="56"/>
      <c r="V41" s="56"/>
      <c r="W41" s="223"/>
      <c r="X41" s="223"/>
    </row>
    <row r="42" ht="15.75" customHeight="1">
      <c r="A42" s="48">
        <v>28.0</v>
      </c>
      <c r="B42" s="31" t="s">
        <v>108</v>
      </c>
      <c r="C42" s="22" t="s">
        <v>109</v>
      </c>
      <c r="D42" s="23" t="s">
        <v>110</v>
      </c>
      <c r="E42" s="449">
        <v>15.0</v>
      </c>
      <c r="F42" s="316">
        <f t="shared" si="1"/>
        <v>6</v>
      </c>
      <c r="G42" s="450">
        <v>14.0</v>
      </c>
      <c r="H42" s="222">
        <f t="shared" si="2"/>
        <v>5.6</v>
      </c>
      <c r="I42" s="530">
        <v>2.0</v>
      </c>
      <c r="J42" s="530">
        <v>2.0</v>
      </c>
      <c r="K42" s="532">
        <v>83.33</v>
      </c>
      <c r="L42" s="316" t="str">
        <f t="shared" si="3"/>
        <v>2</v>
      </c>
      <c r="M42" s="222">
        <f t="shared" si="4"/>
        <v>17.6</v>
      </c>
      <c r="N42" s="343" t="str">
        <f>Incentive!P42</f>
        <v/>
      </c>
      <c r="O42" s="454">
        <f t="shared" si="5"/>
        <v>17.6</v>
      </c>
      <c r="P42" s="56"/>
      <c r="Q42" s="56"/>
      <c r="R42" s="56"/>
      <c r="S42" s="56"/>
      <c r="T42" s="56"/>
      <c r="U42" s="56"/>
      <c r="V42" s="56"/>
      <c r="W42" s="223"/>
      <c r="X42" s="223"/>
    </row>
    <row r="43" ht="15.75" customHeight="1">
      <c r="A43" s="20">
        <v>29.0</v>
      </c>
      <c r="B43" s="31" t="s">
        <v>111</v>
      </c>
      <c r="C43" s="22" t="s">
        <v>112</v>
      </c>
      <c r="D43" s="23" t="s">
        <v>113</v>
      </c>
      <c r="E43" s="449">
        <v>8.0</v>
      </c>
      <c r="F43" s="316">
        <f t="shared" si="1"/>
        <v>3.2</v>
      </c>
      <c r="G43" s="450">
        <v>12.0</v>
      </c>
      <c r="H43" s="222">
        <f t="shared" si="2"/>
        <v>4.8</v>
      </c>
      <c r="I43" s="530">
        <v>2.0</v>
      </c>
      <c r="J43" s="530">
        <v>2.0</v>
      </c>
      <c r="K43" s="532">
        <v>77.0</v>
      </c>
      <c r="L43" s="316" t="str">
        <f t="shared" si="3"/>
        <v>1</v>
      </c>
      <c r="M43" s="222">
        <f t="shared" si="4"/>
        <v>13</v>
      </c>
      <c r="N43" s="343" t="str">
        <f>Incentive!P43</f>
        <v/>
      </c>
      <c r="O43" s="454">
        <f t="shared" si="5"/>
        <v>13</v>
      </c>
      <c r="P43" s="56"/>
      <c r="Q43" s="56"/>
      <c r="R43" s="56"/>
      <c r="S43" s="56"/>
      <c r="T43" s="56"/>
      <c r="U43" s="56"/>
      <c r="V43" s="56"/>
      <c r="W43" s="223"/>
      <c r="X43" s="223"/>
    </row>
    <row r="44" ht="15.75" customHeight="1">
      <c r="A44" s="48">
        <v>30.0</v>
      </c>
      <c r="B44" s="31" t="s">
        <v>114</v>
      </c>
      <c r="C44" s="22" t="s">
        <v>115</v>
      </c>
      <c r="D44" s="23" t="s">
        <v>116</v>
      </c>
      <c r="E44" s="449">
        <v>3.0</v>
      </c>
      <c r="F44" s="316">
        <f t="shared" si="1"/>
        <v>1.2</v>
      </c>
      <c r="G44" s="450">
        <v>15.0</v>
      </c>
      <c r="H44" s="222">
        <f t="shared" si="2"/>
        <v>6</v>
      </c>
      <c r="I44" s="530">
        <v>2.0</v>
      </c>
      <c r="J44" s="530">
        <v>2.0</v>
      </c>
      <c r="K44" s="532">
        <v>78.0</v>
      </c>
      <c r="L44" s="316" t="str">
        <f t="shared" si="3"/>
        <v>1</v>
      </c>
      <c r="M44" s="222">
        <f t="shared" si="4"/>
        <v>12.2</v>
      </c>
      <c r="N44" s="343" t="str">
        <f>Incentive!P44</f>
        <v/>
      </c>
      <c r="O44" s="454">
        <f t="shared" si="5"/>
        <v>12.2</v>
      </c>
      <c r="P44" s="56"/>
      <c r="Q44" s="56"/>
      <c r="R44" s="56"/>
      <c r="S44" s="56"/>
      <c r="T44" s="56"/>
      <c r="U44" s="56"/>
      <c r="V44" s="56"/>
      <c r="W44" s="223"/>
      <c r="X44" s="223"/>
    </row>
    <row r="45" ht="15.75" customHeight="1">
      <c r="A45" s="20">
        <v>31.0</v>
      </c>
      <c r="B45" s="31" t="s">
        <v>117</v>
      </c>
      <c r="C45" s="22" t="s">
        <v>118</v>
      </c>
      <c r="D45" s="23" t="s">
        <v>119</v>
      </c>
      <c r="E45" s="449">
        <v>8.0</v>
      </c>
      <c r="F45" s="316">
        <f t="shared" si="1"/>
        <v>3.2</v>
      </c>
      <c r="G45" s="450">
        <v>13.0</v>
      </c>
      <c r="H45" s="222">
        <f t="shared" si="2"/>
        <v>5.2</v>
      </c>
      <c r="I45" s="530">
        <v>2.0</v>
      </c>
      <c r="J45" s="530">
        <v>2.0</v>
      </c>
      <c r="K45" s="532">
        <v>91.67</v>
      </c>
      <c r="L45" s="316" t="str">
        <f t="shared" si="3"/>
        <v>3</v>
      </c>
      <c r="M45" s="222">
        <f t="shared" si="4"/>
        <v>15.4</v>
      </c>
      <c r="N45" s="343">
        <f>Incentive!P45</f>
        <v>4</v>
      </c>
      <c r="O45" s="454">
        <f t="shared" si="5"/>
        <v>19.4</v>
      </c>
      <c r="P45" s="56"/>
      <c r="Q45" s="56"/>
      <c r="R45" s="56"/>
      <c r="S45" s="56"/>
      <c r="T45" s="56"/>
      <c r="U45" s="56"/>
      <c r="V45" s="56"/>
      <c r="W45" s="223"/>
      <c r="X45" s="223"/>
    </row>
    <row r="46" ht="15.75" customHeight="1">
      <c r="A46" s="48">
        <v>32.0</v>
      </c>
      <c r="B46" s="31" t="s">
        <v>120</v>
      </c>
      <c r="C46" s="22" t="s">
        <v>121</v>
      </c>
      <c r="D46" s="23" t="s">
        <v>122</v>
      </c>
      <c r="E46" s="449">
        <v>8.0</v>
      </c>
      <c r="F46" s="316">
        <f t="shared" si="1"/>
        <v>3.2</v>
      </c>
      <c r="G46" s="450">
        <v>15.0</v>
      </c>
      <c r="H46" s="222">
        <f t="shared" si="2"/>
        <v>6</v>
      </c>
      <c r="I46" s="530">
        <v>2.0</v>
      </c>
      <c r="J46" s="530">
        <v>2.0</v>
      </c>
      <c r="K46" s="532">
        <v>75.0</v>
      </c>
      <c r="L46" s="316" t="str">
        <f t="shared" si="3"/>
        <v>1</v>
      </c>
      <c r="M46" s="222">
        <f t="shared" si="4"/>
        <v>14.2</v>
      </c>
      <c r="N46" s="343">
        <f>Incentive!P46</f>
        <v>4</v>
      </c>
      <c r="O46" s="454">
        <f t="shared" si="5"/>
        <v>18.2</v>
      </c>
      <c r="P46" s="56"/>
      <c r="Q46" s="56"/>
      <c r="R46" s="56"/>
      <c r="S46" s="56"/>
      <c r="T46" s="56"/>
      <c r="U46" s="56"/>
      <c r="V46" s="56"/>
      <c r="W46" s="223"/>
      <c r="X46" s="223"/>
    </row>
    <row r="47" ht="15.75" customHeight="1">
      <c r="A47" s="20">
        <v>33.0</v>
      </c>
      <c r="B47" s="31" t="s">
        <v>123</v>
      </c>
      <c r="C47" s="22" t="s">
        <v>124</v>
      </c>
      <c r="D47" s="23" t="s">
        <v>125</v>
      </c>
      <c r="E47" s="449">
        <v>3.0</v>
      </c>
      <c r="F47" s="316">
        <f t="shared" si="1"/>
        <v>1.2</v>
      </c>
      <c r="G47" s="450">
        <v>6.0</v>
      </c>
      <c r="H47" s="222">
        <f t="shared" si="2"/>
        <v>2.4</v>
      </c>
      <c r="I47" s="530">
        <v>2.0</v>
      </c>
      <c r="J47" s="530">
        <v>2.0</v>
      </c>
      <c r="K47" s="532">
        <v>91.67</v>
      </c>
      <c r="L47" s="316" t="str">
        <f t="shared" si="3"/>
        <v>3</v>
      </c>
      <c r="M47" s="222">
        <f t="shared" si="4"/>
        <v>10.6</v>
      </c>
      <c r="N47" s="343">
        <f>Incentive!P47</f>
        <v>5</v>
      </c>
      <c r="O47" s="454">
        <f t="shared" si="5"/>
        <v>15.6</v>
      </c>
      <c r="P47" s="56"/>
      <c r="Q47" s="56"/>
      <c r="R47" s="56"/>
      <c r="S47" s="56"/>
      <c r="T47" s="56"/>
      <c r="U47" s="56"/>
      <c r="V47" s="56"/>
      <c r="W47" s="223"/>
      <c r="X47" s="223"/>
    </row>
    <row r="48" ht="15.75" customHeight="1">
      <c r="A48" s="48">
        <v>34.0</v>
      </c>
      <c r="B48" s="31" t="s">
        <v>126</v>
      </c>
      <c r="C48" s="22" t="s">
        <v>127</v>
      </c>
      <c r="D48" s="23" t="s">
        <v>128</v>
      </c>
      <c r="E48" s="449">
        <v>5.0</v>
      </c>
      <c r="F48" s="316">
        <f t="shared" si="1"/>
        <v>2</v>
      </c>
      <c r="G48" s="445"/>
      <c r="H48" s="222">
        <f t="shared" si="2"/>
        <v>0</v>
      </c>
      <c r="I48" s="530">
        <v>2.0</v>
      </c>
      <c r="J48" s="530">
        <v>2.0</v>
      </c>
      <c r="K48" s="532">
        <v>79.0</v>
      </c>
      <c r="L48" s="316" t="str">
        <f t="shared" si="3"/>
        <v>1</v>
      </c>
      <c r="M48" s="222">
        <f t="shared" si="4"/>
        <v>7</v>
      </c>
      <c r="N48" s="343">
        <f>Incentive!P48</f>
        <v>4</v>
      </c>
      <c r="O48" s="454">
        <f t="shared" si="5"/>
        <v>11</v>
      </c>
      <c r="P48" s="56"/>
      <c r="Q48" s="56"/>
      <c r="R48" s="56"/>
      <c r="S48" s="56"/>
      <c r="T48" s="56"/>
      <c r="U48" s="56"/>
      <c r="V48" s="56"/>
      <c r="W48" s="223"/>
      <c r="X48" s="223"/>
    </row>
    <row r="49" ht="15.75" customHeight="1">
      <c r="A49" s="20">
        <v>35.0</v>
      </c>
      <c r="B49" s="31" t="s">
        <v>129</v>
      </c>
      <c r="C49" s="22" t="s">
        <v>130</v>
      </c>
      <c r="D49" s="23" t="s">
        <v>131</v>
      </c>
      <c r="E49" s="449">
        <v>1.0</v>
      </c>
      <c r="F49" s="316">
        <f t="shared" si="1"/>
        <v>0.4</v>
      </c>
      <c r="G49" s="450">
        <v>9.0</v>
      </c>
      <c r="H49" s="222">
        <f t="shared" si="2"/>
        <v>3.6</v>
      </c>
      <c r="I49" s="530">
        <v>2.0</v>
      </c>
      <c r="J49" s="530">
        <v>2.0</v>
      </c>
      <c r="K49" s="532">
        <v>78.0</v>
      </c>
      <c r="L49" s="316" t="str">
        <f t="shared" si="3"/>
        <v>1</v>
      </c>
      <c r="M49" s="222">
        <f t="shared" si="4"/>
        <v>9</v>
      </c>
      <c r="N49" s="343">
        <f>Incentive!P49</f>
        <v>5</v>
      </c>
      <c r="O49" s="454">
        <f t="shared" si="5"/>
        <v>14</v>
      </c>
      <c r="P49" s="56"/>
      <c r="Q49" s="56"/>
      <c r="R49" s="56"/>
      <c r="S49" s="56"/>
      <c r="T49" s="56"/>
      <c r="U49" s="56"/>
      <c r="V49" s="56"/>
      <c r="W49" s="223"/>
      <c r="X49" s="223"/>
    </row>
    <row r="50" ht="15.75" customHeight="1">
      <c r="A50" s="48">
        <v>36.0</v>
      </c>
      <c r="B50" s="31" t="s">
        <v>132</v>
      </c>
      <c r="C50" s="22" t="s">
        <v>133</v>
      </c>
      <c r="D50" s="23" t="s">
        <v>134</v>
      </c>
      <c r="E50" s="449">
        <v>5.0</v>
      </c>
      <c r="F50" s="316">
        <f t="shared" si="1"/>
        <v>2</v>
      </c>
      <c r="G50" s="450">
        <v>10.0</v>
      </c>
      <c r="H50" s="222">
        <f t="shared" si="2"/>
        <v>4</v>
      </c>
      <c r="I50" s="530">
        <v>2.0</v>
      </c>
      <c r="J50" s="530">
        <v>2.0</v>
      </c>
      <c r="K50" s="532">
        <v>85.0</v>
      </c>
      <c r="L50" s="316" t="str">
        <f t="shared" si="3"/>
        <v>2</v>
      </c>
      <c r="M50" s="222">
        <f t="shared" si="4"/>
        <v>12</v>
      </c>
      <c r="N50" s="343" t="str">
        <f>Incentive!P50</f>
        <v/>
      </c>
      <c r="O50" s="454">
        <f t="shared" si="5"/>
        <v>12</v>
      </c>
      <c r="P50" s="56"/>
      <c r="Q50" s="56"/>
      <c r="R50" s="56"/>
      <c r="S50" s="56"/>
      <c r="T50" s="56"/>
      <c r="U50" s="56"/>
      <c r="V50" s="56"/>
      <c r="W50" s="223"/>
      <c r="X50" s="223"/>
    </row>
    <row r="51" ht="15.75" customHeight="1">
      <c r="A51" s="20">
        <v>37.0</v>
      </c>
      <c r="B51" s="31" t="s">
        <v>135</v>
      </c>
      <c r="C51" s="22" t="s">
        <v>136</v>
      </c>
      <c r="D51" s="23" t="s">
        <v>137</v>
      </c>
      <c r="E51" s="449">
        <v>5.0</v>
      </c>
      <c r="F51" s="316">
        <f t="shared" si="1"/>
        <v>2</v>
      </c>
      <c r="G51" s="450">
        <v>5.0</v>
      </c>
      <c r="H51" s="222">
        <f t="shared" si="2"/>
        <v>2</v>
      </c>
      <c r="I51" s="530">
        <v>2.0</v>
      </c>
      <c r="J51" s="530">
        <v>2.0</v>
      </c>
      <c r="K51" s="532">
        <v>79.0</v>
      </c>
      <c r="L51" s="316" t="str">
        <f t="shared" si="3"/>
        <v>1</v>
      </c>
      <c r="M51" s="222">
        <f t="shared" si="4"/>
        <v>9</v>
      </c>
      <c r="N51" s="343" t="str">
        <f>Incentive!P51</f>
        <v/>
      </c>
      <c r="O51" s="454">
        <f t="shared" si="5"/>
        <v>9</v>
      </c>
      <c r="P51" s="56"/>
      <c r="Q51" s="56"/>
      <c r="R51" s="56"/>
      <c r="S51" s="56"/>
      <c r="T51" s="56"/>
      <c r="U51" s="56"/>
      <c r="V51" s="56"/>
      <c r="W51" s="223"/>
      <c r="X51" s="223"/>
    </row>
    <row r="52" ht="15.75" customHeight="1">
      <c r="A52" s="48">
        <v>38.0</v>
      </c>
      <c r="B52" s="31" t="s">
        <v>138</v>
      </c>
      <c r="C52" s="22" t="s">
        <v>139</v>
      </c>
      <c r="D52" s="23" t="s">
        <v>140</v>
      </c>
      <c r="E52" s="449">
        <v>3.0</v>
      </c>
      <c r="F52" s="316">
        <f t="shared" si="1"/>
        <v>1.2</v>
      </c>
      <c r="G52" s="450">
        <v>5.0</v>
      </c>
      <c r="H52" s="222">
        <f t="shared" si="2"/>
        <v>2</v>
      </c>
      <c r="I52" s="530">
        <v>2.0</v>
      </c>
      <c r="J52" s="530">
        <v>2.0</v>
      </c>
      <c r="K52" s="532">
        <v>78.0</v>
      </c>
      <c r="L52" s="316" t="str">
        <f t="shared" si="3"/>
        <v>1</v>
      </c>
      <c r="M52" s="222">
        <f t="shared" si="4"/>
        <v>8.2</v>
      </c>
      <c r="N52" s="343">
        <f>Incentive!P52</f>
        <v>5</v>
      </c>
      <c r="O52" s="454">
        <f t="shared" si="5"/>
        <v>13.2</v>
      </c>
      <c r="P52" s="56"/>
      <c r="Q52" s="56"/>
      <c r="R52" s="56"/>
      <c r="S52" s="56"/>
      <c r="T52" s="56"/>
      <c r="U52" s="56"/>
      <c r="V52" s="56"/>
      <c r="W52" s="223"/>
      <c r="X52" s="223"/>
    </row>
    <row r="53" ht="15.75" customHeight="1">
      <c r="A53" s="20">
        <v>39.0</v>
      </c>
      <c r="B53" s="31" t="s">
        <v>141</v>
      </c>
      <c r="C53" s="22" t="s">
        <v>142</v>
      </c>
      <c r="D53" s="23" t="s">
        <v>143</v>
      </c>
      <c r="E53" s="449">
        <v>14.0</v>
      </c>
      <c r="F53" s="316">
        <f t="shared" si="1"/>
        <v>5.6</v>
      </c>
      <c r="G53" s="450">
        <v>14.0</v>
      </c>
      <c r="H53" s="222">
        <f t="shared" si="2"/>
        <v>5.6</v>
      </c>
      <c r="I53" s="530">
        <v>1.0</v>
      </c>
      <c r="J53" s="530">
        <v>2.0</v>
      </c>
      <c r="K53" s="532">
        <v>100.0</v>
      </c>
      <c r="L53" s="316" t="str">
        <f t="shared" si="3"/>
        <v>4</v>
      </c>
      <c r="M53" s="222">
        <f t="shared" si="4"/>
        <v>18.2</v>
      </c>
      <c r="N53" s="343">
        <f>Incentive!P53</f>
        <v>1</v>
      </c>
      <c r="O53" s="454">
        <f t="shared" si="5"/>
        <v>19.2</v>
      </c>
      <c r="P53" s="56"/>
      <c r="Q53" s="56"/>
      <c r="R53" s="56"/>
      <c r="S53" s="56"/>
      <c r="T53" s="56"/>
      <c r="U53" s="56"/>
      <c r="V53" s="56"/>
      <c r="W53" s="223"/>
      <c r="X53" s="223"/>
    </row>
    <row r="54" ht="15.75" customHeight="1">
      <c r="A54" s="48">
        <v>40.0</v>
      </c>
      <c r="B54" s="31" t="s">
        <v>144</v>
      </c>
      <c r="C54" s="22" t="s">
        <v>145</v>
      </c>
      <c r="D54" s="23" t="s">
        <v>146</v>
      </c>
      <c r="E54" s="449">
        <v>14.0</v>
      </c>
      <c r="F54" s="316">
        <f t="shared" si="1"/>
        <v>5.6</v>
      </c>
      <c r="G54" s="450">
        <v>14.0</v>
      </c>
      <c r="H54" s="222">
        <f t="shared" si="2"/>
        <v>5.6</v>
      </c>
      <c r="I54" s="530">
        <v>2.0</v>
      </c>
      <c r="J54" s="530">
        <v>2.0</v>
      </c>
      <c r="K54" s="532">
        <v>100.0</v>
      </c>
      <c r="L54" s="316" t="str">
        <f t="shared" si="3"/>
        <v>4</v>
      </c>
      <c r="M54" s="222">
        <f t="shared" si="4"/>
        <v>19.2</v>
      </c>
      <c r="N54" s="343" t="str">
        <f>Incentive!P54</f>
        <v/>
      </c>
      <c r="O54" s="454">
        <f t="shared" si="5"/>
        <v>19.2</v>
      </c>
      <c r="P54" s="56"/>
      <c r="Q54" s="56"/>
      <c r="R54" s="56"/>
      <c r="S54" s="56"/>
      <c r="T54" s="56"/>
      <c r="U54" s="56"/>
      <c r="V54" s="56"/>
      <c r="W54" s="223"/>
      <c r="X54" s="223"/>
    </row>
    <row r="55" ht="15.75" customHeight="1">
      <c r="A55" s="20">
        <v>41.0</v>
      </c>
      <c r="B55" s="31" t="s">
        <v>147</v>
      </c>
      <c r="C55" s="22" t="s">
        <v>148</v>
      </c>
      <c r="D55" s="23" t="s">
        <v>149</v>
      </c>
      <c r="E55" s="449">
        <v>0.0</v>
      </c>
      <c r="F55" s="316">
        <f t="shared" si="1"/>
        <v>0</v>
      </c>
      <c r="G55" s="450">
        <v>9.0</v>
      </c>
      <c r="H55" s="222">
        <f t="shared" si="2"/>
        <v>3.6</v>
      </c>
      <c r="I55" s="530">
        <v>2.0</v>
      </c>
      <c r="J55" s="530">
        <v>2.0</v>
      </c>
      <c r="K55" s="532">
        <v>78.33</v>
      </c>
      <c r="L55" s="316" t="str">
        <f t="shared" si="3"/>
        <v>1</v>
      </c>
      <c r="M55" s="222">
        <f t="shared" si="4"/>
        <v>8.6</v>
      </c>
      <c r="N55" s="343">
        <f>Incentive!P55</f>
        <v>3</v>
      </c>
      <c r="O55" s="454">
        <f t="shared" si="5"/>
        <v>11.6</v>
      </c>
      <c r="P55" s="56"/>
      <c r="Q55" s="56"/>
      <c r="R55" s="56"/>
      <c r="S55" s="56"/>
      <c r="T55" s="56"/>
      <c r="U55" s="56"/>
      <c r="V55" s="56"/>
      <c r="W55" s="223"/>
      <c r="X55" s="223"/>
    </row>
    <row r="56" ht="15.75" customHeight="1">
      <c r="A56" s="48">
        <v>42.0</v>
      </c>
      <c r="B56" s="31" t="s">
        <v>150</v>
      </c>
      <c r="C56" s="22" t="s">
        <v>151</v>
      </c>
      <c r="D56" s="23" t="s">
        <v>152</v>
      </c>
      <c r="E56" s="449">
        <v>8.0</v>
      </c>
      <c r="F56" s="316">
        <f t="shared" si="1"/>
        <v>3.2</v>
      </c>
      <c r="G56" s="450">
        <v>10.0</v>
      </c>
      <c r="H56" s="222">
        <f t="shared" si="2"/>
        <v>4</v>
      </c>
      <c r="I56" s="530">
        <v>2.0</v>
      </c>
      <c r="J56" s="530">
        <v>2.0</v>
      </c>
      <c r="K56" s="532">
        <v>79.0</v>
      </c>
      <c r="L56" s="316" t="str">
        <f t="shared" si="3"/>
        <v>1</v>
      </c>
      <c r="M56" s="222">
        <f t="shared" si="4"/>
        <v>12.2</v>
      </c>
      <c r="N56" s="343">
        <f>Incentive!P56</f>
        <v>3</v>
      </c>
      <c r="O56" s="454">
        <f t="shared" si="5"/>
        <v>15.2</v>
      </c>
      <c r="P56" s="56"/>
      <c r="Q56" s="56"/>
      <c r="R56" s="56"/>
      <c r="S56" s="56"/>
      <c r="T56" s="56"/>
      <c r="U56" s="56"/>
      <c r="V56" s="56"/>
      <c r="W56" s="223"/>
      <c r="X56" s="223"/>
    </row>
    <row r="57" ht="15.75" customHeight="1">
      <c r="A57" s="20">
        <v>43.0</v>
      </c>
      <c r="B57" s="31" t="s">
        <v>153</v>
      </c>
      <c r="C57" s="22" t="s">
        <v>154</v>
      </c>
      <c r="D57" s="23" t="s">
        <v>155</v>
      </c>
      <c r="E57" s="449">
        <v>9.0</v>
      </c>
      <c r="F57" s="316">
        <f t="shared" si="1"/>
        <v>3.6</v>
      </c>
      <c r="G57" s="450">
        <v>10.0</v>
      </c>
      <c r="H57" s="222">
        <f t="shared" si="2"/>
        <v>4</v>
      </c>
      <c r="I57" s="530">
        <v>2.0</v>
      </c>
      <c r="J57" s="530">
        <v>2.0</v>
      </c>
      <c r="K57" s="532">
        <v>76.67</v>
      </c>
      <c r="L57" s="316" t="str">
        <f t="shared" si="3"/>
        <v>1</v>
      </c>
      <c r="M57" s="222">
        <f t="shared" si="4"/>
        <v>12.6</v>
      </c>
      <c r="N57" s="343">
        <f>Incentive!P57</f>
        <v>4</v>
      </c>
      <c r="O57" s="454">
        <f t="shared" si="5"/>
        <v>16.6</v>
      </c>
      <c r="P57" s="56"/>
      <c r="Q57" s="56"/>
      <c r="R57" s="56"/>
      <c r="S57" s="56"/>
      <c r="T57" s="56"/>
      <c r="U57" s="56"/>
      <c r="V57" s="56"/>
      <c r="W57" s="223"/>
      <c r="X57" s="223"/>
    </row>
    <row r="58" ht="15.75" customHeight="1">
      <c r="A58" s="48">
        <v>44.0</v>
      </c>
      <c r="B58" s="31" t="s">
        <v>156</v>
      </c>
      <c r="C58" s="22" t="s">
        <v>157</v>
      </c>
      <c r="D58" s="23" t="s">
        <v>158</v>
      </c>
      <c r="E58" s="449">
        <v>11.0</v>
      </c>
      <c r="F58" s="316">
        <f t="shared" si="1"/>
        <v>4.4</v>
      </c>
      <c r="G58" s="450">
        <v>13.0</v>
      </c>
      <c r="H58" s="222">
        <f t="shared" si="2"/>
        <v>5.2</v>
      </c>
      <c r="I58" s="530">
        <v>2.0</v>
      </c>
      <c r="J58" s="530">
        <v>2.0</v>
      </c>
      <c r="K58" s="532">
        <v>66.67</v>
      </c>
      <c r="L58" s="316" t="str">
        <f t="shared" si="3"/>
        <v>0</v>
      </c>
      <c r="M58" s="222">
        <f t="shared" si="4"/>
        <v>13.6</v>
      </c>
      <c r="N58" s="343">
        <f>Incentive!P58</f>
        <v>4</v>
      </c>
      <c r="O58" s="454">
        <f t="shared" si="5"/>
        <v>17.6</v>
      </c>
      <c r="P58" s="56"/>
      <c r="Q58" s="56"/>
      <c r="R58" s="56"/>
      <c r="S58" s="56"/>
      <c r="T58" s="56"/>
      <c r="U58" s="56"/>
      <c r="V58" s="56"/>
      <c r="W58" s="223"/>
      <c r="X58" s="223"/>
    </row>
    <row r="59" ht="15.75" customHeight="1">
      <c r="A59" s="20">
        <v>45.0</v>
      </c>
      <c r="B59" s="31" t="s">
        <v>159</v>
      </c>
      <c r="C59" s="22" t="s">
        <v>160</v>
      </c>
      <c r="D59" s="23" t="s">
        <v>161</v>
      </c>
      <c r="E59" s="449">
        <v>3.0</v>
      </c>
      <c r="F59" s="316">
        <f t="shared" si="1"/>
        <v>1.2</v>
      </c>
      <c r="G59" s="450">
        <v>15.0</v>
      </c>
      <c r="H59" s="222">
        <f t="shared" si="2"/>
        <v>6</v>
      </c>
      <c r="I59" s="530">
        <v>2.0</v>
      </c>
      <c r="J59" s="530">
        <v>2.0</v>
      </c>
      <c r="K59" s="532">
        <v>79.0</v>
      </c>
      <c r="L59" s="316" t="str">
        <f t="shared" si="3"/>
        <v>1</v>
      </c>
      <c r="M59" s="222">
        <f t="shared" si="4"/>
        <v>12.2</v>
      </c>
      <c r="N59" s="343" t="str">
        <f>Incentive!P59</f>
        <v/>
      </c>
      <c r="O59" s="454">
        <f t="shared" si="5"/>
        <v>12.2</v>
      </c>
      <c r="P59" s="56"/>
      <c r="Q59" s="56"/>
      <c r="R59" s="56"/>
      <c r="S59" s="56"/>
      <c r="T59" s="56"/>
      <c r="U59" s="56"/>
      <c r="V59" s="56"/>
      <c r="W59" s="223"/>
      <c r="X59" s="223"/>
    </row>
    <row r="60" ht="15.75" customHeight="1">
      <c r="A60" s="48">
        <v>46.0</v>
      </c>
      <c r="B60" s="31" t="s">
        <v>162</v>
      </c>
      <c r="C60" s="22" t="s">
        <v>163</v>
      </c>
      <c r="D60" s="23" t="s">
        <v>164</v>
      </c>
      <c r="E60" s="449">
        <v>6.0</v>
      </c>
      <c r="F60" s="316">
        <f t="shared" si="1"/>
        <v>2.4</v>
      </c>
      <c r="G60" s="450">
        <v>11.0</v>
      </c>
      <c r="H60" s="222">
        <f t="shared" si="2"/>
        <v>4.4</v>
      </c>
      <c r="I60" s="530">
        <v>2.0</v>
      </c>
      <c r="J60" s="530">
        <v>1.0</v>
      </c>
      <c r="K60" s="532">
        <v>100.0</v>
      </c>
      <c r="L60" s="316" t="str">
        <f t="shared" si="3"/>
        <v>4</v>
      </c>
      <c r="M60" s="222">
        <f t="shared" si="4"/>
        <v>13.8</v>
      </c>
      <c r="N60" s="343">
        <f>Incentive!P60</f>
        <v>4</v>
      </c>
      <c r="O60" s="454">
        <f t="shared" si="5"/>
        <v>17.8</v>
      </c>
      <c r="P60" s="56"/>
      <c r="Q60" s="56"/>
      <c r="R60" s="56"/>
      <c r="S60" s="56"/>
      <c r="T60" s="56"/>
      <c r="U60" s="56"/>
      <c r="V60" s="56"/>
      <c r="W60" s="223"/>
      <c r="X60" s="223"/>
    </row>
    <row r="61" ht="15.75" customHeight="1">
      <c r="A61" s="20">
        <v>47.0</v>
      </c>
      <c r="B61" s="31" t="s">
        <v>165</v>
      </c>
      <c r="C61" s="22" t="s">
        <v>166</v>
      </c>
      <c r="D61" s="23" t="s">
        <v>167</v>
      </c>
      <c r="E61" s="449">
        <v>5.0</v>
      </c>
      <c r="F61" s="316">
        <f t="shared" si="1"/>
        <v>2</v>
      </c>
      <c r="G61" s="450">
        <v>13.0</v>
      </c>
      <c r="H61" s="222">
        <f t="shared" si="2"/>
        <v>5.2</v>
      </c>
      <c r="I61" s="530">
        <v>2.0</v>
      </c>
      <c r="J61" s="530">
        <v>2.0</v>
      </c>
      <c r="K61" s="532">
        <v>81.0</v>
      </c>
      <c r="L61" s="316" t="str">
        <f t="shared" si="3"/>
        <v>1</v>
      </c>
      <c r="M61" s="222">
        <f t="shared" si="4"/>
        <v>12.2</v>
      </c>
      <c r="N61" s="343" t="str">
        <f>Incentive!P61</f>
        <v/>
      </c>
      <c r="O61" s="454">
        <f t="shared" si="5"/>
        <v>12.2</v>
      </c>
      <c r="P61" s="56"/>
      <c r="Q61" s="56"/>
      <c r="R61" s="56"/>
      <c r="S61" s="56"/>
      <c r="T61" s="56"/>
      <c r="U61" s="56"/>
      <c r="V61" s="56"/>
      <c r="W61" s="223"/>
      <c r="X61" s="223"/>
    </row>
    <row r="62" ht="15.75" customHeight="1">
      <c r="A62" s="48">
        <v>48.0</v>
      </c>
      <c r="B62" s="31" t="s">
        <v>168</v>
      </c>
      <c r="C62" s="22" t="s">
        <v>169</v>
      </c>
      <c r="D62" s="23" t="s">
        <v>170</v>
      </c>
      <c r="E62" s="449">
        <v>7.0</v>
      </c>
      <c r="F62" s="316">
        <f t="shared" si="1"/>
        <v>2.8</v>
      </c>
      <c r="G62" s="450">
        <v>10.0</v>
      </c>
      <c r="H62" s="222">
        <f t="shared" si="2"/>
        <v>4</v>
      </c>
      <c r="I62" s="530">
        <v>2.0</v>
      </c>
      <c r="J62" s="530">
        <v>2.0</v>
      </c>
      <c r="K62" s="532">
        <v>79.0</v>
      </c>
      <c r="L62" s="316" t="str">
        <f t="shared" si="3"/>
        <v>1</v>
      </c>
      <c r="M62" s="222">
        <f t="shared" si="4"/>
        <v>11.8</v>
      </c>
      <c r="N62" s="343">
        <f>Incentive!P62</f>
        <v>2</v>
      </c>
      <c r="O62" s="454">
        <f t="shared" si="5"/>
        <v>13.8</v>
      </c>
      <c r="P62" s="56"/>
      <c r="Q62" s="56"/>
      <c r="R62" s="56"/>
      <c r="S62" s="56"/>
      <c r="T62" s="56"/>
      <c r="U62" s="56"/>
      <c r="V62" s="56"/>
      <c r="W62" s="223"/>
      <c r="X62" s="223"/>
    </row>
    <row r="63" ht="15.75" customHeight="1">
      <c r="A63" s="20">
        <v>49.0</v>
      </c>
      <c r="B63" s="31" t="s">
        <v>171</v>
      </c>
      <c r="C63" s="22" t="s">
        <v>172</v>
      </c>
      <c r="D63" s="23" t="s">
        <v>173</v>
      </c>
      <c r="E63" s="449">
        <v>5.0</v>
      </c>
      <c r="F63" s="316">
        <f t="shared" si="1"/>
        <v>2</v>
      </c>
      <c r="G63" s="450">
        <v>8.0</v>
      </c>
      <c r="H63" s="222">
        <f t="shared" si="2"/>
        <v>3.2</v>
      </c>
      <c r="I63" s="530">
        <v>2.0</v>
      </c>
      <c r="J63" s="530">
        <v>2.0</v>
      </c>
      <c r="K63" s="532">
        <v>78.0</v>
      </c>
      <c r="L63" s="316" t="str">
        <f t="shared" si="3"/>
        <v>1</v>
      </c>
      <c r="M63" s="222">
        <f t="shared" si="4"/>
        <v>10.2</v>
      </c>
      <c r="N63" s="343" t="str">
        <f>Incentive!P63</f>
        <v/>
      </c>
      <c r="O63" s="454">
        <f t="shared" si="5"/>
        <v>10.2</v>
      </c>
      <c r="P63" s="56"/>
      <c r="Q63" s="56"/>
      <c r="R63" s="56"/>
      <c r="S63" s="56"/>
      <c r="T63" s="56"/>
      <c r="U63" s="56"/>
      <c r="V63" s="56"/>
      <c r="W63" s="223"/>
      <c r="X63" s="223"/>
    </row>
    <row r="64" ht="15.75" customHeight="1">
      <c r="A64" s="48">
        <v>50.0</v>
      </c>
      <c r="B64" s="31" t="s">
        <v>174</v>
      </c>
      <c r="C64" s="22" t="s">
        <v>175</v>
      </c>
      <c r="D64" s="23" t="s">
        <v>176</v>
      </c>
      <c r="E64" s="449">
        <v>1.0</v>
      </c>
      <c r="F64" s="316">
        <f t="shared" si="1"/>
        <v>0.4</v>
      </c>
      <c r="G64" s="445"/>
      <c r="H64" s="222">
        <f t="shared" si="2"/>
        <v>0</v>
      </c>
      <c r="I64" s="530">
        <v>2.0</v>
      </c>
      <c r="J64" s="530">
        <v>2.0</v>
      </c>
      <c r="K64" s="532">
        <v>96.0</v>
      </c>
      <c r="L64" s="316" t="str">
        <f t="shared" si="3"/>
        <v>4</v>
      </c>
      <c r="M64" s="222">
        <f t="shared" si="4"/>
        <v>8.4</v>
      </c>
      <c r="N64" s="343" t="str">
        <f>Incentive!P64</f>
        <v/>
      </c>
      <c r="O64" s="454">
        <f t="shared" si="5"/>
        <v>8.4</v>
      </c>
      <c r="P64" s="56"/>
      <c r="Q64" s="56"/>
      <c r="R64" s="56"/>
      <c r="S64" s="56"/>
      <c r="T64" s="56"/>
      <c r="U64" s="56"/>
      <c r="V64" s="56"/>
      <c r="W64" s="223"/>
      <c r="X64" s="223"/>
    </row>
    <row r="65" ht="15.75" customHeight="1">
      <c r="A65" s="20">
        <v>51.0</v>
      </c>
      <c r="B65" s="31" t="s">
        <v>177</v>
      </c>
      <c r="C65" s="22" t="s">
        <v>178</v>
      </c>
      <c r="D65" s="23" t="s">
        <v>179</v>
      </c>
      <c r="E65" s="449">
        <v>0.0</v>
      </c>
      <c r="F65" s="316">
        <f t="shared" si="1"/>
        <v>0</v>
      </c>
      <c r="G65" s="450">
        <v>0.0</v>
      </c>
      <c r="H65" s="222">
        <f t="shared" si="2"/>
        <v>0</v>
      </c>
      <c r="I65" s="530">
        <v>2.0</v>
      </c>
      <c r="J65" s="530">
        <v>2.0</v>
      </c>
      <c r="K65" s="532">
        <v>91.0</v>
      </c>
      <c r="L65" s="316" t="str">
        <f t="shared" si="3"/>
        <v>3</v>
      </c>
      <c r="M65" s="222">
        <f t="shared" si="4"/>
        <v>7</v>
      </c>
      <c r="N65" s="343">
        <f>Incentive!P65</f>
        <v>1</v>
      </c>
      <c r="O65" s="454">
        <f t="shared" si="5"/>
        <v>8</v>
      </c>
      <c r="P65" s="56"/>
      <c r="Q65" s="56"/>
      <c r="R65" s="56"/>
      <c r="S65" s="56"/>
      <c r="T65" s="56"/>
      <c r="U65" s="56"/>
      <c r="V65" s="56"/>
      <c r="W65" s="223"/>
      <c r="X65" s="223"/>
    </row>
    <row r="66" ht="15.75" customHeight="1">
      <c r="A66" s="48">
        <v>52.0</v>
      </c>
      <c r="B66" s="31" t="s">
        <v>180</v>
      </c>
      <c r="C66" s="22" t="s">
        <v>181</v>
      </c>
      <c r="D66" s="23" t="s">
        <v>182</v>
      </c>
      <c r="E66" s="449">
        <v>2.0</v>
      </c>
      <c r="F66" s="316">
        <f t="shared" si="1"/>
        <v>0.8</v>
      </c>
      <c r="G66" s="450">
        <v>10.0</v>
      </c>
      <c r="H66" s="222">
        <f t="shared" si="2"/>
        <v>4</v>
      </c>
      <c r="I66" s="530">
        <v>2.0</v>
      </c>
      <c r="J66" s="530">
        <v>2.0</v>
      </c>
      <c r="K66" s="532">
        <v>77.0</v>
      </c>
      <c r="L66" s="316" t="str">
        <f t="shared" si="3"/>
        <v>1</v>
      </c>
      <c r="M66" s="222">
        <f t="shared" si="4"/>
        <v>9.8</v>
      </c>
      <c r="N66" s="343">
        <f>Incentive!P66</f>
        <v>5</v>
      </c>
      <c r="O66" s="454">
        <f t="shared" si="5"/>
        <v>14.8</v>
      </c>
      <c r="P66" s="56"/>
      <c r="Q66" s="56"/>
      <c r="R66" s="56"/>
      <c r="S66" s="56"/>
      <c r="T66" s="56"/>
      <c r="U66" s="56"/>
      <c r="V66" s="56"/>
      <c r="W66" s="223"/>
      <c r="X66" s="223"/>
    </row>
    <row r="67" ht="15.75" customHeight="1">
      <c r="A67" s="20">
        <v>53.0</v>
      </c>
      <c r="B67" s="31" t="s">
        <v>183</v>
      </c>
      <c r="C67" s="22" t="s">
        <v>184</v>
      </c>
      <c r="D67" s="23" t="s">
        <v>185</v>
      </c>
      <c r="E67" s="449">
        <v>14.0</v>
      </c>
      <c r="F67" s="316">
        <f t="shared" si="1"/>
        <v>5.6</v>
      </c>
      <c r="G67" s="450">
        <v>14.0</v>
      </c>
      <c r="H67" s="222">
        <f t="shared" si="2"/>
        <v>5.6</v>
      </c>
      <c r="I67" s="530">
        <v>2.0</v>
      </c>
      <c r="J67" s="530">
        <v>2.0</v>
      </c>
      <c r="K67" s="532">
        <v>79.0</v>
      </c>
      <c r="L67" s="316" t="str">
        <f t="shared" si="3"/>
        <v>1</v>
      </c>
      <c r="M67" s="222">
        <f t="shared" si="4"/>
        <v>16.2</v>
      </c>
      <c r="N67" s="343">
        <f>Incentive!P67</f>
        <v>1</v>
      </c>
      <c r="O67" s="454">
        <f t="shared" si="5"/>
        <v>17.2</v>
      </c>
      <c r="P67" s="56"/>
      <c r="Q67" s="56"/>
      <c r="R67" s="56"/>
      <c r="S67" s="56"/>
      <c r="T67" s="56"/>
      <c r="U67" s="56"/>
      <c r="V67" s="56"/>
      <c r="W67" s="223"/>
      <c r="X67" s="223"/>
    </row>
    <row r="68" ht="15.75" customHeight="1">
      <c r="A68" s="48">
        <v>54.0</v>
      </c>
      <c r="B68" s="31" t="s">
        <v>186</v>
      </c>
      <c r="C68" s="22" t="s">
        <v>187</v>
      </c>
      <c r="D68" s="23" t="s">
        <v>188</v>
      </c>
      <c r="E68" s="449">
        <v>15.0</v>
      </c>
      <c r="F68" s="316">
        <f t="shared" si="1"/>
        <v>6</v>
      </c>
      <c r="G68" s="450">
        <v>9.0</v>
      </c>
      <c r="H68" s="222">
        <f t="shared" si="2"/>
        <v>3.6</v>
      </c>
      <c r="I68" s="530">
        <v>2.0</v>
      </c>
      <c r="J68" s="530">
        <v>2.0</v>
      </c>
      <c r="K68" s="532">
        <v>77.0</v>
      </c>
      <c r="L68" s="316" t="str">
        <f t="shared" si="3"/>
        <v>1</v>
      </c>
      <c r="M68" s="222">
        <f t="shared" si="4"/>
        <v>14.6</v>
      </c>
      <c r="N68" s="343">
        <f>Incentive!P68</f>
        <v>3</v>
      </c>
      <c r="O68" s="454">
        <f t="shared" si="5"/>
        <v>17.6</v>
      </c>
      <c r="P68" s="56"/>
      <c r="Q68" s="56"/>
      <c r="R68" s="56"/>
      <c r="S68" s="56"/>
      <c r="T68" s="56"/>
      <c r="U68" s="56"/>
      <c r="V68" s="56"/>
      <c r="W68" s="223"/>
      <c r="X68" s="223"/>
    </row>
    <row r="69" ht="15.75" customHeight="1">
      <c r="A69" s="20">
        <v>55.0</v>
      </c>
      <c r="B69" s="31" t="s">
        <v>189</v>
      </c>
      <c r="C69" s="22" t="s">
        <v>190</v>
      </c>
      <c r="D69" s="23" t="s">
        <v>191</v>
      </c>
      <c r="E69" s="449">
        <v>7.0</v>
      </c>
      <c r="F69" s="316">
        <f t="shared" si="1"/>
        <v>2.8</v>
      </c>
      <c r="G69" s="450">
        <v>13.0</v>
      </c>
      <c r="H69" s="222">
        <f t="shared" si="2"/>
        <v>5.2</v>
      </c>
      <c r="I69" s="530">
        <v>2.0</v>
      </c>
      <c r="J69" s="530">
        <v>2.0</v>
      </c>
      <c r="K69" s="532">
        <v>93.33</v>
      </c>
      <c r="L69" s="316" t="str">
        <f t="shared" si="3"/>
        <v>3</v>
      </c>
      <c r="M69" s="222">
        <f t="shared" si="4"/>
        <v>15</v>
      </c>
      <c r="N69" s="343" t="str">
        <f>Incentive!P69</f>
        <v/>
      </c>
      <c r="O69" s="454">
        <f t="shared" si="5"/>
        <v>15</v>
      </c>
      <c r="P69" s="56"/>
      <c r="Q69" s="56"/>
      <c r="R69" s="56"/>
      <c r="S69" s="56"/>
      <c r="T69" s="56"/>
      <c r="U69" s="56"/>
      <c r="V69" s="56"/>
      <c r="W69" s="223"/>
      <c r="X69" s="223"/>
    </row>
    <row r="70" ht="15.75" customHeight="1">
      <c r="A70" s="48">
        <v>56.0</v>
      </c>
      <c r="B70" s="31" t="s">
        <v>192</v>
      </c>
      <c r="C70" s="22" t="s">
        <v>193</v>
      </c>
      <c r="D70" s="23" t="s">
        <v>194</v>
      </c>
      <c r="E70" s="449">
        <v>7.0</v>
      </c>
      <c r="F70" s="316">
        <f t="shared" si="1"/>
        <v>2.8</v>
      </c>
      <c r="G70" s="450">
        <v>14.0</v>
      </c>
      <c r="H70" s="222">
        <f t="shared" si="2"/>
        <v>5.6</v>
      </c>
      <c r="I70" s="530">
        <v>1.0</v>
      </c>
      <c r="J70" s="530">
        <v>2.0</v>
      </c>
      <c r="K70" s="532">
        <v>100.0</v>
      </c>
      <c r="L70" s="316" t="str">
        <f t="shared" si="3"/>
        <v>4</v>
      </c>
      <c r="M70" s="222">
        <f t="shared" si="4"/>
        <v>15.4</v>
      </c>
      <c r="N70" s="343">
        <f>Incentive!P70</f>
        <v>4</v>
      </c>
      <c r="O70" s="454">
        <f t="shared" si="5"/>
        <v>19.4</v>
      </c>
      <c r="P70" s="56"/>
      <c r="Q70" s="56"/>
      <c r="R70" s="56"/>
      <c r="S70" s="56"/>
      <c r="T70" s="56"/>
      <c r="U70" s="56"/>
      <c r="V70" s="56"/>
      <c r="W70" s="223"/>
      <c r="X70" s="223"/>
    </row>
    <row r="71" ht="15.75" customHeight="1">
      <c r="A71" s="20">
        <v>57.0</v>
      </c>
      <c r="B71" s="31" t="s">
        <v>195</v>
      </c>
      <c r="C71" s="22" t="s">
        <v>196</v>
      </c>
      <c r="D71" s="23" t="s">
        <v>197</v>
      </c>
      <c r="E71" s="449">
        <v>6.0</v>
      </c>
      <c r="F71" s="316">
        <f t="shared" si="1"/>
        <v>2.4</v>
      </c>
      <c r="G71" s="450">
        <v>10.0</v>
      </c>
      <c r="H71" s="222">
        <f t="shared" si="2"/>
        <v>4</v>
      </c>
      <c r="I71" s="530">
        <v>2.0</v>
      </c>
      <c r="J71" s="530">
        <v>2.0</v>
      </c>
      <c r="K71" s="532">
        <v>77.0</v>
      </c>
      <c r="L71" s="316" t="str">
        <f t="shared" si="3"/>
        <v>1</v>
      </c>
      <c r="M71" s="222">
        <f t="shared" si="4"/>
        <v>11.4</v>
      </c>
      <c r="N71" s="343" t="str">
        <f>Incentive!P71</f>
        <v/>
      </c>
      <c r="O71" s="454">
        <f t="shared" si="5"/>
        <v>11.4</v>
      </c>
      <c r="P71" s="56"/>
      <c r="Q71" s="56"/>
      <c r="R71" s="56"/>
      <c r="S71" s="56"/>
      <c r="T71" s="56"/>
      <c r="U71" s="56"/>
      <c r="V71" s="56"/>
      <c r="W71" s="223"/>
      <c r="X71" s="223"/>
    </row>
    <row r="72" ht="15.75" customHeight="1">
      <c r="A72" s="48">
        <v>58.0</v>
      </c>
      <c r="B72" s="31" t="s">
        <v>198</v>
      </c>
      <c r="C72" s="22" t="s">
        <v>199</v>
      </c>
      <c r="D72" s="23" t="s">
        <v>200</v>
      </c>
      <c r="E72" s="449">
        <v>5.0</v>
      </c>
      <c r="F72" s="316">
        <f t="shared" si="1"/>
        <v>2</v>
      </c>
      <c r="G72" s="450">
        <v>13.0</v>
      </c>
      <c r="H72" s="222">
        <f t="shared" si="2"/>
        <v>5.2</v>
      </c>
      <c r="I72" s="530">
        <v>2.0</v>
      </c>
      <c r="J72" s="530">
        <v>2.0</v>
      </c>
      <c r="K72" s="532">
        <v>78.33</v>
      </c>
      <c r="L72" s="316" t="str">
        <f t="shared" si="3"/>
        <v>1</v>
      </c>
      <c r="M72" s="222">
        <f t="shared" si="4"/>
        <v>12.2</v>
      </c>
      <c r="N72" s="343">
        <f>Incentive!P72</f>
        <v>2</v>
      </c>
      <c r="O72" s="454">
        <f t="shared" si="5"/>
        <v>14.2</v>
      </c>
      <c r="P72" s="56"/>
      <c r="Q72" s="56"/>
      <c r="R72" s="56"/>
      <c r="S72" s="56"/>
      <c r="T72" s="56"/>
      <c r="U72" s="56"/>
      <c r="V72" s="56"/>
      <c r="W72" s="223"/>
      <c r="X72" s="223"/>
    </row>
    <row r="73" ht="15.75" customHeight="1">
      <c r="A73" s="20">
        <v>59.0</v>
      </c>
      <c r="B73" s="31" t="s">
        <v>201</v>
      </c>
      <c r="C73" s="22" t="s">
        <v>202</v>
      </c>
      <c r="D73" s="23" t="s">
        <v>203</v>
      </c>
      <c r="E73" s="449">
        <v>0.0</v>
      </c>
      <c r="F73" s="316">
        <f t="shared" si="1"/>
        <v>0</v>
      </c>
      <c r="G73" s="450">
        <v>9.0</v>
      </c>
      <c r="H73" s="222">
        <f t="shared" si="2"/>
        <v>3.6</v>
      </c>
      <c r="I73" s="530">
        <v>2.0</v>
      </c>
      <c r="J73" s="530">
        <v>2.0</v>
      </c>
      <c r="K73" s="532">
        <v>79.0</v>
      </c>
      <c r="L73" s="316" t="str">
        <f t="shared" si="3"/>
        <v>1</v>
      </c>
      <c r="M73" s="222">
        <f t="shared" si="4"/>
        <v>8.6</v>
      </c>
      <c r="N73" s="343">
        <f>Incentive!P73</f>
        <v>2</v>
      </c>
      <c r="O73" s="454">
        <f t="shared" si="5"/>
        <v>10.6</v>
      </c>
      <c r="P73" s="56"/>
      <c r="Q73" s="56"/>
      <c r="R73" s="56"/>
      <c r="S73" s="56"/>
      <c r="T73" s="56"/>
      <c r="U73" s="56"/>
      <c r="V73" s="56"/>
      <c r="W73" s="223"/>
      <c r="X73" s="223"/>
    </row>
    <row r="74" ht="15.75" customHeight="1">
      <c r="A74" s="48">
        <v>60.0</v>
      </c>
      <c r="B74" s="31" t="s">
        <v>204</v>
      </c>
      <c r="C74" s="22" t="s">
        <v>205</v>
      </c>
      <c r="D74" s="23" t="s">
        <v>206</v>
      </c>
      <c r="E74" s="449">
        <v>8.0</v>
      </c>
      <c r="F74" s="316">
        <f t="shared" si="1"/>
        <v>3.2</v>
      </c>
      <c r="G74" s="450">
        <v>15.0</v>
      </c>
      <c r="H74" s="222">
        <f t="shared" si="2"/>
        <v>6</v>
      </c>
      <c r="I74" s="530">
        <v>2.0</v>
      </c>
      <c r="J74" s="530">
        <v>2.0</v>
      </c>
      <c r="K74" s="532">
        <v>83.33</v>
      </c>
      <c r="L74" s="316" t="str">
        <f t="shared" si="3"/>
        <v>2</v>
      </c>
      <c r="M74" s="222">
        <f t="shared" si="4"/>
        <v>15.2</v>
      </c>
      <c r="N74" s="343">
        <f>Incentive!P74</f>
        <v>4</v>
      </c>
      <c r="O74" s="454">
        <f t="shared" si="5"/>
        <v>19.2</v>
      </c>
      <c r="P74" s="56"/>
      <c r="Q74" s="56"/>
      <c r="R74" s="56"/>
      <c r="S74" s="56"/>
      <c r="T74" s="56"/>
      <c r="U74" s="56"/>
      <c r="V74" s="56"/>
      <c r="W74" s="223"/>
      <c r="X74" s="223"/>
    </row>
    <row r="75" ht="15.75" customHeight="1">
      <c r="A75" s="20">
        <v>61.0</v>
      </c>
      <c r="B75" s="31" t="s">
        <v>207</v>
      </c>
      <c r="C75" s="22" t="s">
        <v>208</v>
      </c>
      <c r="D75" s="23" t="s">
        <v>209</v>
      </c>
      <c r="E75" s="449">
        <v>4.0</v>
      </c>
      <c r="F75" s="316">
        <f t="shared" si="1"/>
        <v>1.6</v>
      </c>
      <c r="G75" s="450">
        <v>12.0</v>
      </c>
      <c r="H75" s="222">
        <f t="shared" si="2"/>
        <v>4.8</v>
      </c>
      <c r="I75" s="530">
        <v>2.0</v>
      </c>
      <c r="J75" s="530">
        <v>2.0</v>
      </c>
      <c r="K75" s="532">
        <v>77.0</v>
      </c>
      <c r="L75" s="316" t="str">
        <f t="shared" si="3"/>
        <v>1</v>
      </c>
      <c r="M75" s="222">
        <f t="shared" si="4"/>
        <v>11.4</v>
      </c>
      <c r="N75" s="343" t="str">
        <f>Incentive!P75</f>
        <v/>
      </c>
      <c r="O75" s="454">
        <f t="shared" si="5"/>
        <v>11.4</v>
      </c>
      <c r="P75" s="56"/>
      <c r="Q75" s="56"/>
      <c r="R75" s="56"/>
      <c r="S75" s="56"/>
      <c r="T75" s="56"/>
      <c r="U75" s="56"/>
      <c r="V75" s="56"/>
      <c r="W75" s="223"/>
      <c r="X75" s="223"/>
    </row>
    <row r="76" ht="15.75" customHeight="1">
      <c r="A76" s="48">
        <v>62.0</v>
      </c>
      <c r="B76" s="31" t="s">
        <v>210</v>
      </c>
      <c r="C76" s="22" t="s">
        <v>211</v>
      </c>
      <c r="D76" s="23" t="s">
        <v>212</v>
      </c>
      <c r="E76" s="449">
        <v>10.0</v>
      </c>
      <c r="F76" s="316">
        <f t="shared" si="1"/>
        <v>4</v>
      </c>
      <c r="G76" s="450">
        <v>15.0</v>
      </c>
      <c r="H76" s="222">
        <f t="shared" si="2"/>
        <v>6</v>
      </c>
      <c r="I76" s="530">
        <v>2.0</v>
      </c>
      <c r="J76" s="530">
        <v>2.0</v>
      </c>
      <c r="K76" s="532">
        <v>91.67</v>
      </c>
      <c r="L76" s="316" t="str">
        <f t="shared" si="3"/>
        <v>3</v>
      </c>
      <c r="M76" s="222">
        <f t="shared" si="4"/>
        <v>17</v>
      </c>
      <c r="N76" s="343">
        <f>Incentive!P76</f>
        <v>3</v>
      </c>
      <c r="O76" s="454">
        <f t="shared" si="5"/>
        <v>20</v>
      </c>
      <c r="P76" s="56"/>
      <c r="Q76" s="56"/>
      <c r="R76" s="56"/>
      <c r="S76" s="56"/>
      <c r="T76" s="56"/>
      <c r="U76" s="56"/>
      <c r="V76" s="56"/>
      <c r="W76" s="223"/>
      <c r="X76" s="223"/>
    </row>
    <row r="77" ht="15.75" customHeight="1">
      <c r="A77" s="20">
        <v>63.0</v>
      </c>
      <c r="B77" s="31" t="s">
        <v>213</v>
      </c>
      <c r="C77" s="22" t="s">
        <v>214</v>
      </c>
      <c r="D77" s="23" t="s">
        <v>215</v>
      </c>
      <c r="E77" s="449">
        <v>7.0</v>
      </c>
      <c r="F77" s="316">
        <f t="shared" si="1"/>
        <v>2.8</v>
      </c>
      <c r="G77" s="450">
        <v>10.0</v>
      </c>
      <c r="H77" s="222">
        <f t="shared" si="2"/>
        <v>4</v>
      </c>
      <c r="I77" s="530">
        <v>2.0</v>
      </c>
      <c r="J77" s="530">
        <v>2.0</v>
      </c>
      <c r="K77" s="532">
        <v>79.0</v>
      </c>
      <c r="L77" s="316" t="str">
        <f t="shared" si="3"/>
        <v>1</v>
      </c>
      <c r="M77" s="222">
        <f t="shared" si="4"/>
        <v>11.8</v>
      </c>
      <c r="N77" s="343">
        <f>Incentive!P77</f>
        <v>2</v>
      </c>
      <c r="O77" s="454">
        <f t="shared" si="5"/>
        <v>13.8</v>
      </c>
      <c r="P77" s="56"/>
      <c r="Q77" s="56"/>
      <c r="R77" s="56"/>
      <c r="S77" s="56"/>
      <c r="T77" s="56"/>
      <c r="U77" s="56"/>
      <c r="V77" s="56"/>
      <c r="W77" s="223"/>
      <c r="X77" s="223"/>
    </row>
    <row r="78" ht="15.75" customHeight="1">
      <c r="A78" s="48">
        <v>64.0</v>
      </c>
      <c r="B78" s="31" t="s">
        <v>216</v>
      </c>
      <c r="C78" s="22" t="s">
        <v>217</v>
      </c>
      <c r="D78" s="23" t="s">
        <v>218</v>
      </c>
      <c r="E78" s="449">
        <v>8.0</v>
      </c>
      <c r="F78" s="316">
        <f t="shared" si="1"/>
        <v>3.2</v>
      </c>
      <c r="G78" s="450">
        <v>9.0</v>
      </c>
      <c r="H78" s="222">
        <f t="shared" si="2"/>
        <v>3.6</v>
      </c>
      <c r="I78" s="530">
        <v>2.0</v>
      </c>
      <c r="J78" s="530">
        <v>2.0</v>
      </c>
      <c r="K78" s="532">
        <v>77.0</v>
      </c>
      <c r="L78" s="316" t="str">
        <f t="shared" si="3"/>
        <v>1</v>
      </c>
      <c r="M78" s="222">
        <f t="shared" si="4"/>
        <v>11.8</v>
      </c>
      <c r="N78" s="343">
        <f>Incentive!P78</f>
        <v>4</v>
      </c>
      <c r="O78" s="454">
        <f t="shared" si="5"/>
        <v>15.8</v>
      </c>
      <c r="P78" s="56"/>
      <c r="Q78" s="56"/>
      <c r="R78" s="56"/>
      <c r="S78" s="56"/>
      <c r="T78" s="56"/>
      <c r="U78" s="56"/>
      <c r="V78" s="56"/>
      <c r="W78" s="223"/>
      <c r="X78" s="223"/>
    </row>
    <row r="79" ht="15.75" customHeight="1">
      <c r="A79" s="20">
        <v>65.0</v>
      </c>
      <c r="B79" s="31" t="s">
        <v>219</v>
      </c>
      <c r="C79" s="22" t="s">
        <v>220</v>
      </c>
      <c r="D79" s="23" t="s">
        <v>221</v>
      </c>
      <c r="E79" s="449">
        <v>5.0</v>
      </c>
      <c r="F79" s="316">
        <f t="shared" si="1"/>
        <v>2</v>
      </c>
      <c r="G79" s="450">
        <v>5.0</v>
      </c>
      <c r="H79" s="222">
        <f t="shared" si="2"/>
        <v>2</v>
      </c>
      <c r="I79" s="530">
        <v>2.0</v>
      </c>
      <c r="J79" s="530">
        <v>2.0</v>
      </c>
      <c r="K79" s="532">
        <v>77.0</v>
      </c>
      <c r="L79" s="316" t="str">
        <f t="shared" si="3"/>
        <v>1</v>
      </c>
      <c r="M79" s="222">
        <f t="shared" si="4"/>
        <v>9</v>
      </c>
      <c r="N79" s="343">
        <f>Incentive!P79</f>
        <v>3</v>
      </c>
      <c r="O79" s="454">
        <f t="shared" si="5"/>
        <v>12</v>
      </c>
      <c r="P79" s="56"/>
      <c r="Q79" s="56"/>
      <c r="R79" s="56"/>
      <c r="S79" s="56"/>
      <c r="T79" s="56"/>
      <c r="U79" s="56"/>
      <c r="V79" s="56"/>
      <c r="W79" s="223"/>
      <c r="X79" s="223"/>
    </row>
    <row r="80" ht="15.75" customHeight="1">
      <c r="A80" s="48">
        <v>66.0</v>
      </c>
      <c r="B80" s="31" t="s">
        <v>222</v>
      </c>
      <c r="C80" s="22" t="s">
        <v>223</v>
      </c>
      <c r="D80" s="23" t="s">
        <v>224</v>
      </c>
      <c r="E80" s="449">
        <v>7.0</v>
      </c>
      <c r="F80" s="316">
        <f t="shared" si="1"/>
        <v>2.8</v>
      </c>
      <c r="G80" s="450">
        <v>12.0</v>
      </c>
      <c r="H80" s="222">
        <f t="shared" si="2"/>
        <v>4.8</v>
      </c>
      <c r="I80" s="530">
        <v>2.0</v>
      </c>
      <c r="J80" s="530">
        <v>2.0</v>
      </c>
      <c r="K80" s="532">
        <v>77.0</v>
      </c>
      <c r="L80" s="316" t="str">
        <f t="shared" si="3"/>
        <v>1</v>
      </c>
      <c r="M80" s="222">
        <f t="shared" si="4"/>
        <v>12.6</v>
      </c>
      <c r="N80" s="343" t="str">
        <f>Incentive!P80</f>
        <v/>
      </c>
      <c r="O80" s="454">
        <f t="shared" si="5"/>
        <v>12.6</v>
      </c>
      <c r="P80" s="56"/>
      <c r="Q80" s="56"/>
      <c r="R80" s="56"/>
      <c r="S80" s="56"/>
      <c r="T80" s="56"/>
      <c r="U80" s="56"/>
      <c r="V80" s="56"/>
      <c r="W80" s="223"/>
      <c r="X80" s="223"/>
    </row>
    <row r="81" ht="15.75" customHeight="1">
      <c r="A81" s="20">
        <v>67.0</v>
      </c>
      <c r="B81" s="31" t="s">
        <v>225</v>
      </c>
      <c r="C81" s="22" t="s">
        <v>226</v>
      </c>
      <c r="D81" s="23" t="s">
        <v>227</v>
      </c>
      <c r="E81" s="449">
        <v>7.0</v>
      </c>
      <c r="F81" s="316">
        <f t="shared" si="1"/>
        <v>2.8</v>
      </c>
      <c r="G81" s="450">
        <v>13.0</v>
      </c>
      <c r="H81" s="222">
        <f t="shared" si="2"/>
        <v>5.2</v>
      </c>
      <c r="I81" s="530">
        <v>2.0</v>
      </c>
      <c r="J81" s="530">
        <v>2.0</v>
      </c>
      <c r="K81" s="532">
        <v>79.0</v>
      </c>
      <c r="L81" s="316" t="str">
        <f t="shared" si="3"/>
        <v>1</v>
      </c>
      <c r="M81" s="222">
        <f t="shared" si="4"/>
        <v>13</v>
      </c>
      <c r="N81" s="343">
        <f>Incentive!P81</f>
        <v>2</v>
      </c>
      <c r="O81" s="454">
        <f t="shared" si="5"/>
        <v>15</v>
      </c>
      <c r="P81" s="56"/>
      <c r="Q81" s="56"/>
      <c r="R81" s="56"/>
      <c r="S81" s="56"/>
      <c r="T81" s="56"/>
      <c r="U81" s="56"/>
      <c r="V81" s="56"/>
      <c r="W81" s="223"/>
      <c r="X81" s="223"/>
    </row>
    <row r="82" ht="15.75" customHeight="1">
      <c r="A82" s="48">
        <v>68.0</v>
      </c>
      <c r="B82" s="31" t="s">
        <v>228</v>
      </c>
      <c r="C82" s="22" t="s">
        <v>229</v>
      </c>
      <c r="D82" s="23" t="s">
        <v>230</v>
      </c>
      <c r="E82" s="449">
        <v>6.0</v>
      </c>
      <c r="F82" s="316">
        <f t="shared" si="1"/>
        <v>2.4</v>
      </c>
      <c r="G82" s="450">
        <v>5.0</v>
      </c>
      <c r="H82" s="222">
        <f t="shared" si="2"/>
        <v>2</v>
      </c>
      <c r="I82" s="530">
        <v>2.0</v>
      </c>
      <c r="J82" s="530">
        <v>2.0</v>
      </c>
      <c r="K82" s="532">
        <v>81.0</v>
      </c>
      <c r="L82" s="316" t="str">
        <f t="shared" si="3"/>
        <v>1</v>
      </c>
      <c r="M82" s="222">
        <f t="shared" si="4"/>
        <v>9.4</v>
      </c>
      <c r="N82" s="343">
        <f>Incentive!P82</f>
        <v>3</v>
      </c>
      <c r="O82" s="454">
        <f t="shared" si="5"/>
        <v>12.4</v>
      </c>
      <c r="P82" s="56"/>
      <c r="Q82" s="56"/>
      <c r="R82" s="56"/>
      <c r="S82" s="56"/>
      <c r="T82" s="56"/>
      <c r="U82" s="56"/>
      <c r="V82" s="56"/>
      <c r="W82" s="223"/>
      <c r="X82" s="223"/>
    </row>
    <row r="83" ht="15.75" customHeight="1">
      <c r="A83" s="20">
        <v>69.0</v>
      </c>
      <c r="B83" s="31" t="s">
        <v>231</v>
      </c>
      <c r="C83" s="22" t="s">
        <v>232</v>
      </c>
      <c r="D83" s="23" t="s">
        <v>233</v>
      </c>
      <c r="E83" s="449">
        <v>1.0</v>
      </c>
      <c r="F83" s="316">
        <f t="shared" si="1"/>
        <v>0.4</v>
      </c>
      <c r="G83" s="450">
        <v>9.0</v>
      </c>
      <c r="H83" s="222">
        <f t="shared" si="2"/>
        <v>3.6</v>
      </c>
      <c r="I83" s="530">
        <v>2.0</v>
      </c>
      <c r="J83" s="530">
        <v>2.0</v>
      </c>
      <c r="K83" s="532">
        <v>76.0</v>
      </c>
      <c r="L83" s="316" t="str">
        <f t="shared" si="3"/>
        <v>1</v>
      </c>
      <c r="M83" s="222">
        <f t="shared" si="4"/>
        <v>9</v>
      </c>
      <c r="N83" s="343">
        <f>Incentive!P83</f>
        <v>1</v>
      </c>
      <c r="O83" s="454">
        <f t="shared" si="5"/>
        <v>10</v>
      </c>
      <c r="P83" s="56"/>
      <c r="Q83" s="56"/>
      <c r="R83" s="56"/>
      <c r="S83" s="56"/>
      <c r="T83" s="56"/>
      <c r="U83" s="56"/>
      <c r="V83" s="56"/>
      <c r="W83" s="223"/>
      <c r="X83" s="223"/>
    </row>
    <row r="84" ht="15.75" customHeight="1">
      <c r="A84" s="48">
        <v>70.0</v>
      </c>
      <c r="B84" s="31" t="s">
        <v>234</v>
      </c>
      <c r="C84" s="22" t="s">
        <v>235</v>
      </c>
      <c r="D84" s="23" t="s">
        <v>236</v>
      </c>
      <c r="E84" s="449">
        <v>1.0</v>
      </c>
      <c r="F84" s="316">
        <f t="shared" si="1"/>
        <v>0.4</v>
      </c>
      <c r="G84" s="450">
        <v>10.0</v>
      </c>
      <c r="H84" s="222">
        <f t="shared" si="2"/>
        <v>4</v>
      </c>
      <c r="I84" s="530">
        <v>2.0</v>
      </c>
      <c r="J84" s="530">
        <v>2.0</v>
      </c>
      <c r="K84" s="532">
        <v>76.0</v>
      </c>
      <c r="L84" s="316" t="str">
        <f t="shared" si="3"/>
        <v>1</v>
      </c>
      <c r="M84" s="222">
        <f t="shared" si="4"/>
        <v>9.4</v>
      </c>
      <c r="N84" s="343">
        <f>Incentive!P84</f>
        <v>3</v>
      </c>
      <c r="O84" s="454">
        <f t="shared" si="5"/>
        <v>12.4</v>
      </c>
      <c r="P84" s="56"/>
      <c r="Q84" s="56"/>
      <c r="R84" s="56"/>
      <c r="S84" s="56"/>
      <c r="T84" s="56"/>
      <c r="U84" s="56"/>
      <c r="V84" s="56"/>
      <c r="W84" s="223"/>
      <c r="X84" s="223"/>
    </row>
    <row r="85" ht="15.75" customHeight="1">
      <c r="A85" s="20">
        <v>71.0</v>
      </c>
      <c r="B85" s="31" t="s">
        <v>237</v>
      </c>
      <c r="C85" s="22" t="s">
        <v>238</v>
      </c>
      <c r="D85" s="23" t="s">
        <v>239</v>
      </c>
      <c r="E85" s="449">
        <v>5.0</v>
      </c>
      <c r="F85" s="316">
        <f t="shared" si="1"/>
        <v>2</v>
      </c>
      <c r="G85" s="450">
        <v>14.0</v>
      </c>
      <c r="H85" s="222">
        <f t="shared" si="2"/>
        <v>5.6</v>
      </c>
      <c r="I85" s="530">
        <v>2.0</v>
      </c>
      <c r="J85" s="530">
        <v>1.0</v>
      </c>
      <c r="K85" s="532">
        <v>81.0</v>
      </c>
      <c r="L85" s="316" t="str">
        <f t="shared" si="3"/>
        <v>1</v>
      </c>
      <c r="M85" s="222">
        <f t="shared" si="4"/>
        <v>11.6</v>
      </c>
      <c r="N85" s="343">
        <f>Incentive!P85</f>
        <v>4</v>
      </c>
      <c r="O85" s="454">
        <f t="shared" si="5"/>
        <v>15.6</v>
      </c>
      <c r="P85" s="56"/>
      <c r="Q85" s="56"/>
      <c r="R85" s="56"/>
      <c r="S85" s="56"/>
      <c r="T85" s="56"/>
      <c r="U85" s="56"/>
      <c r="V85" s="56"/>
      <c r="W85" s="223"/>
      <c r="X85" s="223"/>
    </row>
    <row r="86" ht="15.75" customHeight="1">
      <c r="A86" s="48">
        <v>72.0</v>
      </c>
      <c r="B86" s="31" t="s">
        <v>240</v>
      </c>
      <c r="C86" s="33" t="s">
        <v>241</v>
      </c>
      <c r="D86" s="23" t="s">
        <v>242</v>
      </c>
      <c r="E86" s="237">
        <v>7.0</v>
      </c>
      <c r="F86" s="316">
        <f t="shared" si="1"/>
        <v>2.8</v>
      </c>
      <c r="G86" s="237">
        <v>12.0</v>
      </c>
      <c r="H86" s="222">
        <f t="shared" si="2"/>
        <v>4.8</v>
      </c>
      <c r="I86" s="534">
        <v>2.0</v>
      </c>
      <c r="J86" s="534">
        <v>2.0</v>
      </c>
      <c r="K86" s="531">
        <v>76.0</v>
      </c>
      <c r="L86" s="316" t="str">
        <f t="shared" si="3"/>
        <v>1</v>
      </c>
      <c r="M86" s="222">
        <f t="shared" si="4"/>
        <v>12.6</v>
      </c>
      <c r="N86" s="343">
        <f>Incentive!P86</f>
        <v>2</v>
      </c>
      <c r="O86" s="535">
        <f t="shared" si="5"/>
        <v>14.6</v>
      </c>
      <c r="P86" s="56"/>
      <c r="Q86" s="56"/>
      <c r="R86" s="56"/>
      <c r="S86" s="56"/>
      <c r="T86" s="56"/>
      <c r="U86" s="56"/>
      <c r="V86" s="56"/>
      <c r="W86" s="223"/>
      <c r="X86" s="223"/>
    </row>
    <row r="87" ht="15.75" customHeight="1">
      <c r="A87" s="20">
        <v>73.0</v>
      </c>
      <c r="B87" s="31" t="s">
        <v>243</v>
      </c>
      <c r="C87" s="33" t="s">
        <v>244</v>
      </c>
      <c r="D87" s="23" t="s">
        <v>245</v>
      </c>
      <c r="E87" s="237">
        <v>8.0</v>
      </c>
      <c r="F87" s="316">
        <f t="shared" si="1"/>
        <v>3.2</v>
      </c>
      <c r="G87" s="237">
        <v>15.0</v>
      </c>
      <c r="H87" s="222">
        <f t="shared" si="2"/>
        <v>6</v>
      </c>
      <c r="I87" s="240">
        <v>2.0</v>
      </c>
      <c r="J87" s="534">
        <v>2.0</v>
      </c>
      <c r="K87" s="531">
        <v>91.67</v>
      </c>
      <c r="L87" s="316" t="str">
        <f t="shared" si="3"/>
        <v>3</v>
      </c>
      <c r="M87" s="222">
        <f t="shared" si="4"/>
        <v>16.2</v>
      </c>
      <c r="N87" s="343">
        <f>Incentive!P87</f>
        <v>3</v>
      </c>
      <c r="O87" s="535">
        <f t="shared" si="5"/>
        <v>19.2</v>
      </c>
      <c r="P87" s="56"/>
      <c r="Q87" s="56"/>
      <c r="R87" s="56"/>
      <c r="S87" s="56"/>
      <c r="T87" s="56"/>
      <c r="U87" s="56"/>
      <c r="V87" s="56"/>
      <c r="W87" s="223"/>
      <c r="X87" s="223"/>
    </row>
    <row r="88" ht="15.75" customHeight="1">
      <c r="A88" s="48">
        <v>74.0</v>
      </c>
      <c r="B88" s="31" t="s">
        <v>246</v>
      </c>
      <c r="C88" s="33" t="s">
        <v>247</v>
      </c>
      <c r="D88" s="23" t="s">
        <v>248</v>
      </c>
      <c r="E88" s="237">
        <v>5.0</v>
      </c>
      <c r="F88" s="316">
        <f t="shared" si="1"/>
        <v>2</v>
      </c>
      <c r="G88" s="237">
        <v>9.0</v>
      </c>
      <c r="H88" s="222">
        <f t="shared" si="2"/>
        <v>3.6</v>
      </c>
      <c r="I88" s="534">
        <v>2.0</v>
      </c>
      <c r="J88" s="534">
        <v>2.0</v>
      </c>
      <c r="K88" s="531">
        <v>81.0</v>
      </c>
      <c r="L88" s="316" t="str">
        <f t="shared" si="3"/>
        <v>1</v>
      </c>
      <c r="M88" s="222">
        <f t="shared" si="4"/>
        <v>10.6</v>
      </c>
      <c r="N88" s="343">
        <f>Incentive!P88</f>
        <v>5</v>
      </c>
      <c r="O88" s="342">
        <f t="shared" si="5"/>
        <v>15.6</v>
      </c>
      <c r="P88" s="56"/>
      <c r="Q88" s="56"/>
      <c r="R88" s="56"/>
      <c r="S88" s="56"/>
      <c r="T88" s="56"/>
      <c r="U88" s="56"/>
      <c r="V88" s="56"/>
      <c r="W88" s="223"/>
      <c r="X88" s="223"/>
    </row>
    <row r="89" ht="15.75" customHeight="1">
      <c r="A89" s="20">
        <v>75.0</v>
      </c>
      <c r="B89" s="31" t="s">
        <v>249</v>
      </c>
      <c r="C89" s="34" t="s">
        <v>250</v>
      </c>
      <c r="D89" s="23" t="s">
        <v>251</v>
      </c>
      <c r="E89" s="237">
        <v>1.0</v>
      </c>
      <c r="F89" s="316">
        <f t="shared" si="1"/>
        <v>0.4</v>
      </c>
      <c r="G89" s="237">
        <v>15.0</v>
      </c>
      <c r="H89" s="222">
        <f t="shared" si="2"/>
        <v>6</v>
      </c>
      <c r="I89" s="240">
        <v>2.0</v>
      </c>
      <c r="J89" s="534">
        <v>2.0</v>
      </c>
      <c r="K89" s="531">
        <v>81.0</v>
      </c>
      <c r="L89" s="316" t="str">
        <f t="shared" si="3"/>
        <v>1</v>
      </c>
      <c r="M89" s="222">
        <f t="shared" si="4"/>
        <v>11.4</v>
      </c>
      <c r="N89" s="343">
        <f>Incentive!P89</f>
        <v>2</v>
      </c>
      <c r="O89" s="342">
        <f t="shared" si="5"/>
        <v>13.4</v>
      </c>
      <c r="P89" s="56"/>
      <c r="Q89" s="56"/>
      <c r="R89" s="56"/>
      <c r="S89" s="56"/>
      <c r="T89" s="56"/>
      <c r="U89" s="56"/>
      <c r="V89" s="56"/>
      <c r="W89" s="223"/>
      <c r="X89" s="223"/>
    </row>
    <row r="90" ht="15.75" customHeight="1">
      <c r="A90" s="48">
        <v>76.0</v>
      </c>
      <c r="B90" s="31" t="s">
        <v>252</v>
      </c>
      <c r="C90" s="35" t="s">
        <v>253</v>
      </c>
      <c r="D90" s="36" t="s">
        <v>254</v>
      </c>
      <c r="E90" s="262">
        <v>10.0</v>
      </c>
      <c r="F90" s="316">
        <f t="shared" si="1"/>
        <v>4</v>
      </c>
      <c r="G90" s="264">
        <v>10.0</v>
      </c>
      <c r="H90" s="222">
        <f t="shared" si="2"/>
        <v>4</v>
      </c>
      <c r="I90" s="534">
        <v>2.0</v>
      </c>
      <c r="J90" s="534">
        <v>2.0</v>
      </c>
      <c r="K90" s="536">
        <v>76.0</v>
      </c>
      <c r="L90" s="316" t="str">
        <f t="shared" si="3"/>
        <v>1</v>
      </c>
      <c r="M90" s="222">
        <f t="shared" si="4"/>
        <v>13</v>
      </c>
      <c r="N90" s="343">
        <f>Incentive!P90</f>
        <v>2</v>
      </c>
      <c r="O90" s="342">
        <f t="shared" si="5"/>
        <v>15</v>
      </c>
      <c r="P90" s="56"/>
      <c r="Q90" s="56"/>
      <c r="R90" s="56"/>
      <c r="S90" s="56"/>
      <c r="T90" s="56"/>
      <c r="U90" s="56"/>
      <c r="V90" s="56"/>
      <c r="W90" s="223"/>
      <c r="X90" s="223"/>
    </row>
    <row r="91" ht="15.75" customHeight="1">
      <c r="A91" s="20">
        <v>77.0</v>
      </c>
      <c r="B91" s="31" t="s">
        <v>255</v>
      </c>
      <c r="C91" s="39" t="s">
        <v>256</v>
      </c>
      <c r="D91" s="36" t="s">
        <v>257</v>
      </c>
      <c r="E91" s="262">
        <v>14.0</v>
      </c>
      <c r="F91" s="316">
        <f t="shared" si="1"/>
        <v>5.6</v>
      </c>
      <c r="G91" s="264">
        <v>12.0</v>
      </c>
      <c r="H91" s="222">
        <f t="shared" si="2"/>
        <v>4.8</v>
      </c>
      <c r="I91" s="240">
        <v>2.0</v>
      </c>
      <c r="J91" s="240">
        <v>2.0</v>
      </c>
      <c r="K91" s="536">
        <v>85.0</v>
      </c>
      <c r="L91" s="316" t="str">
        <f t="shared" si="3"/>
        <v>2</v>
      </c>
      <c r="M91" s="222">
        <f t="shared" si="4"/>
        <v>16.4</v>
      </c>
      <c r="N91" s="343" t="str">
        <f>Incentive!P91</f>
        <v/>
      </c>
      <c r="O91" s="342">
        <f t="shared" si="5"/>
        <v>16.4</v>
      </c>
      <c r="P91" s="56"/>
      <c r="Q91" s="56"/>
      <c r="R91" s="56"/>
      <c r="S91" s="56"/>
      <c r="T91" s="56"/>
      <c r="U91" s="56"/>
      <c r="V91" s="56"/>
      <c r="W91" s="223"/>
      <c r="X91" s="223"/>
    </row>
    <row r="92" ht="15.75" customHeight="1">
      <c r="A92" s="48">
        <v>78.0</v>
      </c>
      <c r="B92" s="31" t="s">
        <v>258</v>
      </c>
      <c r="C92" s="40" t="s">
        <v>259</v>
      </c>
      <c r="D92" s="36" t="s">
        <v>260</v>
      </c>
      <c r="E92" s="262">
        <v>10.0</v>
      </c>
      <c r="F92" s="316">
        <f t="shared" si="1"/>
        <v>4</v>
      </c>
      <c r="G92" s="264">
        <v>7.0</v>
      </c>
      <c r="H92" s="222">
        <f t="shared" si="2"/>
        <v>2.8</v>
      </c>
      <c r="I92" s="240">
        <v>2.0</v>
      </c>
      <c r="J92" s="240">
        <v>2.0</v>
      </c>
      <c r="K92" s="536">
        <v>85.0</v>
      </c>
      <c r="L92" s="316" t="str">
        <f t="shared" si="3"/>
        <v>2</v>
      </c>
      <c r="M92" s="222">
        <f t="shared" si="4"/>
        <v>12.8</v>
      </c>
      <c r="N92" s="343">
        <f>Incentive!P92</f>
        <v>3</v>
      </c>
      <c r="O92" s="342">
        <f t="shared" si="5"/>
        <v>15.8</v>
      </c>
      <c r="P92" s="56"/>
      <c r="Q92" s="56"/>
      <c r="R92" s="56"/>
      <c r="S92" s="56"/>
      <c r="T92" s="56"/>
      <c r="U92" s="56"/>
      <c r="V92" s="56"/>
      <c r="W92" s="223"/>
      <c r="X92" s="223"/>
    </row>
    <row r="93" ht="15.75" customHeight="1">
      <c r="A93" s="20">
        <v>79.0</v>
      </c>
      <c r="B93" s="21" t="s">
        <v>261</v>
      </c>
      <c r="C93" s="35" t="s">
        <v>262</v>
      </c>
      <c r="D93" s="36" t="s">
        <v>263</v>
      </c>
      <c r="E93" s="262">
        <v>14.0</v>
      </c>
      <c r="F93" s="316">
        <f t="shared" si="1"/>
        <v>5.6</v>
      </c>
      <c r="G93" s="264">
        <v>11.0</v>
      </c>
      <c r="H93" s="222">
        <f t="shared" si="2"/>
        <v>4.4</v>
      </c>
      <c r="I93" s="240">
        <v>2.0</v>
      </c>
      <c r="J93" s="240">
        <v>2.0</v>
      </c>
      <c r="K93" s="536">
        <v>85.0</v>
      </c>
      <c r="L93" s="316" t="str">
        <f t="shared" si="3"/>
        <v>2</v>
      </c>
      <c r="M93" s="222">
        <f t="shared" si="4"/>
        <v>16</v>
      </c>
      <c r="N93" s="343" t="str">
        <f>Incentive!P93</f>
        <v/>
      </c>
      <c r="O93" s="342">
        <f t="shared" si="5"/>
        <v>16</v>
      </c>
      <c r="P93" s="56"/>
      <c r="Q93" s="56"/>
      <c r="R93" s="56"/>
      <c r="S93" s="56"/>
      <c r="T93" s="56"/>
      <c r="U93" s="56"/>
      <c r="V93" s="56"/>
      <c r="W93" s="223"/>
      <c r="X93" s="223"/>
    </row>
    <row r="94" ht="15.75" customHeight="1">
      <c r="A94" s="48">
        <v>80.0</v>
      </c>
      <c r="B94" s="21" t="s">
        <v>264</v>
      </c>
      <c r="C94" s="35" t="s">
        <v>265</v>
      </c>
      <c r="D94" s="36" t="s">
        <v>266</v>
      </c>
      <c r="E94" s="262">
        <v>11.0</v>
      </c>
      <c r="F94" s="316">
        <f t="shared" si="1"/>
        <v>4.4</v>
      </c>
      <c r="G94" s="264">
        <v>11.0</v>
      </c>
      <c r="H94" s="222">
        <f t="shared" si="2"/>
        <v>4.4</v>
      </c>
      <c r="I94" s="240">
        <v>2.0</v>
      </c>
      <c r="J94" s="240">
        <v>2.0</v>
      </c>
      <c r="K94" s="536">
        <v>85.0</v>
      </c>
      <c r="L94" s="316" t="str">
        <f t="shared" si="3"/>
        <v>2</v>
      </c>
      <c r="M94" s="222">
        <f t="shared" si="4"/>
        <v>14.8</v>
      </c>
      <c r="N94" s="343">
        <f>Incentive!P94</f>
        <v>2</v>
      </c>
      <c r="O94" s="342">
        <f t="shared" si="5"/>
        <v>16.8</v>
      </c>
      <c r="P94" s="56"/>
      <c r="Q94" s="56"/>
      <c r="R94" s="56"/>
      <c r="S94" s="56"/>
      <c r="T94" s="56"/>
      <c r="U94" s="56"/>
      <c r="V94" s="56"/>
      <c r="W94" s="223"/>
      <c r="X94" s="223"/>
    </row>
    <row r="95" ht="15.75" customHeight="1">
      <c r="A95" s="20">
        <v>81.0</v>
      </c>
      <c r="B95" s="21" t="s">
        <v>267</v>
      </c>
      <c r="C95" s="35" t="s">
        <v>268</v>
      </c>
      <c r="D95" s="36" t="s">
        <v>269</v>
      </c>
      <c r="E95" s="262">
        <v>8.0</v>
      </c>
      <c r="F95" s="316">
        <f t="shared" si="1"/>
        <v>3.2</v>
      </c>
      <c r="G95" s="264">
        <v>8.0</v>
      </c>
      <c r="H95" s="222">
        <f t="shared" si="2"/>
        <v>3.2</v>
      </c>
      <c r="I95" s="240">
        <v>2.0</v>
      </c>
      <c r="J95" s="240">
        <v>2.0</v>
      </c>
      <c r="K95" s="536">
        <v>85.0</v>
      </c>
      <c r="L95" s="316" t="str">
        <f t="shared" si="3"/>
        <v>2</v>
      </c>
      <c r="M95" s="222">
        <f t="shared" si="4"/>
        <v>12.4</v>
      </c>
      <c r="N95" s="343">
        <f>Incentive!P95</f>
        <v>3</v>
      </c>
      <c r="O95" s="342">
        <f t="shared" si="5"/>
        <v>15.4</v>
      </c>
      <c r="P95" s="56"/>
      <c r="Q95" s="56"/>
      <c r="R95" s="56"/>
      <c r="S95" s="56"/>
      <c r="T95" s="56"/>
      <c r="U95" s="56"/>
      <c r="V95" s="56"/>
      <c r="W95" s="223"/>
      <c r="X95" s="223"/>
    </row>
    <row r="96" ht="15.75" customHeight="1">
      <c r="A96" s="48">
        <v>82.0</v>
      </c>
      <c r="B96" s="21" t="s">
        <v>270</v>
      </c>
      <c r="C96" s="35" t="s">
        <v>271</v>
      </c>
      <c r="D96" s="36" t="s">
        <v>272</v>
      </c>
      <c r="E96" s="262">
        <v>10.0</v>
      </c>
      <c r="F96" s="316">
        <f t="shared" si="1"/>
        <v>4</v>
      </c>
      <c r="G96" s="264">
        <v>11.0</v>
      </c>
      <c r="H96" s="222">
        <f t="shared" si="2"/>
        <v>4.4</v>
      </c>
      <c r="I96" s="240">
        <v>2.0</v>
      </c>
      <c r="J96" s="240">
        <v>2.0</v>
      </c>
      <c r="K96" s="536">
        <v>85.0</v>
      </c>
      <c r="L96" s="316" t="str">
        <f t="shared" si="3"/>
        <v>2</v>
      </c>
      <c r="M96" s="222">
        <f t="shared" si="4"/>
        <v>14.4</v>
      </c>
      <c r="N96" s="343">
        <f>Incentive!P96</f>
        <v>2</v>
      </c>
      <c r="O96" s="342">
        <f t="shared" si="5"/>
        <v>16.4</v>
      </c>
      <c r="P96" s="56"/>
      <c r="Q96" s="56"/>
      <c r="R96" s="56"/>
      <c r="S96" s="56"/>
      <c r="T96" s="56"/>
      <c r="U96" s="56"/>
      <c r="V96" s="56"/>
      <c r="W96" s="223"/>
      <c r="X96" s="223"/>
    </row>
    <row r="97" ht="15.75" customHeight="1">
      <c r="A97" s="20">
        <v>83.0</v>
      </c>
      <c r="B97" s="31" t="s">
        <v>273</v>
      </c>
      <c r="C97" s="35" t="s">
        <v>274</v>
      </c>
      <c r="D97" s="36" t="s">
        <v>275</v>
      </c>
      <c r="E97" s="262">
        <v>12.0</v>
      </c>
      <c r="F97" s="316">
        <f t="shared" si="1"/>
        <v>4.8</v>
      </c>
      <c r="G97" s="264">
        <v>12.0</v>
      </c>
      <c r="H97" s="222">
        <f t="shared" si="2"/>
        <v>4.8</v>
      </c>
      <c r="I97" s="240">
        <v>2.0</v>
      </c>
      <c r="J97" s="240">
        <v>2.0</v>
      </c>
      <c r="K97" s="536">
        <v>85.0</v>
      </c>
      <c r="L97" s="316" t="str">
        <f t="shared" si="3"/>
        <v>2</v>
      </c>
      <c r="M97" s="222">
        <f t="shared" si="4"/>
        <v>15.6</v>
      </c>
      <c r="N97" s="343">
        <f>Incentive!P97</f>
        <v>1</v>
      </c>
      <c r="O97" s="342">
        <f t="shared" si="5"/>
        <v>16.6</v>
      </c>
      <c r="P97" s="56"/>
      <c r="Q97" s="56"/>
      <c r="R97" s="56"/>
      <c r="S97" s="56"/>
      <c r="T97" s="56"/>
      <c r="U97" s="56"/>
      <c r="V97" s="56"/>
      <c r="W97" s="223"/>
      <c r="X97" s="223"/>
    </row>
    <row r="98" ht="15.75" customHeight="1">
      <c r="A98" s="48">
        <v>84.0</v>
      </c>
      <c r="B98" s="31" t="s">
        <v>276</v>
      </c>
      <c r="C98" s="35" t="s">
        <v>277</v>
      </c>
      <c r="D98" s="36" t="s">
        <v>278</v>
      </c>
      <c r="E98" s="262">
        <v>3.0</v>
      </c>
      <c r="F98" s="316">
        <f t="shared" si="1"/>
        <v>1.2</v>
      </c>
      <c r="G98" s="264">
        <v>5.0</v>
      </c>
      <c r="H98" s="222">
        <f t="shared" si="2"/>
        <v>2</v>
      </c>
      <c r="I98" s="240">
        <v>2.0</v>
      </c>
      <c r="J98" s="240">
        <v>2.0</v>
      </c>
      <c r="K98" s="536">
        <v>85.0</v>
      </c>
      <c r="L98" s="316" t="str">
        <f t="shared" si="3"/>
        <v>2</v>
      </c>
      <c r="M98" s="222">
        <f t="shared" si="4"/>
        <v>9.2</v>
      </c>
      <c r="N98" s="343" t="str">
        <f>Incentive!P98</f>
        <v/>
      </c>
      <c r="O98" s="342">
        <f t="shared" si="5"/>
        <v>9.2</v>
      </c>
      <c r="P98" s="56"/>
      <c r="Q98" s="56"/>
      <c r="R98" s="56"/>
      <c r="S98" s="56"/>
      <c r="T98" s="56"/>
      <c r="U98" s="56"/>
      <c r="V98" s="56"/>
      <c r="W98" s="223"/>
      <c r="X98" s="223"/>
    </row>
    <row r="99" ht="15.75" customHeight="1">
      <c r="A99" s="20">
        <v>85.0</v>
      </c>
      <c r="B99" s="31" t="s">
        <v>279</v>
      </c>
      <c r="C99" s="35" t="s">
        <v>280</v>
      </c>
      <c r="D99" s="36" t="s">
        <v>281</v>
      </c>
      <c r="E99" s="262">
        <v>5.0</v>
      </c>
      <c r="F99" s="316">
        <f t="shared" si="1"/>
        <v>2</v>
      </c>
      <c r="G99" s="264">
        <v>10.0</v>
      </c>
      <c r="H99" s="222">
        <f t="shared" si="2"/>
        <v>4</v>
      </c>
      <c r="I99" s="240">
        <v>2.0</v>
      </c>
      <c r="J99" s="240">
        <v>2.0</v>
      </c>
      <c r="K99" s="536">
        <v>85.0</v>
      </c>
      <c r="L99" s="316" t="str">
        <f t="shared" si="3"/>
        <v>2</v>
      </c>
      <c r="M99" s="222">
        <f t="shared" si="4"/>
        <v>12</v>
      </c>
      <c r="N99" s="343">
        <f>Incentive!P99</f>
        <v>1</v>
      </c>
      <c r="O99" s="342">
        <f t="shared" si="5"/>
        <v>13</v>
      </c>
      <c r="P99" s="56"/>
      <c r="Q99" s="56"/>
      <c r="R99" s="56"/>
      <c r="S99" s="56"/>
      <c r="T99" s="56"/>
      <c r="U99" s="56"/>
      <c r="V99" s="56"/>
      <c r="W99" s="223"/>
      <c r="X99" s="223"/>
    </row>
    <row r="100" ht="15.75" customHeight="1">
      <c r="A100" s="48">
        <v>86.0</v>
      </c>
      <c r="B100" s="31" t="s">
        <v>282</v>
      </c>
      <c r="C100" s="35" t="s">
        <v>283</v>
      </c>
      <c r="D100" s="36" t="s">
        <v>284</v>
      </c>
      <c r="E100" s="262">
        <v>4.0</v>
      </c>
      <c r="F100" s="316">
        <f t="shared" si="1"/>
        <v>1.6</v>
      </c>
      <c r="G100" s="264">
        <v>8.0</v>
      </c>
      <c r="H100" s="222">
        <f t="shared" si="2"/>
        <v>3.2</v>
      </c>
      <c r="I100" s="240">
        <v>2.0</v>
      </c>
      <c r="J100" s="240">
        <v>2.0</v>
      </c>
      <c r="K100" s="536">
        <v>85.0</v>
      </c>
      <c r="L100" s="316" t="str">
        <f t="shared" si="3"/>
        <v>2</v>
      </c>
      <c r="M100" s="222">
        <f t="shared" si="4"/>
        <v>10.8</v>
      </c>
      <c r="N100" s="343">
        <f>Incentive!P100</f>
        <v>1</v>
      </c>
      <c r="O100" s="342">
        <f t="shared" si="5"/>
        <v>11.8</v>
      </c>
      <c r="P100" s="56"/>
      <c r="Q100" s="56"/>
      <c r="R100" s="56"/>
      <c r="S100" s="56"/>
      <c r="T100" s="56"/>
      <c r="U100" s="56"/>
      <c r="V100" s="56"/>
      <c r="W100" s="223"/>
      <c r="X100" s="223"/>
    </row>
    <row r="101" ht="15.75" customHeight="1">
      <c r="A101" s="20">
        <v>87.0</v>
      </c>
      <c r="B101" s="31" t="s">
        <v>285</v>
      </c>
      <c r="C101" s="35" t="s">
        <v>286</v>
      </c>
      <c r="D101" s="36" t="s">
        <v>287</v>
      </c>
      <c r="E101" s="262">
        <v>4.0</v>
      </c>
      <c r="F101" s="316">
        <f t="shared" si="1"/>
        <v>1.6</v>
      </c>
      <c r="G101" s="264">
        <v>1.0</v>
      </c>
      <c r="H101" s="222">
        <f t="shared" si="2"/>
        <v>0.4</v>
      </c>
      <c r="I101" s="240">
        <v>2.0</v>
      </c>
      <c r="J101" s="240">
        <v>2.0</v>
      </c>
      <c r="K101" s="536">
        <v>85.0</v>
      </c>
      <c r="L101" s="316" t="str">
        <f t="shared" si="3"/>
        <v>2</v>
      </c>
      <c r="M101" s="222">
        <f t="shared" si="4"/>
        <v>8</v>
      </c>
      <c r="N101" s="343">
        <f>Incentive!P101</f>
        <v>1</v>
      </c>
      <c r="O101" s="342">
        <f t="shared" si="5"/>
        <v>9</v>
      </c>
      <c r="P101" s="56"/>
      <c r="Q101" s="56"/>
      <c r="R101" s="56"/>
      <c r="S101" s="56"/>
      <c r="T101" s="56"/>
      <c r="U101" s="56"/>
      <c r="V101" s="56"/>
      <c r="W101" s="223"/>
      <c r="X101" s="223"/>
    </row>
    <row r="102" ht="15.75" customHeight="1">
      <c r="A102" s="48">
        <v>88.0</v>
      </c>
      <c r="B102" s="31" t="s">
        <v>288</v>
      </c>
      <c r="C102" s="35" t="s">
        <v>289</v>
      </c>
      <c r="D102" s="36" t="s">
        <v>290</v>
      </c>
      <c r="E102" s="262">
        <v>6.0</v>
      </c>
      <c r="F102" s="316">
        <f t="shared" si="1"/>
        <v>2.4</v>
      </c>
      <c r="G102" s="264">
        <v>10.0</v>
      </c>
      <c r="H102" s="222">
        <f t="shared" si="2"/>
        <v>4</v>
      </c>
      <c r="I102" s="240">
        <v>2.0</v>
      </c>
      <c r="J102" s="240">
        <v>2.0</v>
      </c>
      <c r="K102" s="536">
        <v>85.0</v>
      </c>
      <c r="L102" s="316" t="str">
        <f t="shared" si="3"/>
        <v>2</v>
      </c>
      <c r="M102" s="222">
        <f t="shared" si="4"/>
        <v>12.4</v>
      </c>
      <c r="N102" s="343">
        <f>Incentive!P102</f>
        <v>2</v>
      </c>
      <c r="O102" s="342">
        <f t="shared" si="5"/>
        <v>14.4</v>
      </c>
      <c r="P102" s="56"/>
      <c r="Q102" s="56"/>
      <c r="R102" s="56"/>
      <c r="S102" s="56"/>
      <c r="T102" s="56"/>
      <c r="U102" s="56"/>
      <c r="V102" s="56"/>
      <c r="W102" s="223"/>
      <c r="X102" s="223"/>
    </row>
    <row r="103" ht="15.75" customHeight="1">
      <c r="A103" s="20">
        <v>89.0</v>
      </c>
      <c r="B103" s="31" t="s">
        <v>291</v>
      </c>
      <c r="C103" s="35" t="s">
        <v>292</v>
      </c>
      <c r="D103" s="36" t="s">
        <v>293</v>
      </c>
      <c r="E103" s="262">
        <v>0.0</v>
      </c>
      <c r="F103" s="316">
        <f t="shared" si="1"/>
        <v>0</v>
      </c>
      <c r="G103" s="37"/>
      <c r="H103" s="222">
        <f t="shared" si="2"/>
        <v>0</v>
      </c>
      <c r="I103" s="240">
        <v>2.0</v>
      </c>
      <c r="J103" s="240">
        <v>2.0</v>
      </c>
      <c r="K103" s="536">
        <v>96.0</v>
      </c>
      <c r="L103" s="316" t="str">
        <f t="shared" si="3"/>
        <v>4</v>
      </c>
      <c r="M103" s="222">
        <f t="shared" si="4"/>
        <v>8</v>
      </c>
      <c r="N103" s="343" t="str">
        <f>Incentive!P103</f>
        <v/>
      </c>
      <c r="O103" s="342">
        <f t="shared" si="5"/>
        <v>8</v>
      </c>
      <c r="P103" s="56"/>
      <c r="Q103" s="56"/>
      <c r="R103" s="56"/>
      <c r="S103" s="56"/>
      <c r="T103" s="56"/>
      <c r="U103" s="56"/>
      <c r="V103" s="56"/>
      <c r="W103" s="223"/>
      <c r="X103" s="223"/>
    </row>
    <row r="104" ht="15.75" customHeight="1">
      <c r="A104" s="48">
        <v>90.0</v>
      </c>
      <c r="B104" s="31" t="s">
        <v>294</v>
      </c>
      <c r="C104" s="35" t="s">
        <v>295</v>
      </c>
      <c r="D104" s="36" t="s">
        <v>296</v>
      </c>
      <c r="E104" s="264">
        <v>9.0</v>
      </c>
      <c r="F104" s="316">
        <f t="shared" si="1"/>
        <v>3.6</v>
      </c>
      <c r="G104" s="264">
        <v>6.0</v>
      </c>
      <c r="H104" s="222">
        <f t="shared" si="2"/>
        <v>2.4</v>
      </c>
      <c r="I104" s="240">
        <v>2.0</v>
      </c>
      <c r="J104" s="240">
        <v>2.0</v>
      </c>
      <c r="K104" s="536">
        <v>85.0</v>
      </c>
      <c r="L104" s="316" t="str">
        <f t="shared" si="3"/>
        <v>2</v>
      </c>
      <c r="M104" s="222">
        <f t="shared" si="4"/>
        <v>12</v>
      </c>
      <c r="N104" s="343">
        <f>Incentive!P104</f>
        <v>1</v>
      </c>
      <c r="O104" s="342">
        <f t="shared" si="5"/>
        <v>13</v>
      </c>
      <c r="P104" s="56"/>
      <c r="Q104" s="56"/>
      <c r="R104" s="56"/>
      <c r="S104" s="56"/>
      <c r="T104" s="56"/>
      <c r="U104" s="56"/>
      <c r="V104" s="56"/>
      <c r="W104" s="223"/>
      <c r="X104" s="223"/>
    </row>
    <row r="105" ht="15.75" customHeight="1">
      <c r="A105" s="20">
        <v>91.0</v>
      </c>
      <c r="B105" s="41" t="s">
        <v>297</v>
      </c>
      <c r="C105" s="42" t="s">
        <v>298</v>
      </c>
      <c r="D105" s="43" t="s">
        <v>299</v>
      </c>
      <c r="E105" s="218">
        <v>6.0</v>
      </c>
      <c r="F105" s="316">
        <f t="shared" si="1"/>
        <v>2.4</v>
      </c>
      <c r="G105" s="237">
        <v>15.0</v>
      </c>
      <c r="H105" s="222">
        <f t="shared" si="2"/>
        <v>6</v>
      </c>
      <c r="I105" s="537">
        <v>2.0</v>
      </c>
      <c r="J105" s="537">
        <v>2.0</v>
      </c>
      <c r="K105" s="531">
        <v>77.78</v>
      </c>
      <c r="L105" s="316" t="str">
        <f t="shared" si="3"/>
        <v>1</v>
      </c>
      <c r="M105" s="222">
        <f t="shared" si="4"/>
        <v>13.4</v>
      </c>
      <c r="N105" s="343">
        <f>Incentive!P105</f>
        <v>2</v>
      </c>
      <c r="O105" s="342">
        <f t="shared" si="5"/>
        <v>15.4</v>
      </c>
      <c r="P105" s="56"/>
      <c r="Q105" s="56"/>
      <c r="R105" s="56"/>
      <c r="S105" s="56"/>
      <c r="T105" s="56"/>
      <c r="U105" s="56"/>
      <c r="V105" s="56"/>
      <c r="W105" s="223"/>
      <c r="X105" s="223"/>
    </row>
    <row r="106" ht="15.75" customHeight="1">
      <c r="A106" s="48">
        <v>92.0</v>
      </c>
      <c r="B106" s="41" t="s">
        <v>300</v>
      </c>
      <c r="C106" s="42" t="s">
        <v>301</v>
      </c>
      <c r="D106" s="43" t="s">
        <v>302</v>
      </c>
      <c r="E106" s="218">
        <v>10.0</v>
      </c>
      <c r="F106" s="316">
        <f t="shared" si="1"/>
        <v>4</v>
      </c>
      <c r="G106" s="237">
        <v>11.0</v>
      </c>
      <c r="H106" s="222">
        <f t="shared" si="2"/>
        <v>4.4</v>
      </c>
      <c r="I106" s="537">
        <v>2.0</v>
      </c>
      <c r="J106" s="537">
        <v>2.0</v>
      </c>
      <c r="K106" s="531">
        <v>79.0</v>
      </c>
      <c r="L106" s="316" t="str">
        <f t="shared" si="3"/>
        <v>1</v>
      </c>
      <c r="M106" s="222">
        <f t="shared" si="4"/>
        <v>13.4</v>
      </c>
      <c r="N106" s="343">
        <f>Incentive!P106</f>
        <v>3</v>
      </c>
      <c r="O106" s="342">
        <f t="shared" si="5"/>
        <v>16.4</v>
      </c>
      <c r="P106" s="56"/>
      <c r="Q106" s="56"/>
      <c r="R106" s="56"/>
      <c r="S106" s="56"/>
      <c r="T106" s="56"/>
      <c r="U106" s="56"/>
      <c r="V106" s="56"/>
      <c r="W106" s="223"/>
      <c r="X106" s="223"/>
    </row>
    <row r="107" ht="15.75" customHeight="1">
      <c r="A107" s="20">
        <v>93.0</v>
      </c>
      <c r="B107" s="41" t="s">
        <v>303</v>
      </c>
      <c r="C107" s="42" t="s">
        <v>304</v>
      </c>
      <c r="D107" s="43" t="s">
        <v>305</v>
      </c>
      <c r="E107" s="218">
        <v>7.0</v>
      </c>
      <c r="F107" s="316">
        <f t="shared" si="1"/>
        <v>2.8</v>
      </c>
      <c r="G107" s="237">
        <v>15.0</v>
      </c>
      <c r="H107" s="222">
        <f t="shared" si="2"/>
        <v>6</v>
      </c>
      <c r="I107" s="239">
        <v>2.0</v>
      </c>
      <c r="J107" s="537">
        <v>2.0</v>
      </c>
      <c r="K107" s="531">
        <v>81.0</v>
      </c>
      <c r="L107" s="316" t="str">
        <f t="shared" si="3"/>
        <v>1</v>
      </c>
      <c r="M107" s="222">
        <f t="shared" si="4"/>
        <v>13.8</v>
      </c>
      <c r="N107" s="343">
        <f>Incentive!P107</f>
        <v>5</v>
      </c>
      <c r="O107" s="342">
        <f t="shared" si="5"/>
        <v>18.8</v>
      </c>
      <c r="P107" s="56"/>
      <c r="Q107" s="56"/>
      <c r="R107" s="56"/>
      <c r="S107" s="56"/>
      <c r="T107" s="56"/>
      <c r="U107" s="56"/>
      <c r="V107" s="56"/>
      <c r="W107" s="223"/>
      <c r="X107" s="223"/>
    </row>
    <row r="108" ht="15.75" customHeight="1">
      <c r="A108" s="48">
        <v>94.0</v>
      </c>
      <c r="B108" s="41" t="s">
        <v>306</v>
      </c>
      <c r="C108" s="42" t="s">
        <v>307</v>
      </c>
      <c r="D108" s="43" t="s">
        <v>308</v>
      </c>
      <c r="E108" s="218">
        <v>15.0</v>
      </c>
      <c r="F108" s="316">
        <f t="shared" si="1"/>
        <v>6</v>
      </c>
      <c r="G108" s="237">
        <v>15.0</v>
      </c>
      <c r="H108" s="222">
        <f t="shared" si="2"/>
        <v>6</v>
      </c>
      <c r="I108" s="537">
        <v>2.0</v>
      </c>
      <c r="J108" s="537">
        <v>2.0</v>
      </c>
      <c r="K108" s="531">
        <v>91.67</v>
      </c>
      <c r="L108" s="316" t="str">
        <f t="shared" si="3"/>
        <v>3</v>
      </c>
      <c r="M108" s="222">
        <f t="shared" si="4"/>
        <v>19</v>
      </c>
      <c r="N108" s="343">
        <f>Incentive!P108</f>
        <v>1</v>
      </c>
      <c r="O108" s="342">
        <f t="shared" si="5"/>
        <v>20</v>
      </c>
      <c r="P108" s="56"/>
      <c r="Q108" s="56"/>
      <c r="R108" s="56"/>
      <c r="S108" s="56"/>
      <c r="T108" s="56"/>
      <c r="U108" s="56"/>
      <c r="V108" s="56"/>
      <c r="W108" s="223"/>
      <c r="X108" s="223"/>
    </row>
    <row r="109" ht="15.75" customHeight="1">
      <c r="A109" s="20">
        <v>95.0</v>
      </c>
      <c r="B109" s="41" t="s">
        <v>309</v>
      </c>
      <c r="C109" s="42" t="s">
        <v>310</v>
      </c>
      <c r="D109" s="43" t="s">
        <v>311</v>
      </c>
      <c r="E109" s="218">
        <v>7.0</v>
      </c>
      <c r="F109" s="316">
        <f t="shared" si="1"/>
        <v>2.8</v>
      </c>
      <c r="G109" s="237">
        <v>11.0</v>
      </c>
      <c r="H109" s="222">
        <f t="shared" si="2"/>
        <v>4.4</v>
      </c>
      <c r="I109" s="239">
        <v>2.0</v>
      </c>
      <c r="J109" s="537">
        <v>2.0</v>
      </c>
      <c r="K109" s="531">
        <v>81.0</v>
      </c>
      <c r="L109" s="316" t="str">
        <f t="shared" si="3"/>
        <v>1</v>
      </c>
      <c r="M109" s="222">
        <f t="shared" si="4"/>
        <v>12.2</v>
      </c>
      <c r="N109" s="343">
        <f>Incentive!P109</f>
        <v>1</v>
      </c>
      <c r="O109" s="342">
        <f t="shared" si="5"/>
        <v>13.2</v>
      </c>
      <c r="P109" s="56"/>
      <c r="Q109" s="56"/>
      <c r="R109" s="56"/>
      <c r="S109" s="56"/>
      <c r="T109" s="56"/>
      <c r="U109" s="56"/>
      <c r="V109" s="56"/>
      <c r="W109" s="223"/>
      <c r="X109" s="223"/>
    </row>
    <row r="110" ht="15.75" customHeight="1">
      <c r="A110" s="48">
        <v>96.0</v>
      </c>
      <c r="B110" s="41" t="s">
        <v>312</v>
      </c>
      <c r="C110" s="42" t="s">
        <v>313</v>
      </c>
      <c r="D110" s="43" t="s">
        <v>314</v>
      </c>
      <c r="E110" s="218">
        <v>12.0</v>
      </c>
      <c r="F110" s="316">
        <f t="shared" si="1"/>
        <v>4.8</v>
      </c>
      <c r="G110" s="237">
        <v>15.0</v>
      </c>
      <c r="H110" s="222">
        <f t="shared" si="2"/>
        <v>6</v>
      </c>
      <c r="I110" s="537">
        <v>1.0</v>
      </c>
      <c r="J110" s="239">
        <v>2.0</v>
      </c>
      <c r="K110" s="531">
        <v>81.0</v>
      </c>
      <c r="L110" s="316" t="str">
        <f t="shared" si="3"/>
        <v>1</v>
      </c>
      <c r="M110" s="222">
        <f t="shared" si="4"/>
        <v>14.8</v>
      </c>
      <c r="N110" s="343">
        <f>Incentive!P110</f>
        <v>3</v>
      </c>
      <c r="O110" s="342">
        <f t="shared" si="5"/>
        <v>17.8</v>
      </c>
      <c r="P110" s="56"/>
      <c r="Q110" s="56"/>
      <c r="R110" s="56"/>
      <c r="S110" s="56"/>
      <c r="T110" s="56"/>
      <c r="U110" s="56"/>
      <c r="V110" s="56"/>
      <c r="W110" s="223"/>
      <c r="X110" s="223"/>
    </row>
    <row r="111" ht="15.75" customHeight="1">
      <c r="A111" s="20">
        <v>97.0</v>
      </c>
      <c r="B111" s="41" t="s">
        <v>315</v>
      </c>
      <c r="C111" s="42" t="s">
        <v>316</v>
      </c>
      <c r="D111" s="43" t="s">
        <v>317</v>
      </c>
      <c r="E111" s="218">
        <v>6.0</v>
      </c>
      <c r="F111" s="316">
        <f t="shared" si="1"/>
        <v>2.4</v>
      </c>
      <c r="G111" s="237">
        <v>12.0</v>
      </c>
      <c r="H111" s="222">
        <f t="shared" si="2"/>
        <v>4.8</v>
      </c>
      <c r="I111" s="537">
        <v>1.0</v>
      </c>
      <c r="J111" s="537">
        <v>2.0</v>
      </c>
      <c r="K111" s="531">
        <v>80.0</v>
      </c>
      <c r="L111" s="316" t="str">
        <f t="shared" si="3"/>
        <v>1</v>
      </c>
      <c r="M111" s="222">
        <f t="shared" si="4"/>
        <v>11.2</v>
      </c>
      <c r="N111" s="343">
        <f>Incentive!P111</f>
        <v>3</v>
      </c>
      <c r="O111" s="342">
        <f t="shared" si="5"/>
        <v>14.2</v>
      </c>
      <c r="P111" s="56"/>
      <c r="Q111" s="56"/>
      <c r="R111" s="56"/>
      <c r="S111" s="56"/>
      <c r="T111" s="56"/>
      <c r="U111" s="56"/>
      <c r="V111" s="56"/>
      <c r="W111" s="223"/>
      <c r="X111" s="223"/>
    </row>
    <row r="112" ht="15.75" customHeight="1">
      <c r="A112" s="48">
        <v>98.0</v>
      </c>
      <c r="B112" s="41" t="s">
        <v>318</v>
      </c>
      <c r="C112" s="42" t="s">
        <v>319</v>
      </c>
      <c r="D112" s="43" t="s">
        <v>320</v>
      </c>
      <c r="E112" s="218">
        <v>11.0</v>
      </c>
      <c r="F112" s="316">
        <f t="shared" si="1"/>
        <v>4.4</v>
      </c>
      <c r="G112" s="237">
        <v>15.0</v>
      </c>
      <c r="H112" s="222">
        <f t="shared" si="2"/>
        <v>6</v>
      </c>
      <c r="I112" s="239">
        <v>2.0</v>
      </c>
      <c r="J112" s="537">
        <v>2.0</v>
      </c>
      <c r="K112" s="531">
        <v>79.0</v>
      </c>
      <c r="L112" s="316" t="str">
        <f t="shared" si="3"/>
        <v>1</v>
      </c>
      <c r="M112" s="222">
        <f t="shared" si="4"/>
        <v>15.4</v>
      </c>
      <c r="N112" s="343">
        <f>Incentive!P112</f>
        <v>5</v>
      </c>
      <c r="O112" s="342">
        <f t="shared" si="5"/>
        <v>20.4</v>
      </c>
      <c r="P112" s="56"/>
      <c r="Q112" s="56"/>
      <c r="R112" s="56"/>
      <c r="S112" s="56"/>
      <c r="T112" s="56"/>
      <c r="U112" s="56"/>
      <c r="V112" s="56"/>
      <c r="W112" s="223"/>
      <c r="X112" s="223"/>
    </row>
    <row r="113" ht="15.75" customHeight="1">
      <c r="A113" s="20">
        <v>99.0</v>
      </c>
      <c r="B113" s="41" t="s">
        <v>321</v>
      </c>
      <c r="C113" s="42" t="s">
        <v>322</v>
      </c>
      <c r="D113" s="43" t="s">
        <v>323</v>
      </c>
      <c r="E113" s="218"/>
      <c r="F113" s="316"/>
      <c r="G113" s="238"/>
      <c r="H113" s="222"/>
      <c r="I113" s="537"/>
      <c r="J113" s="537"/>
      <c r="K113" s="531"/>
      <c r="L113" s="316"/>
      <c r="M113" s="222"/>
      <c r="N113" s="343"/>
      <c r="O113" s="310"/>
      <c r="P113" s="56"/>
      <c r="Q113" s="56"/>
      <c r="R113" s="56"/>
      <c r="S113" s="56"/>
      <c r="T113" s="56"/>
      <c r="U113" s="56"/>
      <c r="V113" s="56"/>
      <c r="W113" s="223"/>
      <c r="X113" s="223"/>
    </row>
    <row r="114" ht="15.75" customHeight="1">
      <c r="A114" s="48">
        <v>100.0</v>
      </c>
      <c r="B114" s="41" t="s">
        <v>324</v>
      </c>
      <c r="C114" s="42" t="s">
        <v>325</v>
      </c>
      <c r="D114" s="43" t="s">
        <v>326</v>
      </c>
      <c r="E114" s="218">
        <v>11.0</v>
      </c>
      <c r="F114" s="316">
        <f t="shared" ref="F114:F185" si="6">E114*6/15</f>
        <v>4.4</v>
      </c>
      <c r="G114" s="237">
        <v>15.0</v>
      </c>
      <c r="H114" s="222">
        <f t="shared" ref="H114:H185" si="7">G114*6/15</f>
        <v>6</v>
      </c>
      <c r="I114" s="537">
        <v>2.0</v>
      </c>
      <c r="J114" s="537">
        <v>2.0</v>
      </c>
      <c r="K114" s="531">
        <v>77.0</v>
      </c>
      <c r="L114" s="316" t="str">
        <f t="shared" ref="L114:L185" si="8">IF(K114&gt;=95,"4",IF(K114&gt;=89,"3",IF(K114&gt;=82,"2",IF(K114&gt;=75,"1","0"))))</f>
        <v>1</v>
      </c>
      <c r="M114" s="222">
        <f t="shared" ref="M114:M185" si="9">F114+H114+I114+J114+L114</f>
        <v>15.4</v>
      </c>
      <c r="N114" s="343">
        <f>Incentive!P114</f>
        <v>5</v>
      </c>
      <c r="O114" s="342">
        <f t="shared" ref="O114:O185" si="10">M114+N114</f>
        <v>20.4</v>
      </c>
      <c r="P114" s="56"/>
      <c r="Q114" s="56"/>
      <c r="R114" s="56"/>
      <c r="S114" s="56"/>
      <c r="T114" s="56"/>
      <c r="U114" s="56"/>
      <c r="V114" s="56"/>
      <c r="W114" s="223"/>
      <c r="X114" s="223"/>
    </row>
    <row r="115" ht="15.75" customHeight="1">
      <c r="A115" s="20">
        <v>101.0</v>
      </c>
      <c r="B115" s="41" t="s">
        <v>327</v>
      </c>
      <c r="C115" s="42" t="s">
        <v>328</v>
      </c>
      <c r="D115" s="43" t="s">
        <v>329</v>
      </c>
      <c r="E115" s="218">
        <v>10.0</v>
      </c>
      <c r="F115" s="316">
        <f t="shared" si="6"/>
        <v>4</v>
      </c>
      <c r="G115" s="237">
        <v>11.0</v>
      </c>
      <c r="H115" s="222">
        <f t="shared" si="7"/>
        <v>4.4</v>
      </c>
      <c r="I115" s="537">
        <v>2.0</v>
      </c>
      <c r="J115" s="537">
        <v>2.0</v>
      </c>
      <c r="K115" s="531">
        <v>79.0</v>
      </c>
      <c r="L115" s="316" t="str">
        <f t="shared" si="8"/>
        <v>1</v>
      </c>
      <c r="M115" s="222">
        <f t="shared" si="9"/>
        <v>13.4</v>
      </c>
      <c r="N115" s="343">
        <f>Incentive!P115</f>
        <v>5</v>
      </c>
      <c r="O115" s="342">
        <f t="shared" si="10"/>
        <v>18.4</v>
      </c>
      <c r="P115" s="56"/>
      <c r="Q115" s="56"/>
      <c r="R115" s="56"/>
      <c r="S115" s="56"/>
      <c r="T115" s="56"/>
      <c r="U115" s="56"/>
      <c r="V115" s="56"/>
      <c r="W115" s="223"/>
      <c r="X115" s="223"/>
    </row>
    <row r="116" ht="15.75" customHeight="1">
      <c r="A116" s="48">
        <v>102.0</v>
      </c>
      <c r="B116" s="41" t="s">
        <v>330</v>
      </c>
      <c r="C116" s="42" t="s">
        <v>331</v>
      </c>
      <c r="D116" s="43" t="s">
        <v>332</v>
      </c>
      <c r="E116" s="218">
        <v>4.0</v>
      </c>
      <c r="F116" s="316">
        <f t="shared" si="6"/>
        <v>1.6</v>
      </c>
      <c r="G116" s="237">
        <v>15.0</v>
      </c>
      <c r="H116" s="222">
        <f t="shared" si="7"/>
        <v>6</v>
      </c>
      <c r="I116" s="537">
        <v>2.0</v>
      </c>
      <c r="J116" s="537">
        <v>2.0</v>
      </c>
      <c r="K116" s="531">
        <v>78.0</v>
      </c>
      <c r="L116" s="316" t="str">
        <f t="shared" si="8"/>
        <v>1</v>
      </c>
      <c r="M116" s="222">
        <f t="shared" si="9"/>
        <v>12.6</v>
      </c>
      <c r="N116" s="343">
        <f>Incentive!P116</f>
        <v>1</v>
      </c>
      <c r="O116" s="342">
        <f t="shared" si="10"/>
        <v>13.6</v>
      </c>
      <c r="P116" s="56"/>
      <c r="Q116" s="56"/>
      <c r="R116" s="56"/>
      <c r="S116" s="56"/>
      <c r="T116" s="56"/>
      <c r="U116" s="56"/>
      <c r="V116" s="56"/>
      <c r="W116" s="223"/>
      <c r="X116" s="223"/>
    </row>
    <row r="117" ht="15.75" customHeight="1">
      <c r="A117" s="20">
        <v>103.0</v>
      </c>
      <c r="B117" s="41" t="s">
        <v>333</v>
      </c>
      <c r="C117" s="42" t="s">
        <v>334</v>
      </c>
      <c r="D117" s="43" t="s">
        <v>335</v>
      </c>
      <c r="E117" s="218">
        <v>13.0</v>
      </c>
      <c r="F117" s="316">
        <f t="shared" si="6"/>
        <v>5.2</v>
      </c>
      <c r="G117" s="237">
        <v>15.0</v>
      </c>
      <c r="H117" s="222">
        <f t="shared" si="7"/>
        <v>6</v>
      </c>
      <c r="I117" s="239">
        <v>2.0</v>
      </c>
      <c r="J117" s="537">
        <v>2.0</v>
      </c>
      <c r="K117" s="531">
        <v>77.0</v>
      </c>
      <c r="L117" s="316" t="str">
        <f t="shared" si="8"/>
        <v>1</v>
      </c>
      <c r="M117" s="222">
        <f t="shared" si="9"/>
        <v>16.2</v>
      </c>
      <c r="N117" s="343">
        <f>Incentive!P117</f>
        <v>1</v>
      </c>
      <c r="O117" s="342">
        <f t="shared" si="10"/>
        <v>17.2</v>
      </c>
      <c r="P117" s="56"/>
      <c r="Q117" s="56"/>
      <c r="R117" s="56"/>
      <c r="S117" s="56"/>
      <c r="T117" s="56"/>
      <c r="U117" s="56"/>
      <c r="V117" s="56"/>
      <c r="W117" s="223"/>
      <c r="X117" s="223"/>
    </row>
    <row r="118" ht="15.75" customHeight="1">
      <c r="A118" s="48">
        <v>104.0</v>
      </c>
      <c r="B118" s="41" t="s">
        <v>336</v>
      </c>
      <c r="C118" s="42" t="s">
        <v>337</v>
      </c>
      <c r="D118" s="43" t="s">
        <v>338</v>
      </c>
      <c r="E118" s="218">
        <v>7.0</v>
      </c>
      <c r="F118" s="316">
        <f t="shared" si="6"/>
        <v>2.8</v>
      </c>
      <c r="G118" s="237">
        <v>11.0</v>
      </c>
      <c r="H118" s="222">
        <f t="shared" si="7"/>
        <v>4.4</v>
      </c>
      <c r="I118" s="537">
        <v>2.0</v>
      </c>
      <c r="J118" s="537">
        <v>2.0</v>
      </c>
      <c r="K118" s="531">
        <v>80.56</v>
      </c>
      <c r="L118" s="316" t="str">
        <f t="shared" si="8"/>
        <v>1</v>
      </c>
      <c r="M118" s="222">
        <f t="shared" si="9"/>
        <v>12.2</v>
      </c>
      <c r="N118" s="343">
        <f>Incentive!P118</f>
        <v>3</v>
      </c>
      <c r="O118" s="342">
        <f t="shared" si="10"/>
        <v>15.2</v>
      </c>
      <c r="P118" s="56"/>
      <c r="Q118" s="56"/>
      <c r="R118" s="56"/>
      <c r="S118" s="56"/>
      <c r="T118" s="56"/>
      <c r="U118" s="56"/>
      <c r="V118" s="56"/>
      <c r="W118" s="223"/>
      <c r="X118" s="223"/>
    </row>
    <row r="119" ht="15.75" customHeight="1">
      <c r="A119" s="20">
        <v>105.0</v>
      </c>
      <c r="B119" s="41" t="s">
        <v>339</v>
      </c>
      <c r="C119" s="42" t="s">
        <v>340</v>
      </c>
      <c r="D119" s="43" t="s">
        <v>341</v>
      </c>
      <c r="E119" s="218">
        <v>13.0</v>
      </c>
      <c r="F119" s="316">
        <f t="shared" si="6"/>
        <v>5.2</v>
      </c>
      <c r="G119" s="237">
        <v>12.0</v>
      </c>
      <c r="H119" s="222">
        <f t="shared" si="7"/>
        <v>4.8</v>
      </c>
      <c r="I119" s="537">
        <v>2.0</v>
      </c>
      <c r="J119" s="537">
        <v>2.0</v>
      </c>
      <c r="K119" s="531">
        <v>78.0</v>
      </c>
      <c r="L119" s="316" t="str">
        <f t="shared" si="8"/>
        <v>1</v>
      </c>
      <c r="M119" s="222">
        <f t="shared" si="9"/>
        <v>15</v>
      </c>
      <c r="N119" s="343" t="str">
        <f>Incentive!P119</f>
        <v/>
      </c>
      <c r="O119" s="342">
        <f t="shared" si="10"/>
        <v>15</v>
      </c>
      <c r="P119" s="56"/>
      <c r="Q119" s="56"/>
      <c r="R119" s="56"/>
      <c r="S119" s="56"/>
      <c r="T119" s="56"/>
      <c r="U119" s="56"/>
      <c r="V119" s="56"/>
      <c r="W119" s="223"/>
      <c r="X119" s="223"/>
    </row>
    <row r="120" ht="15.75" customHeight="1">
      <c r="A120" s="48">
        <v>106.0</v>
      </c>
      <c r="B120" s="41" t="s">
        <v>342</v>
      </c>
      <c r="C120" s="42" t="s">
        <v>343</v>
      </c>
      <c r="D120" s="43" t="s">
        <v>344</v>
      </c>
      <c r="E120" s="218">
        <v>11.0</v>
      </c>
      <c r="F120" s="316">
        <f t="shared" si="6"/>
        <v>4.4</v>
      </c>
      <c r="G120" s="237">
        <v>14.0</v>
      </c>
      <c r="H120" s="222">
        <f t="shared" si="7"/>
        <v>5.6</v>
      </c>
      <c r="I120" s="239">
        <v>2.0</v>
      </c>
      <c r="J120" s="537">
        <v>1.0</v>
      </c>
      <c r="K120" s="531">
        <v>77.0</v>
      </c>
      <c r="L120" s="316" t="str">
        <f t="shared" si="8"/>
        <v>1</v>
      </c>
      <c r="M120" s="222">
        <f t="shared" si="9"/>
        <v>14</v>
      </c>
      <c r="N120" s="343">
        <f>Incentive!P120</f>
        <v>5</v>
      </c>
      <c r="O120" s="342">
        <f t="shared" si="10"/>
        <v>19</v>
      </c>
      <c r="P120" s="56"/>
      <c r="Q120" s="56"/>
      <c r="R120" s="56"/>
      <c r="S120" s="56"/>
      <c r="T120" s="56"/>
      <c r="U120" s="56"/>
      <c r="V120" s="56"/>
      <c r="W120" s="223"/>
      <c r="X120" s="223"/>
    </row>
    <row r="121" ht="15.75" customHeight="1">
      <c r="A121" s="20">
        <v>107.0</v>
      </c>
      <c r="B121" s="41" t="s">
        <v>345</v>
      </c>
      <c r="C121" s="42" t="s">
        <v>346</v>
      </c>
      <c r="D121" s="43" t="s">
        <v>347</v>
      </c>
      <c r="E121" s="218">
        <v>15.0</v>
      </c>
      <c r="F121" s="316">
        <f t="shared" si="6"/>
        <v>6</v>
      </c>
      <c r="G121" s="237">
        <v>11.0</v>
      </c>
      <c r="H121" s="222">
        <f t="shared" si="7"/>
        <v>4.4</v>
      </c>
      <c r="I121" s="537">
        <v>2.0</v>
      </c>
      <c r="J121" s="537">
        <v>2.0</v>
      </c>
      <c r="K121" s="531">
        <v>88.89</v>
      </c>
      <c r="L121" s="316" t="str">
        <f t="shared" si="8"/>
        <v>2</v>
      </c>
      <c r="M121" s="222">
        <f t="shared" si="9"/>
        <v>16.4</v>
      </c>
      <c r="N121" s="343">
        <f>Incentive!P121</f>
        <v>3</v>
      </c>
      <c r="O121" s="342">
        <f t="shared" si="10"/>
        <v>19.4</v>
      </c>
      <c r="P121" s="56"/>
      <c r="Q121" s="56"/>
      <c r="R121" s="56"/>
      <c r="S121" s="56"/>
      <c r="T121" s="56"/>
      <c r="U121" s="56"/>
      <c r="V121" s="56"/>
      <c r="W121" s="223"/>
      <c r="X121" s="223"/>
    </row>
    <row r="122" ht="15.75" customHeight="1">
      <c r="A122" s="48">
        <v>108.0</v>
      </c>
      <c r="B122" s="41" t="s">
        <v>348</v>
      </c>
      <c r="C122" s="42" t="s">
        <v>349</v>
      </c>
      <c r="D122" s="43" t="s">
        <v>350</v>
      </c>
      <c r="E122" s="218">
        <v>7.0</v>
      </c>
      <c r="F122" s="316">
        <f t="shared" si="6"/>
        <v>2.8</v>
      </c>
      <c r="G122" s="237">
        <v>10.0</v>
      </c>
      <c r="H122" s="222">
        <f t="shared" si="7"/>
        <v>4</v>
      </c>
      <c r="I122" s="537">
        <v>2.0</v>
      </c>
      <c r="J122" s="537">
        <v>2.0</v>
      </c>
      <c r="K122" s="531">
        <v>80.56</v>
      </c>
      <c r="L122" s="316" t="str">
        <f t="shared" si="8"/>
        <v>1</v>
      </c>
      <c r="M122" s="222">
        <f t="shared" si="9"/>
        <v>11.8</v>
      </c>
      <c r="N122" s="343">
        <f>Incentive!P122</f>
        <v>3</v>
      </c>
      <c r="O122" s="535">
        <f t="shared" si="10"/>
        <v>14.8</v>
      </c>
      <c r="P122" s="56"/>
      <c r="Q122" s="56"/>
      <c r="R122" s="56"/>
      <c r="S122" s="56"/>
      <c r="T122" s="56"/>
      <c r="U122" s="56"/>
      <c r="V122" s="56"/>
      <c r="W122" s="223"/>
      <c r="X122" s="223"/>
    </row>
    <row r="123" ht="15.75" customHeight="1">
      <c r="A123" s="20">
        <v>109.0</v>
      </c>
      <c r="B123" s="41" t="s">
        <v>351</v>
      </c>
      <c r="C123" s="42" t="s">
        <v>352</v>
      </c>
      <c r="D123" s="43" t="s">
        <v>353</v>
      </c>
      <c r="E123" s="218">
        <v>7.0</v>
      </c>
      <c r="F123" s="316">
        <f t="shared" si="6"/>
        <v>2.8</v>
      </c>
      <c r="G123" s="237">
        <v>14.0</v>
      </c>
      <c r="H123" s="222">
        <f t="shared" si="7"/>
        <v>5.6</v>
      </c>
      <c r="I123" s="537">
        <v>2.0</v>
      </c>
      <c r="J123" s="537">
        <v>2.0</v>
      </c>
      <c r="K123" s="531">
        <v>77.0</v>
      </c>
      <c r="L123" s="316" t="str">
        <f t="shared" si="8"/>
        <v>1</v>
      </c>
      <c r="M123" s="222">
        <f t="shared" si="9"/>
        <v>13.4</v>
      </c>
      <c r="N123" s="343">
        <f>Incentive!P123</f>
        <v>3</v>
      </c>
      <c r="O123" s="535">
        <f t="shared" si="10"/>
        <v>16.4</v>
      </c>
      <c r="P123" s="56"/>
      <c r="Q123" s="56"/>
      <c r="R123" s="56"/>
      <c r="S123" s="56"/>
      <c r="T123" s="56"/>
      <c r="U123" s="56"/>
      <c r="V123" s="56"/>
      <c r="W123" s="223"/>
      <c r="X123" s="223"/>
    </row>
    <row r="124" ht="15.75" customHeight="1">
      <c r="A124" s="48">
        <v>110.0</v>
      </c>
      <c r="B124" s="41" t="s">
        <v>354</v>
      </c>
      <c r="C124" s="42" t="s">
        <v>355</v>
      </c>
      <c r="D124" s="43" t="s">
        <v>356</v>
      </c>
      <c r="E124" s="218">
        <v>14.0</v>
      </c>
      <c r="F124" s="316">
        <f t="shared" si="6"/>
        <v>5.6</v>
      </c>
      <c r="G124" s="237">
        <v>13.0</v>
      </c>
      <c r="H124" s="222">
        <f t="shared" si="7"/>
        <v>5.2</v>
      </c>
      <c r="I124" s="537">
        <v>2.0</v>
      </c>
      <c r="J124" s="537">
        <v>1.0</v>
      </c>
      <c r="K124" s="531">
        <v>88.89</v>
      </c>
      <c r="L124" s="316" t="str">
        <f t="shared" si="8"/>
        <v>2</v>
      </c>
      <c r="M124" s="222">
        <f t="shared" si="9"/>
        <v>15.8</v>
      </c>
      <c r="N124" s="343">
        <f>Incentive!P124</f>
        <v>1</v>
      </c>
      <c r="O124" s="535">
        <f t="shared" si="10"/>
        <v>16.8</v>
      </c>
      <c r="P124" s="56"/>
      <c r="Q124" s="56"/>
      <c r="R124" s="56"/>
      <c r="S124" s="56"/>
      <c r="T124" s="56"/>
      <c r="U124" s="56"/>
      <c r="V124" s="56"/>
      <c r="W124" s="223"/>
      <c r="X124" s="223"/>
    </row>
    <row r="125" ht="15.75" customHeight="1">
      <c r="A125" s="20">
        <v>111.0</v>
      </c>
      <c r="B125" s="41" t="s">
        <v>357</v>
      </c>
      <c r="C125" s="42" t="s">
        <v>358</v>
      </c>
      <c r="D125" s="43" t="s">
        <v>359</v>
      </c>
      <c r="E125" s="218">
        <v>5.0</v>
      </c>
      <c r="F125" s="316">
        <f t="shared" si="6"/>
        <v>2</v>
      </c>
      <c r="G125" s="237">
        <v>15.0</v>
      </c>
      <c r="H125" s="222">
        <f t="shared" si="7"/>
        <v>6</v>
      </c>
      <c r="I125" s="537">
        <v>2.0</v>
      </c>
      <c r="J125" s="537">
        <v>2.0</v>
      </c>
      <c r="K125" s="531">
        <v>88.89</v>
      </c>
      <c r="L125" s="316" t="str">
        <f t="shared" si="8"/>
        <v>2</v>
      </c>
      <c r="M125" s="222">
        <f t="shared" si="9"/>
        <v>14</v>
      </c>
      <c r="N125" s="343">
        <f>Incentive!P125</f>
        <v>2</v>
      </c>
      <c r="O125" s="535">
        <f t="shared" si="10"/>
        <v>16</v>
      </c>
      <c r="P125" s="56"/>
      <c r="Q125" s="56"/>
      <c r="R125" s="56"/>
      <c r="S125" s="56"/>
      <c r="T125" s="56"/>
      <c r="U125" s="56"/>
      <c r="V125" s="56"/>
      <c r="W125" s="223"/>
      <c r="X125" s="223"/>
    </row>
    <row r="126" ht="15.75" customHeight="1">
      <c r="A126" s="48">
        <v>112.0</v>
      </c>
      <c r="B126" s="41" t="s">
        <v>360</v>
      </c>
      <c r="C126" s="42" t="s">
        <v>361</v>
      </c>
      <c r="D126" s="43" t="s">
        <v>362</v>
      </c>
      <c r="E126" s="218">
        <v>7.0</v>
      </c>
      <c r="F126" s="316">
        <f t="shared" si="6"/>
        <v>2.8</v>
      </c>
      <c r="G126" s="237">
        <v>13.0</v>
      </c>
      <c r="H126" s="222">
        <f t="shared" si="7"/>
        <v>5.2</v>
      </c>
      <c r="I126" s="239">
        <v>2.0</v>
      </c>
      <c r="J126" s="537">
        <v>2.0</v>
      </c>
      <c r="K126" s="531">
        <v>78.0</v>
      </c>
      <c r="L126" s="316" t="str">
        <f t="shared" si="8"/>
        <v>1</v>
      </c>
      <c r="M126" s="222">
        <f t="shared" si="9"/>
        <v>13</v>
      </c>
      <c r="N126" s="343">
        <f>Incentive!P126</f>
        <v>3</v>
      </c>
      <c r="O126" s="535">
        <f t="shared" si="10"/>
        <v>16</v>
      </c>
      <c r="P126" s="56"/>
      <c r="Q126" s="56"/>
      <c r="R126" s="56"/>
      <c r="S126" s="56"/>
      <c r="T126" s="56"/>
      <c r="U126" s="56"/>
      <c r="V126" s="56"/>
      <c r="W126" s="223"/>
      <c r="X126" s="223"/>
    </row>
    <row r="127" ht="15.75" customHeight="1">
      <c r="A127" s="20">
        <v>113.0</v>
      </c>
      <c r="B127" s="41" t="s">
        <v>363</v>
      </c>
      <c r="C127" s="42" t="s">
        <v>364</v>
      </c>
      <c r="D127" s="43" t="s">
        <v>365</v>
      </c>
      <c r="E127" s="218">
        <v>7.0</v>
      </c>
      <c r="F127" s="316">
        <f t="shared" si="6"/>
        <v>2.8</v>
      </c>
      <c r="G127" s="237">
        <v>15.0</v>
      </c>
      <c r="H127" s="222">
        <f t="shared" si="7"/>
        <v>6</v>
      </c>
      <c r="I127" s="239">
        <v>2.0</v>
      </c>
      <c r="J127" s="537">
        <v>2.0</v>
      </c>
      <c r="K127" s="531">
        <v>77.0</v>
      </c>
      <c r="L127" s="316" t="str">
        <f t="shared" si="8"/>
        <v>1</v>
      </c>
      <c r="M127" s="222">
        <f t="shared" si="9"/>
        <v>13.8</v>
      </c>
      <c r="N127" s="343">
        <f>Incentive!P127</f>
        <v>4</v>
      </c>
      <c r="O127" s="535">
        <f t="shared" si="10"/>
        <v>17.8</v>
      </c>
      <c r="P127" s="56"/>
      <c r="Q127" s="56"/>
      <c r="R127" s="56"/>
      <c r="S127" s="56"/>
      <c r="T127" s="56"/>
      <c r="U127" s="56"/>
      <c r="V127" s="56"/>
      <c r="W127" s="223"/>
      <c r="X127" s="223"/>
    </row>
    <row r="128" ht="15.75" customHeight="1">
      <c r="A128" s="48">
        <v>114.0</v>
      </c>
      <c r="B128" s="41" t="s">
        <v>366</v>
      </c>
      <c r="C128" s="42" t="s">
        <v>367</v>
      </c>
      <c r="D128" s="43" t="s">
        <v>368</v>
      </c>
      <c r="E128" s="218">
        <v>4.0</v>
      </c>
      <c r="F128" s="316">
        <f t="shared" si="6"/>
        <v>1.6</v>
      </c>
      <c r="G128" s="237">
        <v>14.0</v>
      </c>
      <c r="H128" s="222">
        <f t="shared" si="7"/>
        <v>5.6</v>
      </c>
      <c r="I128" s="537">
        <v>2.0</v>
      </c>
      <c r="J128" s="537">
        <v>2.0</v>
      </c>
      <c r="K128" s="531">
        <v>78.0</v>
      </c>
      <c r="L128" s="316" t="str">
        <f t="shared" si="8"/>
        <v>1</v>
      </c>
      <c r="M128" s="222">
        <f t="shared" si="9"/>
        <v>12.2</v>
      </c>
      <c r="N128" s="343">
        <f>Incentive!P128</f>
        <v>3</v>
      </c>
      <c r="O128" s="535">
        <f t="shared" si="10"/>
        <v>15.2</v>
      </c>
      <c r="P128" s="56"/>
      <c r="Q128" s="56"/>
      <c r="R128" s="56"/>
      <c r="S128" s="56"/>
      <c r="T128" s="56"/>
      <c r="U128" s="56"/>
      <c r="V128" s="56"/>
      <c r="W128" s="223"/>
      <c r="X128" s="223"/>
    </row>
    <row r="129" ht="15.75" customHeight="1">
      <c r="A129" s="20">
        <v>115.0</v>
      </c>
      <c r="B129" s="41" t="s">
        <v>369</v>
      </c>
      <c r="C129" s="42" t="s">
        <v>370</v>
      </c>
      <c r="D129" s="43" t="s">
        <v>371</v>
      </c>
      <c r="E129" s="218">
        <v>6.0</v>
      </c>
      <c r="F129" s="316">
        <f t="shared" si="6"/>
        <v>2.4</v>
      </c>
      <c r="G129" s="237">
        <v>10.0</v>
      </c>
      <c r="H129" s="222">
        <f t="shared" si="7"/>
        <v>4</v>
      </c>
      <c r="I129" s="537">
        <v>2.0</v>
      </c>
      <c r="J129" s="537">
        <v>2.0</v>
      </c>
      <c r="K129" s="531">
        <v>80.56</v>
      </c>
      <c r="L129" s="316" t="str">
        <f t="shared" si="8"/>
        <v>1</v>
      </c>
      <c r="M129" s="222">
        <f t="shared" si="9"/>
        <v>11.4</v>
      </c>
      <c r="N129" s="343">
        <f>Incentive!P129</f>
        <v>3</v>
      </c>
      <c r="O129" s="535">
        <f t="shared" si="10"/>
        <v>14.4</v>
      </c>
      <c r="P129" s="56"/>
      <c r="Q129" s="56"/>
      <c r="R129" s="56"/>
      <c r="S129" s="56"/>
      <c r="T129" s="56"/>
      <c r="U129" s="56"/>
      <c r="V129" s="56"/>
      <c r="W129" s="223"/>
      <c r="X129" s="223"/>
    </row>
    <row r="130" ht="15.75" customHeight="1">
      <c r="A130" s="48">
        <v>116.0</v>
      </c>
      <c r="B130" s="41" t="s">
        <v>372</v>
      </c>
      <c r="C130" s="42" t="s">
        <v>373</v>
      </c>
      <c r="D130" s="43" t="s">
        <v>374</v>
      </c>
      <c r="E130" s="218">
        <v>5.0</v>
      </c>
      <c r="F130" s="316">
        <f t="shared" si="6"/>
        <v>2</v>
      </c>
      <c r="G130" s="237">
        <v>12.0</v>
      </c>
      <c r="H130" s="222">
        <f t="shared" si="7"/>
        <v>4.8</v>
      </c>
      <c r="I130" s="537">
        <v>1.0</v>
      </c>
      <c r="J130" s="537">
        <v>2.0</v>
      </c>
      <c r="K130" s="531">
        <v>91.67</v>
      </c>
      <c r="L130" s="316" t="str">
        <f t="shared" si="8"/>
        <v>3</v>
      </c>
      <c r="M130" s="222">
        <f t="shared" si="9"/>
        <v>12.8</v>
      </c>
      <c r="N130" s="343">
        <f>Incentive!P130</f>
        <v>4</v>
      </c>
      <c r="O130" s="535">
        <f t="shared" si="10"/>
        <v>16.8</v>
      </c>
      <c r="P130" s="56"/>
      <c r="Q130" s="56"/>
      <c r="R130" s="56"/>
      <c r="S130" s="56"/>
      <c r="T130" s="56"/>
      <c r="U130" s="56"/>
      <c r="V130" s="56"/>
      <c r="W130" s="223"/>
      <c r="X130" s="223"/>
    </row>
    <row r="131" ht="15.75" customHeight="1">
      <c r="A131" s="20">
        <v>117.0</v>
      </c>
      <c r="B131" s="41" t="s">
        <v>375</v>
      </c>
      <c r="C131" s="42" t="s">
        <v>376</v>
      </c>
      <c r="D131" s="43" t="s">
        <v>377</v>
      </c>
      <c r="E131" s="218">
        <v>1.0</v>
      </c>
      <c r="F131" s="316">
        <f t="shared" si="6"/>
        <v>0.4</v>
      </c>
      <c r="G131" s="237">
        <v>12.0</v>
      </c>
      <c r="H131" s="222">
        <f t="shared" si="7"/>
        <v>4.8</v>
      </c>
      <c r="I131" s="537">
        <v>2.0</v>
      </c>
      <c r="J131" s="537">
        <v>2.0</v>
      </c>
      <c r="K131" s="531">
        <v>77.0</v>
      </c>
      <c r="L131" s="316" t="str">
        <f t="shared" si="8"/>
        <v>1</v>
      </c>
      <c r="M131" s="222">
        <f t="shared" si="9"/>
        <v>10.2</v>
      </c>
      <c r="N131" s="343">
        <f>Incentive!P131</f>
        <v>3</v>
      </c>
      <c r="O131" s="535">
        <f t="shared" si="10"/>
        <v>13.2</v>
      </c>
      <c r="P131" s="56"/>
      <c r="Q131" s="56"/>
      <c r="R131" s="56"/>
      <c r="S131" s="56"/>
      <c r="T131" s="56"/>
      <c r="U131" s="56"/>
      <c r="V131" s="56"/>
      <c r="W131" s="223"/>
      <c r="X131" s="223"/>
    </row>
    <row r="132" ht="15.75" customHeight="1">
      <c r="A132" s="48">
        <v>118.0</v>
      </c>
      <c r="B132" s="41" t="s">
        <v>378</v>
      </c>
      <c r="C132" s="42" t="s">
        <v>379</v>
      </c>
      <c r="D132" s="43" t="s">
        <v>380</v>
      </c>
      <c r="E132" s="218">
        <v>9.0</v>
      </c>
      <c r="F132" s="316">
        <f t="shared" si="6"/>
        <v>3.6</v>
      </c>
      <c r="G132" s="237">
        <v>13.0</v>
      </c>
      <c r="H132" s="222">
        <f t="shared" si="7"/>
        <v>5.2</v>
      </c>
      <c r="I132" s="537">
        <v>2.0</v>
      </c>
      <c r="J132" s="537">
        <v>2.0</v>
      </c>
      <c r="K132" s="531">
        <v>79.0</v>
      </c>
      <c r="L132" s="316" t="str">
        <f t="shared" si="8"/>
        <v>1</v>
      </c>
      <c r="M132" s="222">
        <f t="shared" si="9"/>
        <v>13.8</v>
      </c>
      <c r="N132" s="343">
        <f>Incentive!P132</f>
        <v>3</v>
      </c>
      <c r="O132" s="535">
        <f t="shared" si="10"/>
        <v>16.8</v>
      </c>
      <c r="P132" s="56"/>
      <c r="Q132" s="56"/>
      <c r="R132" s="56"/>
      <c r="S132" s="56"/>
      <c r="T132" s="56"/>
      <c r="U132" s="56"/>
      <c r="V132" s="56"/>
      <c r="W132" s="223"/>
      <c r="X132" s="223"/>
    </row>
    <row r="133" ht="15.75" customHeight="1">
      <c r="A133" s="20">
        <v>119.0</v>
      </c>
      <c r="B133" s="41" t="s">
        <v>381</v>
      </c>
      <c r="C133" s="42" t="s">
        <v>382</v>
      </c>
      <c r="D133" s="43" t="s">
        <v>383</v>
      </c>
      <c r="E133" s="218">
        <v>11.0</v>
      </c>
      <c r="F133" s="316">
        <f t="shared" si="6"/>
        <v>4.4</v>
      </c>
      <c r="G133" s="237">
        <v>10.0</v>
      </c>
      <c r="H133" s="222">
        <f t="shared" si="7"/>
        <v>4</v>
      </c>
      <c r="I133" s="537">
        <v>2.0</v>
      </c>
      <c r="J133" s="537">
        <v>2.0</v>
      </c>
      <c r="K133" s="531">
        <v>77.0</v>
      </c>
      <c r="L133" s="316" t="str">
        <f t="shared" si="8"/>
        <v>1</v>
      </c>
      <c r="M133" s="222">
        <f t="shared" si="9"/>
        <v>13.4</v>
      </c>
      <c r="N133" s="343">
        <f>Incentive!P133</f>
        <v>3</v>
      </c>
      <c r="O133" s="535">
        <f t="shared" si="10"/>
        <v>16.4</v>
      </c>
      <c r="P133" s="56"/>
      <c r="Q133" s="56"/>
      <c r="R133" s="56"/>
      <c r="S133" s="56"/>
      <c r="T133" s="56"/>
      <c r="U133" s="56"/>
      <c r="V133" s="56"/>
      <c r="W133" s="223"/>
      <c r="X133" s="223"/>
    </row>
    <row r="134" ht="15.75" customHeight="1">
      <c r="A134" s="48">
        <v>120.0</v>
      </c>
      <c r="B134" s="41" t="s">
        <v>384</v>
      </c>
      <c r="C134" s="42" t="s">
        <v>385</v>
      </c>
      <c r="D134" s="43" t="s">
        <v>386</v>
      </c>
      <c r="E134" s="218">
        <v>8.0</v>
      </c>
      <c r="F134" s="316">
        <f t="shared" si="6"/>
        <v>3.2</v>
      </c>
      <c r="G134" s="237">
        <v>9.0</v>
      </c>
      <c r="H134" s="222">
        <f t="shared" si="7"/>
        <v>3.6</v>
      </c>
      <c r="I134" s="537">
        <v>2.0</v>
      </c>
      <c r="J134" s="537">
        <v>2.0</v>
      </c>
      <c r="K134" s="531">
        <v>80.0</v>
      </c>
      <c r="L134" s="316" t="str">
        <f t="shared" si="8"/>
        <v>1</v>
      </c>
      <c r="M134" s="222">
        <f t="shared" si="9"/>
        <v>11.8</v>
      </c>
      <c r="N134" s="343" t="str">
        <f>Incentive!P134</f>
        <v/>
      </c>
      <c r="O134" s="535">
        <f t="shared" si="10"/>
        <v>11.8</v>
      </c>
      <c r="P134" s="56"/>
      <c r="Q134" s="56"/>
      <c r="R134" s="56"/>
      <c r="S134" s="56"/>
      <c r="T134" s="56"/>
      <c r="U134" s="56"/>
      <c r="V134" s="56"/>
      <c r="W134" s="223"/>
      <c r="X134" s="223"/>
    </row>
    <row r="135" ht="15.75" customHeight="1">
      <c r="A135" s="20">
        <v>121.0</v>
      </c>
      <c r="B135" s="41" t="s">
        <v>387</v>
      </c>
      <c r="C135" s="42" t="s">
        <v>388</v>
      </c>
      <c r="D135" s="43" t="s">
        <v>389</v>
      </c>
      <c r="E135" s="218">
        <v>9.0</v>
      </c>
      <c r="F135" s="316">
        <f t="shared" si="6"/>
        <v>3.6</v>
      </c>
      <c r="G135" s="237">
        <v>11.0</v>
      </c>
      <c r="H135" s="222">
        <f t="shared" si="7"/>
        <v>4.4</v>
      </c>
      <c r="I135" s="537">
        <v>1.0</v>
      </c>
      <c r="J135" s="537">
        <v>2.0</v>
      </c>
      <c r="K135" s="531">
        <v>80.56</v>
      </c>
      <c r="L135" s="316" t="str">
        <f t="shared" si="8"/>
        <v>1</v>
      </c>
      <c r="M135" s="222">
        <f t="shared" si="9"/>
        <v>12</v>
      </c>
      <c r="N135" s="343">
        <f>Incentive!P135</f>
        <v>3</v>
      </c>
      <c r="O135" s="535">
        <f t="shared" si="10"/>
        <v>15</v>
      </c>
      <c r="P135" s="56"/>
      <c r="Q135" s="56"/>
      <c r="R135" s="56"/>
      <c r="S135" s="56"/>
      <c r="T135" s="56"/>
      <c r="U135" s="56"/>
      <c r="V135" s="56"/>
      <c r="W135" s="223"/>
      <c r="X135" s="223"/>
    </row>
    <row r="136" ht="15.75" customHeight="1">
      <c r="A136" s="48">
        <v>122.0</v>
      </c>
      <c r="B136" s="41" t="s">
        <v>390</v>
      </c>
      <c r="C136" s="42" t="s">
        <v>391</v>
      </c>
      <c r="D136" s="43" t="s">
        <v>392</v>
      </c>
      <c r="E136" s="218">
        <v>7.0</v>
      </c>
      <c r="F136" s="316">
        <f t="shared" si="6"/>
        <v>2.8</v>
      </c>
      <c r="G136" s="237">
        <v>14.0</v>
      </c>
      <c r="H136" s="222">
        <f t="shared" si="7"/>
        <v>5.6</v>
      </c>
      <c r="I136" s="537">
        <v>2.0</v>
      </c>
      <c r="J136" s="537">
        <v>2.0</v>
      </c>
      <c r="K136" s="531">
        <v>80.56</v>
      </c>
      <c r="L136" s="316" t="str">
        <f t="shared" si="8"/>
        <v>1</v>
      </c>
      <c r="M136" s="222">
        <f t="shared" si="9"/>
        <v>13.4</v>
      </c>
      <c r="N136" s="343">
        <f>Incentive!P136</f>
        <v>1</v>
      </c>
      <c r="O136" s="535">
        <f t="shared" si="10"/>
        <v>14.4</v>
      </c>
      <c r="P136" s="56"/>
      <c r="Q136" s="56"/>
      <c r="R136" s="56"/>
      <c r="S136" s="56"/>
      <c r="T136" s="56"/>
      <c r="U136" s="56"/>
      <c r="V136" s="56"/>
      <c r="W136" s="223"/>
      <c r="X136" s="223"/>
    </row>
    <row r="137" ht="15.75" customHeight="1">
      <c r="A137" s="20">
        <v>123.0</v>
      </c>
      <c r="B137" s="41" t="s">
        <v>393</v>
      </c>
      <c r="C137" s="42" t="s">
        <v>394</v>
      </c>
      <c r="D137" s="43" t="s">
        <v>395</v>
      </c>
      <c r="E137" s="218">
        <v>6.0</v>
      </c>
      <c r="F137" s="316">
        <f t="shared" si="6"/>
        <v>2.4</v>
      </c>
      <c r="G137" s="237">
        <v>13.0</v>
      </c>
      <c r="H137" s="222">
        <f t="shared" si="7"/>
        <v>5.2</v>
      </c>
      <c r="I137" s="537">
        <v>2.0</v>
      </c>
      <c r="J137" s="537">
        <v>2.0</v>
      </c>
      <c r="K137" s="531">
        <v>77.0</v>
      </c>
      <c r="L137" s="316" t="str">
        <f t="shared" si="8"/>
        <v>1</v>
      </c>
      <c r="M137" s="222">
        <f t="shared" si="9"/>
        <v>12.6</v>
      </c>
      <c r="N137" s="343">
        <f>Incentive!P137</f>
        <v>3</v>
      </c>
      <c r="O137" s="535">
        <f t="shared" si="10"/>
        <v>15.6</v>
      </c>
      <c r="P137" s="56"/>
      <c r="Q137" s="56"/>
      <c r="R137" s="56"/>
      <c r="S137" s="56"/>
      <c r="T137" s="56"/>
      <c r="U137" s="56"/>
      <c r="V137" s="56"/>
      <c r="W137" s="223"/>
      <c r="X137" s="223"/>
    </row>
    <row r="138" ht="15.75" customHeight="1">
      <c r="A138" s="48">
        <v>124.0</v>
      </c>
      <c r="B138" s="41" t="s">
        <v>396</v>
      </c>
      <c r="C138" s="42" t="s">
        <v>397</v>
      </c>
      <c r="D138" s="43" t="s">
        <v>398</v>
      </c>
      <c r="E138" s="218">
        <v>2.0</v>
      </c>
      <c r="F138" s="316">
        <f t="shared" si="6"/>
        <v>0.8</v>
      </c>
      <c r="G138" s="237">
        <v>15.0</v>
      </c>
      <c r="H138" s="222">
        <f t="shared" si="7"/>
        <v>6</v>
      </c>
      <c r="I138" s="537">
        <v>2.0</v>
      </c>
      <c r="J138" s="537">
        <v>2.0</v>
      </c>
      <c r="K138" s="531">
        <v>79.0</v>
      </c>
      <c r="L138" s="316" t="str">
        <f t="shared" si="8"/>
        <v>1</v>
      </c>
      <c r="M138" s="222">
        <f t="shared" si="9"/>
        <v>11.8</v>
      </c>
      <c r="N138" s="343">
        <f>Incentive!P138</f>
        <v>3</v>
      </c>
      <c r="O138" s="535">
        <f t="shared" si="10"/>
        <v>14.8</v>
      </c>
      <c r="P138" s="56"/>
      <c r="Q138" s="56"/>
      <c r="R138" s="56"/>
      <c r="S138" s="56"/>
      <c r="T138" s="56"/>
      <c r="U138" s="56"/>
      <c r="V138" s="56"/>
      <c r="W138" s="223"/>
      <c r="X138" s="223"/>
    </row>
    <row r="139" ht="15.75" customHeight="1">
      <c r="A139" s="20">
        <v>125.0</v>
      </c>
      <c r="B139" s="41" t="s">
        <v>399</v>
      </c>
      <c r="C139" s="42" t="s">
        <v>400</v>
      </c>
      <c r="D139" s="43" t="s">
        <v>401</v>
      </c>
      <c r="E139" s="218">
        <v>13.0</v>
      </c>
      <c r="F139" s="316">
        <f t="shared" si="6"/>
        <v>5.2</v>
      </c>
      <c r="G139" s="237">
        <v>13.0</v>
      </c>
      <c r="H139" s="222">
        <f t="shared" si="7"/>
        <v>5.2</v>
      </c>
      <c r="I139" s="537">
        <v>2.0</v>
      </c>
      <c r="J139" s="537">
        <v>2.0</v>
      </c>
      <c r="K139" s="531">
        <v>80.0</v>
      </c>
      <c r="L139" s="316" t="str">
        <f t="shared" si="8"/>
        <v>1</v>
      </c>
      <c r="M139" s="222">
        <f t="shared" si="9"/>
        <v>15.4</v>
      </c>
      <c r="N139" s="343">
        <f>Incentive!P139</f>
        <v>5</v>
      </c>
      <c r="O139" s="535">
        <f t="shared" si="10"/>
        <v>20.4</v>
      </c>
      <c r="P139" s="56"/>
      <c r="Q139" s="56"/>
      <c r="R139" s="56"/>
      <c r="S139" s="56"/>
      <c r="T139" s="56"/>
      <c r="U139" s="56"/>
      <c r="V139" s="56"/>
      <c r="W139" s="223"/>
      <c r="X139" s="223"/>
    </row>
    <row r="140" ht="15.75" customHeight="1">
      <c r="A140" s="48">
        <v>126.0</v>
      </c>
      <c r="B140" s="41" t="s">
        <v>402</v>
      </c>
      <c r="C140" s="42" t="s">
        <v>403</v>
      </c>
      <c r="D140" s="43" t="s">
        <v>404</v>
      </c>
      <c r="E140" s="218">
        <v>12.0</v>
      </c>
      <c r="F140" s="316">
        <f t="shared" si="6"/>
        <v>4.8</v>
      </c>
      <c r="G140" s="237">
        <v>15.0</v>
      </c>
      <c r="H140" s="222">
        <f t="shared" si="7"/>
        <v>6</v>
      </c>
      <c r="I140" s="537">
        <v>2.0</v>
      </c>
      <c r="J140" s="537">
        <v>2.0</v>
      </c>
      <c r="K140" s="531">
        <v>81.0</v>
      </c>
      <c r="L140" s="316" t="str">
        <f t="shared" si="8"/>
        <v>1</v>
      </c>
      <c r="M140" s="222">
        <f t="shared" si="9"/>
        <v>15.8</v>
      </c>
      <c r="N140" s="343" t="str">
        <f>Incentive!P140</f>
        <v/>
      </c>
      <c r="O140" s="535">
        <f t="shared" si="10"/>
        <v>15.8</v>
      </c>
      <c r="P140" s="56"/>
      <c r="Q140" s="56"/>
      <c r="R140" s="56"/>
      <c r="S140" s="56"/>
      <c r="T140" s="56"/>
      <c r="U140" s="56"/>
      <c r="V140" s="56"/>
      <c r="W140" s="223"/>
      <c r="X140" s="223"/>
    </row>
    <row r="141" ht="15.75" customHeight="1">
      <c r="A141" s="20">
        <v>127.0</v>
      </c>
      <c r="B141" s="41" t="s">
        <v>405</v>
      </c>
      <c r="C141" s="42" t="s">
        <v>406</v>
      </c>
      <c r="D141" s="43" t="s">
        <v>407</v>
      </c>
      <c r="E141" s="218">
        <v>8.0</v>
      </c>
      <c r="F141" s="316">
        <f t="shared" si="6"/>
        <v>3.2</v>
      </c>
      <c r="G141" s="237">
        <v>13.0</v>
      </c>
      <c r="H141" s="222">
        <f t="shared" si="7"/>
        <v>5.2</v>
      </c>
      <c r="I141" s="537">
        <v>2.0</v>
      </c>
      <c r="J141" s="537">
        <v>2.0</v>
      </c>
      <c r="K141" s="531">
        <v>77.0</v>
      </c>
      <c r="L141" s="316" t="str">
        <f t="shared" si="8"/>
        <v>1</v>
      </c>
      <c r="M141" s="222">
        <f t="shared" si="9"/>
        <v>13.4</v>
      </c>
      <c r="N141" s="343">
        <f>Incentive!P141</f>
        <v>4</v>
      </c>
      <c r="O141" s="535">
        <f t="shared" si="10"/>
        <v>17.4</v>
      </c>
      <c r="P141" s="56"/>
      <c r="Q141" s="56"/>
      <c r="R141" s="56"/>
      <c r="S141" s="56"/>
      <c r="T141" s="56"/>
      <c r="U141" s="56"/>
      <c r="V141" s="56"/>
      <c r="W141" s="223"/>
      <c r="X141" s="223"/>
    </row>
    <row r="142" ht="15.75" customHeight="1">
      <c r="A142" s="48">
        <v>128.0</v>
      </c>
      <c r="B142" s="41" t="s">
        <v>408</v>
      </c>
      <c r="C142" s="42" t="s">
        <v>409</v>
      </c>
      <c r="D142" s="43" t="s">
        <v>410</v>
      </c>
      <c r="E142" s="218">
        <v>12.0</v>
      </c>
      <c r="F142" s="316">
        <f t="shared" si="6"/>
        <v>4.8</v>
      </c>
      <c r="G142" s="237">
        <v>12.0</v>
      </c>
      <c r="H142" s="222">
        <f t="shared" si="7"/>
        <v>4.8</v>
      </c>
      <c r="I142" s="537">
        <v>1.0</v>
      </c>
      <c r="J142" s="537">
        <v>2.0</v>
      </c>
      <c r="K142" s="531">
        <v>100.0</v>
      </c>
      <c r="L142" s="316" t="str">
        <f t="shared" si="8"/>
        <v>4</v>
      </c>
      <c r="M142" s="222">
        <f t="shared" si="9"/>
        <v>16.6</v>
      </c>
      <c r="N142" s="343">
        <f>Incentive!P142</f>
        <v>2</v>
      </c>
      <c r="O142" s="535">
        <f t="shared" si="10"/>
        <v>18.6</v>
      </c>
      <c r="P142" s="56"/>
      <c r="Q142" s="56"/>
      <c r="R142" s="56"/>
      <c r="S142" s="56"/>
      <c r="T142" s="56"/>
      <c r="U142" s="56"/>
      <c r="V142" s="56"/>
      <c r="W142" s="223"/>
      <c r="X142" s="223"/>
    </row>
    <row r="143" ht="15.75" customHeight="1">
      <c r="A143" s="20">
        <v>129.0</v>
      </c>
      <c r="B143" s="41" t="s">
        <v>411</v>
      </c>
      <c r="C143" s="42" t="s">
        <v>412</v>
      </c>
      <c r="D143" s="43" t="s">
        <v>413</v>
      </c>
      <c r="E143" s="218">
        <v>9.0</v>
      </c>
      <c r="F143" s="316">
        <f t="shared" si="6"/>
        <v>3.6</v>
      </c>
      <c r="G143" s="237">
        <v>10.0</v>
      </c>
      <c r="H143" s="222">
        <f t="shared" si="7"/>
        <v>4</v>
      </c>
      <c r="I143" s="239">
        <v>2.0</v>
      </c>
      <c r="J143" s="537">
        <v>2.0</v>
      </c>
      <c r="K143" s="531">
        <v>78.0</v>
      </c>
      <c r="L143" s="316" t="str">
        <f t="shared" si="8"/>
        <v>1</v>
      </c>
      <c r="M143" s="222">
        <f t="shared" si="9"/>
        <v>12.6</v>
      </c>
      <c r="N143" s="343" t="str">
        <f>Incentive!P143</f>
        <v/>
      </c>
      <c r="O143" s="535">
        <f t="shared" si="10"/>
        <v>12.6</v>
      </c>
      <c r="P143" s="56"/>
      <c r="Q143" s="56"/>
      <c r="R143" s="56"/>
      <c r="S143" s="56"/>
      <c r="T143" s="56"/>
      <c r="U143" s="56"/>
      <c r="V143" s="56"/>
      <c r="W143" s="223"/>
      <c r="X143" s="223"/>
    </row>
    <row r="144" ht="15.75" customHeight="1">
      <c r="A144" s="48">
        <v>130.0</v>
      </c>
      <c r="B144" s="41" t="s">
        <v>414</v>
      </c>
      <c r="C144" s="42" t="s">
        <v>415</v>
      </c>
      <c r="D144" s="43" t="s">
        <v>416</v>
      </c>
      <c r="E144" s="218">
        <v>6.0</v>
      </c>
      <c r="F144" s="316">
        <f t="shared" si="6"/>
        <v>2.4</v>
      </c>
      <c r="G144" s="237">
        <v>15.0</v>
      </c>
      <c r="H144" s="222">
        <f t="shared" si="7"/>
        <v>6</v>
      </c>
      <c r="I144" s="537">
        <v>2.0</v>
      </c>
      <c r="J144" s="537">
        <v>2.0</v>
      </c>
      <c r="K144" s="531">
        <v>79.0</v>
      </c>
      <c r="L144" s="316" t="str">
        <f t="shared" si="8"/>
        <v>1</v>
      </c>
      <c r="M144" s="222">
        <f t="shared" si="9"/>
        <v>13.4</v>
      </c>
      <c r="N144" s="343">
        <f>Incentive!P144</f>
        <v>4</v>
      </c>
      <c r="O144" s="535">
        <f t="shared" si="10"/>
        <v>17.4</v>
      </c>
      <c r="P144" s="56"/>
      <c r="Q144" s="56"/>
      <c r="R144" s="56"/>
      <c r="S144" s="56"/>
      <c r="T144" s="56"/>
      <c r="U144" s="56"/>
      <c r="V144" s="56"/>
      <c r="W144" s="223"/>
      <c r="X144" s="223"/>
    </row>
    <row r="145" ht="15.75" customHeight="1">
      <c r="A145" s="20">
        <v>131.0</v>
      </c>
      <c r="B145" s="41" t="s">
        <v>417</v>
      </c>
      <c r="C145" s="42" t="s">
        <v>418</v>
      </c>
      <c r="D145" s="43" t="s">
        <v>419</v>
      </c>
      <c r="E145" s="218">
        <v>7.0</v>
      </c>
      <c r="F145" s="316">
        <f t="shared" si="6"/>
        <v>2.8</v>
      </c>
      <c r="G145" s="237">
        <v>8.0</v>
      </c>
      <c r="H145" s="222">
        <f t="shared" si="7"/>
        <v>3.2</v>
      </c>
      <c r="I145" s="537">
        <v>1.0</v>
      </c>
      <c r="J145" s="537">
        <v>2.0</v>
      </c>
      <c r="K145" s="531">
        <v>77.78</v>
      </c>
      <c r="L145" s="316" t="str">
        <f t="shared" si="8"/>
        <v>1</v>
      </c>
      <c r="M145" s="222">
        <f t="shared" si="9"/>
        <v>10</v>
      </c>
      <c r="N145" s="343">
        <f>Incentive!P145</f>
        <v>5</v>
      </c>
      <c r="O145" s="535">
        <f t="shared" si="10"/>
        <v>15</v>
      </c>
      <c r="P145" s="56"/>
      <c r="Q145" s="56"/>
      <c r="R145" s="56"/>
      <c r="S145" s="56"/>
      <c r="T145" s="56"/>
      <c r="U145" s="56"/>
      <c r="V145" s="56"/>
      <c r="W145" s="223"/>
      <c r="X145" s="223"/>
    </row>
    <row r="146" ht="15.75" customHeight="1">
      <c r="A146" s="48">
        <v>132.0</v>
      </c>
      <c r="B146" s="41" t="s">
        <v>420</v>
      </c>
      <c r="C146" s="42" t="s">
        <v>421</v>
      </c>
      <c r="D146" s="43" t="s">
        <v>422</v>
      </c>
      <c r="E146" s="218">
        <v>9.0</v>
      </c>
      <c r="F146" s="316">
        <f t="shared" si="6"/>
        <v>3.6</v>
      </c>
      <c r="G146" s="237">
        <v>12.0</v>
      </c>
      <c r="H146" s="222">
        <f t="shared" si="7"/>
        <v>4.8</v>
      </c>
      <c r="I146" s="537">
        <v>2.0</v>
      </c>
      <c r="J146" s="537">
        <v>2.0</v>
      </c>
      <c r="K146" s="531">
        <v>76.0</v>
      </c>
      <c r="L146" s="316" t="str">
        <f t="shared" si="8"/>
        <v>1</v>
      </c>
      <c r="M146" s="222">
        <f t="shared" si="9"/>
        <v>13.4</v>
      </c>
      <c r="N146" s="343">
        <f>Incentive!P146</f>
        <v>5</v>
      </c>
      <c r="O146" s="535">
        <f t="shared" si="10"/>
        <v>18.4</v>
      </c>
      <c r="P146" s="56"/>
      <c r="Q146" s="56"/>
      <c r="R146" s="56"/>
      <c r="S146" s="56"/>
      <c r="T146" s="56"/>
      <c r="U146" s="56"/>
      <c r="V146" s="56"/>
      <c r="W146" s="223"/>
      <c r="X146" s="223"/>
    </row>
    <row r="147" ht="15.75" customHeight="1">
      <c r="A147" s="20">
        <v>133.0</v>
      </c>
      <c r="B147" s="41" t="s">
        <v>423</v>
      </c>
      <c r="C147" s="42" t="s">
        <v>424</v>
      </c>
      <c r="D147" s="43" t="s">
        <v>425</v>
      </c>
      <c r="E147" s="218">
        <v>4.0</v>
      </c>
      <c r="F147" s="316">
        <f t="shared" si="6"/>
        <v>1.6</v>
      </c>
      <c r="G147" s="237">
        <v>13.0</v>
      </c>
      <c r="H147" s="222">
        <f t="shared" si="7"/>
        <v>5.2</v>
      </c>
      <c r="I147" s="537">
        <v>2.0</v>
      </c>
      <c r="J147" s="537">
        <v>2.0</v>
      </c>
      <c r="K147" s="531">
        <v>77.0</v>
      </c>
      <c r="L147" s="316" t="str">
        <f t="shared" si="8"/>
        <v>1</v>
      </c>
      <c r="M147" s="222">
        <f t="shared" si="9"/>
        <v>11.8</v>
      </c>
      <c r="N147" s="343">
        <f>Incentive!P147</f>
        <v>4</v>
      </c>
      <c r="O147" s="535">
        <f t="shared" si="10"/>
        <v>15.8</v>
      </c>
      <c r="P147" s="56"/>
      <c r="Q147" s="56"/>
      <c r="R147" s="56"/>
      <c r="S147" s="56"/>
      <c r="T147" s="56"/>
      <c r="U147" s="56"/>
      <c r="V147" s="56"/>
      <c r="W147" s="223"/>
      <c r="X147" s="223"/>
    </row>
    <row r="148" ht="15.75" customHeight="1">
      <c r="A148" s="48">
        <v>134.0</v>
      </c>
      <c r="B148" s="41" t="s">
        <v>426</v>
      </c>
      <c r="C148" s="42" t="s">
        <v>427</v>
      </c>
      <c r="D148" s="43" t="s">
        <v>428</v>
      </c>
      <c r="E148" s="218">
        <v>6.0</v>
      </c>
      <c r="F148" s="316">
        <f t="shared" si="6"/>
        <v>2.4</v>
      </c>
      <c r="G148" s="237">
        <v>15.0</v>
      </c>
      <c r="H148" s="222">
        <f t="shared" si="7"/>
        <v>6</v>
      </c>
      <c r="I148" s="537">
        <v>2.0</v>
      </c>
      <c r="J148" s="537">
        <v>2.0</v>
      </c>
      <c r="K148" s="531">
        <v>100.0</v>
      </c>
      <c r="L148" s="316" t="str">
        <f t="shared" si="8"/>
        <v>4</v>
      </c>
      <c r="M148" s="222">
        <f t="shared" si="9"/>
        <v>16.4</v>
      </c>
      <c r="N148" s="343">
        <f>Incentive!P148</f>
        <v>3</v>
      </c>
      <c r="O148" s="535">
        <f t="shared" si="10"/>
        <v>19.4</v>
      </c>
      <c r="P148" s="56"/>
      <c r="Q148" s="56"/>
      <c r="R148" s="56"/>
      <c r="S148" s="56"/>
      <c r="T148" s="56"/>
      <c r="U148" s="56"/>
      <c r="V148" s="56"/>
      <c r="W148" s="223"/>
      <c r="X148" s="223"/>
    </row>
    <row r="149" ht="15.75" customHeight="1">
      <c r="A149" s="20">
        <v>135.0</v>
      </c>
      <c r="B149" s="41" t="s">
        <v>429</v>
      </c>
      <c r="C149" s="42" t="s">
        <v>430</v>
      </c>
      <c r="D149" s="43" t="s">
        <v>431</v>
      </c>
      <c r="E149" s="218">
        <v>9.0</v>
      </c>
      <c r="F149" s="316">
        <f t="shared" si="6"/>
        <v>3.6</v>
      </c>
      <c r="G149" s="237">
        <v>15.0</v>
      </c>
      <c r="H149" s="222">
        <f t="shared" si="7"/>
        <v>6</v>
      </c>
      <c r="I149" s="537">
        <v>2.0</v>
      </c>
      <c r="J149" s="239">
        <v>2.0</v>
      </c>
      <c r="K149" s="531">
        <v>77.0</v>
      </c>
      <c r="L149" s="316" t="str">
        <f t="shared" si="8"/>
        <v>1</v>
      </c>
      <c r="M149" s="222">
        <f t="shared" si="9"/>
        <v>14.6</v>
      </c>
      <c r="N149" s="343">
        <f>Incentive!P149</f>
        <v>3</v>
      </c>
      <c r="O149" s="535">
        <f t="shared" si="10"/>
        <v>17.6</v>
      </c>
      <c r="P149" s="56"/>
      <c r="Q149" s="56"/>
      <c r="R149" s="56"/>
      <c r="S149" s="56"/>
      <c r="T149" s="56"/>
      <c r="U149" s="56"/>
      <c r="V149" s="56"/>
      <c r="W149" s="223"/>
      <c r="X149" s="223"/>
    </row>
    <row r="150" ht="15.75" customHeight="1">
      <c r="A150" s="48">
        <v>136.0</v>
      </c>
      <c r="B150" s="41" t="s">
        <v>432</v>
      </c>
      <c r="C150" s="42" t="s">
        <v>433</v>
      </c>
      <c r="D150" s="43" t="s">
        <v>434</v>
      </c>
      <c r="E150" s="218">
        <v>10.0</v>
      </c>
      <c r="F150" s="316">
        <f t="shared" si="6"/>
        <v>4</v>
      </c>
      <c r="G150" s="237">
        <v>15.0</v>
      </c>
      <c r="H150" s="222">
        <f t="shared" si="7"/>
        <v>6</v>
      </c>
      <c r="I150" s="239">
        <v>2.0</v>
      </c>
      <c r="J150" s="537">
        <v>2.0</v>
      </c>
      <c r="K150" s="531">
        <v>76.0</v>
      </c>
      <c r="L150" s="316" t="str">
        <f t="shared" si="8"/>
        <v>1</v>
      </c>
      <c r="M150" s="222">
        <f t="shared" si="9"/>
        <v>15</v>
      </c>
      <c r="N150" s="343">
        <f>Incentive!P150</f>
        <v>3</v>
      </c>
      <c r="O150" s="535">
        <f t="shared" si="10"/>
        <v>18</v>
      </c>
      <c r="P150" s="56"/>
      <c r="Q150" s="56"/>
      <c r="R150" s="56"/>
      <c r="S150" s="56"/>
      <c r="T150" s="56"/>
      <c r="U150" s="56"/>
      <c r="V150" s="56"/>
      <c r="W150" s="223"/>
      <c r="X150" s="223"/>
    </row>
    <row r="151" ht="15.75" customHeight="1">
      <c r="A151" s="20">
        <v>137.0</v>
      </c>
      <c r="B151" s="41" t="s">
        <v>435</v>
      </c>
      <c r="C151" s="42" t="s">
        <v>436</v>
      </c>
      <c r="D151" s="43" t="s">
        <v>437</v>
      </c>
      <c r="E151" s="218">
        <v>9.0</v>
      </c>
      <c r="F151" s="316">
        <f t="shared" si="6"/>
        <v>3.6</v>
      </c>
      <c r="G151" s="237">
        <v>15.0</v>
      </c>
      <c r="H151" s="222">
        <f t="shared" si="7"/>
        <v>6</v>
      </c>
      <c r="I151" s="537">
        <v>2.0</v>
      </c>
      <c r="J151" s="537">
        <v>2.0</v>
      </c>
      <c r="K151" s="531">
        <v>76.0</v>
      </c>
      <c r="L151" s="316" t="str">
        <f t="shared" si="8"/>
        <v>1</v>
      </c>
      <c r="M151" s="222">
        <f t="shared" si="9"/>
        <v>14.6</v>
      </c>
      <c r="N151" s="343" t="str">
        <f>Incentive!P151</f>
        <v/>
      </c>
      <c r="O151" s="535">
        <f t="shared" si="10"/>
        <v>14.6</v>
      </c>
      <c r="P151" s="56"/>
      <c r="Q151" s="56"/>
      <c r="R151" s="56"/>
      <c r="S151" s="56"/>
      <c r="T151" s="56"/>
      <c r="U151" s="56"/>
      <c r="V151" s="56"/>
      <c r="W151" s="223"/>
      <c r="X151" s="223"/>
    </row>
    <row r="152" ht="15.75" customHeight="1">
      <c r="A152" s="48">
        <v>138.0</v>
      </c>
      <c r="B152" s="41" t="s">
        <v>438</v>
      </c>
      <c r="C152" s="42" t="s">
        <v>439</v>
      </c>
      <c r="D152" s="43" t="s">
        <v>440</v>
      </c>
      <c r="E152" s="218">
        <v>7.0</v>
      </c>
      <c r="F152" s="316">
        <f t="shared" si="6"/>
        <v>2.8</v>
      </c>
      <c r="G152" s="237">
        <v>8.0</v>
      </c>
      <c r="H152" s="222">
        <f t="shared" si="7"/>
        <v>3.2</v>
      </c>
      <c r="I152" s="537">
        <v>2.0</v>
      </c>
      <c r="J152" s="537">
        <v>2.0</v>
      </c>
      <c r="K152" s="531">
        <v>77.0</v>
      </c>
      <c r="L152" s="316" t="str">
        <f t="shared" si="8"/>
        <v>1</v>
      </c>
      <c r="M152" s="222">
        <f t="shared" si="9"/>
        <v>11</v>
      </c>
      <c r="N152" s="343">
        <f>Incentive!P152</f>
        <v>5</v>
      </c>
      <c r="O152" s="535">
        <f t="shared" si="10"/>
        <v>16</v>
      </c>
      <c r="P152" s="56"/>
      <c r="Q152" s="56"/>
      <c r="R152" s="56"/>
      <c r="S152" s="56"/>
      <c r="T152" s="56"/>
      <c r="U152" s="56"/>
      <c r="V152" s="56"/>
      <c r="W152" s="223"/>
      <c r="X152" s="223"/>
    </row>
    <row r="153" ht="15.75" customHeight="1">
      <c r="A153" s="20">
        <v>139.0</v>
      </c>
      <c r="B153" s="41" t="s">
        <v>441</v>
      </c>
      <c r="C153" s="42" t="s">
        <v>442</v>
      </c>
      <c r="D153" s="43" t="s">
        <v>443</v>
      </c>
      <c r="E153" s="218">
        <v>13.0</v>
      </c>
      <c r="F153" s="316">
        <f t="shared" si="6"/>
        <v>5.2</v>
      </c>
      <c r="G153" s="237">
        <v>10.0</v>
      </c>
      <c r="H153" s="222">
        <f t="shared" si="7"/>
        <v>4</v>
      </c>
      <c r="I153" s="537">
        <v>1.0</v>
      </c>
      <c r="J153" s="537">
        <v>2.0</v>
      </c>
      <c r="K153" s="531">
        <v>77.0</v>
      </c>
      <c r="L153" s="316" t="str">
        <f t="shared" si="8"/>
        <v>1</v>
      </c>
      <c r="M153" s="222">
        <f t="shared" si="9"/>
        <v>13.2</v>
      </c>
      <c r="N153" s="343">
        <f>Incentive!P153</f>
        <v>3</v>
      </c>
      <c r="O153" s="535">
        <f t="shared" si="10"/>
        <v>16.2</v>
      </c>
      <c r="P153" s="56"/>
      <c r="Q153" s="56"/>
      <c r="R153" s="56"/>
      <c r="S153" s="56"/>
      <c r="T153" s="56"/>
      <c r="U153" s="56"/>
      <c r="V153" s="56"/>
      <c r="W153" s="223"/>
      <c r="X153" s="223"/>
    </row>
    <row r="154" ht="15.75" customHeight="1">
      <c r="A154" s="48">
        <v>140.0</v>
      </c>
      <c r="B154" s="41" t="s">
        <v>444</v>
      </c>
      <c r="C154" s="42" t="s">
        <v>445</v>
      </c>
      <c r="D154" s="43" t="s">
        <v>446</v>
      </c>
      <c r="E154" s="218">
        <v>9.0</v>
      </c>
      <c r="F154" s="316">
        <f t="shared" si="6"/>
        <v>3.6</v>
      </c>
      <c r="G154" s="237">
        <v>15.0</v>
      </c>
      <c r="H154" s="222">
        <f t="shared" si="7"/>
        <v>6</v>
      </c>
      <c r="I154" s="537">
        <v>1.0</v>
      </c>
      <c r="J154" s="537">
        <v>2.0</v>
      </c>
      <c r="K154" s="531">
        <v>88.89</v>
      </c>
      <c r="L154" s="316" t="str">
        <f t="shared" si="8"/>
        <v>2</v>
      </c>
      <c r="M154" s="222">
        <f t="shared" si="9"/>
        <v>14.6</v>
      </c>
      <c r="N154" s="343">
        <f>Incentive!P154</f>
        <v>5</v>
      </c>
      <c r="O154" s="535">
        <f t="shared" si="10"/>
        <v>19.6</v>
      </c>
      <c r="P154" s="56"/>
      <c r="Q154" s="56"/>
      <c r="R154" s="56"/>
      <c r="S154" s="56"/>
      <c r="T154" s="56"/>
      <c r="U154" s="56"/>
      <c r="V154" s="56"/>
      <c r="W154" s="223"/>
      <c r="X154" s="223"/>
    </row>
    <row r="155" ht="15.75" customHeight="1">
      <c r="A155" s="20">
        <v>141.0</v>
      </c>
      <c r="B155" s="41" t="s">
        <v>447</v>
      </c>
      <c r="C155" s="42" t="s">
        <v>448</v>
      </c>
      <c r="D155" s="43" t="s">
        <v>449</v>
      </c>
      <c r="E155" s="218">
        <v>14.0</v>
      </c>
      <c r="F155" s="316">
        <f t="shared" si="6"/>
        <v>5.6</v>
      </c>
      <c r="G155" s="237">
        <v>10.0</v>
      </c>
      <c r="H155" s="222">
        <f t="shared" si="7"/>
        <v>4</v>
      </c>
      <c r="I155" s="537">
        <v>2.0</v>
      </c>
      <c r="J155" s="537">
        <v>2.0</v>
      </c>
      <c r="K155" s="531">
        <v>77.0</v>
      </c>
      <c r="L155" s="316" t="str">
        <f t="shared" si="8"/>
        <v>1</v>
      </c>
      <c r="M155" s="222">
        <f t="shared" si="9"/>
        <v>14.6</v>
      </c>
      <c r="N155" s="343">
        <f>Incentive!P155</f>
        <v>3</v>
      </c>
      <c r="O155" s="535">
        <f t="shared" si="10"/>
        <v>17.6</v>
      </c>
      <c r="P155" s="56"/>
      <c r="Q155" s="56"/>
      <c r="R155" s="56"/>
      <c r="S155" s="56"/>
      <c r="T155" s="56"/>
      <c r="U155" s="56"/>
      <c r="V155" s="56"/>
      <c r="W155" s="223"/>
      <c r="X155" s="223"/>
    </row>
    <row r="156" ht="15.75" customHeight="1">
      <c r="A156" s="48">
        <v>142.0</v>
      </c>
      <c r="B156" s="41" t="s">
        <v>450</v>
      </c>
      <c r="C156" s="42" t="s">
        <v>451</v>
      </c>
      <c r="D156" s="43" t="s">
        <v>452</v>
      </c>
      <c r="E156" s="218">
        <v>10.0</v>
      </c>
      <c r="F156" s="316">
        <f t="shared" si="6"/>
        <v>4</v>
      </c>
      <c r="G156" s="237">
        <v>11.0</v>
      </c>
      <c r="H156" s="222">
        <f t="shared" si="7"/>
        <v>4.4</v>
      </c>
      <c r="I156" s="537">
        <v>1.0</v>
      </c>
      <c r="J156" s="239">
        <v>2.0</v>
      </c>
      <c r="K156" s="531">
        <v>78.0</v>
      </c>
      <c r="L156" s="316" t="str">
        <f t="shared" si="8"/>
        <v>1</v>
      </c>
      <c r="M156" s="222">
        <f t="shared" si="9"/>
        <v>12.4</v>
      </c>
      <c r="N156" s="343">
        <f>Incentive!P156</f>
        <v>4</v>
      </c>
      <c r="O156" s="535">
        <f t="shared" si="10"/>
        <v>16.4</v>
      </c>
      <c r="P156" s="56"/>
      <c r="Q156" s="56"/>
      <c r="R156" s="56"/>
      <c r="S156" s="56"/>
      <c r="T156" s="56"/>
      <c r="U156" s="56"/>
      <c r="V156" s="56"/>
      <c r="W156" s="223"/>
      <c r="X156" s="223"/>
    </row>
    <row r="157" ht="15.75" customHeight="1">
      <c r="A157" s="20">
        <v>143.0</v>
      </c>
      <c r="B157" s="41" t="s">
        <v>453</v>
      </c>
      <c r="C157" s="42" t="s">
        <v>454</v>
      </c>
      <c r="D157" s="43" t="s">
        <v>455</v>
      </c>
      <c r="E157" s="218">
        <v>8.0</v>
      </c>
      <c r="F157" s="316">
        <f t="shared" si="6"/>
        <v>3.2</v>
      </c>
      <c r="G157" s="237">
        <v>11.0</v>
      </c>
      <c r="H157" s="222">
        <f t="shared" si="7"/>
        <v>4.4</v>
      </c>
      <c r="I157" s="537">
        <v>1.0</v>
      </c>
      <c r="J157" s="537">
        <v>2.0</v>
      </c>
      <c r="K157" s="531">
        <v>77.78</v>
      </c>
      <c r="L157" s="316" t="str">
        <f t="shared" si="8"/>
        <v>1</v>
      </c>
      <c r="M157" s="222">
        <f t="shared" si="9"/>
        <v>11.6</v>
      </c>
      <c r="N157" s="343">
        <f>Incentive!P157</f>
        <v>4</v>
      </c>
      <c r="O157" s="535">
        <f t="shared" si="10"/>
        <v>15.6</v>
      </c>
      <c r="P157" s="56"/>
      <c r="Q157" s="56"/>
      <c r="R157" s="56"/>
      <c r="S157" s="56"/>
      <c r="T157" s="56"/>
      <c r="U157" s="56"/>
      <c r="V157" s="56"/>
      <c r="W157" s="223"/>
      <c r="X157" s="223"/>
    </row>
    <row r="158" ht="15.75" customHeight="1">
      <c r="A158" s="48">
        <v>144.0</v>
      </c>
      <c r="B158" s="41" t="s">
        <v>456</v>
      </c>
      <c r="C158" s="42" t="s">
        <v>457</v>
      </c>
      <c r="D158" s="43" t="s">
        <v>458</v>
      </c>
      <c r="E158" s="218">
        <v>7.0</v>
      </c>
      <c r="F158" s="316">
        <f t="shared" si="6"/>
        <v>2.8</v>
      </c>
      <c r="G158" s="237">
        <v>13.0</v>
      </c>
      <c r="H158" s="222">
        <f t="shared" si="7"/>
        <v>5.2</v>
      </c>
      <c r="I158" s="537">
        <v>2.0</v>
      </c>
      <c r="J158" s="537">
        <v>2.0</v>
      </c>
      <c r="K158" s="531">
        <v>77.78</v>
      </c>
      <c r="L158" s="316" t="str">
        <f t="shared" si="8"/>
        <v>1</v>
      </c>
      <c r="M158" s="222">
        <f t="shared" si="9"/>
        <v>13</v>
      </c>
      <c r="N158" s="343">
        <f>Incentive!P158</f>
        <v>5</v>
      </c>
      <c r="O158" s="535">
        <f t="shared" si="10"/>
        <v>18</v>
      </c>
      <c r="P158" s="56"/>
      <c r="Q158" s="56"/>
      <c r="R158" s="56"/>
      <c r="S158" s="56"/>
      <c r="T158" s="56"/>
      <c r="U158" s="56"/>
      <c r="V158" s="56"/>
      <c r="W158" s="223"/>
      <c r="X158" s="223"/>
    </row>
    <row r="159" ht="15.75" customHeight="1">
      <c r="A159" s="20">
        <v>145.0</v>
      </c>
      <c r="B159" s="41" t="s">
        <v>459</v>
      </c>
      <c r="C159" s="42" t="s">
        <v>460</v>
      </c>
      <c r="D159" s="43" t="s">
        <v>461</v>
      </c>
      <c r="E159" s="218">
        <v>6.0</v>
      </c>
      <c r="F159" s="316">
        <f t="shared" si="6"/>
        <v>2.4</v>
      </c>
      <c r="G159" s="237">
        <v>13.0</v>
      </c>
      <c r="H159" s="222">
        <f t="shared" si="7"/>
        <v>5.2</v>
      </c>
      <c r="I159" s="537">
        <v>2.0</v>
      </c>
      <c r="J159" s="537">
        <v>2.0</v>
      </c>
      <c r="K159" s="531">
        <v>77.78</v>
      </c>
      <c r="L159" s="316" t="str">
        <f t="shared" si="8"/>
        <v>1</v>
      </c>
      <c r="M159" s="222">
        <f t="shared" si="9"/>
        <v>12.6</v>
      </c>
      <c r="N159" s="343" t="str">
        <f>Incentive!P159</f>
        <v/>
      </c>
      <c r="O159" s="535">
        <f t="shared" si="10"/>
        <v>12.6</v>
      </c>
      <c r="P159" s="56"/>
      <c r="Q159" s="56"/>
      <c r="R159" s="56"/>
      <c r="S159" s="56"/>
      <c r="T159" s="56"/>
      <c r="U159" s="56"/>
      <c r="V159" s="56"/>
      <c r="W159" s="223"/>
      <c r="X159" s="223"/>
    </row>
    <row r="160" ht="15.75" customHeight="1">
      <c r="A160" s="48">
        <v>146.0</v>
      </c>
      <c r="B160" s="41" t="s">
        <v>462</v>
      </c>
      <c r="C160" s="42" t="s">
        <v>463</v>
      </c>
      <c r="D160" s="43" t="s">
        <v>464</v>
      </c>
      <c r="E160" s="218">
        <v>6.0</v>
      </c>
      <c r="F160" s="316">
        <f t="shared" si="6"/>
        <v>2.4</v>
      </c>
      <c r="G160" s="237">
        <v>9.0</v>
      </c>
      <c r="H160" s="222">
        <f t="shared" si="7"/>
        <v>3.6</v>
      </c>
      <c r="I160" s="537">
        <v>1.0</v>
      </c>
      <c r="J160" s="537">
        <v>2.0</v>
      </c>
      <c r="K160" s="531">
        <v>77.0</v>
      </c>
      <c r="L160" s="316" t="str">
        <f t="shared" si="8"/>
        <v>1</v>
      </c>
      <c r="M160" s="222">
        <f t="shared" si="9"/>
        <v>10</v>
      </c>
      <c r="N160" s="343">
        <f>Incentive!P160</f>
        <v>3</v>
      </c>
      <c r="O160" s="535">
        <f t="shared" si="10"/>
        <v>13</v>
      </c>
      <c r="P160" s="56"/>
      <c r="Q160" s="56"/>
      <c r="R160" s="56"/>
      <c r="S160" s="56"/>
      <c r="T160" s="56"/>
      <c r="U160" s="56"/>
      <c r="V160" s="56"/>
      <c r="W160" s="223"/>
      <c r="X160" s="223"/>
    </row>
    <row r="161" ht="15.75" customHeight="1">
      <c r="A161" s="20">
        <v>147.0</v>
      </c>
      <c r="B161" s="41" t="s">
        <v>465</v>
      </c>
      <c r="C161" s="42" t="s">
        <v>466</v>
      </c>
      <c r="D161" s="43" t="s">
        <v>467</v>
      </c>
      <c r="E161" s="218">
        <v>9.0</v>
      </c>
      <c r="F161" s="316">
        <f t="shared" si="6"/>
        <v>3.6</v>
      </c>
      <c r="G161" s="237">
        <v>14.0</v>
      </c>
      <c r="H161" s="222">
        <f t="shared" si="7"/>
        <v>5.6</v>
      </c>
      <c r="I161" s="537">
        <v>1.0</v>
      </c>
      <c r="J161" s="537">
        <v>2.0</v>
      </c>
      <c r="K161" s="531">
        <v>77.0</v>
      </c>
      <c r="L161" s="316" t="str">
        <f t="shared" si="8"/>
        <v>1</v>
      </c>
      <c r="M161" s="222">
        <f t="shared" si="9"/>
        <v>13.2</v>
      </c>
      <c r="N161" s="343">
        <f>Incentive!P161</f>
        <v>4</v>
      </c>
      <c r="O161" s="535">
        <f t="shared" si="10"/>
        <v>17.2</v>
      </c>
      <c r="P161" s="56"/>
      <c r="Q161" s="56"/>
      <c r="R161" s="56"/>
      <c r="S161" s="56"/>
      <c r="T161" s="56"/>
      <c r="U161" s="56"/>
      <c r="V161" s="56"/>
      <c r="W161" s="223"/>
      <c r="X161" s="223"/>
    </row>
    <row r="162" ht="15.75" customHeight="1">
      <c r="A162" s="48">
        <v>148.0</v>
      </c>
      <c r="B162" s="41" t="s">
        <v>468</v>
      </c>
      <c r="C162" s="42" t="s">
        <v>469</v>
      </c>
      <c r="D162" s="43" t="s">
        <v>470</v>
      </c>
      <c r="E162" s="218">
        <v>15.0</v>
      </c>
      <c r="F162" s="316">
        <f t="shared" si="6"/>
        <v>6</v>
      </c>
      <c r="G162" s="237">
        <v>11.0</v>
      </c>
      <c r="H162" s="222">
        <f t="shared" si="7"/>
        <v>4.4</v>
      </c>
      <c r="I162" s="537">
        <v>1.0</v>
      </c>
      <c r="J162" s="239">
        <v>2.0</v>
      </c>
      <c r="K162" s="531">
        <v>77.0</v>
      </c>
      <c r="L162" s="316" t="str">
        <f t="shared" si="8"/>
        <v>1</v>
      </c>
      <c r="M162" s="222">
        <f t="shared" si="9"/>
        <v>14.4</v>
      </c>
      <c r="N162" s="343" t="str">
        <f>Incentive!P162</f>
        <v/>
      </c>
      <c r="O162" s="535">
        <f t="shared" si="10"/>
        <v>14.4</v>
      </c>
      <c r="P162" s="56"/>
      <c r="Q162" s="56"/>
      <c r="R162" s="56"/>
      <c r="S162" s="56"/>
      <c r="T162" s="56"/>
      <c r="U162" s="56"/>
      <c r="V162" s="56"/>
      <c r="W162" s="223"/>
      <c r="X162" s="223"/>
    </row>
    <row r="163" ht="15.75" customHeight="1">
      <c r="A163" s="20">
        <v>149.0</v>
      </c>
      <c r="B163" s="41" t="s">
        <v>471</v>
      </c>
      <c r="C163" s="42" t="s">
        <v>472</v>
      </c>
      <c r="D163" s="43" t="s">
        <v>473</v>
      </c>
      <c r="E163" s="218">
        <v>6.0</v>
      </c>
      <c r="F163" s="316">
        <f t="shared" si="6"/>
        <v>2.4</v>
      </c>
      <c r="G163" s="237">
        <v>9.0</v>
      </c>
      <c r="H163" s="222">
        <f t="shared" si="7"/>
        <v>3.6</v>
      </c>
      <c r="I163" s="537">
        <v>1.0</v>
      </c>
      <c r="J163" s="537">
        <v>2.0</v>
      </c>
      <c r="K163" s="531">
        <v>78.0</v>
      </c>
      <c r="L163" s="316" t="str">
        <f t="shared" si="8"/>
        <v>1</v>
      </c>
      <c r="M163" s="222">
        <f t="shared" si="9"/>
        <v>10</v>
      </c>
      <c r="N163" s="343">
        <f>Incentive!P163</f>
        <v>5</v>
      </c>
      <c r="O163" s="535">
        <f t="shared" si="10"/>
        <v>15</v>
      </c>
      <c r="P163" s="56"/>
      <c r="Q163" s="56"/>
      <c r="R163" s="56"/>
      <c r="S163" s="56"/>
      <c r="T163" s="56"/>
      <c r="U163" s="56"/>
      <c r="V163" s="56"/>
      <c r="W163" s="223"/>
      <c r="X163" s="223"/>
    </row>
    <row r="164" ht="15.75" customHeight="1">
      <c r="A164" s="48">
        <v>150.0</v>
      </c>
      <c r="B164" s="41" t="s">
        <v>474</v>
      </c>
      <c r="C164" s="42" t="s">
        <v>475</v>
      </c>
      <c r="D164" s="43" t="s">
        <v>476</v>
      </c>
      <c r="E164" s="218">
        <v>7.0</v>
      </c>
      <c r="F164" s="316">
        <f t="shared" si="6"/>
        <v>2.8</v>
      </c>
      <c r="G164" s="237">
        <v>12.0</v>
      </c>
      <c r="H164" s="222">
        <f t="shared" si="7"/>
        <v>4.8</v>
      </c>
      <c r="I164" s="537">
        <v>1.0</v>
      </c>
      <c r="J164" s="537">
        <v>2.0</v>
      </c>
      <c r="K164" s="531">
        <v>79.0</v>
      </c>
      <c r="L164" s="316" t="str">
        <f t="shared" si="8"/>
        <v>1</v>
      </c>
      <c r="M164" s="222">
        <f t="shared" si="9"/>
        <v>11.6</v>
      </c>
      <c r="N164" s="343">
        <f>Incentive!P164</f>
        <v>3</v>
      </c>
      <c r="O164" s="535">
        <f t="shared" si="10"/>
        <v>14.6</v>
      </c>
      <c r="P164" s="56"/>
      <c r="Q164" s="56"/>
      <c r="R164" s="56"/>
      <c r="S164" s="56"/>
      <c r="T164" s="56"/>
      <c r="U164" s="56"/>
      <c r="V164" s="56"/>
      <c r="W164" s="223"/>
      <c r="X164" s="223"/>
    </row>
    <row r="165" ht="15.75" customHeight="1">
      <c r="A165" s="20">
        <v>151.0</v>
      </c>
      <c r="B165" s="41" t="s">
        <v>477</v>
      </c>
      <c r="C165" s="42" t="s">
        <v>478</v>
      </c>
      <c r="D165" s="43" t="s">
        <v>479</v>
      </c>
      <c r="E165" s="218">
        <v>14.0</v>
      </c>
      <c r="F165" s="316">
        <f t="shared" si="6"/>
        <v>5.6</v>
      </c>
      <c r="G165" s="237">
        <v>15.0</v>
      </c>
      <c r="H165" s="222">
        <f t="shared" si="7"/>
        <v>6</v>
      </c>
      <c r="I165" s="537">
        <v>1.0</v>
      </c>
      <c r="J165" s="537">
        <v>2.0</v>
      </c>
      <c r="K165" s="531">
        <v>20.0</v>
      </c>
      <c r="L165" s="316" t="str">
        <f t="shared" si="8"/>
        <v>0</v>
      </c>
      <c r="M165" s="222">
        <f t="shared" si="9"/>
        <v>14.6</v>
      </c>
      <c r="N165" s="343">
        <f>Incentive!P165</f>
        <v>5</v>
      </c>
      <c r="O165" s="535">
        <f t="shared" si="10"/>
        <v>19.6</v>
      </c>
      <c r="P165" s="56"/>
      <c r="Q165" s="56"/>
      <c r="R165" s="56"/>
      <c r="S165" s="56"/>
      <c r="T165" s="56"/>
      <c r="U165" s="56"/>
      <c r="V165" s="56"/>
      <c r="W165" s="223"/>
      <c r="X165" s="223"/>
    </row>
    <row r="166" ht="15.75" customHeight="1">
      <c r="A166" s="48">
        <v>152.0</v>
      </c>
      <c r="B166" s="41" t="s">
        <v>480</v>
      </c>
      <c r="C166" s="42" t="s">
        <v>481</v>
      </c>
      <c r="D166" s="43" t="s">
        <v>482</v>
      </c>
      <c r="E166" s="218">
        <v>11.0</v>
      </c>
      <c r="F166" s="316">
        <f t="shared" si="6"/>
        <v>4.4</v>
      </c>
      <c r="G166" s="237">
        <v>9.0</v>
      </c>
      <c r="H166" s="222">
        <f t="shared" si="7"/>
        <v>3.6</v>
      </c>
      <c r="I166" s="537">
        <v>1.0</v>
      </c>
      <c r="J166" s="537">
        <v>2.0</v>
      </c>
      <c r="K166" s="531">
        <v>76.0</v>
      </c>
      <c r="L166" s="316" t="str">
        <f t="shared" si="8"/>
        <v>1</v>
      </c>
      <c r="M166" s="222">
        <f t="shared" si="9"/>
        <v>12</v>
      </c>
      <c r="N166" s="343">
        <f>Incentive!P166</f>
        <v>5</v>
      </c>
      <c r="O166" s="535">
        <f t="shared" si="10"/>
        <v>17</v>
      </c>
      <c r="P166" s="56"/>
      <c r="Q166" s="56"/>
      <c r="R166" s="56"/>
      <c r="S166" s="56"/>
      <c r="T166" s="56"/>
      <c r="U166" s="56"/>
      <c r="V166" s="56"/>
      <c r="W166" s="223"/>
      <c r="X166" s="223"/>
    </row>
    <row r="167" ht="15.75" customHeight="1">
      <c r="A167" s="20">
        <v>153.0</v>
      </c>
      <c r="B167" s="41" t="s">
        <v>483</v>
      </c>
      <c r="C167" s="42" t="s">
        <v>484</v>
      </c>
      <c r="D167" s="43" t="s">
        <v>485</v>
      </c>
      <c r="E167" s="218">
        <v>7.0</v>
      </c>
      <c r="F167" s="316">
        <f t="shared" si="6"/>
        <v>2.8</v>
      </c>
      <c r="G167" s="237">
        <v>11.0</v>
      </c>
      <c r="H167" s="222">
        <f t="shared" si="7"/>
        <v>4.4</v>
      </c>
      <c r="I167" s="537">
        <v>2.0</v>
      </c>
      <c r="J167" s="239">
        <v>0.0</v>
      </c>
      <c r="K167" s="531">
        <v>76.0</v>
      </c>
      <c r="L167" s="316" t="str">
        <f t="shared" si="8"/>
        <v>1</v>
      </c>
      <c r="M167" s="222">
        <f t="shared" si="9"/>
        <v>10.2</v>
      </c>
      <c r="N167" s="343">
        <f>Incentive!P167</f>
        <v>3</v>
      </c>
      <c r="O167" s="535">
        <f t="shared" si="10"/>
        <v>13.2</v>
      </c>
      <c r="P167" s="56"/>
      <c r="Q167" s="56"/>
      <c r="R167" s="56"/>
      <c r="S167" s="56"/>
      <c r="T167" s="56"/>
      <c r="U167" s="56"/>
      <c r="V167" s="56"/>
      <c r="W167" s="223"/>
      <c r="X167" s="223"/>
    </row>
    <row r="168" ht="15.75" customHeight="1">
      <c r="A168" s="48">
        <v>154.0</v>
      </c>
      <c r="B168" s="41" t="s">
        <v>486</v>
      </c>
      <c r="C168" s="42" t="s">
        <v>487</v>
      </c>
      <c r="D168" s="43" t="s">
        <v>488</v>
      </c>
      <c r="E168" s="218">
        <v>4.0</v>
      </c>
      <c r="F168" s="316">
        <f t="shared" si="6"/>
        <v>1.6</v>
      </c>
      <c r="G168" s="237">
        <v>10.0</v>
      </c>
      <c r="H168" s="222">
        <f t="shared" si="7"/>
        <v>4</v>
      </c>
      <c r="I168" s="537">
        <v>1.0</v>
      </c>
      <c r="J168" s="537">
        <v>2.0</v>
      </c>
      <c r="K168" s="531">
        <v>80.0</v>
      </c>
      <c r="L168" s="316" t="str">
        <f t="shared" si="8"/>
        <v>1</v>
      </c>
      <c r="M168" s="222">
        <f t="shared" si="9"/>
        <v>9.6</v>
      </c>
      <c r="N168" s="343">
        <f>Incentive!P168</f>
        <v>5</v>
      </c>
      <c r="O168" s="535">
        <f t="shared" si="10"/>
        <v>14.6</v>
      </c>
      <c r="P168" s="56"/>
      <c r="Q168" s="56"/>
      <c r="R168" s="56"/>
      <c r="S168" s="56"/>
      <c r="T168" s="56"/>
      <c r="U168" s="56"/>
      <c r="V168" s="56"/>
      <c r="W168" s="223"/>
      <c r="X168" s="223"/>
    </row>
    <row r="169" ht="15.75" customHeight="1">
      <c r="A169" s="20">
        <v>155.0</v>
      </c>
      <c r="B169" s="41" t="s">
        <v>489</v>
      </c>
      <c r="C169" s="42" t="s">
        <v>490</v>
      </c>
      <c r="D169" s="43" t="s">
        <v>491</v>
      </c>
      <c r="E169" s="20">
        <v>6.0</v>
      </c>
      <c r="F169" s="316">
        <f t="shared" si="6"/>
        <v>2.4</v>
      </c>
      <c r="G169" s="237">
        <v>15.0</v>
      </c>
      <c r="H169" s="222">
        <f t="shared" si="7"/>
        <v>6</v>
      </c>
      <c r="I169" s="534">
        <v>1.0</v>
      </c>
      <c r="J169" s="534">
        <v>2.0</v>
      </c>
      <c r="K169" s="531">
        <v>81.0</v>
      </c>
      <c r="L169" s="316" t="str">
        <f t="shared" si="8"/>
        <v>1</v>
      </c>
      <c r="M169" s="222">
        <f t="shared" si="9"/>
        <v>12.4</v>
      </c>
      <c r="N169" s="343">
        <f>Incentive!P169</f>
        <v>1</v>
      </c>
      <c r="O169" s="535">
        <f t="shared" si="10"/>
        <v>13.4</v>
      </c>
      <c r="P169" s="56"/>
      <c r="Q169" s="56"/>
      <c r="R169" s="56"/>
      <c r="S169" s="56"/>
      <c r="T169" s="56"/>
      <c r="U169" s="56"/>
      <c r="V169" s="56"/>
      <c r="W169" s="223"/>
      <c r="X169" s="223"/>
    </row>
    <row r="170" ht="15.75" customHeight="1">
      <c r="A170" s="48">
        <v>156.0</v>
      </c>
      <c r="B170" s="41" t="s">
        <v>492</v>
      </c>
      <c r="C170" s="42" t="s">
        <v>493</v>
      </c>
      <c r="D170" s="43" t="s">
        <v>494</v>
      </c>
      <c r="E170" s="20">
        <v>5.0</v>
      </c>
      <c r="F170" s="316">
        <f t="shared" si="6"/>
        <v>2</v>
      </c>
      <c r="G170" s="237">
        <v>15.0</v>
      </c>
      <c r="H170" s="222">
        <f t="shared" si="7"/>
        <v>6</v>
      </c>
      <c r="I170" s="534">
        <v>1.0</v>
      </c>
      <c r="J170" s="534">
        <v>2.0</v>
      </c>
      <c r="K170" s="531">
        <v>77.78</v>
      </c>
      <c r="L170" s="316" t="str">
        <f t="shared" si="8"/>
        <v>1</v>
      </c>
      <c r="M170" s="222">
        <f t="shared" si="9"/>
        <v>12</v>
      </c>
      <c r="N170" s="343">
        <f>Incentive!P170</f>
        <v>5</v>
      </c>
      <c r="O170" s="535">
        <f t="shared" si="10"/>
        <v>17</v>
      </c>
      <c r="P170" s="56"/>
      <c r="Q170" s="56"/>
      <c r="R170" s="56"/>
      <c r="S170" s="56"/>
      <c r="T170" s="56"/>
      <c r="U170" s="56"/>
      <c r="V170" s="56"/>
      <c r="W170" s="223"/>
      <c r="X170" s="223"/>
    </row>
    <row r="171" ht="15.75" customHeight="1">
      <c r="A171" s="20">
        <v>157.0</v>
      </c>
      <c r="B171" s="41" t="s">
        <v>495</v>
      </c>
      <c r="C171" s="42" t="s">
        <v>496</v>
      </c>
      <c r="D171" s="43" t="s">
        <v>497</v>
      </c>
      <c r="E171" s="20">
        <v>3.0</v>
      </c>
      <c r="F171" s="316">
        <f t="shared" si="6"/>
        <v>1.2</v>
      </c>
      <c r="G171" s="534">
        <v>9.0</v>
      </c>
      <c r="H171" s="222">
        <f t="shared" si="7"/>
        <v>3.6</v>
      </c>
      <c r="I171" s="534">
        <v>1.0</v>
      </c>
      <c r="J171" s="534">
        <v>2.0</v>
      </c>
      <c r="K171" s="531">
        <v>79.0</v>
      </c>
      <c r="L171" s="316" t="str">
        <f t="shared" si="8"/>
        <v>1</v>
      </c>
      <c r="M171" s="222">
        <f t="shared" si="9"/>
        <v>8.8</v>
      </c>
      <c r="N171" s="343">
        <f>Incentive!P171</f>
        <v>5</v>
      </c>
      <c r="O171" s="535">
        <f t="shared" si="10"/>
        <v>13.8</v>
      </c>
      <c r="P171" s="56"/>
      <c r="Q171" s="56"/>
      <c r="R171" s="56"/>
      <c r="S171" s="56"/>
      <c r="T171" s="56"/>
      <c r="U171" s="56"/>
      <c r="V171" s="56"/>
      <c r="W171" s="223"/>
      <c r="X171" s="223"/>
    </row>
    <row r="172" ht="15.75" customHeight="1">
      <c r="A172" s="48">
        <v>158.0</v>
      </c>
      <c r="B172" s="41" t="s">
        <v>498</v>
      </c>
      <c r="C172" s="42" t="s">
        <v>499</v>
      </c>
      <c r="D172" s="43" t="s">
        <v>500</v>
      </c>
      <c r="E172" s="20">
        <v>1.0</v>
      </c>
      <c r="F172" s="316">
        <f t="shared" si="6"/>
        <v>0.4</v>
      </c>
      <c r="G172" s="235">
        <v>15.0</v>
      </c>
      <c r="H172" s="222">
        <f t="shared" si="7"/>
        <v>6</v>
      </c>
      <c r="I172" s="534">
        <v>1.0</v>
      </c>
      <c r="J172" s="534">
        <v>2.0</v>
      </c>
      <c r="K172" s="531">
        <v>77.0</v>
      </c>
      <c r="L172" s="316" t="str">
        <f t="shared" si="8"/>
        <v>1</v>
      </c>
      <c r="M172" s="222">
        <f t="shared" si="9"/>
        <v>10.4</v>
      </c>
      <c r="N172" s="343">
        <f>Incentive!P172</f>
        <v>4</v>
      </c>
      <c r="O172" s="535">
        <f t="shared" si="10"/>
        <v>14.4</v>
      </c>
      <c r="P172" s="56"/>
      <c r="Q172" s="56"/>
      <c r="R172" s="56"/>
      <c r="S172" s="56"/>
      <c r="T172" s="56"/>
      <c r="U172" s="56"/>
      <c r="V172" s="56"/>
      <c r="W172" s="223"/>
      <c r="X172" s="223"/>
    </row>
    <row r="173" ht="15.75" customHeight="1">
      <c r="A173" s="20">
        <v>159.0</v>
      </c>
      <c r="B173" s="41" t="s">
        <v>501</v>
      </c>
      <c r="C173" s="42" t="s">
        <v>502</v>
      </c>
      <c r="D173" s="43" t="s">
        <v>503</v>
      </c>
      <c r="E173" s="20">
        <v>2.0</v>
      </c>
      <c r="F173" s="316">
        <f t="shared" si="6"/>
        <v>0.8</v>
      </c>
      <c r="G173" s="235">
        <v>11.0</v>
      </c>
      <c r="H173" s="222">
        <f t="shared" si="7"/>
        <v>4.4</v>
      </c>
      <c r="I173" s="534">
        <v>2.0</v>
      </c>
      <c r="J173" s="534">
        <v>2.0</v>
      </c>
      <c r="K173" s="531">
        <v>100.0</v>
      </c>
      <c r="L173" s="316" t="str">
        <f t="shared" si="8"/>
        <v>4</v>
      </c>
      <c r="M173" s="222">
        <f t="shared" si="9"/>
        <v>13.2</v>
      </c>
      <c r="N173" s="343" t="str">
        <f>Incentive!P173</f>
        <v/>
      </c>
      <c r="O173" s="535">
        <f t="shared" si="10"/>
        <v>13.2</v>
      </c>
      <c r="P173" s="56"/>
      <c r="Q173" s="56"/>
      <c r="R173" s="56"/>
      <c r="S173" s="56"/>
      <c r="T173" s="56"/>
      <c r="U173" s="56"/>
      <c r="V173" s="56"/>
      <c r="W173" s="223"/>
      <c r="X173" s="223"/>
    </row>
    <row r="174" ht="15.75" customHeight="1">
      <c r="A174" s="48">
        <v>160.0</v>
      </c>
      <c r="B174" s="41" t="s">
        <v>504</v>
      </c>
      <c r="C174" s="35" t="s">
        <v>505</v>
      </c>
      <c r="D174" s="36" t="s">
        <v>506</v>
      </c>
      <c r="E174" s="20">
        <v>9.0</v>
      </c>
      <c r="F174" s="316">
        <f t="shared" si="6"/>
        <v>3.6</v>
      </c>
      <c r="G174" s="235">
        <v>8.0</v>
      </c>
      <c r="H174" s="222">
        <f t="shared" si="7"/>
        <v>3.2</v>
      </c>
      <c r="I174" s="534">
        <v>2.0</v>
      </c>
      <c r="J174" s="534">
        <v>2.0</v>
      </c>
      <c r="K174" s="235">
        <v>85.0</v>
      </c>
      <c r="L174" s="316" t="str">
        <f t="shared" si="8"/>
        <v>2</v>
      </c>
      <c r="M174" s="222">
        <f t="shared" si="9"/>
        <v>12.8</v>
      </c>
      <c r="N174" s="343">
        <f>Incentive!P174</f>
        <v>5</v>
      </c>
      <c r="O174" s="535">
        <f t="shared" si="10"/>
        <v>17.8</v>
      </c>
      <c r="P174" s="56"/>
      <c r="Q174" s="56"/>
      <c r="R174" s="56"/>
      <c r="S174" s="56"/>
      <c r="T174" s="56"/>
      <c r="U174" s="56"/>
      <c r="V174" s="56"/>
      <c r="W174" s="223"/>
      <c r="X174" s="223"/>
    </row>
    <row r="175" ht="15.75" customHeight="1">
      <c r="A175" s="20">
        <v>161.0</v>
      </c>
      <c r="B175" s="41" t="s">
        <v>507</v>
      </c>
      <c r="C175" s="35" t="s">
        <v>508</v>
      </c>
      <c r="D175" s="36" t="s">
        <v>509</v>
      </c>
      <c r="E175" s="20">
        <v>5.0</v>
      </c>
      <c r="F175" s="316">
        <f t="shared" si="6"/>
        <v>2</v>
      </c>
      <c r="G175" s="235">
        <v>8.0</v>
      </c>
      <c r="H175" s="222">
        <f t="shared" si="7"/>
        <v>3.2</v>
      </c>
      <c r="I175" s="534">
        <v>2.0</v>
      </c>
      <c r="J175" s="534">
        <v>2.0</v>
      </c>
      <c r="K175" s="235">
        <v>85.0</v>
      </c>
      <c r="L175" s="316" t="str">
        <f t="shared" si="8"/>
        <v>2</v>
      </c>
      <c r="M175" s="222">
        <f t="shared" si="9"/>
        <v>11.2</v>
      </c>
      <c r="N175" s="343" t="str">
        <f>Incentive!P175</f>
        <v/>
      </c>
      <c r="O175" s="535">
        <f t="shared" si="10"/>
        <v>11.2</v>
      </c>
      <c r="P175" s="56"/>
      <c r="Q175" s="56"/>
      <c r="R175" s="56"/>
      <c r="S175" s="56"/>
      <c r="T175" s="56"/>
      <c r="U175" s="56"/>
      <c r="V175" s="56"/>
      <c r="W175" s="223"/>
      <c r="X175" s="223"/>
    </row>
    <row r="176" ht="15.75" customHeight="1">
      <c r="A176" s="48">
        <v>162.0</v>
      </c>
      <c r="B176" s="41" t="s">
        <v>510</v>
      </c>
      <c r="C176" s="35" t="s">
        <v>511</v>
      </c>
      <c r="D176" s="36" t="s">
        <v>512</v>
      </c>
      <c r="E176" s="20">
        <v>12.0</v>
      </c>
      <c r="F176" s="316">
        <f t="shared" si="6"/>
        <v>4.8</v>
      </c>
      <c r="G176" s="235">
        <v>9.0</v>
      </c>
      <c r="H176" s="222">
        <f t="shared" si="7"/>
        <v>3.6</v>
      </c>
      <c r="I176" s="534">
        <v>2.0</v>
      </c>
      <c r="J176" s="534">
        <v>2.0</v>
      </c>
      <c r="K176" s="235">
        <v>85.0</v>
      </c>
      <c r="L176" s="316" t="str">
        <f t="shared" si="8"/>
        <v>2</v>
      </c>
      <c r="M176" s="222">
        <f t="shared" si="9"/>
        <v>14.4</v>
      </c>
      <c r="N176" s="343" t="str">
        <f>Incentive!P176</f>
        <v/>
      </c>
      <c r="O176" s="535">
        <f t="shared" si="10"/>
        <v>14.4</v>
      </c>
      <c r="P176" s="56"/>
      <c r="Q176" s="56"/>
      <c r="R176" s="56"/>
      <c r="S176" s="56"/>
      <c r="T176" s="56"/>
      <c r="U176" s="56"/>
      <c r="V176" s="56"/>
      <c r="W176" s="223"/>
      <c r="X176" s="223"/>
    </row>
    <row r="177" ht="15.75" customHeight="1">
      <c r="A177" s="20">
        <v>163.0</v>
      </c>
      <c r="B177" s="41" t="s">
        <v>513</v>
      </c>
      <c r="C177" s="35" t="s">
        <v>514</v>
      </c>
      <c r="D177" s="36" t="s">
        <v>515</v>
      </c>
      <c r="E177" s="20">
        <v>6.0</v>
      </c>
      <c r="F177" s="316">
        <f t="shared" si="6"/>
        <v>2.4</v>
      </c>
      <c r="G177" s="235">
        <v>9.0</v>
      </c>
      <c r="H177" s="222">
        <f t="shared" si="7"/>
        <v>3.6</v>
      </c>
      <c r="I177" s="534">
        <v>2.0</v>
      </c>
      <c r="J177" s="534">
        <v>2.0</v>
      </c>
      <c r="K177" s="235">
        <v>85.0</v>
      </c>
      <c r="L177" s="316" t="str">
        <f t="shared" si="8"/>
        <v>2</v>
      </c>
      <c r="M177" s="222">
        <f t="shared" si="9"/>
        <v>12</v>
      </c>
      <c r="N177" s="343" t="str">
        <f>Incentive!P177</f>
        <v/>
      </c>
      <c r="O177" s="535">
        <f t="shared" si="10"/>
        <v>12</v>
      </c>
      <c r="P177" s="56"/>
      <c r="Q177" s="56"/>
      <c r="R177" s="56"/>
      <c r="S177" s="56"/>
      <c r="T177" s="56"/>
      <c r="U177" s="56"/>
      <c r="V177" s="56"/>
      <c r="W177" s="223"/>
      <c r="X177" s="223"/>
    </row>
    <row r="178" ht="15.75" customHeight="1">
      <c r="A178" s="48">
        <v>164.0</v>
      </c>
      <c r="B178" s="41" t="s">
        <v>516</v>
      </c>
      <c r="C178" s="35" t="s">
        <v>517</v>
      </c>
      <c r="D178" s="36" t="s">
        <v>518</v>
      </c>
      <c r="E178" s="20">
        <v>10.0</v>
      </c>
      <c r="F178" s="316">
        <f t="shared" si="6"/>
        <v>4</v>
      </c>
      <c r="G178" s="235">
        <v>10.0</v>
      </c>
      <c r="H178" s="222">
        <f t="shared" si="7"/>
        <v>4</v>
      </c>
      <c r="I178" s="534">
        <v>2.0</v>
      </c>
      <c r="J178" s="534">
        <v>2.0</v>
      </c>
      <c r="K178" s="235">
        <v>85.0</v>
      </c>
      <c r="L178" s="316" t="str">
        <f t="shared" si="8"/>
        <v>2</v>
      </c>
      <c r="M178" s="222">
        <f t="shared" si="9"/>
        <v>14</v>
      </c>
      <c r="N178" s="343" t="str">
        <f>Incentive!P178</f>
        <v/>
      </c>
      <c r="O178" s="535">
        <f t="shared" si="10"/>
        <v>14</v>
      </c>
      <c r="P178" s="56"/>
      <c r="Q178" s="56"/>
      <c r="R178" s="56"/>
      <c r="S178" s="56"/>
      <c r="T178" s="56"/>
      <c r="U178" s="56"/>
      <c r="V178" s="56"/>
      <c r="W178" s="223"/>
      <c r="X178" s="223"/>
    </row>
    <row r="179" ht="15.75" customHeight="1">
      <c r="A179" s="20">
        <v>165.0</v>
      </c>
      <c r="B179" s="41" t="s">
        <v>519</v>
      </c>
      <c r="C179" s="35" t="s">
        <v>520</v>
      </c>
      <c r="D179" s="36" t="s">
        <v>521</v>
      </c>
      <c r="E179" s="20">
        <v>6.0</v>
      </c>
      <c r="F179" s="316">
        <f t="shared" si="6"/>
        <v>2.4</v>
      </c>
      <c r="G179" s="235">
        <v>8.0</v>
      </c>
      <c r="H179" s="222">
        <f t="shared" si="7"/>
        <v>3.2</v>
      </c>
      <c r="I179" s="534">
        <v>2.0</v>
      </c>
      <c r="J179" s="534">
        <v>2.0</v>
      </c>
      <c r="K179" s="235">
        <v>85.0</v>
      </c>
      <c r="L179" s="316" t="str">
        <f t="shared" si="8"/>
        <v>2</v>
      </c>
      <c r="M179" s="222">
        <f t="shared" si="9"/>
        <v>11.6</v>
      </c>
      <c r="N179" s="343" t="str">
        <f>Incentive!P179</f>
        <v/>
      </c>
      <c r="O179" s="535">
        <f t="shared" si="10"/>
        <v>11.6</v>
      </c>
      <c r="P179" s="56"/>
      <c r="Q179" s="56"/>
      <c r="R179" s="56"/>
      <c r="S179" s="56"/>
      <c r="T179" s="56"/>
      <c r="U179" s="56"/>
      <c r="V179" s="56"/>
      <c r="W179" s="223"/>
      <c r="X179" s="223"/>
    </row>
    <row r="180" ht="15.75" customHeight="1">
      <c r="A180" s="48">
        <v>166.0</v>
      </c>
      <c r="B180" s="41" t="s">
        <v>522</v>
      </c>
      <c r="C180" s="35" t="s">
        <v>523</v>
      </c>
      <c r="D180" s="36" t="s">
        <v>524</v>
      </c>
      <c r="E180" s="20">
        <v>15.0</v>
      </c>
      <c r="F180" s="316">
        <f t="shared" si="6"/>
        <v>6</v>
      </c>
      <c r="G180" s="235">
        <v>13.0</v>
      </c>
      <c r="H180" s="222">
        <f t="shared" si="7"/>
        <v>5.2</v>
      </c>
      <c r="I180" s="534">
        <v>2.0</v>
      </c>
      <c r="J180" s="534">
        <v>2.0</v>
      </c>
      <c r="K180" s="235">
        <v>85.0</v>
      </c>
      <c r="L180" s="316" t="str">
        <f t="shared" si="8"/>
        <v>2</v>
      </c>
      <c r="M180" s="222">
        <f t="shared" si="9"/>
        <v>17.2</v>
      </c>
      <c r="N180" s="343" t="str">
        <f>Incentive!P180</f>
        <v/>
      </c>
      <c r="O180" s="535">
        <f t="shared" si="10"/>
        <v>17.2</v>
      </c>
      <c r="P180" s="56"/>
      <c r="Q180" s="56"/>
      <c r="R180" s="56"/>
      <c r="S180" s="56"/>
      <c r="T180" s="56"/>
      <c r="U180" s="56"/>
      <c r="V180" s="56"/>
      <c r="W180" s="223"/>
      <c r="X180" s="223"/>
    </row>
    <row r="181" ht="15.75" customHeight="1">
      <c r="A181" s="20">
        <v>167.0</v>
      </c>
      <c r="B181" s="41" t="s">
        <v>525</v>
      </c>
      <c r="C181" s="35" t="s">
        <v>526</v>
      </c>
      <c r="D181" s="36" t="s">
        <v>527</v>
      </c>
      <c r="E181" s="20">
        <v>14.0</v>
      </c>
      <c r="F181" s="316">
        <f t="shared" si="6"/>
        <v>5.6</v>
      </c>
      <c r="G181" s="235">
        <v>12.0</v>
      </c>
      <c r="H181" s="222">
        <f t="shared" si="7"/>
        <v>4.8</v>
      </c>
      <c r="I181" s="534">
        <v>2.0</v>
      </c>
      <c r="J181" s="534">
        <v>2.0</v>
      </c>
      <c r="K181" s="235">
        <v>85.0</v>
      </c>
      <c r="L181" s="316" t="str">
        <f t="shared" si="8"/>
        <v>2</v>
      </c>
      <c r="M181" s="222">
        <f t="shared" si="9"/>
        <v>16.4</v>
      </c>
      <c r="N181" s="343" t="str">
        <f>Incentive!P181</f>
        <v/>
      </c>
      <c r="O181" s="535">
        <f t="shared" si="10"/>
        <v>16.4</v>
      </c>
      <c r="P181" s="56"/>
      <c r="Q181" s="56"/>
      <c r="R181" s="56"/>
      <c r="S181" s="56"/>
      <c r="T181" s="56"/>
      <c r="U181" s="56"/>
      <c r="V181" s="56"/>
      <c r="W181" s="223"/>
      <c r="X181" s="223"/>
    </row>
    <row r="182" ht="15.75" customHeight="1">
      <c r="A182" s="48">
        <v>168.0</v>
      </c>
      <c r="B182" s="41" t="s">
        <v>528</v>
      </c>
      <c r="C182" s="35" t="s">
        <v>529</v>
      </c>
      <c r="D182" s="36" t="s">
        <v>530</v>
      </c>
      <c r="E182" s="20">
        <v>15.0</v>
      </c>
      <c r="F182" s="316">
        <f t="shared" si="6"/>
        <v>6</v>
      </c>
      <c r="G182" s="235">
        <v>14.0</v>
      </c>
      <c r="H182" s="222">
        <f t="shared" si="7"/>
        <v>5.6</v>
      </c>
      <c r="I182" s="534">
        <v>2.0</v>
      </c>
      <c r="J182" s="534">
        <v>2.0</v>
      </c>
      <c r="K182" s="235">
        <v>85.0</v>
      </c>
      <c r="L182" s="316" t="str">
        <f t="shared" si="8"/>
        <v>2</v>
      </c>
      <c r="M182" s="222">
        <f t="shared" si="9"/>
        <v>17.6</v>
      </c>
      <c r="N182" s="343" t="str">
        <f>Incentive!P182</f>
        <v/>
      </c>
      <c r="O182" s="535">
        <f t="shared" si="10"/>
        <v>17.6</v>
      </c>
      <c r="P182" s="56"/>
      <c r="Q182" s="56"/>
      <c r="R182" s="56"/>
      <c r="S182" s="56"/>
      <c r="T182" s="56"/>
      <c r="U182" s="56"/>
      <c r="V182" s="56"/>
      <c r="W182" s="223"/>
      <c r="X182" s="223"/>
    </row>
    <row r="183" ht="15.75" customHeight="1">
      <c r="A183" s="20">
        <v>169.0</v>
      </c>
      <c r="B183" s="41" t="s">
        <v>531</v>
      </c>
      <c r="C183" s="35" t="s">
        <v>532</v>
      </c>
      <c r="D183" s="36" t="s">
        <v>533</v>
      </c>
      <c r="E183" s="20">
        <v>10.0</v>
      </c>
      <c r="F183" s="316">
        <f t="shared" si="6"/>
        <v>4</v>
      </c>
      <c r="G183" s="235">
        <v>5.0</v>
      </c>
      <c r="H183" s="222">
        <f t="shared" si="7"/>
        <v>2</v>
      </c>
      <c r="I183" s="534">
        <v>2.0</v>
      </c>
      <c r="J183" s="534">
        <v>2.0</v>
      </c>
      <c r="K183" s="235">
        <v>85.0</v>
      </c>
      <c r="L183" s="316" t="str">
        <f t="shared" si="8"/>
        <v>2</v>
      </c>
      <c r="M183" s="222">
        <f t="shared" si="9"/>
        <v>12</v>
      </c>
      <c r="N183" s="343" t="str">
        <f>Incentive!P183</f>
        <v/>
      </c>
      <c r="O183" s="535">
        <f t="shared" si="10"/>
        <v>12</v>
      </c>
      <c r="P183" s="56"/>
      <c r="Q183" s="56"/>
      <c r="R183" s="56"/>
      <c r="S183" s="56"/>
      <c r="T183" s="56"/>
      <c r="U183" s="56"/>
      <c r="V183" s="56"/>
      <c r="W183" s="223"/>
      <c r="X183" s="223"/>
    </row>
    <row r="184" ht="15.75" customHeight="1">
      <c r="A184" s="48">
        <v>170.0</v>
      </c>
      <c r="B184" s="41" t="s">
        <v>534</v>
      </c>
      <c r="C184" s="35" t="s">
        <v>535</v>
      </c>
      <c r="D184" s="36" t="s">
        <v>536</v>
      </c>
      <c r="E184" s="20">
        <v>13.0</v>
      </c>
      <c r="F184" s="316">
        <f t="shared" si="6"/>
        <v>5.2</v>
      </c>
      <c r="G184" s="235">
        <v>8.0</v>
      </c>
      <c r="H184" s="222">
        <f t="shared" si="7"/>
        <v>3.2</v>
      </c>
      <c r="I184" s="534">
        <v>2.0</v>
      </c>
      <c r="J184" s="534">
        <v>2.0</v>
      </c>
      <c r="K184" s="235">
        <v>85.0</v>
      </c>
      <c r="L184" s="316" t="str">
        <f t="shared" si="8"/>
        <v>2</v>
      </c>
      <c r="M184" s="222">
        <f t="shared" si="9"/>
        <v>14.4</v>
      </c>
      <c r="N184" s="343" t="str">
        <f>Incentive!P184</f>
        <v/>
      </c>
      <c r="O184" s="535">
        <f t="shared" si="10"/>
        <v>14.4</v>
      </c>
      <c r="P184" s="56"/>
      <c r="Q184" s="56"/>
      <c r="R184" s="56"/>
      <c r="S184" s="56"/>
      <c r="T184" s="56"/>
      <c r="U184" s="56"/>
      <c r="V184" s="56"/>
      <c r="W184" s="223"/>
      <c r="X184" s="223"/>
    </row>
    <row r="185" ht="15.75" customHeight="1">
      <c r="A185" s="20">
        <v>171.0</v>
      </c>
      <c r="B185" s="41" t="s">
        <v>537</v>
      </c>
      <c r="C185" s="35" t="s">
        <v>538</v>
      </c>
      <c r="D185" s="36" t="s">
        <v>539</v>
      </c>
      <c r="E185" s="20">
        <v>15.0</v>
      </c>
      <c r="F185" s="316">
        <f t="shared" si="6"/>
        <v>6</v>
      </c>
      <c r="G185" s="235">
        <v>9.0</v>
      </c>
      <c r="H185" s="222">
        <f t="shared" si="7"/>
        <v>3.6</v>
      </c>
      <c r="I185" s="534">
        <v>2.0</v>
      </c>
      <c r="J185" s="534">
        <v>2.0</v>
      </c>
      <c r="K185" s="235">
        <v>85.0</v>
      </c>
      <c r="L185" s="316" t="str">
        <f t="shared" si="8"/>
        <v>2</v>
      </c>
      <c r="M185" s="222">
        <f t="shared" si="9"/>
        <v>15.6</v>
      </c>
      <c r="N185" s="343" t="str">
        <f>Incentive!P185</f>
        <v/>
      </c>
      <c r="O185" s="535">
        <f t="shared" si="10"/>
        <v>15.6</v>
      </c>
      <c r="P185" s="56"/>
      <c r="Q185" s="56"/>
      <c r="R185" s="56"/>
      <c r="S185" s="56"/>
      <c r="T185" s="56"/>
      <c r="U185" s="56"/>
      <c r="V185" s="56"/>
      <c r="W185" s="223"/>
      <c r="X185" s="223"/>
    </row>
    <row r="186" ht="15.75" customHeight="1">
      <c r="A186" s="56"/>
      <c r="B186" s="244"/>
      <c r="C186" s="244"/>
      <c r="D186" s="238"/>
      <c r="E186" s="56"/>
      <c r="F186" s="56"/>
      <c r="G186" s="538"/>
      <c r="H186" s="56"/>
      <c r="I186" s="539"/>
      <c r="J186" s="539"/>
      <c r="K186" s="538"/>
      <c r="L186" s="31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223"/>
      <c r="X186" s="223"/>
    </row>
    <row r="187" ht="15.75" customHeight="1">
      <c r="A187" s="56"/>
      <c r="B187" s="365" t="s">
        <v>810</v>
      </c>
      <c r="C187" s="59"/>
      <c r="D187" s="238">
        <f>COUNTIF(O15:O20,"=22")</f>
        <v>0</v>
      </c>
      <c r="E187" s="56"/>
      <c r="F187" s="56"/>
      <c r="G187" s="538"/>
      <c r="H187" s="56"/>
      <c r="I187" s="539"/>
      <c r="J187" s="539"/>
      <c r="K187" s="538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223"/>
      <c r="X187" s="223"/>
    </row>
    <row r="188" ht="15.75" customHeight="1">
      <c r="A188" s="56"/>
      <c r="B188" s="365" t="s">
        <v>811</v>
      </c>
      <c r="C188" s="59"/>
      <c r="D188" s="244">
        <f>COUNTIF(O15:O20,"=23")</f>
        <v>0</v>
      </c>
      <c r="E188" s="56"/>
      <c r="F188" s="56"/>
      <c r="G188" s="538"/>
      <c r="H188" s="56"/>
      <c r="I188" s="539"/>
      <c r="J188" s="539"/>
      <c r="K188" s="538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223"/>
      <c r="X188" s="223"/>
    </row>
    <row r="189" ht="15.75" customHeight="1">
      <c r="A189" s="56"/>
      <c r="B189" s="365" t="s">
        <v>812</v>
      </c>
      <c r="C189" s="59"/>
      <c r="D189" s="244">
        <f>COUNTIF(O15:O20,"=24")</f>
        <v>0</v>
      </c>
      <c r="E189" s="56"/>
      <c r="F189" s="56"/>
      <c r="G189" s="538"/>
      <c r="H189" s="56"/>
      <c r="I189" s="539"/>
      <c r="J189" s="539"/>
      <c r="K189" s="538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223"/>
      <c r="X189" s="223"/>
    </row>
    <row r="190" ht="15.75" customHeight="1">
      <c r="A190" s="56"/>
      <c r="B190" s="365" t="s">
        <v>813</v>
      </c>
      <c r="C190" s="59"/>
      <c r="D190" s="238">
        <f>COUNTIF(O15:O20,"=25")</f>
        <v>0</v>
      </c>
      <c r="E190" s="56"/>
      <c r="F190" s="56"/>
      <c r="G190" s="538"/>
      <c r="H190" s="56"/>
      <c r="I190" s="539"/>
      <c r="J190" s="539"/>
      <c r="K190" s="538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223"/>
      <c r="X190" s="223"/>
    </row>
    <row r="191" ht="15.75" customHeight="1">
      <c r="A191" s="56"/>
      <c r="B191" s="365" t="s">
        <v>814</v>
      </c>
      <c r="C191" s="59"/>
      <c r="D191" s="244">
        <f>COUNTIF(O15:O20,"=26")</f>
        <v>0</v>
      </c>
      <c r="E191" s="56"/>
      <c r="F191" s="56"/>
      <c r="G191" s="56"/>
      <c r="H191" s="56"/>
      <c r="I191" s="539"/>
      <c r="J191" s="539"/>
      <c r="K191" s="538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223"/>
      <c r="X191" s="223"/>
    </row>
    <row r="192" ht="15.75" customHeight="1">
      <c r="A192" s="56"/>
      <c r="B192" s="365" t="s">
        <v>815</v>
      </c>
      <c r="C192" s="59"/>
      <c r="D192" s="238">
        <f>COUNTIF(O15:O20,"=27")</f>
        <v>0</v>
      </c>
      <c r="E192" s="56"/>
      <c r="F192" s="56"/>
      <c r="G192" s="56"/>
      <c r="H192" s="56"/>
      <c r="I192" s="539"/>
      <c r="J192" s="539"/>
      <c r="K192" s="538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223"/>
      <c r="X192" s="223"/>
    </row>
    <row r="193" ht="15.75" customHeight="1">
      <c r="A193" s="56"/>
      <c r="B193" s="365" t="s">
        <v>816</v>
      </c>
      <c r="C193" s="59"/>
      <c r="D193" s="238">
        <f>COUNTIF(O15:O20,"=28")</f>
        <v>0</v>
      </c>
      <c r="E193" s="56"/>
      <c r="F193" s="56"/>
      <c r="G193" s="56"/>
      <c r="H193" s="56"/>
      <c r="I193" s="539"/>
      <c r="J193" s="539"/>
      <c r="K193" s="538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223"/>
      <c r="X193" s="223"/>
    </row>
    <row r="194" ht="15.75" customHeight="1">
      <c r="A194" s="56"/>
      <c r="B194" s="365" t="s">
        <v>817</v>
      </c>
      <c r="C194" s="59"/>
      <c r="D194" s="238">
        <f>COUNTIF(O15:O20,"=29")</f>
        <v>0</v>
      </c>
      <c r="E194" s="56"/>
      <c r="F194" s="56"/>
      <c r="G194" s="56"/>
      <c r="H194" s="56"/>
      <c r="I194" s="539"/>
      <c r="J194" s="539"/>
      <c r="K194" s="538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223"/>
      <c r="X194" s="223"/>
    </row>
    <row r="195" ht="15.75" customHeight="1">
      <c r="A195" s="56"/>
      <c r="B195" s="365" t="s">
        <v>818</v>
      </c>
      <c r="C195" s="59"/>
      <c r="D195" s="244">
        <f>COUNTIF(O15:O20,"=30")</f>
        <v>0</v>
      </c>
      <c r="E195" s="56"/>
      <c r="F195" s="56"/>
      <c r="G195" s="56"/>
      <c r="H195" s="56"/>
      <c r="I195" s="539"/>
      <c r="J195" s="539"/>
      <c r="K195" s="538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223"/>
      <c r="X195" s="223"/>
    </row>
    <row r="196" ht="15.75" customHeight="1">
      <c r="A196" s="56"/>
      <c r="B196" s="365" t="s">
        <v>819</v>
      </c>
      <c r="C196" s="59"/>
      <c r="D196" s="238">
        <f>COUNTIF(O15:O20,"=31")</f>
        <v>0</v>
      </c>
      <c r="E196" s="56"/>
      <c r="F196" s="56"/>
      <c r="G196" s="56"/>
      <c r="H196" s="56"/>
      <c r="I196" s="539"/>
      <c r="J196" s="539"/>
      <c r="K196" s="538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223"/>
      <c r="X196" s="223"/>
    </row>
    <row r="197" ht="15.75" customHeight="1">
      <c r="A197" s="56"/>
      <c r="B197" s="365" t="s">
        <v>820</v>
      </c>
      <c r="C197" s="59"/>
      <c r="D197" s="244">
        <f>COUNTIF(O15:O20,"=32")</f>
        <v>0</v>
      </c>
      <c r="E197" s="56"/>
      <c r="F197" s="56"/>
      <c r="G197" s="56"/>
      <c r="H197" s="56"/>
      <c r="I197" s="539"/>
      <c r="J197" s="539"/>
      <c r="K197" s="538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223"/>
      <c r="X197" s="223"/>
    </row>
    <row r="198" ht="15.75" customHeight="1">
      <c r="A198" s="56"/>
      <c r="B198" s="365" t="s">
        <v>820</v>
      </c>
      <c r="C198" s="59"/>
      <c r="D198" s="238">
        <f>COUNTIF(O15:O20,"=33")</f>
        <v>0</v>
      </c>
      <c r="E198" s="56"/>
      <c r="F198" s="56"/>
      <c r="G198" s="56"/>
      <c r="H198" s="56"/>
      <c r="I198" s="539"/>
      <c r="J198" s="539"/>
      <c r="K198" s="538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223"/>
      <c r="X198" s="223"/>
    </row>
    <row r="199" ht="15.75" customHeight="1">
      <c r="A199" s="56"/>
      <c r="B199" s="365" t="s">
        <v>821</v>
      </c>
      <c r="C199" s="59"/>
      <c r="D199" s="238">
        <f>COUNTIF(O15:O20,"=34")</f>
        <v>0</v>
      </c>
      <c r="E199" s="56"/>
      <c r="F199" s="56"/>
      <c r="G199" s="56"/>
      <c r="H199" s="56"/>
      <c r="I199" s="539"/>
      <c r="J199" s="539"/>
      <c r="K199" s="538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223"/>
      <c r="X199" s="223"/>
    </row>
    <row r="200" ht="15.75" customHeight="1">
      <c r="A200" s="56"/>
      <c r="B200" s="365" t="s">
        <v>822</v>
      </c>
      <c r="C200" s="59"/>
      <c r="D200" s="238">
        <f>COUNTIF(O15:O20,"=35")</f>
        <v>0</v>
      </c>
      <c r="E200" s="56"/>
      <c r="F200" s="56"/>
      <c r="G200" s="56"/>
      <c r="H200" s="56"/>
      <c r="I200" s="539"/>
      <c r="J200" s="539"/>
      <c r="K200" s="538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223"/>
      <c r="X200" s="223"/>
    </row>
    <row r="201" ht="15.75" customHeight="1">
      <c r="A201" s="56"/>
      <c r="B201" s="365" t="s">
        <v>823</v>
      </c>
      <c r="C201" s="59"/>
      <c r="D201" s="238">
        <f>COUNTIF(O15:O20,"=21")</f>
        <v>0</v>
      </c>
      <c r="E201" s="56"/>
      <c r="F201" s="56"/>
      <c r="G201" s="56"/>
      <c r="H201" s="56"/>
      <c r="I201" s="539"/>
      <c r="J201" s="539"/>
      <c r="K201" s="538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223"/>
      <c r="X201" s="223"/>
    </row>
    <row r="202" ht="15.75" customHeight="1">
      <c r="A202" s="56"/>
      <c r="B202" s="365" t="s">
        <v>824</v>
      </c>
      <c r="C202" s="59"/>
      <c r="D202" s="238">
        <f>COUNTIF(O15:O20,"=36")</f>
        <v>0</v>
      </c>
      <c r="E202" s="56"/>
      <c r="F202" s="56"/>
      <c r="G202" s="56"/>
      <c r="H202" s="56"/>
      <c r="I202" s="539"/>
      <c r="J202" s="539"/>
      <c r="K202" s="538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223"/>
      <c r="X202" s="223"/>
    </row>
    <row r="203" ht="15.75" customHeight="1">
      <c r="A203" s="56"/>
      <c r="B203" s="365" t="s">
        <v>825</v>
      </c>
      <c r="C203" s="59"/>
      <c r="D203" s="238">
        <f>COUNTIF(O15:O20,"=37")</f>
        <v>0</v>
      </c>
      <c r="E203" s="56"/>
      <c r="F203" s="56"/>
      <c r="G203" s="56"/>
      <c r="H203" s="56"/>
      <c r="I203" s="539"/>
      <c r="J203" s="539"/>
      <c r="K203" s="538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223"/>
      <c r="X203" s="223"/>
    </row>
    <row r="204" ht="15.75" customHeight="1">
      <c r="A204" s="56"/>
      <c r="B204" s="365" t="s">
        <v>826</v>
      </c>
      <c r="C204" s="59"/>
      <c r="D204" s="238">
        <f>COUNTIF(O15:O20,"=21")</f>
        <v>0</v>
      </c>
      <c r="E204" s="56"/>
      <c r="F204" s="56"/>
      <c r="G204" s="56"/>
      <c r="H204" s="56"/>
      <c r="I204" s="539"/>
      <c r="J204" s="539"/>
      <c r="K204" s="538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223"/>
      <c r="X204" s="223"/>
    </row>
    <row r="205" ht="15.75" customHeight="1">
      <c r="A205" s="56"/>
      <c r="B205" s="365" t="s">
        <v>827</v>
      </c>
      <c r="C205" s="59"/>
      <c r="D205" s="238">
        <f>COUNTIF(O15:O20,"=38")</f>
        <v>0</v>
      </c>
      <c r="E205" s="56"/>
      <c r="F205" s="56"/>
      <c r="G205" s="56"/>
      <c r="H205" s="56"/>
      <c r="I205" s="539"/>
      <c r="J205" s="539"/>
      <c r="K205" s="538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223"/>
      <c r="X205" s="223"/>
    </row>
    <row r="206" ht="15.75" customHeight="1">
      <c r="A206" s="56"/>
      <c r="B206" s="365" t="s">
        <v>560</v>
      </c>
      <c r="C206" s="59"/>
      <c r="D206" s="48">
        <f>SUM(D186:D205)</f>
        <v>0</v>
      </c>
      <c r="E206" s="56"/>
      <c r="F206" s="56"/>
      <c r="G206" s="56"/>
      <c r="H206" s="56"/>
      <c r="I206" s="539"/>
      <c r="J206" s="539"/>
      <c r="K206" s="538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223"/>
      <c r="X206" s="223"/>
    </row>
    <row r="207" ht="15.75" customHeight="1">
      <c r="A207" s="1"/>
      <c r="B207" s="1"/>
      <c r="I207" s="540"/>
      <c r="J207" s="540"/>
      <c r="K207" s="541"/>
      <c r="N207" s="1"/>
      <c r="O207" s="1"/>
      <c r="P207" s="1"/>
      <c r="Q207" s="1"/>
      <c r="R207" s="1"/>
      <c r="S207" s="1"/>
      <c r="T207" s="1"/>
      <c r="U207" s="1"/>
      <c r="V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515"/>
      <c r="J208" s="515"/>
      <c r="K208" s="516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515"/>
      <c r="J209" s="515"/>
      <c r="K209" s="516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515"/>
      <c r="J210" s="515"/>
      <c r="K210" s="516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515"/>
      <c r="J211" s="515"/>
      <c r="K211" s="516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ht="15.75" customHeight="1">
      <c r="A212" s="7"/>
      <c r="B212" s="7"/>
      <c r="C212" s="63" t="s">
        <v>828</v>
      </c>
      <c r="D212" s="7"/>
      <c r="E212" s="7"/>
      <c r="F212" s="7"/>
      <c r="G212" s="7"/>
      <c r="H212" s="7"/>
      <c r="I212" s="542" t="s">
        <v>562</v>
      </c>
      <c r="J212" s="520"/>
      <c r="K212" s="521"/>
      <c r="L212" s="7"/>
      <c r="M212" s="63" t="s">
        <v>563</v>
      </c>
      <c r="N212" s="7"/>
      <c r="O212" s="7"/>
      <c r="P212" s="7"/>
      <c r="Q212" s="7"/>
      <c r="R212" s="7"/>
      <c r="S212" s="7"/>
      <c r="T212" s="7"/>
      <c r="U212" s="7"/>
      <c r="V212" s="7"/>
      <c r="W212" s="368"/>
      <c r="X212" s="368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515"/>
      <c r="J213" s="515"/>
      <c r="K213" s="516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>
      <c r="I214" s="540"/>
      <c r="J214" s="540"/>
      <c r="K214" s="541"/>
    </row>
    <row r="215">
      <c r="I215" s="540"/>
      <c r="J215" s="540"/>
      <c r="K215" s="541"/>
    </row>
    <row r="216">
      <c r="I216" s="540"/>
      <c r="J216" s="540"/>
      <c r="K216" s="541"/>
    </row>
    <row r="217">
      <c r="I217" s="540"/>
      <c r="J217" s="540"/>
      <c r="K217" s="541"/>
    </row>
    <row r="218">
      <c r="I218" s="540"/>
      <c r="J218" s="540"/>
      <c r="K218" s="541"/>
    </row>
    <row r="219">
      <c r="I219" s="540"/>
      <c r="J219" s="540"/>
      <c r="K219" s="541"/>
    </row>
    <row r="220">
      <c r="I220" s="540"/>
      <c r="J220" s="540"/>
      <c r="K220" s="541"/>
    </row>
    <row r="221">
      <c r="I221" s="540"/>
      <c r="J221" s="540"/>
      <c r="K221" s="541"/>
    </row>
    <row r="222">
      <c r="I222" s="540"/>
      <c r="J222" s="540"/>
      <c r="K222" s="541"/>
    </row>
    <row r="223">
      <c r="I223" s="540"/>
      <c r="J223" s="540"/>
      <c r="K223" s="541"/>
    </row>
    <row r="224">
      <c r="I224" s="540"/>
      <c r="J224" s="540"/>
      <c r="K224" s="541"/>
    </row>
    <row r="225">
      <c r="I225" s="540"/>
      <c r="J225" s="540"/>
      <c r="K225" s="541"/>
    </row>
    <row r="226">
      <c r="I226" s="540"/>
      <c r="J226" s="540"/>
      <c r="K226" s="541"/>
    </row>
    <row r="227">
      <c r="I227" s="540"/>
      <c r="J227" s="540"/>
      <c r="K227" s="541"/>
    </row>
    <row r="228">
      <c r="I228" s="540"/>
      <c r="J228" s="540"/>
      <c r="K228" s="541"/>
    </row>
    <row r="229">
      <c r="I229" s="540"/>
      <c r="J229" s="540"/>
      <c r="K229" s="541"/>
    </row>
    <row r="230">
      <c r="I230" s="540"/>
      <c r="J230" s="540"/>
      <c r="K230" s="541"/>
    </row>
    <row r="231">
      <c r="I231" s="540"/>
      <c r="J231" s="540"/>
      <c r="K231" s="541"/>
    </row>
    <row r="232">
      <c r="I232" s="540"/>
      <c r="J232" s="540"/>
      <c r="K232" s="541"/>
    </row>
    <row r="233">
      <c r="I233" s="540"/>
      <c r="J233" s="540"/>
      <c r="K233" s="541"/>
    </row>
    <row r="234">
      <c r="I234" s="540"/>
      <c r="J234" s="540"/>
      <c r="K234" s="541"/>
    </row>
    <row r="235">
      <c r="I235" s="540"/>
      <c r="J235" s="540"/>
      <c r="K235" s="541"/>
    </row>
    <row r="236">
      <c r="I236" s="540"/>
      <c r="J236" s="540"/>
      <c r="K236" s="541"/>
    </row>
    <row r="237">
      <c r="I237" s="540"/>
      <c r="J237" s="540"/>
      <c r="K237" s="541"/>
    </row>
    <row r="238">
      <c r="I238" s="540"/>
      <c r="J238" s="540"/>
      <c r="K238" s="541"/>
    </row>
    <row r="239">
      <c r="I239" s="540"/>
      <c r="J239" s="540"/>
      <c r="K239" s="541"/>
    </row>
    <row r="240">
      <c r="I240" s="540"/>
      <c r="J240" s="540"/>
      <c r="K240" s="541"/>
    </row>
    <row r="241">
      <c r="I241" s="540"/>
      <c r="J241" s="540"/>
      <c r="K241" s="541"/>
    </row>
    <row r="242">
      <c r="I242" s="540"/>
      <c r="J242" s="540"/>
      <c r="K242" s="541"/>
    </row>
    <row r="243">
      <c r="I243" s="540"/>
      <c r="J243" s="540"/>
      <c r="K243" s="541"/>
    </row>
    <row r="244">
      <c r="I244" s="540"/>
      <c r="J244" s="540"/>
      <c r="K244" s="541"/>
    </row>
    <row r="245">
      <c r="I245" s="540"/>
      <c r="J245" s="540"/>
      <c r="K245" s="541"/>
    </row>
    <row r="246">
      <c r="I246" s="540"/>
      <c r="J246" s="540"/>
      <c r="K246" s="541"/>
    </row>
    <row r="247">
      <c r="I247" s="540"/>
      <c r="J247" s="540"/>
      <c r="K247" s="541"/>
    </row>
    <row r="248">
      <c r="I248" s="540"/>
      <c r="J248" s="540"/>
      <c r="K248" s="541"/>
    </row>
    <row r="249">
      <c r="I249" s="540"/>
      <c r="J249" s="540"/>
      <c r="K249" s="541"/>
    </row>
    <row r="250">
      <c r="I250" s="540"/>
      <c r="J250" s="540"/>
      <c r="K250" s="541"/>
    </row>
    <row r="251">
      <c r="I251" s="540"/>
      <c r="J251" s="540"/>
      <c r="K251" s="541"/>
    </row>
    <row r="252">
      <c r="I252" s="540"/>
      <c r="J252" s="540"/>
      <c r="K252" s="541"/>
    </row>
    <row r="253">
      <c r="I253" s="540"/>
      <c r="J253" s="540"/>
      <c r="K253" s="541"/>
    </row>
    <row r="254">
      <c r="I254" s="540"/>
      <c r="J254" s="540"/>
      <c r="K254" s="541"/>
    </row>
    <row r="255">
      <c r="I255" s="540"/>
      <c r="J255" s="540"/>
      <c r="K255" s="541"/>
    </row>
    <row r="256">
      <c r="I256" s="540"/>
      <c r="J256" s="540"/>
      <c r="K256" s="541"/>
    </row>
    <row r="257">
      <c r="I257" s="540"/>
      <c r="J257" s="540"/>
      <c r="K257" s="541"/>
    </row>
    <row r="258">
      <c r="I258" s="540"/>
      <c r="J258" s="540"/>
      <c r="K258" s="541"/>
    </row>
    <row r="259">
      <c r="I259" s="540"/>
      <c r="J259" s="540"/>
      <c r="K259" s="541"/>
    </row>
    <row r="260">
      <c r="I260" s="540"/>
      <c r="J260" s="540"/>
      <c r="K260" s="541"/>
    </row>
    <row r="261">
      <c r="I261" s="540"/>
      <c r="J261" s="540"/>
      <c r="K261" s="541"/>
    </row>
    <row r="262">
      <c r="I262" s="540"/>
      <c r="J262" s="540"/>
      <c r="K262" s="541"/>
    </row>
    <row r="263">
      <c r="I263" s="540"/>
      <c r="J263" s="540"/>
      <c r="K263" s="541"/>
    </row>
    <row r="264">
      <c r="I264" s="540"/>
      <c r="J264" s="540"/>
      <c r="K264" s="541"/>
    </row>
    <row r="265">
      <c r="I265" s="540"/>
      <c r="J265" s="540"/>
      <c r="K265" s="541"/>
    </row>
    <row r="266">
      <c r="I266" s="540"/>
      <c r="J266" s="540"/>
      <c r="K266" s="541"/>
    </row>
    <row r="267">
      <c r="I267" s="540"/>
      <c r="J267" s="540"/>
      <c r="K267" s="541"/>
    </row>
    <row r="268">
      <c r="I268" s="540"/>
      <c r="J268" s="540"/>
      <c r="K268" s="541"/>
    </row>
    <row r="269">
      <c r="I269" s="540"/>
      <c r="J269" s="540"/>
      <c r="K269" s="541"/>
    </row>
    <row r="270">
      <c r="I270" s="540"/>
      <c r="J270" s="540"/>
      <c r="K270" s="541"/>
    </row>
    <row r="271">
      <c r="I271" s="540"/>
      <c r="J271" s="540"/>
      <c r="K271" s="541"/>
    </row>
    <row r="272">
      <c r="I272" s="540"/>
      <c r="J272" s="540"/>
      <c r="K272" s="541"/>
    </row>
    <row r="273">
      <c r="I273" s="540"/>
      <c r="J273" s="540"/>
      <c r="K273" s="541"/>
    </row>
    <row r="274">
      <c r="I274" s="540"/>
      <c r="J274" s="540"/>
      <c r="K274" s="541"/>
    </row>
    <row r="275">
      <c r="I275" s="540"/>
      <c r="J275" s="540"/>
      <c r="K275" s="541"/>
    </row>
    <row r="276">
      <c r="I276" s="540"/>
      <c r="J276" s="540"/>
      <c r="K276" s="541"/>
    </row>
    <row r="277">
      <c r="I277" s="540"/>
      <c r="J277" s="540"/>
      <c r="K277" s="541"/>
    </row>
    <row r="278">
      <c r="I278" s="540"/>
      <c r="J278" s="540"/>
      <c r="K278" s="541"/>
    </row>
    <row r="279">
      <c r="I279" s="540"/>
      <c r="J279" s="540"/>
      <c r="K279" s="541"/>
    </row>
    <row r="280">
      <c r="I280" s="540"/>
      <c r="J280" s="540"/>
      <c r="K280" s="541"/>
    </row>
    <row r="281">
      <c r="I281" s="540"/>
      <c r="J281" s="540"/>
      <c r="K281" s="541"/>
    </row>
    <row r="282">
      <c r="I282" s="540"/>
      <c r="J282" s="540"/>
      <c r="K282" s="541"/>
    </row>
    <row r="283">
      <c r="I283" s="540"/>
      <c r="J283" s="540"/>
      <c r="K283" s="541"/>
    </row>
    <row r="284">
      <c r="I284" s="540"/>
      <c r="J284" s="540"/>
      <c r="K284" s="541"/>
    </row>
    <row r="285">
      <c r="I285" s="540"/>
      <c r="J285" s="540"/>
      <c r="K285" s="541"/>
    </row>
    <row r="286">
      <c r="I286" s="540"/>
      <c r="J286" s="540"/>
      <c r="K286" s="541"/>
    </row>
    <row r="287">
      <c r="I287" s="540"/>
      <c r="J287" s="540"/>
      <c r="K287" s="541"/>
    </row>
    <row r="288">
      <c r="I288" s="540"/>
      <c r="J288" s="540"/>
      <c r="K288" s="541"/>
    </row>
    <row r="289">
      <c r="I289" s="540"/>
      <c r="J289" s="540"/>
      <c r="K289" s="541"/>
    </row>
    <row r="290">
      <c r="I290" s="540"/>
      <c r="J290" s="540"/>
      <c r="K290" s="541"/>
    </row>
    <row r="291">
      <c r="I291" s="540"/>
      <c r="J291" s="540"/>
      <c r="K291" s="541"/>
    </row>
    <row r="292">
      <c r="I292" s="540"/>
      <c r="J292" s="540"/>
      <c r="K292" s="541"/>
    </row>
    <row r="293">
      <c r="I293" s="540"/>
      <c r="J293" s="540"/>
      <c r="K293" s="541"/>
    </row>
    <row r="294">
      <c r="I294" s="540"/>
      <c r="J294" s="540"/>
      <c r="K294" s="541"/>
    </row>
    <row r="295">
      <c r="I295" s="540"/>
      <c r="J295" s="540"/>
      <c r="K295" s="541"/>
    </row>
    <row r="296">
      <c r="I296" s="540"/>
      <c r="J296" s="540"/>
      <c r="K296" s="541"/>
    </row>
    <row r="297">
      <c r="I297" s="540"/>
      <c r="J297" s="540"/>
      <c r="K297" s="541"/>
    </row>
    <row r="298">
      <c r="I298" s="540"/>
      <c r="J298" s="540"/>
      <c r="K298" s="541"/>
    </row>
    <row r="299">
      <c r="I299" s="540"/>
      <c r="J299" s="540"/>
      <c r="K299" s="541"/>
    </row>
    <row r="300">
      <c r="I300" s="540"/>
      <c r="J300" s="540"/>
      <c r="K300" s="541"/>
    </row>
    <row r="301">
      <c r="I301" s="540"/>
      <c r="J301" s="540"/>
      <c r="K301" s="541"/>
    </row>
    <row r="302">
      <c r="I302" s="540"/>
      <c r="J302" s="540"/>
      <c r="K302" s="541"/>
    </row>
    <row r="303">
      <c r="I303" s="540"/>
      <c r="J303" s="540"/>
      <c r="K303" s="541"/>
    </row>
    <row r="304">
      <c r="I304" s="540"/>
      <c r="J304" s="540"/>
      <c r="K304" s="541"/>
    </row>
    <row r="305">
      <c r="I305" s="540"/>
      <c r="J305" s="540"/>
      <c r="K305" s="541"/>
    </row>
    <row r="306">
      <c r="I306" s="540"/>
      <c r="J306" s="540"/>
      <c r="K306" s="541"/>
    </row>
    <row r="307">
      <c r="I307" s="540"/>
      <c r="J307" s="540"/>
      <c r="K307" s="541"/>
    </row>
    <row r="308">
      <c r="I308" s="540"/>
      <c r="J308" s="540"/>
      <c r="K308" s="541"/>
    </row>
    <row r="309">
      <c r="I309" s="540"/>
      <c r="J309" s="540"/>
      <c r="K309" s="541"/>
    </row>
    <row r="310">
      <c r="I310" s="540"/>
      <c r="J310" s="540"/>
      <c r="K310" s="541"/>
    </row>
    <row r="311">
      <c r="I311" s="540"/>
      <c r="J311" s="540"/>
      <c r="K311" s="541"/>
    </row>
    <row r="312">
      <c r="I312" s="540"/>
      <c r="J312" s="540"/>
      <c r="K312" s="541"/>
    </row>
    <row r="313">
      <c r="I313" s="540"/>
      <c r="J313" s="540"/>
      <c r="K313" s="541"/>
    </row>
    <row r="314">
      <c r="I314" s="540"/>
      <c r="J314" s="540"/>
      <c r="K314" s="541"/>
    </row>
    <row r="315">
      <c r="I315" s="540"/>
      <c r="J315" s="540"/>
      <c r="K315" s="541"/>
    </row>
    <row r="316">
      <c r="I316" s="540"/>
      <c r="J316" s="540"/>
      <c r="K316" s="541"/>
    </row>
    <row r="317">
      <c r="I317" s="540"/>
      <c r="J317" s="540"/>
      <c r="K317" s="541"/>
    </row>
    <row r="318">
      <c r="I318" s="540"/>
      <c r="J318" s="540"/>
      <c r="K318" s="541"/>
    </row>
    <row r="319">
      <c r="I319" s="540"/>
      <c r="J319" s="540"/>
      <c r="K319" s="541"/>
    </row>
    <row r="320">
      <c r="I320" s="540"/>
      <c r="J320" s="540"/>
      <c r="K320" s="541"/>
    </row>
    <row r="321">
      <c r="I321" s="540"/>
      <c r="J321" s="540"/>
      <c r="K321" s="541"/>
    </row>
    <row r="322">
      <c r="I322" s="540"/>
      <c r="J322" s="540"/>
      <c r="K322" s="541"/>
    </row>
    <row r="323">
      <c r="I323" s="540"/>
      <c r="J323" s="540"/>
      <c r="K323" s="541"/>
    </row>
    <row r="324">
      <c r="I324" s="540"/>
      <c r="J324" s="540"/>
      <c r="K324" s="541"/>
    </row>
    <row r="325">
      <c r="I325" s="540"/>
      <c r="J325" s="540"/>
      <c r="K325" s="541"/>
    </row>
    <row r="326">
      <c r="I326" s="540"/>
      <c r="J326" s="540"/>
      <c r="K326" s="541"/>
    </row>
    <row r="327">
      <c r="I327" s="540"/>
      <c r="J327" s="540"/>
      <c r="K327" s="541"/>
    </row>
    <row r="328">
      <c r="I328" s="540"/>
      <c r="J328" s="540"/>
      <c r="K328" s="541"/>
    </row>
    <row r="329">
      <c r="I329" s="540"/>
      <c r="J329" s="540"/>
      <c r="K329" s="541"/>
    </row>
    <row r="330">
      <c r="I330" s="540"/>
      <c r="J330" s="540"/>
      <c r="K330" s="541"/>
    </row>
    <row r="331">
      <c r="I331" s="540"/>
      <c r="J331" s="540"/>
      <c r="K331" s="541"/>
    </row>
    <row r="332">
      <c r="I332" s="540"/>
      <c r="J332" s="540"/>
      <c r="K332" s="541"/>
    </row>
    <row r="333">
      <c r="I333" s="540"/>
      <c r="J333" s="540"/>
      <c r="K333" s="541"/>
    </row>
    <row r="334">
      <c r="I334" s="540"/>
      <c r="J334" s="540"/>
      <c r="K334" s="541"/>
    </row>
    <row r="335">
      <c r="I335" s="540"/>
      <c r="J335" s="540"/>
      <c r="K335" s="541"/>
    </row>
    <row r="336">
      <c r="I336" s="540"/>
      <c r="J336" s="540"/>
      <c r="K336" s="541"/>
    </row>
    <row r="337">
      <c r="I337" s="540"/>
      <c r="J337" s="540"/>
      <c r="K337" s="541"/>
    </row>
    <row r="338">
      <c r="I338" s="540"/>
      <c r="J338" s="540"/>
      <c r="K338" s="541"/>
    </row>
    <row r="339">
      <c r="I339" s="540"/>
      <c r="J339" s="540"/>
      <c r="K339" s="541"/>
    </row>
    <row r="340">
      <c r="I340" s="540"/>
      <c r="J340" s="540"/>
      <c r="K340" s="541"/>
    </row>
    <row r="341">
      <c r="I341" s="540"/>
      <c r="J341" s="540"/>
      <c r="K341" s="541"/>
    </row>
    <row r="342">
      <c r="I342" s="540"/>
      <c r="J342" s="540"/>
      <c r="K342" s="541"/>
    </row>
    <row r="343">
      <c r="I343" s="540"/>
      <c r="J343" s="540"/>
      <c r="K343" s="541"/>
    </row>
    <row r="344">
      <c r="I344" s="540"/>
      <c r="J344" s="540"/>
      <c r="K344" s="541"/>
    </row>
    <row r="345">
      <c r="I345" s="540"/>
      <c r="J345" s="540"/>
      <c r="K345" s="541"/>
    </row>
    <row r="346">
      <c r="I346" s="540"/>
      <c r="J346" s="540"/>
      <c r="K346" s="541"/>
    </row>
    <row r="347">
      <c r="I347" s="540"/>
      <c r="J347" s="540"/>
      <c r="K347" s="541"/>
    </row>
    <row r="348">
      <c r="I348" s="540"/>
      <c r="J348" s="540"/>
      <c r="K348" s="541"/>
    </row>
    <row r="349">
      <c r="I349" s="540"/>
      <c r="J349" s="540"/>
      <c r="K349" s="541"/>
    </row>
    <row r="350">
      <c r="I350" s="540"/>
      <c r="J350" s="540"/>
      <c r="K350" s="541"/>
    </row>
    <row r="351">
      <c r="I351" s="540"/>
      <c r="J351" s="540"/>
      <c r="K351" s="541"/>
    </row>
    <row r="352">
      <c r="I352" s="540"/>
      <c r="J352" s="540"/>
      <c r="K352" s="541"/>
    </row>
    <row r="353">
      <c r="I353" s="540"/>
      <c r="J353" s="540"/>
      <c r="K353" s="541"/>
    </row>
    <row r="354">
      <c r="I354" s="540"/>
      <c r="J354" s="540"/>
      <c r="K354" s="541"/>
    </row>
    <row r="355">
      <c r="I355" s="540"/>
      <c r="J355" s="540"/>
      <c r="K355" s="541"/>
    </row>
    <row r="356">
      <c r="I356" s="540"/>
      <c r="J356" s="540"/>
      <c r="K356" s="541"/>
    </row>
    <row r="357">
      <c r="I357" s="540"/>
      <c r="J357" s="540"/>
      <c r="K357" s="541"/>
    </row>
    <row r="358">
      <c r="I358" s="540"/>
      <c r="J358" s="540"/>
      <c r="K358" s="541"/>
    </row>
    <row r="359">
      <c r="I359" s="540"/>
      <c r="J359" s="540"/>
      <c r="K359" s="541"/>
    </row>
    <row r="360">
      <c r="I360" s="540"/>
      <c r="J360" s="540"/>
      <c r="K360" s="541"/>
    </row>
    <row r="361">
      <c r="I361" s="540"/>
      <c r="J361" s="540"/>
      <c r="K361" s="541"/>
    </row>
    <row r="362">
      <c r="I362" s="540"/>
      <c r="J362" s="540"/>
      <c r="K362" s="541"/>
    </row>
    <row r="363">
      <c r="I363" s="540"/>
      <c r="J363" s="540"/>
      <c r="K363" s="541"/>
    </row>
    <row r="364">
      <c r="I364" s="540"/>
      <c r="J364" s="540"/>
      <c r="K364" s="541"/>
    </row>
    <row r="365">
      <c r="I365" s="540"/>
      <c r="J365" s="540"/>
      <c r="K365" s="541"/>
    </row>
    <row r="366">
      <c r="I366" s="540"/>
      <c r="J366" s="540"/>
      <c r="K366" s="541"/>
    </row>
    <row r="367">
      <c r="I367" s="540"/>
      <c r="J367" s="540"/>
      <c r="K367" s="541"/>
    </row>
    <row r="368">
      <c r="I368" s="540"/>
      <c r="J368" s="540"/>
      <c r="K368" s="541"/>
    </row>
    <row r="369">
      <c r="I369" s="540"/>
      <c r="J369" s="540"/>
      <c r="K369" s="541"/>
    </row>
    <row r="370">
      <c r="I370" s="540"/>
      <c r="J370" s="540"/>
      <c r="K370" s="541"/>
    </row>
    <row r="371">
      <c r="I371" s="540"/>
      <c r="J371" s="540"/>
      <c r="K371" s="541"/>
    </row>
    <row r="372">
      <c r="I372" s="540"/>
      <c r="J372" s="540"/>
      <c r="K372" s="541"/>
    </row>
    <row r="373">
      <c r="I373" s="540"/>
      <c r="J373" s="540"/>
      <c r="K373" s="541"/>
    </row>
    <row r="374">
      <c r="I374" s="540"/>
      <c r="J374" s="540"/>
      <c r="K374" s="541"/>
    </row>
    <row r="375">
      <c r="I375" s="540"/>
      <c r="J375" s="540"/>
      <c r="K375" s="541"/>
    </row>
    <row r="376">
      <c r="I376" s="540"/>
      <c r="J376" s="540"/>
      <c r="K376" s="541"/>
    </row>
    <row r="377">
      <c r="I377" s="540"/>
      <c r="J377" s="540"/>
      <c r="K377" s="541"/>
    </row>
    <row r="378">
      <c r="I378" s="540"/>
      <c r="J378" s="540"/>
      <c r="K378" s="541"/>
    </row>
    <row r="379">
      <c r="I379" s="540"/>
      <c r="J379" s="540"/>
      <c r="K379" s="541"/>
    </row>
    <row r="380">
      <c r="I380" s="540"/>
      <c r="J380" s="540"/>
      <c r="K380" s="541"/>
    </row>
    <row r="381">
      <c r="I381" s="540"/>
      <c r="J381" s="540"/>
      <c r="K381" s="541"/>
    </row>
    <row r="382">
      <c r="I382" s="540"/>
      <c r="J382" s="540"/>
      <c r="K382" s="541"/>
    </row>
    <row r="383">
      <c r="I383" s="540"/>
      <c r="J383" s="540"/>
      <c r="K383" s="541"/>
    </row>
    <row r="384">
      <c r="I384" s="540"/>
      <c r="J384" s="540"/>
      <c r="K384" s="541"/>
    </row>
    <row r="385">
      <c r="I385" s="540"/>
      <c r="J385" s="540"/>
      <c r="K385" s="541"/>
    </row>
    <row r="386">
      <c r="I386" s="540"/>
      <c r="J386" s="540"/>
      <c r="K386" s="541"/>
    </row>
    <row r="387">
      <c r="I387" s="540"/>
      <c r="J387" s="540"/>
      <c r="K387" s="541"/>
    </row>
    <row r="388">
      <c r="I388" s="540"/>
      <c r="J388" s="540"/>
      <c r="K388" s="541"/>
    </row>
    <row r="389">
      <c r="I389" s="540"/>
      <c r="J389" s="540"/>
      <c r="K389" s="541"/>
    </row>
    <row r="390">
      <c r="I390" s="540"/>
      <c r="J390" s="540"/>
      <c r="K390" s="541"/>
    </row>
    <row r="391">
      <c r="I391" s="540"/>
      <c r="J391" s="540"/>
      <c r="K391" s="541"/>
    </row>
    <row r="392">
      <c r="I392" s="540"/>
      <c r="J392" s="540"/>
      <c r="K392" s="541"/>
    </row>
    <row r="393">
      <c r="I393" s="540"/>
      <c r="J393" s="540"/>
      <c r="K393" s="541"/>
    </row>
    <row r="394">
      <c r="I394" s="540"/>
      <c r="J394" s="540"/>
      <c r="K394" s="541"/>
    </row>
    <row r="395">
      <c r="I395" s="540"/>
      <c r="J395" s="540"/>
      <c r="K395" s="541"/>
    </row>
    <row r="396">
      <c r="I396" s="540"/>
      <c r="J396" s="540"/>
      <c r="K396" s="541"/>
    </row>
    <row r="397">
      <c r="I397" s="540"/>
      <c r="J397" s="540"/>
      <c r="K397" s="541"/>
    </row>
    <row r="398">
      <c r="I398" s="540"/>
      <c r="J398" s="540"/>
      <c r="K398" s="541"/>
    </row>
    <row r="399">
      <c r="I399" s="540"/>
      <c r="J399" s="540"/>
      <c r="K399" s="541"/>
    </row>
    <row r="400">
      <c r="I400" s="540"/>
      <c r="J400" s="540"/>
      <c r="K400" s="541"/>
    </row>
    <row r="401">
      <c r="I401" s="540"/>
      <c r="J401" s="540"/>
      <c r="K401" s="541"/>
    </row>
    <row r="402">
      <c r="I402" s="540"/>
      <c r="J402" s="540"/>
      <c r="K402" s="541"/>
    </row>
    <row r="403">
      <c r="I403" s="540"/>
      <c r="J403" s="540"/>
      <c r="K403" s="541"/>
    </row>
    <row r="404">
      <c r="I404" s="540"/>
      <c r="J404" s="540"/>
      <c r="K404" s="541"/>
    </row>
    <row r="405">
      <c r="I405" s="540"/>
      <c r="J405" s="540"/>
      <c r="K405" s="541"/>
    </row>
    <row r="406">
      <c r="I406" s="540"/>
      <c r="J406" s="540"/>
      <c r="K406" s="541"/>
    </row>
    <row r="407">
      <c r="I407" s="540"/>
      <c r="J407" s="540"/>
      <c r="K407" s="541"/>
    </row>
    <row r="408">
      <c r="I408" s="540"/>
      <c r="J408" s="540"/>
      <c r="K408" s="541"/>
    </row>
    <row r="409">
      <c r="I409" s="540"/>
      <c r="J409" s="540"/>
      <c r="K409" s="541"/>
    </row>
    <row r="410">
      <c r="I410" s="540"/>
      <c r="J410" s="540"/>
      <c r="K410" s="541"/>
    </row>
    <row r="411">
      <c r="I411" s="540"/>
      <c r="J411" s="540"/>
      <c r="K411" s="541"/>
    </row>
    <row r="412">
      <c r="I412" s="540"/>
      <c r="J412" s="540"/>
      <c r="K412" s="541"/>
    </row>
    <row r="413">
      <c r="I413" s="540"/>
      <c r="J413" s="540"/>
      <c r="K413" s="541"/>
    </row>
    <row r="414">
      <c r="I414" s="540"/>
      <c r="J414" s="540"/>
      <c r="K414" s="541"/>
    </row>
    <row r="415">
      <c r="I415" s="540"/>
      <c r="J415" s="540"/>
      <c r="K415" s="541"/>
    </row>
    <row r="416">
      <c r="I416" s="540"/>
      <c r="J416" s="540"/>
      <c r="K416" s="541"/>
    </row>
    <row r="417">
      <c r="I417" s="540"/>
      <c r="J417" s="540"/>
      <c r="K417" s="541"/>
    </row>
    <row r="418">
      <c r="I418" s="540"/>
      <c r="J418" s="540"/>
      <c r="K418" s="541"/>
    </row>
    <row r="419">
      <c r="I419" s="540"/>
      <c r="J419" s="540"/>
      <c r="K419" s="541"/>
    </row>
    <row r="420">
      <c r="I420" s="540"/>
      <c r="J420" s="540"/>
      <c r="K420" s="541"/>
    </row>
    <row r="421">
      <c r="I421" s="540"/>
      <c r="J421" s="540"/>
      <c r="K421" s="541"/>
    </row>
    <row r="422">
      <c r="I422" s="540"/>
      <c r="J422" s="540"/>
      <c r="K422" s="541"/>
    </row>
    <row r="423">
      <c r="I423" s="540"/>
      <c r="J423" s="540"/>
      <c r="K423" s="541"/>
    </row>
    <row r="424">
      <c r="I424" s="540"/>
      <c r="J424" s="540"/>
      <c r="K424" s="541"/>
    </row>
    <row r="425">
      <c r="I425" s="540"/>
      <c r="J425" s="540"/>
      <c r="K425" s="541"/>
    </row>
    <row r="426">
      <c r="I426" s="540"/>
      <c r="J426" s="540"/>
      <c r="K426" s="541"/>
    </row>
    <row r="427">
      <c r="I427" s="540"/>
      <c r="J427" s="540"/>
      <c r="K427" s="541"/>
    </row>
    <row r="428">
      <c r="I428" s="540"/>
      <c r="J428" s="540"/>
      <c r="K428" s="541"/>
    </row>
    <row r="429">
      <c r="I429" s="540"/>
      <c r="J429" s="540"/>
      <c r="K429" s="541"/>
    </row>
    <row r="430">
      <c r="I430" s="540"/>
      <c r="J430" s="540"/>
      <c r="K430" s="541"/>
    </row>
    <row r="431">
      <c r="I431" s="540"/>
      <c r="J431" s="540"/>
      <c r="K431" s="541"/>
    </row>
    <row r="432">
      <c r="I432" s="540"/>
      <c r="J432" s="540"/>
      <c r="K432" s="541"/>
    </row>
    <row r="433">
      <c r="I433" s="540"/>
      <c r="J433" s="540"/>
      <c r="K433" s="541"/>
    </row>
    <row r="434">
      <c r="I434" s="540"/>
      <c r="J434" s="540"/>
      <c r="K434" s="541"/>
    </row>
    <row r="435">
      <c r="I435" s="540"/>
      <c r="J435" s="540"/>
      <c r="K435" s="541"/>
    </row>
    <row r="436">
      <c r="I436" s="540"/>
      <c r="J436" s="540"/>
      <c r="K436" s="541"/>
    </row>
    <row r="437">
      <c r="I437" s="540"/>
      <c r="J437" s="540"/>
      <c r="K437" s="541"/>
    </row>
    <row r="438">
      <c r="I438" s="540"/>
      <c r="J438" s="540"/>
      <c r="K438" s="541"/>
    </row>
    <row r="439">
      <c r="I439" s="540"/>
      <c r="J439" s="540"/>
      <c r="K439" s="541"/>
    </row>
    <row r="440">
      <c r="I440" s="540"/>
      <c r="J440" s="540"/>
      <c r="K440" s="541"/>
    </row>
    <row r="441">
      <c r="I441" s="540"/>
      <c r="J441" s="540"/>
      <c r="K441" s="541"/>
    </row>
    <row r="442">
      <c r="I442" s="540"/>
      <c r="J442" s="540"/>
      <c r="K442" s="541"/>
    </row>
    <row r="443">
      <c r="I443" s="540"/>
      <c r="J443" s="540"/>
      <c r="K443" s="541"/>
    </row>
    <row r="444">
      <c r="I444" s="540"/>
      <c r="J444" s="540"/>
      <c r="K444" s="541"/>
    </row>
    <row r="445">
      <c r="I445" s="540"/>
      <c r="J445" s="540"/>
      <c r="K445" s="541"/>
    </row>
    <row r="446">
      <c r="I446" s="540"/>
      <c r="J446" s="540"/>
      <c r="K446" s="541"/>
    </row>
    <row r="447">
      <c r="I447" s="540"/>
      <c r="J447" s="540"/>
      <c r="K447" s="541"/>
    </row>
    <row r="448">
      <c r="I448" s="540"/>
      <c r="J448" s="540"/>
      <c r="K448" s="541"/>
    </row>
    <row r="449">
      <c r="I449" s="540"/>
      <c r="J449" s="540"/>
      <c r="K449" s="541"/>
    </row>
    <row r="450">
      <c r="I450" s="540"/>
      <c r="J450" s="540"/>
      <c r="K450" s="541"/>
    </row>
    <row r="451">
      <c r="I451" s="540"/>
      <c r="J451" s="540"/>
      <c r="K451" s="541"/>
    </row>
    <row r="452">
      <c r="I452" s="540"/>
      <c r="J452" s="540"/>
      <c r="K452" s="541"/>
    </row>
    <row r="453">
      <c r="I453" s="540"/>
      <c r="J453" s="540"/>
      <c r="K453" s="541"/>
    </row>
    <row r="454">
      <c r="I454" s="540"/>
      <c r="J454" s="540"/>
      <c r="K454" s="541"/>
    </row>
    <row r="455">
      <c r="I455" s="540"/>
      <c r="J455" s="540"/>
      <c r="K455" s="541"/>
    </row>
    <row r="456">
      <c r="I456" s="540"/>
      <c r="J456" s="540"/>
      <c r="K456" s="541"/>
    </row>
    <row r="457">
      <c r="I457" s="540"/>
      <c r="J457" s="540"/>
      <c r="K457" s="541"/>
    </row>
    <row r="458">
      <c r="I458" s="540"/>
      <c r="J458" s="540"/>
      <c r="K458" s="541"/>
    </row>
    <row r="459">
      <c r="I459" s="540"/>
      <c r="J459" s="540"/>
      <c r="K459" s="541"/>
    </row>
    <row r="460">
      <c r="I460" s="540"/>
      <c r="J460" s="540"/>
      <c r="K460" s="541"/>
    </row>
    <row r="461">
      <c r="I461" s="540"/>
      <c r="J461" s="540"/>
      <c r="K461" s="541"/>
    </row>
    <row r="462">
      <c r="I462" s="540"/>
      <c r="J462" s="540"/>
      <c r="K462" s="541"/>
    </row>
    <row r="463">
      <c r="I463" s="540"/>
      <c r="J463" s="540"/>
      <c r="K463" s="541"/>
    </row>
    <row r="464">
      <c r="I464" s="540"/>
      <c r="J464" s="540"/>
      <c r="K464" s="541"/>
    </row>
    <row r="465">
      <c r="I465" s="540"/>
      <c r="J465" s="540"/>
      <c r="K465" s="541"/>
    </row>
    <row r="466">
      <c r="I466" s="540"/>
      <c r="J466" s="540"/>
      <c r="K466" s="541"/>
    </row>
    <row r="467">
      <c r="I467" s="540"/>
      <c r="J467" s="540"/>
      <c r="K467" s="541"/>
    </row>
    <row r="468">
      <c r="I468" s="540"/>
      <c r="J468" s="540"/>
      <c r="K468" s="541"/>
    </row>
    <row r="469">
      <c r="I469" s="540"/>
      <c r="J469" s="540"/>
      <c r="K469" s="541"/>
    </row>
    <row r="470">
      <c r="I470" s="540"/>
      <c r="J470" s="540"/>
      <c r="K470" s="541"/>
    </row>
    <row r="471">
      <c r="I471" s="540"/>
      <c r="J471" s="540"/>
      <c r="K471" s="541"/>
    </row>
    <row r="472">
      <c r="I472" s="540"/>
      <c r="J472" s="540"/>
      <c r="K472" s="541"/>
    </row>
    <row r="473">
      <c r="I473" s="540"/>
      <c r="J473" s="540"/>
      <c r="K473" s="541"/>
    </row>
    <row r="474">
      <c r="I474" s="540"/>
      <c r="J474" s="540"/>
      <c r="K474" s="541"/>
    </row>
    <row r="475">
      <c r="I475" s="540"/>
      <c r="J475" s="540"/>
      <c r="K475" s="541"/>
    </row>
    <row r="476">
      <c r="I476" s="540"/>
      <c r="J476" s="540"/>
      <c r="K476" s="541"/>
    </row>
    <row r="477">
      <c r="I477" s="540"/>
      <c r="J477" s="540"/>
      <c r="K477" s="541"/>
    </row>
    <row r="478">
      <c r="I478" s="540"/>
      <c r="J478" s="540"/>
      <c r="K478" s="541"/>
    </row>
    <row r="479">
      <c r="I479" s="540"/>
      <c r="J479" s="540"/>
      <c r="K479" s="541"/>
    </row>
    <row r="480">
      <c r="I480" s="540"/>
      <c r="J480" s="540"/>
      <c r="K480" s="541"/>
    </row>
    <row r="481">
      <c r="I481" s="540"/>
      <c r="J481" s="540"/>
      <c r="K481" s="541"/>
    </row>
    <row r="482">
      <c r="I482" s="540"/>
      <c r="J482" s="540"/>
      <c r="K482" s="541"/>
    </row>
    <row r="483">
      <c r="I483" s="540"/>
      <c r="J483" s="540"/>
      <c r="K483" s="541"/>
    </row>
    <row r="484">
      <c r="I484" s="540"/>
      <c r="J484" s="540"/>
      <c r="K484" s="541"/>
    </row>
    <row r="485">
      <c r="I485" s="540"/>
      <c r="J485" s="540"/>
      <c r="K485" s="541"/>
    </row>
    <row r="486">
      <c r="I486" s="540"/>
      <c r="J486" s="540"/>
      <c r="K486" s="541"/>
    </row>
    <row r="487">
      <c r="I487" s="540"/>
      <c r="J487" s="540"/>
      <c r="K487" s="541"/>
    </row>
    <row r="488">
      <c r="I488" s="540"/>
      <c r="J488" s="540"/>
      <c r="K488" s="541"/>
    </row>
    <row r="489">
      <c r="I489" s="540"/>
      <c r="J489" s="540"/>
      <c r="K489" s="541"/>
    </row>
    <row r="490">
      <c r="I490" s="540"/>
      <c r="J490" s="540"/>
      <c r="K490" s="541"/>
    </row>
    <row r="491">
      <c r="I491" s="540"/>
      <c r="J491" s="540"/>
      <c r="K491" s="541"/>
    </row>
    <row r="492">
      <c r="I492" s="540"/>
      <c r="J492" s="540"/>
      <c r="K492" s="541"/>
    </row>
    <row r="493">
      <c r="I493" s="540"/>
      <c r="J493" s="540"/>
      <c r="K493" s="541"/>
    </row>
    <row r="494">
      <c r="I494" s="540"/>
      <c r="J494" s="540"/>
      <c r="K494" s="541"/>
    </row>
    <row r="495">
      <c r="I495" s="540"/>
      <c r="J495" s="540"/>
      <c r="K495" s="541"/>
    </row>
    <row r="496">
      <c r="I496" s="540"/>
      <c r="J496" s="540"/>
      <c r="K496" s="541"/>
    </row>
    <row r="497">
      <c r="I497" s="540"/>
      <c r="J497" s="540"/>
      <c r="K497" s="541"/>
    </row>
    <row r="498">
      <c r="I498" s="540"/>
      <c r="J498" s="540"/>
      <c r="K498" s="541"/>
    </row>
    <row r="499">
      <c r="I499" s="540"/>
      <c r="J499" s="540"/>
      <c r="K499" s="541"/>
    </row>
    <row r="500">
      <c r="I500" s="540"/>
      <c r="J500" s="540"/>
      <c r="K500" s="541"/>
    </row>
    <row r="501">
      <c r="I501" s="540"/>
      <c r="J501" s="540"/>
      <c r="K501" s="541"/>
    </row>
    <row r="502">
      <c r="I502" s="540"/>
      <c r="J502" s="540"/>
      <c r="K502" s="541"/>
    </row>
    <row r="503">
      <c r="I503" s="540"/>
      <c r="J503" s="540"/>
      <c r="K503" s="541"/>
    </row>
    <row r="504">
      <c r="I504" s="540"/>
      <c r="J504" s="540"/>
      <c r="K504" s="541"/>
    </row>
    <row r="505">
      <c r="I505" s="540"/>
      <c r="J505" s="540"/>
      <c r="K505" s="541"/>
    </row>
    <row r="506">
      <c r="I506" s="540"/>
      <c r="J506" s="540"/>
      <c r="K506" s="541"/>
    </row>
    <row r="507">
      <c r="I507" s="540"/>
      <c r="J507" s="540"/>
      <c r="K507" s="541"/>
    </row>
    <row r="508">
      <c r="I508" s="540"/>
      <c r="J508" s="540"/>
      <c r="K508" s="541"/>
    </row>
    <row r="509">
      <c r="I509" s="540"/>
      <c r="J509" s="540"/>
      <c r="K509" s="541"/>
    </row>
    <row r="510">
      <c r="I510" s="540"/>
      <c r="J510" s="540"/>
      <c r="K510" s="541"/>
    </row>
    <row r="511">
      <c r="I511" s="540"/>
      <c r="J511" s="540"/>
      <c r="K511" s="541"/>
    </row>
    <row r="512">
      <c r="I512" s="540"/>
      <c r="J512" s="540"/>
      <c r="K512" s="541"/>
    </row>
    <row r="513">
      <c r="I513" s="540"/>
      <c r="J513" s="540"/>
      <c r="K513" s="541"/>
    </row>
    <row r="514">
      <c r="I514" s="540"/>
      <c r="J514" s="540"/>
      <c r="K514" s="541"/>
    </row>
    <row r="515">
      <c r="I515" s="540"/>
      <c r="J515" s="540"/>
      <c r="K515" s="541"/>
    </row>
    <row r="516">
      <c r="I516" s="540"/>
      <c r="J516" s="540"/>
      <c r="K516" s="541"/>
    </row>
    <row r="517">
      <c r="I517" s="540"/>
      <c r="J517" s="540"/>
      <c r="K517" s="541"/>
    </row>
    <row r="518">
      <c r="I518" s="540"/>
      <c r="J518" s="540"/>
      <c r="K518" s="541"/>
    </row>
    <row r="519">
      <c r="I519" s="540"/>
      <c r="J519" s="540"/>
      <c r="K519" s="541"/>
    </row>
    <row r="520">
      <c r="I520" s="540"/>
      <c r="J520" s="540"/>
      <c r="K520" s="541"/>
    </row>
    <row r="521">
      <c r="I521" s="540"/>
      <c r="J521" s="540"/>
      <c r="K521" s="541"/>
    </row>
    <row r="522">
      <c r="I522" s="540"/>
      <c r="J522" s="540"/>
      <c r="K522" s="541"/>
    </row>
    <row r="523">
      <c r="I523" s="540"/>
      <c r="J523" s="540"/>
      <c r="K523" s="541"/>
    </row>
    <row r="524">
      <c r="I524" s="540"/>
      <c r="J524" s="540"/>
      <c r="K524" s="541"/>
    </row>
    <row r="525">
      <c r="I525" s="540"/>
      <c r="J525" s="540"/>
      <c r="K525" s="541"/>
    </row>
    <row r="526">
      <c r="I526" s="540"/>
      <c r="J526" s="540"/>
      <c r="K526" s="541"/>
    </row>
    <row r="527">
      <c r="I527" s="540"/>
      <c r="J527" s="540"/>
      <c r="K527" s="541"/>
    </row>
    <row r="528">
      <c r="I528" s="540"/>
      <c r="J528" s="540"/>
      <c r="K528" s="541"/>
    </row>
    <row r="529">
      <c r="I529" s="540"/>
      <c r="J529" s="540"/>
      <c r="K529" s="541"/>
    </row>
    <row r="530">
      <c r="I530" s="540"/>
      <c r="J530" s="540"/>
      <c r="K530" s="541"/>
    </row>
    <row r="531">
      <c r="I531" s="540"/>
      <c r="J531" s="540"/>
      <c r="K531" s="541"/>
    </row>
    <row r="532">
      <c r="I532" s="540"/>
      <c r="J532" s="540"/>
      <c r="K532" s="541"/>
    </row>
    <row r="533">
      <c r="I533" s="540"/>
      <c r="J533" s="540"/>
      <c r="K533" s="541"/>
    </row>
    <row r="534">
      <c r="I534" s="540"/>
      <c r="J534" s="540"/>
      <c r="K534" s="541"/>
    </row>
    <row r="535">
      <c r="I535" s="540"/>
      <c r="J535" s="540"/>
      <c r="K535" s="541"/>
    </row>
    <row r="536">
      <c r="I536" s="540"/>
      <c r="J536" s="540"/>
      <c r="K536" s="541"/>
    </row>
    <row r="537">
      <c r="I537" s="540"/>
      <c r="J537" s="540"/>
      <c r="K537" s="541"/>
    </row>
    <row r="538">
      <c r="I538" s="540"/>
      <c r="J538" s="540"/>
      <c r="K538" s="541"/>
    </row>
    <row r="539">
      <c r="I539" s="540"/>
      <c r="J539" s="540"/>
      <c r="K539" s="541"/>
    </row>
    <row r="540">
      <c r="I540" s="540"/>
      <c r="J540" s="540"/>
      <c r="K540" s="541"/>
    </row>
    <row r="541">
      <c r="I541" s="540"/>
      <c r="J541" s="540"/>
      <c r="K541" s="541"/>
    </row>
    <row r="542">
      <c r="I542" s="540"/>
      <c r="J542" s="540"/>
      <c r="K542" s="541"/>
    </row>
    <row r="543">
      <c r="I543" s="540"/>
      <c r="J543" s="540"/>
      <c r="K543" s="541"/>
    </row>
    <row r="544">
      <c r="I544" s="540"/>
      <c r="J544" s="540"/>
      <c r="K544" s="541"/>
    </row>
    <row r="545">
      <c r="I545" s="540"/>
      <c r="J545" s="540"/>
      <c r="K545" s="541"/>
    </row>
    <row r="546">
      <c r="I546" s="540"/>
      <c r="J546" s="540"/>
      <c r="K546" s="541"/>
    </row>
    <row r="547">
      <c r="I547" s="540"/>
      <c r="J547" s="540"/>
      <c r="K547" s="541"/>
    </row>
    <row r="548">
      <c r="I548" s="540"/>
      <c r="J548" s="540"/>
      <c r="K548" s="541"/>
    </row>
    <row r="549">
      <c r="I549" s="540"/>
      <c r="J549" s="540"/>
      <c r="K549" s="541"/>
    </row>
    <row r="550">
      <c r="I550" s="540"/>
      <c r="J550" s="540"/>
      <c r="K550" s="541"/>
    </row>
    <row r="551">
      <c r="I551" s="540"/>
      <c r="J551" s="540"/>
      <c r="K551" s="541"/>
    </row>
    <row r="552">
      <c r="I552" s="540"/>
      <c r="J552" s="540"/>
      <c r="K552" s="541"/>
    </row>
    <row r="553">
      <c r="I553" s="540"/>
      <c r="J553" s="540"/>
      <c r="K553" s="541"/>
    </row>
    <row r="554">
      <c r="I554" s="540"/>
      <c r="J554" s="540"/>
      <c r="K554" s="541"/>
    </row>
    <row r="555">
      <c r="I555" s="540"/>
      <c r="J555" s="540"/>
      <c r="K555" s="541"/>
    </row>
    <row r="556">
      <c r="I556" s="540"/>
      <c r="J556" s="540"/>
      <c r="K556" s="541"/>
    </row>
    <row r="557">
      <c r="I557" s="540"/>
      <c r="J557" s="540"/>
      <c r="K557" s="541"/>
    </row>
    <row r="558">
      <c r="I558" s="540"/>
      <c r="J558" s="540"/>
      <c r="K558" s="541"/>
    </row>
    <row r="559">
      <c r="I559" s="540"/>
      <c r="J559" s="540"/>
      <c r="K559" s="541"/>
    </row>
    <row r="560">
      <c r="I560" s="540"/>
      <c r="J560" s="540"/>
      <c r="K560" s="541"/>
    </row>
    <row r="561">
      <c r="I561" s="540"/>
      <c r="J561" s="540"/>
      <c r="K561" s="541"/>
    </row>
    <row r="562">
      <c r="I562" s="540"/>
      <c r="J562" s="540"/>
      <c r="K562" s="541"/>
    </row>
    <row r="563">
      <c r="I563" s="540"/>
      <c r="J563" s="540"/>
      <c r="K563" s="541"/>
    </row>
    <row r="564">
      <c r="I564" s="540"/>
      <c r="J564" s="540"/>
      <c r="K564" s="541"/>
    </row>
    <row r="565">
      <c r="I565" s="540"/>
      <c r="J565" s="540"/>
      <c r="K565" s="541"/>
    </row>
    <row r="566">
      <c r="I566" s="540"/>
      <c r="J566" s="540"/>
      <c r="K566" s="541"/>
    </row>
    <row r="567">
      <c r="I567" s="540"/>
      <c r="J567" s="540"/>
      <c r="K567" s="541"/>
    </row>
    <row r="568">
      <c r="I568" s="540"/>
      <c r="J568" s="540"/>
      <c r="K568" s="541"/>
    </row>
    <row r="569">
      <c r="I569" s="540"/>
      <c r="J569" s="540"/>
      <c r="K569" s="541"/>
    </row>
    <row r="570">
      <c r="I570" s="540"/>
      <c r="J570" s="540"/>
      <c r="K570" s="541"/>
    </row>
    <row r="571">
      <c r="I571" s="540"/>
      <c r="J571" s="540"/>
      <c r="K571" s="541"/>
    </row>
    <row r="572">
      <c r="I572" s="540"/>
      <c r="J572" s="540"/>
      <c r="K572" s="541"/>
    </row>
    <row r="573">
      <c r="I573" s="540"/>
      <c r="J573" s="540"/>
      <c r="K573" s="541"/>
    </row>
    <row r="574">
      <c r="I574" s="540"/>
      <c r="J574" s="540"/>
      <c r="K574" s="541"/>
    </row>
    <row r="575">
      <c r="I575" s="540"/>
      <c r="J575" s="540"/>
      <c r="K575" s="541"/>
    </row>
    <row r="576">
      <c r="I576" s="540"/>
      <c r="J576" s="540"/>
      <c r="K576" s="541"/>
    </row>
    <row r="577">
      <c r="I577" s="540"/>
      <c r="J577" s="540"/>
      <c r="K577" s="541"/>
    </row>
    <row r="578">
      <c r="I578" s="540"/>
      <c r="J578" s="540"/>
      <c r="K578" s="541"/>
    </row>
    <row r="579">
      <c r="I579" s="540"/>
      <c r="J579" s="540"/>
      <c r="K579" s="541"/>
    </row>
    <row r="580">
      <c r="I580" s="540"/>
      <c r="J580" s="540"/>
      <c r="K580" s="541"/>
    </row>
    <row r="581">
      <c r="I581" s="540"/>
      <c r="J581" s="540"/>
      <c r="K581" s="541"/>
    </row>
    <row r="582">
      <c r="I582" s="540"/>
      <c r="J582" s="540"/>
      <c r="K582" s="541"/>
    </row>
    <row r="583">
      <c r="I583" s="540"/>
      <c r="J583" s="540"/>
      <c r="K583" s="541"/>
    </row>
    <row r="584">
      <c r="I584" s="540"/>
      <c r="J584" s="540"/>
      <c r="K584" s="541"/>
    </row>
    <row r="585">
      <c r="I585" s="540"/>
      <c r="J585" s="540"/>
      <c r="K585" s="541"/>
    </row>
    <row r="586">
      <c r="I586" s="540"/>
      <c r="J586" s="540"/>
      <c r="K586" s="541"/>
    </row>
    <row r="587">
      <c r="I587" s="540"/>
      <c r="J587" s="540"/>
      <c r="K587" s="541"/>
    </row>
    <row r="588">
      <c r="I588" s="540"/>
      <c r="J588" s="540"/>
      <c r="K588" s="541"/>
    </row>
    <row r="589">
      <c r="I589" s="540"/>
      <c r="J589" s="540"/>
      <c r="K589" s="541"/>
    </row>
    <row r="590">
      <c r="I590" s="540"/>
      <c r="J590" s="540"/>
      <c r="K590" s="541"/>
    </row>
    <row r="591">
      <c r="I591" s="540"/>
      <c r="J591" s="540"/>
      <c r="K591" s="541"/>
    </row>
    <row r="592">
      <c r="I592" s="540"/>
      <c r="J592" s="540"/>
      <c r="K592" s="541"/>
    </row>
    <row r="593">
      <c r="I593" s="540"/>
      <c r="J593" s="540"/>
      <c r="K593" s="541"/>
    </row>
    <row r="594">
      <c r="I594" s="540"/>
      <c r="J594" s="540"/>
      <c r="K594" s="541"/>
    </row>
    <row r="595">
      <c r="I595" s="540"/>
      <c r="J595" s="540"/>
      <c r="K595" s="541"/>
    </row>
    <row r="596">
      <c r="I596" s="540"/>
      <c r="J596" s="540"/>
      <c r="K596" s="541"/>
    </row>
    <row r="597">
      <c r="I597" s="540"/>
      <c r="J597" s="540"/>
      <c r="K597" s="541"/>
    </row>
    <row r="598">
      <c r="I598" s="540"/>
      <c r="J598" s="540"/>
      <c r="K598" s="541"/>
    </row>
    <row r="599">
      <c r="I599" s="540"/>
      <c r="J599" s="540"/>
      <c r="K599" s="541"/>
    </row>
    <row r="600">
      <c r="I600" s="540"/>
      <c r="J600" s="540"/>
      <c r="K600" s="541"/>
    </row>
    <row r="601">
      <c r="I601" s="540"/>
      <c r="J601" s="540"/>
      <c r="K601" s="541"/>
    </row>
    <row r="602">
      <c r="I602" s="540"/>
      <c r="J602" s="540"/>
      <c r="K602" s="541"/>
    </row>
    <row r="603">
      <c r="I603" s="540"/>
      <c r="J603" s="540"/>
      <c r="K603" s="541"/>
    </row>
    <row r="604">
      <c r="I604" s="540"/>
      <c r="J604" s="540"/>
      <c r="K604" s="541"/>
    </row>
    <row r="605">
      <c r="I605" s="540"/>
      <c r="J605" s="540"/>
      <c r="K605" s="541"/>
    </row>
    <row r="606">
      <c r="I606" s="540"/>
      <c r="J606" s="540"/>
      <c r="K606" s="541"/>
    </row>
    <row r="607">
      <c r="I607" s="540"/>
      <c r="J607" s="540"/>
      <c r="K607" s="541"/>
    </row>
    <row r="608">
      <c r="I608" s="540"/>
      <c r="J608" s="540"/>
      <c r="K608" s="541"/>
    </row>
    <row r="609">
      <c r="I609" s="540"/>
      <c r="J609" s="540"/>
      <c r="K609" s="541"/>
    </row>
    <row r="610">
      <c r="I610" s="540"/>
      <c r="J610" s="540"/>
      <c r="K610" s="541"/>
    </row>
    <row r="611">
      <c r="I611" s="540"/>
      <c r="J611" s="540"/>
      <c r="K611" s="541"/>
    </row>
    <row r="612">
      <c r="I612" s="540"/>
      <c r="J612" s="540"/>
      <c r="K612" s="541"/>
    </row>
    <row r="613">
      <c r="I613" s="540"/>
      <c r="J613" s="540"/>
      <c r="K613" s="541"/>
    </row>
    <row r="614">
      <c r="I614" s="540"/>
      <c r="J614" s="540"/>
      <c r="K614" s="541"/>
    </row>
    <row r="615">
      <c r="I615" s="540"/>
      <c r="J615" s="540"/>
      <c r="K615" s="541"/>
    </row>
    <row r="616">
      <c r="I616" s="540"/>
      <c r="J616" s="540"/>
      <c r="K616" s="541"/>
    </row>
    <row r="617">
      <c r="I617" s="540"/>
      <c r="J617" s="540"/>
      <c r="K617" s="541"/>
    </row>
    <row r="618">
      <c r="I618" s="540"/>
      <c r="J618" s="540"/>
      <c r="K618" s="541"/>
    </row>
    <row r="619">
      <c r="I619" s="540"/>
      <c r="J619" s="540"/>
      <c r="K619" s="541"/>
    </row>
    <row r="620">
      <c r="I620" s="540"/>
      <c r="J620" s="540"/>
      <c r="K620" s="541"/>
    </row>
    <row r="621">
      <c r="I621" s="540"/>
      <c r="J621" s="540"/>
      <c r="K621" s="541"/>
    </row>
    <row r="622">
      <c r="I622" s="540"/>
      <c r="J622" s="540"/>
      <c r="K622" s="541"/>
    </row>
    <row r="623">
      <c r="I623" s="540"/>
      <c r="J623" s="540"/>
      <c r="K623" s="541"/>
    </row>
    <row r="624">
      <c r="I624" s="540"/>
      <c r="J624" s="540"/>
      <c r="K624" s="541"/>
    </row>
    <row r="625">
      <c r="I625" s="540"/>
      <c r="J625" s="540"/>
      <c r="K625" s="541"/>
    </row>
    <row r="626">
      <c r="I626" s="540"/>
      <c r="J626" s="540"/>
      <c r="K626" s="541"/>
    </row>
    <row r="627">
      <c r="I627" s="540"/>
      <c r="J627" s="540"/>
      <c r="K627" s="541"/>
    </row>
    <row r="628">
      <c r="I628" s="540"/>
      <c r="J628" s="540"/>
      <c r="K628" s="541"/>
    </row>
    <row r="629">
      <c r="I629" s="540"/>
      <c r="J629" s="540"/>
      <c r="K629" s="541"/>
    </row>
    <row r="630">
      <c r="I630" s="540"/>
      <c r="J630" s="540"/>
      <c r="K630" s="541"/>
    </row>
    <row r="631">
      <c r="I631" s="540"/>
      <c r="J631" s="540"/>
      <c r="K631" s="541"/>
    </row>
    <row r="632">
      <c r="I632" s="540"/>
      <c r="J632" s="540"/>
      <c r="K632" s="541"/>
    </row>
    <row r="633">
      <c r="I633" s="540"/>
      <c r="J633" s="540"/>
      <c r="K633" s="541"/>
    </row>
    <row r="634">
      <c r="I634" s="540"/>
      <c r="J634" s="540"/>
      <c r="K634" s="541"/>
    </row>
    <row r="635">
      <c r="I635" s="540"/>
      <c r="J635" s="540"/>
      <c r="K635" s="541"/>
    </row>
    <row r="636">
      <c r="I636" s="540"/>
      <c r="J636" s="540"/>
      <c r="K636" s="541"/>
    </row>
    <row r="637">
      <c r="I637" s="540"/>
      <c r="J637" s="540"/>
      <c r="K637" s="541"/>
    </row>
    <row r="638">
      <c r="I638" s="540"/>
      <c r="J638" s="540"/>
      <c r="K638" s="541"/>
    </row>
    <row r="639">
      <c r="I639" s="540"/>
      <c r="J639" s="540"/>
      <c r="K639" s="541"/>
    </row>
    <row r="640">
      <c r="I640" s="540"/>
      <c r="J640" s="540"/>
      <c r="K640" s="541"/>
    </row>
    <row r="641">
      <c r="I641" s="540"/>
      <c r="J641" s="540"/>
      <c r="K641" s="541"/>
    </row>
    <row r="642">
      <c r="I642" s="540"/>
      <c r="J642" s="540"/>
      <c r="K642" s="541"/>
    </row>
    <row r="643">
      <c r="I643" s="540"/>
      <c r="J643" s="540"/>
      <c r="K643" s="541"/>
    </row>
    <row r="644">
      <c r="I644" s="540"/>
      <c r="J644" s="540"/>
      <c r="K644" s="541"/>
    </row>
    <row r="645">
      <c r="I645" s="540"/>
      <c r="J645" s="540"/>
      <c r="K645" s="541"/>
    </row>
    <row r="646">
      <c r="I646" s="540"/>
      <c r="J646" s="540"/>
      <c r="K646" s="541"/>
    </row>
    <row r="647">
      <c r="I647" s="540"/>
      <c r="J647" s="540"/>
      <c r="K647" s="541"/>
    </row>
    <row r="648">
      <c r="I648" s="540"/>
      <c r="J648" s="540"/>
      <c r="K648" s="541"/>
    </row>
    <row r="649">
      <c r="I649" s="540"/>
      <c r="J649" s="540"/>
      <c r="K649" s="541"/>
    </row>
    <row r="650">
      <c r="I650" s="540"/>
      <c r="J650" s="540"/>
      <c r="K650" s="541"/>
    </row>
    <row r="651">
      <c r="I651" s="540"/>
      <c r="J651" s="540"/>
      <c r="K651" s="541"/>
    </row>
    <row r="652">
      <c r="I652" s="540"/>
      <c r="J652" s="540"/>
      <c r="K652" s="541"/>
    </row>
    <row r="653">
      <c r="I653" s="540"/>
      <c r="J653" s="540"/>
      <c r="K653" s="541"/>
    </row>
    <row r="654">
      <c r="I654" s="540"/>
      <c r="J654" s="540"/>
      <c r="K654" s="541"/>
    </row>
    <row r="655">
      <c r="I655" s="540"/>
      <c r="J655" s="540"/>
      <c r="K655" s="541"/>
    </row>
    <row r="656">
      <c r="I656" s="540"/>
      <c r="J656" s="540"/>
      <c r="K656" s="541"/>
    </row>
    <row r="657">
      <c r="I657" s="540"/>
      <c r="J657" s="540"/>
      <c r="K657" s="541"/>
    </row>
    <row r="658">
      <c r="I658" s="540"/>
      <c r="J658" s="540"/>
      <c r="K658" s="541"/>
    </row>
    <row r="659">
      <c r="I659" s="540"/>
      <c r="J659" s="540"/>
      <c r="K659" s="541"/>
    </row>
    <row r="660">
      <c r="I660" s="540"/>
      <c r="J660" s="540"/>
      <c r="K660" s="541"/>
    </row>
    <row r="661">
      <c r="I661" s="540"/>
      <c r="J661" s="540"/>
      <c r="K661" s="541"/>
    </row>
    <row r="662">
      <c r="I662" s="540"/>
      <c r="J662" s="540"/>
      <c r="K662" s="541"/>
    </row>
    <row r="663">
      <c r="I663" s="540"/>
      <c r="J663" s="540"/>
      <c r="K663" s="541"/>
    </row>
    <row r="664">
      <c r="I664" s="540"/>
      <c r="J664" s="540"/>
      <c r="K664" s="541"/>
    </row>
    <row r="665">
      <c r="I665" s="540"/>
      <c r="J665" s="540"/>
      <c r="K665" s="541"/>
    </row>
    <row r="666">
      <c r="I666" s="540"/>
      <c r="J666" s="540"/>
      <c r="K666" s="541"/>
    </row>
    <row r="667">
      <c r="I667" s="540"/>
      <c r="J667" s="540"/>
      <c r="K667" s="541"/>
    </row>
    <row r="668">
      <c r="I668" s="540"/>
      <c r="J668" s="540"/>
      <c r="K668" s="541"/>
    </row>
    <row r="669">
      <c r="I669" s="540"/>
      <c r="J669" s="540"/>
      <c r="K669" s="541"/>
    </row>
    <row r="670">
      <c r="I670" s="540"/>
      <c r="J670" s="540"/>
      <c r="K670" s="541"/>
    </row>
    <row r="671">
      <c r="I671" s="540"/>
      <c r="J671" s="540"/>
      <c r="K671" s="541"/>
    </row>
    <row r="672">
      <c r="I672" s="540"/>
      <c r="J672" s="540"/>
      <c r="K672" s="541"/>
    </row>
    <row r="673">
      <c r="I673" s="540"/>
      <c r="J673" s="540"/>
      <c r="K673" s="541"/>
    </row>
    <row r="674">
      <c r="I674" s="540"/>
      <c r="J674" s="540"/>
      <c r="K674" s="541"/>
    </row>
    <row r="675">
      <c r="I675" s="540"/>
      <c r="J675" s="540"/>
      <c r="K675" s="541"/>
    </row>
    <row r="676">
      <c r="I676" s="540"/>
      <c r="J676" s="540"/>
      <c r="K676" s="541"/>
    </row>
    <row r="677">
      <c r="I677" s="540"/>
      <c r="J677" s="540"/>
      <c r="K677" s="541"/>
    </row>
    <row r="678">
      <c r="I678" s="540"/>
      <c r="J678" s="540"/>
      <c r="K678" s="541"/>
    </row>
    <row r="679">
      <c r="I679" s="540"/>
      <c r="J679" s="540"/>
      <c r="K679" s="541"/>
    </row>
    <row r="680">
      <c r="I680" s="540"/>
      <c r="J680" s="540"/>
      <c r="K680" s="541"/>
    </row>
    <row r="681">
      <c r="I681" s="540"/>
      <c r="J681" s="540"/>
      <c r="K681" s="541"/>
    </row>
    <row r="682">
      <c r="I682" s="540"/>
      <c r="J682" s="540"/>
      <c r="K682" s="541"/>
    </row>
    <row r="683">
      <c r="I683" s="540"/>
      <c r="J683" s="540"/>
      <c r="K683" s="541"/>
    </row>
    <row r="684">
      <c r="I684" s="540"/>
      <c r="J684" s="540"/>
      <c r="K684" s="541"/>
    </row>
    <row r="685">
      <c r="I685" s="540"/>
      <c r="J685" s="540"/>
      <c r="K685" s="541"/>
    </row>
    <row r="686">
      <c r="I686" s="540"/>
      <c r="J686" s="540"/>
      <c r="K686" s="541"/>
    </row>
    <row r="687">
      <c r="I687" s="540"/>
      <c r="J687" s="540"/>
      <c r="K687" s="541"/>
    </row>
    <row r="688">
      <c r="I688" s="540"/>
      <c r="J688" s="540"/>
      <c r="K688" s="541"/>
    </row>
    <row r="689">
      <c r="I689" s="540"/>
      <c r="J689" s="540"/>
      <c r="K689" s="541"/>
    </row>
    <row r="690">
      <c r="I690" s="540"/>
      <c r="J690" s="540"/>
      <c r="K690" s="541"/>
    </row>
    <row r="691">
      <c r="I691" s="540"/>
      <c r="J691" s="540"/>
      <c r="K691" s="541"/>
    </row>
    <row r="692">
      <c r="I692" s="540"/>
      <c r="J692" s="540"/>
      <c r="K692" s="541"/>
    </row>
    <row r="693">
      <c r="I693" s="540"/>
      <c r="J693" s="540"/>
      <c r="K693" s="541"/>
    </row>
    <row r="694">
      <c r="I694" s="540"/>
      <c r="J694" s="540"/>
      <c r="K694" s="541"/>
    </row>
    <row r="695">
      <c r="I695" s="540"/>
      <c r="J695" s="540"/>
      <c r="K695" s="541"/>
    </row>
    <row r="696">
      <c r="I696" s="540"/>
      <c r="J696" s="540"/>
      <c r="K696" s="541"/>
    </row>
    <row r="697">
      <c r="I697" s="540"/>
      <c r="J697" s="540"/>
      <c r="K697" s="541"/>
    </row>
    <row r="698">
      <c r="I698" s="540"/>
      <c r="J698" s="540"/>
      <c r="K698" s="541"/>
    </row>
    <row r="699">
      <c r="I699" s="540"/>
      <c r="J699" s="540"/>
      <c r="K699" s="541"/>
    </row>
    <row r="700">
      <c r="I700" s="540"/>
      <c r="J700" s="540"/>
      <c r="K700" s="541"/>
    </row>
    <row r="701">
      <c r="I701" s="540"/>
      <c r="J701" s="540"/>
      <c r="K701" s="541"/>
    </row>
    <row r="702">
      <c r="I702" s="540"/>
      <c r="J702" s="540"/>
      <c r="K702" s="541"/>
    </row>
    <row r="703">
      <c r="I703" s="540"/>
      <c r="J703" s="540"/>
      <c r="K703" s="541"/>
    </row>
    <row r="704">
      <c r="I704" s="540"/>
      <c r="J704" s="540"/>
      <c r="K704" s="541"/>
    </row>
    <row r="705">
      <c r="I705" s="540"/>
      <c r="J705" s="540"/>
      <c r="K705" s="541"/>
    </row>
    <row r="706">
      <c r="I706" s="540"/>
      <c r="J706" s="540"/>
      <c r="K706" s="541"/>
    </row>
    <row r="707">
      <c r="I707" s="540"/>
      <c r="J707" s="540"/>
      <c r="K707" s="541"/>
    </row>
    <row r="708">
      <c r="I708" s="540"/>
      <c r="J708" s="540"/>
      <c r="K708" s="541"/>
    </row>
    <row r="709">
      <c r="I709" s="540"/>
      <c r="J709" s="540"/>
      <c r="K709" s="541"/>
    </row>
    <row r="710">
      <c r="I710" s="540"/>
      <c r="J710" s="540"/>
      <c r="K710" s="541"/>
    </row>
    <row r="711">
      <c r="I711" s="540"/>
      <c r="J711" s="540"/>
      <c r="K711" s="541"/>
    </row>
    <row r="712">
      <c r="I712" s="540"/>
      <c r="J712" s="540"/>
      <c r="K712" s="541"/>
    </row>
    <row r="713">
      <c r="I713" s="540"/>
      <c r="J713" s="540"/>
      <c r="K713" s="541"/>
    </row>
    <row r="714">
      <c r="I714" s="540"/>
      <c r="J714" s="540"/>
      <c r="K714" s="541"/>
    </row>
    <row r="715">
      <c r="I715" s="540"/>
      <c r="J715" s="540"/>
      <c r="K715" s="541"/>
    </row>
    <row r="716">
      <c r="I716" s="540"/>
      <c r="J716" s="540"/>
      <c r="K716" s="541"/>
    </row>
    <row r="717">
      <c r="I717" s="540"/>
      <c r="J717" s="540"/>
      <c r="K717" s="541"/>
    </row>
    <row r="718">
      <c r="I718" s="540"/>
      <c r="J718" s="540"/>
      <c r="K718" s="541"/>
    </row>
    <row r="719">
      <c r="I719" s="540"/>
      <c r="J719" s="540"/>
      <c r="K719" s="541"/>
    </row>
    <row r="720">
      <c r="I720" s="540"/>
      <c r="J720" s="540"/>
      <c r="K720" s="541"/>
    </row>
    <row r="721">
      <c r="I721" s="540"/>
      <c r="J721" s="540"/>
      <c r="K721" s="541"/>
    </row>
    <row r="722">
      <c r="I722" s="540"/>
      <c r="J722" s="540"/>
      <c r="K722" s="541"/>
    </row>
    <row r="723">
      <c r="I723" s="540"/>
      <c r="J723" s="540"/>
      <c r="K723" s="541"/>
    </row>
    <row r="724">
      <c r="I724" s="540"/>
      <c r="J724" s="540"/>
      <c r="K724" s="541"/>
    </row>
    <row r="725">
      <c r="I725" s="540"/>
      <c r="J725" s="540"/>
      <c r="K725" s="541"/>
    </row>
    <row r="726">
      <c r="I726" s="540"/>
      <c r="J726" s="540"/>
      <c r="K726" s="541"/>
    </row>
    <row r="727">
      <c r="I727" s="540"/>
      <c r="J727" s="540"/>
      <c r="K727" s="541"/>
    </row>
    <row r="728">
      <c r="I728" s="540"/>
      <c r="J728" s="540"/>
      <c r="K728" s="541"/>
    </row>
    <row r="729">
      <c r="I729" s="540"/>
      <c r="J729" s="540"/>
      <c r="K729" s="541"/>
    </row>
    <row r="730">
      <c r="I730" s="540"/>
      <c r="J730" s="540"/>
      <c r="K730" s="541"/>
    </row>
    <row r="731">
      <c r="I731" s="540"/>
      <c r="J731" s="540"/>
      <c r="K731" s="541"/>
    </row>
    <row r="732">
      <c r="I732" s="540"/>
      <c r="J732" s="540"/>
      <c r="K732" s="541"/>
    </row>
    <row r="733">
      <c r="I733" s="540"/>
      <c r="J733" s="540"/>
      <c r="K733" s="541"/>
    </row>
    <row r="734">
      <c r="I734" s="540"/>
      <c r="J734" s="540"/>
      <c r="K734" s="541"/>
    </row>
    <row r="735">
      <c r="I735" s="540"/>
      <c r="J735" s="540"/>
      <c r="K735" s="541"/>
    </row>
    <row r="736">
      <c r="I736" s="540"/>
      <c r="J736" s="540"/>
      <c r="K736" s="541"/>
    </row>
    <row r="737">
      <c r="I737" s="540"/>
      <c r="J737" s="540"/>
      <c r="K737" s="541"/>
    </row>
    <row r="738">
      <c r="I738" s="540"/>
      <c r="J738" s="540"/>
      <c r="K738" s="541"/>
    </row>
    <row r="739">
      <c r="I739" s="540"/>
      <c r="J739" s="540"/>
      <c r="K739" s="541"/>
    </row>
    <row r="740">
      <c r="I740" s="540"/>
      <c r="J740" s="540"/>
      <c r="K740" s="541"/>
    </row>
    <row r="741">
      <c r="I741" s="540"/>
      <c r="J741" s="540"/>
      <c r="K741" s="541"/>
    </row>
    <row r="742">
      <c r="I742" s="540"/>
      <c r="J742" s="540"/>
      <c r="K742" s="541"/>
    </row>
    <row r="743">
      <c r="I743" s="540"/>
      <c r="J743" s="540"/>
      <c r="K743" s="541"/>
    </row>
    <row r="744">
      <c r="I744" s="540"/>
      <c r="J744" s="540"/>
      <c r="K744" s="541"/>
    </row>
    <row r="745">
      <c r="I745" s="540"/>
      <c r="J745" s="540"/>
      <c r="K745" s="541"/>
    </row>
    <row r="746">
      <c r="I746" s="540"/>
      <c r="J746" s="540"/>
      <c r="K746" s="541"/>
    </row>
    <row r="747">
      <c r="I747" s="540"/>
      <c r="J747" s="540"/>
      <c r="K747" s="541"/>
    </row>
    <row r="748">
      <c r="I748" s="540"/>
      <c r="J748" s="540"/>
      <c r="K748" s="541"/>
    </row>
    <row r="749">
      <c r="I749" s="540"/>
      <c r="J749" s="540"/>
      <c r="K749" s="541"/>
    </row>
    <row r="750">
      <c r="I750" s="540"/>
      <c r="J750" s="540"/>
      <c r="K750" s="541"/>
    </row>
    <row r="751">
      <c r="I751" s="540"/>
      <c r="J751" s="540"/>
      <c r="K751" s="541"/>
    </row>
    <row r="752">
      <c r="I752" s="540"/>
      <c r="J752" s="540"/>
      <c r="K752" s="541"/>
    </row>
    <row r="753">
      <c r="I753" s="540"/>
      <c r="J753" s="540"/>
      <c r="K753" s="541"/>
    </row>
    <row r="754">
      <c r="I754" s="540"/>
      <c r="J754" s="540"/>
      <c r="K754" s="541"/>
    </row>
    <row r="755">
      <c r="I755" s="540"/>
      <c r="J755" s="540"/>
      <c r="K755" s="541"/>
    </row>
    <row r="756">
      <c r="I756" s="540"/>
      <c r="J756" s="540"/>
      <c r="K756" s="541"/>
    </row>
    <row r="757">
      <c r="I757" s="540"/>
      <c r="J757" s="540"/>
      <c r="K757" s="541"/>
    </row>
    <row r="758">
      <c r="I758" s="540"/>
      <c r="J758" s="540"/>
      <c r="K758" s="541"/>
    </row>
    <row r="759">
      <c r="I759" s="540"/>
      <c r="J759" s="540"/>
      <c r="K759" s="541"/>
    </row>
    <row r="760">
      <c r="I760" s="540"/>
      <c r="J760" s="540"/>
      <c r="K760" s="541"/>
    </row>
    <row r="761">
      <c r="I761" s="540"/>
      <c r="J761" s="540"/>
      <c r="K761" s="541"/>
    </row>
    <row r="762">
      <c r="I762" s="540"/>
      <c r="J762" s="540"/>
      <c r="K762" s="541"/>
    </row>
    <row r="763">
      <c r="I763" s="540"/>
      <c r="J763" s="540"/>
      <c r="K763" s="541"/>
    </row>
    <row r="764">
      <c r="I764" s="540"/>
      <c r="J764" s="540"/>
      <c r="K764" s="541"/>
    </row>
    <row r="765">
      <c r="I765" s="540"/>
      <c r="J765" s="540"/>
      <c r="K765" s="541"/>
    </row>
    <row r="766">
      <c r="I766" s="540"/>
      <c r="J766" s="540"/>
      <c r="K766" s="541"/>
    </row>
    <row r="767">
      <c r="I767" s="540"/>
      <c r="J767" s="540"/>
      <c r="K767" s="541"/>
    </row>
    <row r="768">
      <c r="I768" s="540"/>
      <c r="J768" s="540"/>
      <c r="K768" s="541"/>
    </row>
    <row r="769">
      <c r="I769" s="540"/>
      <c r="J769" s="540"/>
      <c r="K769" s="541"/>
    </row>
    <row r="770">
      <c r="I770" s="540"/>
      <c r="J770" s="540"/>
      <c r="K770" s="541"/>
    </row>
    <row r="771">
      <c r="I771" s="540"/>
      <c r="J771" s="540"/>
      <c r="K771" s="541"/>
    </row>
    <row r="772">
      <c r="I772" s="540"/>
      <c r="J772" s="540"/>
      <c r="K772" s="541"/>
    </row>
    <row r="773">
      <c r="I773" s="540"/>
      <c r="J773" s="540"/>
      <c r="K773" s="541"/>
    </row>
    <row r="774">
      <c r="I774" s="540"/>
      <c r="J774" s="540"/>
      <c r="K774" s="541"/>
    </row>
    <row r="775">
      <c r="I775" s="540"/>
      <c r="J775" s="540"/>
      <c r="K775" s="541"/>
    </row>
    <row r="776">
      <c r="I776" s="540"/>
      <c r="J776" s="540"/>
      <c r="K776" s="541"/>
    </row>
    <row r="777">
      <c r="I777" s="540"/>
      <c r="J777" s="540"/>
      <c r="K777" s="541"/>
    </row>
    <row r="778">
      <c r="I778" s="540"/>
      <c r="J778" s="540"/>
      <c r="K778" s="541"/>
    </row>
    <row r="779">
      <c r="I779" s="540"/>
      <c r="J779" s="540"/>
      <c r="K779" s="541"/>
    </row>
    <row r="780">
      <c r="I780" s="540"/>
      <c r="J780" s="540"/>
      <c r="K780" s="541"/>
    </row>
    <row r="781">
      <c r="I781" s="540"/>
      <c r="J781" s="540"/>
      <c r="K781" s="541"/>
    </row>
    <row r="782">
      <c r="I782" s="540"/>
      <c r="J782" s="540"/>
      <c r="K782" s="541"/>
    </row>
    <row r="783">
      <c r="I783" s="540"/>
      <c r="J783" s="540"/>
      <c r="K783" s="541"/>
    </row>
    <row r="784">
      <c r="I784" s="540"/>
      <c r="J784" s="540"/>
      <c r="K784" s="541"/>
    </row>
    <row r="785">
      <c r="I785" s="540"/>
      <c r="J785" s="540"/>
      <c r="K785" s="541"/>
    </row>
    <row r="786">
      <c r="I786" s="540"/>
      <c r="J786" s="540"/>
      <c r="K786" s="541"/>
    </row>
    <row r="787">
      <c r="I787" s="540"/>
      <c r="J787" s="540"/>
      <c r="K787" s="541"/>
    </row>
    <row r="788">
      <c r="I788" s="540"/>
      <c r="J788" s="540"/>
      <c r="K788" s="541"/>
    </row>
    <row r="789">
      <c r="I789" s="540"/>
      <c r="J789" s="540"/>
      <c r="K789" s="541"/>
    </row>
    <row r="790">
      <c r="I790" s="540"/>
      <c r="J790" s="540"/>
      <c r="K790" s="541"/>
    </row>
    <row r="791">
      <c r="I791" s="540"/>
      <c r="J791" s="540"/>
      <c r="K791" s="541"/>
    </row>
    <row r="792">
      <c r="I792" s="540"/>
      <c r="J792" s="540"/>
      <c r="K792" s="541"/>
    </row>
    <row r="793">
      <c r="I793" s="540"/>
      <c r="J793" s="540"/>
      <c r="K793" s="541"/>
    </row>
    <row r="794">
      <c r="I794" s="540"/>
      <c r="J794" s="540"/>
      <c r="K794" s="541"/>
    </row>
    <row r="795">
      <c r="I795" s="540"/>
      <c r="J795" s="540"/>
      <c r="K795" s="541"/>
    </row>
    <row r="796">
      <c r="I796" s="540"/>
      <c r="J796" s="540"/>
      <c r="K796" s="541"/>
    </row>
    <row r="797">
      <c r="I797" s="540"/>
      <c r="J797" s="540"/>
      <c r="K797" s="541"/>
    </row>
    <row r="798">
      <c r="I798" s="540"/>
      <c r="J798" s="540"/>
      <c r="K798" s="541"/>
    </row>
    <row r="799">
      <c r="I799" s="540"/>
      <c r="J799" s="540"/>
      <c r="K799" s="541"/>
    </row>
    <row r="800">
      <c r="I800" s="540"/>
      <c r="J800" s="540"/>
      <c r="K800" s="541"/>
    </row>
    <row r="801">
      <c r="I801" s="540"/>
      <c r="J801" s="540"/>
      <c r="K801" s="541"/>
    </row>
    <row r="802">
      <c r="I802" s="540"/>
      <c r="J802" s="540"/>
      <c r="K802" s="541"/>
    </row>
    <row r="803">
      <c r="I803" s="540"/>
      <c r="J803" s="540"/>
      <c r="K803" s="541"/>
    </row>
    <row r="804">
      <c r="I804" s="540"/>
      <c r="J804" s="540"/>
      <c r="K804" s="541"/>
    </row>
    <row r="805">
      <c r="I805" s="540"/>
      <c r="J805" s="540"/>
      <c r="K805" s="541"/>
    </row>
    <row r="806">
      <c r="I806" s="540"/>
      <c r="J806" s="540"/>
      <c r="K806" s="541"/>
    </row>
    <row r="807">
      <c r="I807" s="540"/>
      <c r="J807" s="540"/>
      <c r="K807" s="541"/>
    </row>
    <row r="808">
      <c r="I808" s="540"/>
      <c r="J808" s="540"/>
      <c r="K808" s="541"/>
    </row>
    <row r="809">
      <c r="I809" s="540"/>
      <c r="J809" s="540"/>
      <c r="K809" s="541"/>
    </row>
    <row r="810">
      <c r="I810" s="540"/>
      <c r="J810" s="540"/>
      <c r="K810" s="541"/>
    </row>
    <row r="811">
      <c r="I811" s="540"/>
      <c r="J811" s="540"/>
      <c r="K811" s="541"/>
    </row>
    <row r="812">
      <c r="I812" s="540"/>
      <c r="J812" s="540"/>
      <c r="K812" s="541"/>
    </row>
    <row r="813">
      <c r="I813" s="540"/>
      <c r="J813" s="540"/>
      <c r="K813" s="541"/>
    </row>
    <row r="814">
      <c r="I814" s="540"/>
      <c r="J814" s="540"/>
      <c r="K814" s="541"/>
    </row>
    <row r="815">
      <c r="I815" s="540"/>
      <c r="J815" s="540"/>
      <c r="K815" s="541"/>
    </row>
    <row r="816">
      <c r="I816" s="540"/>
      <c r="J816" s="540"/>
      <c r="K816" s="541"/>
    </row>
    <row r="817">
      <c r="I817" s="540"/>
      <c r="J817" s="540"/>
      <c r="K817" s="541"/>
    </row>
    <row r="818">
      <c r="I818" s="540"/>
      <c r="J818" s="540"/>
      <c r="K818" s="541"/>
    </row>
    <row r="819">
      <c r="I819" s="540"/>
      <c r="J819" s="540"/>
      <c r="K819" s="541"/>
    </row>
    <row r="820">
      <c r="I820" s="540"/>
      <c r="J820" s="540"/>
      <c r="K820" s="541"/>
    </row>
    <row r="821">
      <c r="I821" s="540"/>
      <c r="J821" s="540"/>
      <c r="K821" s="541"/>
    </row>
    <row r="822">
      <c r="I822" s="540"/>
      <c r="J822" s="540"/>
      <c r="K822" s="541"/>
    </row>
    <row r="823">
      <c r="I823" s="540"/>
      <c r="J823" s="540"/>
      <c r="K823" s="541"/>
    </row>
    <row r="824">
      <c r="I824" s="540"/>
      <c r="J824" s="540"/>
      <c r="K824" s="541"/>
    </row>
    <row r="825">
      <c r="I825" s="540"/>
      <c r="J825" s="540"/>
      <c r="K825" s="541"/>
    </row>
    <row r="826">
      <c r="I826" s="540"/>
      <c r="J826" s="540"/>
      <c r="K826" s="541"/>
    </row>
    <row r="827">
      <c r="I827" s="540"/>
      <c r="J827" s="540"/>
      <c r="K827" s="541"/>
    </row>
    <row r="828">
      <c r="I828" s="540"/>
      <c r="J828" s="540"/>
      <c r="K828" s="541"/>
    </row>
    <row r="829">
      <c r="I829" s="540"/>
      <c r="J829" s="540"/>
      <c r="K829" s="541"/>
    </row>
    <row r="830">
      <c r="I830" s="540"/>
      <c r="J830" s="540"/>
      <c r="K830" s="541"/>
    </row>
    <row r="831">
      <c r="I831" s="540"/>
      <c r="J831" s="540"/>
      <c r="K831" s="541"/>
    </row>
    <row r="832">
      <c r="I832" s="540"/>
      <c r="J832" s="540"/>
      <c r="K832" s="541"/>
    </row>
    <row r="833">
      <c r="I833" s="540"/>
      <c r="J833" s="540"/>
      <c r="K833" s="541"/>
    </row>
    <row r="834">
      <c r="I834" s="540"/>
      <c r="J834" s="540"/>
      <c r="K834" s="541"/>
    </row>
    <row r="835">
      <c r="I835" s="540"/>
      <c r="J835" s="540"/>
      <c r="K835" s="541"/>
    </row>
    <row r="836">
      <c r="I836" s="540"/>
      <c r="J836" s="540"/>
      <c r="K836" s="541"/>
    </row>
    <row r="837">
      <c r="I837" s="540"/>
      <c r="J837" s="540"/>
      <c r="K837" s="541"/>
    </row>
    <row r="838">
      <c r="I838" s="540"/>
      <c r="J838" s="540"/>
      <c r="K838" s="541"/>
    </row>
    <row r="839">
      <c r="I839" s="540"/>
      <c r="J839" s="540"/>
      <c r="K839" s="541"/>
    </row>
    <row r="840">
      <c r="I840" s="540"/>
      <c r="J840" s="540"/>
      <c r="K840" s="541"/>
    </row>
    <row r="841">
      <c r="I841" s="540"/>
      <c r="J841" s="540"/>
      <c r="K841" s="541"/>
    </row>
    <row r="842">
      <c r="I842" s="540"/>
      <c r="J842" s="540"/>
      <c r="K842" s="541"/>
    </row>
    <row r="843">
      <c r="I843" s="540"/>
      <c r="J843" s="540"/>
      <c r="K843" s="541"/>
    </row>
    <row r="844">
      <c r="I844" s="540"/>
      <c r="J844" s="540"/>
      <c r="K844" s="541"/>
    </row>
    <row r="845">
      <c r="I845" s="540"/>
      <c r="J845" s="540"/>
      <c r="K845" s="541"/>
    </row>
    <row r="846">
      <c r="I846" s="540"/>
      <c r="J846" s="540"/>
      <c r="K846" s="541"/>
    </row>
    <row r="847">
      <c r="I847" s="540"/>
      <c r="J847" s="540"/>
      <c r="K847" s="541"/>
    </row>
    <row r="848">
      <c r="I848" s="540"/>
      <c r="J848" s="540"/>
      <c r="K848" s="541"/>
    </row>
    <row r="849">
      <c r="I849" s="540"/>
      <c r="J849" s="540"/>
      <c r="K849" s="541"/>
    </row>
    <row r="850">
      <c r="I850" s="540"/>
      <c r="J850" s="540"/>
      <c r="K850" s="541"/>
    </row>
    <row r="851">
      <c r="I851" s="540"/>
      <c r="J851" s="540"/>
      <c r="K851" s="541"/>
    </row>
    <row r="852">
      <c r="I852" s="540"/>
      <c r="J852" s="540"/>
      <c r="K852" s="541"/>
    </row>
    <row r="853">
      <c r="I853" s="540"/>
      <c r="J853" s="540"/>
      <c r="K853" s="541"/>
    </row>
    <row r="854">
      <c r="I854" s="540"/>
      <c r="J854" s="540"/>
      <c r="K854" s="541"/>
    </row>
    <row r="855">
      <c r="I855" s="540"/>
      <c r="J855" s="540"/>
      <c r="K855" s="541"/>
    </row>
    <row r="856">
      <c r="I856" s="540"/>
      <c r="J856" s="540"/>
      <c r="K856" s="541"/>
    </row>
    <row r="857">
      <c r="I857" s="540"/>
      <c r="J857" s="540"/>
      <c r="K857" s="541"/>
    </row>
    <row r="858">
      <c r="I858" s="540"/>
      <c r="J858" s="540"/>
      <c r="K858" s="541"/>
    </row>
    <row r="859">
      <c r="I859" s="540"/>
      <c r="J859" s="540"/>
      <c r="K859" s="541"/>
    </row>
    <row r="860">
      <c r="I860" s="540"/>
      <c r="J860" s="540"/>
      <c r="K860" s="541"/>
    </row>
    <row r="861">
      <c r="I861" s="540"/>
      <c r="J861" s="540"/>
      <c r="K861" s="541"/>
    </row>
    <row r="862">
      <c r="I862" s="540"/>
      <c r="J862" s="540"/>
      <c r="K862" s="541"/>
    </row>
    <row r="863">
      <c r="I863" s="540"/>
      <c r="J863" s="540"/>
      <c r="K863" s="541"/>
    </row>
    <row r="864">
      <c r="I864" s="540"/>
      <c r="J864" s="540"/>
      <c r="K864" s="541"/>
    </row>
    <row r="865">
      <c r="I865" s="540"/>
      <c r="J865" s="540"/>
      <c r="K865" s="541"/>
    </row>
    <row r="866">
      <c r="I866" s="540"/>
      <c r="J866" s="540"/>
      <c r="K866" s="541"/>
    </row>
    <row r="867">
      <c r="I867" s="540"/>
      <c r="J867" s="540"/>
      <c r="K867" s="541"/>
    </row>
    <row r="868">
      <c r="I868" s="540"/>
      <c r="J868" s="540"/>
      <c r="K868" s="541"/>
    </row>
    <row r="869">
      <c r="I869" s="540"/>
      <c r="J869" s="540"/>
      <c r="K869" s="541"/>
    </row>
    <row r="870">
      <c r="I870" s="540"/>
      <c r="J870" s="540"/>
      <c r="K870" s="541"/>
    </row>
    <row r="871">
      <c r="I871" s="540"/>
      <c r="J871" s="540"/>
      <c r="K871" s="541"/>
    </row>
    <row r="872">
      <c r="I872" s="540"/>
      <c r="J872" s="540"/>
      <c r="K872" s="541"/>
    </row>
    <row r="873">
      <c r="I873" s="540"/>
      <c r="J873" s="540"/>
      <c r="K873" s="541"/>
    </row>
    <row r="874">
      <c r="I874" s="540"/>
      <c r="J874" s="540"/>
      <c r="K874" s="541"/>
    </row>
    <row r="875">
      <c r="I875" s="540"/>
      <c r="J875" s="540"/>
      <c r="K875" s="541"/>
    </row>
    <row r="876">
      <c r="I876" s="540"/>
      <c r="J876" s="540"/>
      <c r="K876" s="541"/>
    </row>
    <row r="877">
      <c r="I877" s="540"/>
      <c r="J877" s="540"/>
      <c r="K877" s="541"/>
    </row>
    <row r="878">
      <c r="I878" s="540"/>
      <c r="J878" s="540"/>
      <c r="K878" s="541"/>
    </row>
    <row r="879">
      <c r="I879" s="540"/>
      <c r="J879" s="540"/>
      <c r="K879" s="541"/>
    </row>
    <row r="880">
      <c r="I880" s="540"/>
      <c r="J880" s="540"/>
      <c r="K880" s="541"/>
    </row>
    <row r="881">
      <c r="I881" s="540"/>
      <c r="J881" s="540"/>
      <c r="K881" s="541"/>
    </row>
    <row r="882">
      <c r="I882" s="540"/>
      <c r="J882" s="540"/>
      <c r="K882" s="541"/>
    </row>
    <row r="883">
      <c r="I883" s="540"/>
      <c r="J883" s="540"/>
      <c r="K883" s="541"/>
    </row>
    <row r="884">
      <c r="I884" s="540"/>
      <c r="J884" s="540"/>
      <c r="K884" s="541"/>
    </row>
    <row r="885">
      <c r="I885" s="540"/>
      <c r="J885" s="540"/>
      <c r="K885" s="541"/>
    </row>
    <row r="886">
      <c r="I886" s="540"/>
      <c r="J886" s="540"/>
      <c r="K886" s="541"/>
    </row>
    <row r="887">
      <c r="I887" s="540"/>
      <c r="J887" s="540"/>
      <c r="K887" s="541"/>
    </row>
    <row r="888">
      <c r="I888" s="540"/>
      <c r="J888" s="540"/>
      <c r="K888" s="541"/>
    </row>
    <row r="889">
      <c r="I889" s="540"/>
      <c r="J889" s="540"/>
      <c r="K889" s="541"/>
    </row>
    <row r="890">
      <c r="I890" s="540"/>
      <c r="J890" s="540"/>
      <c r="K890" s="541"/>
    </row>
    <row r="891">
      <c r="I891" s="540"/>
      <c r="J891" s="540"/>
      <c r="K891" s="541"/>
    </row>
    <row r="892">
      <c r="I892" s="540"/>
      <c r="J892" s="540"/>
      <c r="K892" s="541"/>
    </row>
    <row r="893">
      <c r="I893" s="540"/>
      <c r="J893" s="540"/>
      <c r="K893" s="541"/>
    </row>
    <row r="894">
      <c r="I894" s="540"/>
      <c r="J894" s="540"/>
      <c r="K894" s="541"/>
    </row>
    <row r="895">
      <c r="I895" s="540"/>
      <c r="J895" s="540"/>
      <c r="K895" s="541"/>
    </row>
    <row r="896">
      <c r="I896" s="540"/>
      <c r="J896" s="540"/>
      <c r="K896" s="541"/>
    </row>
    <row r="897">
      <c r="I897" s="540"/>
      <c r="J897" s="540"/>
      <c r="K897" s="541"/>
    </row>
    <row r="898">
      <c r="I898" s="540"/>
      <c r="J898" s="540"/>
      <c r="K898" s="541"/>
    </row>
    <row r="899">
      <c r="I899" s="540"/>
      <c r="J899" s="540"/>
      <c r="K899" s="541"/>
    </row>
    <row r="900">
      <c r="I900" s="540"/>
      <c r="J900" s="540"/>
      <c r="K900" s="541"/>
    </row>
    <row r="901">
      <c r="I901" s="540"/>
      <c r="J901" s="540"/>
      <c r="K901" s="541"/>
    </row>
    <row r="902">
      <c r="I902" s="540"/>
      <c r="J902" s="540"/>
      <c r="K902" s="541"/>
    </row>
    <row r="903">
      <c r="I903" s="540"/>
      <c r="J903" s="540"/>
      <c r="K903" s="541"/>
    </row>
    <row r="904">
      <c r="I904" s="540"/>
      <c r="J904" s="540"/>
      <c r="K904" s="541"/>
    </row>
    <row r="905">
      <c r="I905" s="540"/>
      <c r="J905" s="540"/>
      <c r="K905" s="541"/>
    </row>
    <row r="906">
      <c r="I906" s="540"/>
      <c r="J906" s="540"/>
      <c r="K906" s="541"/>
    </row>
    <row r="907">
      <c r="I907" s="540"/>
      <c r="J907" s="540"/>
      <c r="K907" s="541"/>
    </row>
    <row r="908">
      <c r="I908" s="540"/>
      <c r="J908" s="540"/>
      <c r="K908" s="541"/>
    </row>
    <row r="909">
      <c r="I909" s="540"/>
      <c r="J909" s="540"/>
      <c r="K909" s="541"/>
    </row>
    <row r="910">
      <c r="I910" s="540"/>
      <c r="J910" s="540"/>
      <c r="K910" s="541"/>
    </row>
    <row r="911">
      <c r="I911" s="540"/>
      <c r="J911" s="540"/>
      <c r="K911" s="541"/>
    </row>
    <row r="912">
      <c r="I912" s="540"/>
      <c r="J912" s="540"/>
      <c r="K912" s="541"/>
    </row>
    <row r="913">
      <c r="I913" s="540"/>
      <c r="J913" s="540"/>
      <c r="K913" s="541"/>
    </row>
    <row r="914">
      <c r="I914" s="540"/>
      <c r="J914" s="540"/>
      <c r="K914" s="541"/>
    </row>
    <row r="915">
      <c r="I915" s="540"/>
      <c r="J915" s="540"/>
      <c r="K915" s="541"/>
    </row>
    <row r="916">
      <c r="I916" s="540"/>
      <c r="J916" s="540"/>
      <c r="K916" s="541"/>
    </row>
    <row r="917">
      <c r="I917" s="540"/>
      <c r="J917" s="540"/>
      <c r="K917" s="541"/>
    </row>
    <row r="918">
      <c r="I918" s="540"/>
      <c r="J918" s="540"/>
      <c r="K918" s="541"/>
    </row>
    <row r="919">
      <c r="I919" s="540"/>
      <c r="J919" s="540"/>
      <c r="K919" s="541"/>
    </row>
    <row r="920">
      <c r="I920" s="540"/>
      <c r="J920" s="540"/>
      <c r="K920" s="541"/>
    </row>
    <row r="921">
      <c r="I921" s="540"/>
      <c r="J921" s="540"/>
      <c r="K921" s="541"/>
    </row>
    <row r="922">
      <c r="I922" s="540"/>
      <c r="J922" s="540"/>
      <c r="K922" s="541"/>
    </row>
    <row r="923">
      <c r="I923" s="540"/>
      <c r="J923" s="540"/>
      <c r="K923" s="541"/>
    </row>
    <row r="924">
      <c r="I924" s="540"/>
      <c r="J924" s="540"/>
      <c r="K924" s="541"/>
    </row>
    <row r="925">
      <c r="I925" s="540"/>
      <c r="J925" s="540"/>
      <c r="K925" s="541"/>
    </row>
    <row r="926">
      <c r="I926" s="540"/>
      <c r="J926" s="540"/>
      <c r="K926" s="541"/>
    </row>
    <row r="927">
      <c r="I927" s="540"/>
      <c r="J927" s="540"/>
      <c r="K927" s="541"/>
    </row>
    <row r="928">
      <c r="I928" s="540"/>
      <c r="J928" s="540"/>
      <c r="K928" s="541"/>
    </row>
    <row r="929">
      <c r="I929" s="540"/>
      <c r="J929" s="540"/>
      <c r="K929" s="541"/>
    </row>
    <row r="930">
      <c r="I930" s="540"/>
      <c r="J930" s="540"/>
      <c r="K930" s="541"/>
    </row>
    <row r="931">
      <c r="I931" s="540"/>
      <c r="J931" s="540"/>
      <c r="K931" s="541"/>
    </row>
    <row r="932">
      <c r="I932" s="540"/>
      <c r="J932" s="540"/>
      <c r="K932" s="541"/>
    </row>
    <row r="933">
      <c r="I933" s="540"/>
      <c r="J933" s="540"/>
      <c r="K933" s="541"/>
    </row>
    <row r="934">
      <c r="I934" s="540"/>
      <c r="J934" s="540"/>
      <c r="K934" s="541"/>
    </row>
    <row r="935">
      <c r="I935" s="540"/>
      <c r="J935" s="540"/>
      <c r="K935" s="541"/>
    </row>
    <row r="936">
      <c r="I936" s="540"/>
      <c r="J936" s="540"/>
      <c r="K936" s="541"/>
    </row>
    <row r="937">
      <c r="I937" s="540"/>
      <c r="J937" s="540"/>
      <c r="K937" s="541"/>
    </row>
    <row r="938">
      <c r="I938" s="540"/>
      <c r="J938" s="540"/>
      <c r="K938" s="541"/>
    </row>
    <row r="939">
      <c r="I939" s="540"/>
      <c r="J939" s="540"/>
      <c r="K939" s="541"/>
    </row>
    <row r="940">
      <c r="I940" s="540"/>
      <c r="J940" s="540"/>
      <c r="K940" s="541"/>
    </row>
    <row r="941">
      <c r="I941" s="540"/>
      <c r="J941" s="540"/>
      <c r="K941" s="541"/>
    </row>
    <row r="942">
      <c r="I942" s="540"/>
      <c r="J942" s="540"/>
      <c r="K942" s="541"/>
    </row>
    <row r="943">
      <c r="I943" s="540"/>
      <c r="J943" s="540"/>
      <c r="K943" s="541"/>
    </row>
    <row r="944">
      <c r="I944" s="540"/>
      <c r="J944" s="540"/>
      <c r="K944" s="541"/>
    </row>
    <row r="945">
      <c r="I945" s="540"/>
      <c r="J945" s="540"/>
      <c r="K945" s="541"/>
    </row>
    <row r="946">
      <c r="I946" s="540"/>
      <c r="J946" s="540"/>
      <c r="K946" s="541"/>
    </row>
    <row r="947">
      <c r="I947" s="540"/>
      <c r="J947" s="540"/>
      <c r="K947" s="541"/>
    </row>
    <row r="948">
      <c r="I948" s="540"/>
      <c r="J948" s="540"/>
      <c r="K948" s="541"/>
    </row>
    <row r="949">
      <c r="I949" s="540"/>
      <c r="J949" s="540"/>
      <c r="K949" s="541"/>
    </row>
    <row r="950">
      <c r="I950" s="540"/>
      <c r="J950" s="540"/>
      <c r="K950" s="541"/>
    </row>
    <row r="951">
      <c r="I951" s="540"/>
      <c r="J951" s="540"/>
      <c r="K951" s="541"/>
    </row>
    <row r="952">
      <c r="I952" s="540"/>
      <c r="J952" s="540"/>
      <c r="K952" s="541"/>
    </row>
    <row r="953">
      <c r="I953" s="540"/>
      <c r="J953" s="540"/>
      <c r="K953" s="541"/>
    </row>
    <row r="954">
      <c r="I954" s="540"/>
      <c r="J954" s="540"/>
      <c r="K954" s="541"/>
    </row>
    <row r="955">
      <c r="I955" s="540"/>
      <c r="J955" s="540"/>
      <c r="K955" s="541"/>
    </row>
    <row r="956">
      <c r="I956" s="540"/>
      <c r="J956" s="540"/>
      <c r="K956" s="541"/>
    </row>
    <row r="957">
      <c r="I957" s="540"/>
      <c r="J957" s="540"/>
      <c r="K957" s="541"/>
    </row>
    <row r="958">
      <c r="I958" s="540"/>
      <c r="J958" s="540"/>
      <c r="K958" s="541"/>
    </row>
    <row r="959">
      <c r="I959" s="540"/>
      <c r="J959" s="540"/>
      <c r="K959" s="541"/>
    </row>
    <row r="960">
      <c r="I960" s="540"/>
      <c r="J960" s="540"/>
      <c r="K960" s="541"/>
    </row>
    <row r="961">
      <c r="I961" s="540"/>
      <c r="J961" s="540"/>
      <c r="K961" s="541"/>
    </row>
    <row r="962">
      <c r="I962" s="540"/>
      <c r="J962" s="540"/>
      <c r="K962" s="541"/>
    </row>
    <row r="963">
      <c r="I963" s="540"/>
      <c r="J963" s="540"/>
      <c r="K963" s="541"/>
    </row>
    <row r="964">
      <c r="I964" s="540"/>
      <c r="J964" s="540"/>
      <c r="K964" s="541"/>
    </row>
    <row r="965">
      <c r="I965" s="540"/>
      <c r="J965" s="540"/>
      <c r="K965" s="541"/>
    </row>
    <row r="966">
      <c r="I966" s="540"/>
      <c r="J966" s="540"/>
      <c r="K966" s="541"/>
    </row>
    <row r="967">
      <c r="I967" s="540"/>
      <c r="J967" s="540"/>
      <c r="K967" s="541"/>
    </row>
    <row r="968">
      <c r="I968" s="540"/>
      <c r="J968" s="540"/>
      <c r="K968" s="541"/>
    </row>
    <row r="969">
      <c r="I969" s="540"/>
      <c r="J969" s="540"/>
      <c r="K969" s="541"/>
    </row>
    <row r="970">
      <c r="I970" s="540"/>
      <c r="J970" s="540"/>
      <c r="K970" s="541"/>
    </row>
    <row r="971">
      <c r="I971" s="540"/>
      <c r="J971" s="540"/>
      <c r="K971" s="541"/>
    </row>
    <row r="972">
      <c r="I972" s="540"/>
      <c r="J972" s="540"/>
      <c r="K972" s="541"/>
    </row>
    <row r="973">
      <c r="I973" s="540"/>
      <c r="J973" s="540"/>
      <c r="K973" s="541"/>
    </row>
    <row r="974">
      <c r="I974" s="540"/>
      <c r="J974" s="540"/>
      <c r="K974" s="541"/>
    </row>
    <row r="975">
      <c r="I975" s="540"/>
      <c r="J975" s="540"/>
      <c r="K975" s="541"/>
    </row>
    <row r="976">
      <c r="I976" s="540"/>
      <c r="J976" s="540"/>
      <c r="K976" s="541"/>
    </row>
    <row r="977">
      <c r="I977" s="540"/>
      <c r="J977" s="540"/>
      <c r="K977" s="541"/>
    </row>
    <row r="978">
      <c r="I978" s="540"/>
      <c r="J978" s="540"/>
      <c r="K978" s="541"/>
    </row>
    <row r="979">
      <c r="I979" s="540"/>
      <c r="J979" s="540"/>
      <c r="K979" s="541"/>
    </row>
    <row r="980">
      <c r="I980" s="540"/>
      <c r="J980" s="540"/>
      <c r="K980" s="541"/>
    </row>
    <row r="981">
      <c r="I981" s="540"/>
      <c r="J981" s="540"/>
      <c r="K981" s="541"/>
    </row>
    <row r="982">
      <c r="I982" s="540"/>
      <c r="J982" s="540"/>
      <c r="K982" s="541"/>
    </row>
    <row r="983">
      <c r="I983" s="540"/>
      <c r="J983" s="540"/>
      <c r="K983" s="541"/>
    </row>
    <row r="984">
      <c r="I984" s="540"/>
      <c r="J984" s="540"/>
      <c r="K984" s="541"/>
    </row>
    <row r="985">
      <c r="I985" s="540"/>
      <c r="J985" s="540"/>
      <c r="K985" s="541"/>
    </row>
    <row r="986">
      <c r="I986" s="540"/>
      <c r="J986" s="540"/>
      <c r="K986" s="541"/>
    </row>
    <row r="987">
      <c r="I987" s="540"/>
      <c r="J987" s="540"/>
      <c r="K987" s="541"/>
    </row>
    <row r="988">
      <c r="I988" s="540"/>
      <c r="J988" s="540"/>
      <c r="K988" s="541"/>
    </row>
    <row r="989">
      <c r="I989" s="540"/>
      <c r="J989" s="540"/>
      <c r="K989" s="541"/>
    </row>
    <row r="990">
      <c r="I990" s="540"/>
      <c r="J990" s="540"/>
      <c r="K990" s="541"/>
    </row>
    <row r="991">
      <c r="I991" s="540"/>
      <c r="J991" s="540"/>
      <c r="K991" s="541"/>
    </row>
    <row r="992">
      <c r="I992" s="540"/>
      <c r="J992" s="540"/>
      <c r="K992" s="541"/>
    </row>
    <row r="993">
      <c r="I993" s="540"/>
      <c r="J993" s="540"/>
      <c r="K993" s="541"/>
    </row>
    <row r="994">
      <c r="I994" s="540"/>
      <c r="J994" s="540"/>
      <c r="K994" s="541"/>
    </row>
    <row r="995">
      <c r="I995" s="540"/>
      <c r="J995" s="540"/>
      <c r="K995" s="541"/>
    </row>
    <row r="996">
      <c r="I996" s="540"/>
      <c r="J996" s="540"/>
      <c r="K996" s="541"/>
    </row>
    <row r="997">
      <c r="I997" s="540"/>
      <c r="J997" s="540"/>
      <c r="K997" s="541"/>
    </row>
    <row r="998">
      <c r="I998" s="540"/>
      <c r="J998" s="540"/>
      <c r="K998" s="541"/>
    </row>
    <row r="999">
      <c r="I999" s="540"/>
      <c r="J999" s="540"/>
      <c r="K999" s="541"/>
    </row>
    <row r="1000">
      <c r="I1000" s="540"/>
      <c r="J1000" s="540"/>
      <c r="K1000" s="541"/>
    </row>
    <row r="1001">
      <c r="I1001" s="540"/>
      <c r="J1001" s="540"/>
      <c r="K1001" s="541"/>
    </row>
    <row r="1002">
      <c r="I1002" s="540"/>
      <c r="J1002" s="540"/>
      <c r="K1002" s="541"/>
    </row>
    <row r="1003">
      <c r="I1003" s="540"/>
      <c r="J1003" s="540"/>
      <c r="K1003" s="541"/>
    </row>
    <row r="1004">
      <c r="I1004" s="540"/>
      <c r="J1004" s="540"/>
      <c r="K1004" s="541"/>
    </row>
    <row r="1005">
      <c r="I1005" s="540"/>
      <c r="J1005" s="540"/>
      <c r="K1005" s="541"/>
    </row>
    <row r="1006">
      <c r="I1006" s="540"/>
      <c r="J1006" s="540"/>
      <c r="K1006" s="541"/>
    </row>
    <row r="1007">
      <c r="I1007" s="540"/>
      <c r="J1007" s="540"/>
      <c r="K1007" s="541"/>
    </row>
    <row r="1008">
      <c r="I1008" s="540"/>
      <c r="J1008" s="540"/>
      <c r="K1008" s="541"/>
    </row>
    <row r="1009">
      <c r="I1009" s="540"/>
      <c r="J1009" s="540"/>
      <c r="K1009" s="541"/>
    </row>
    <row r="1010">
      <c r="I1010" s="540"/>
      <c r="J1010" s="540"/>
      <c r="K1010" s="541"/>
    </row>
    <row r="1011">
      <c r="I1011" s="540"/>
      <c r="J1011" s="540"/>
      <c r="K1011" s="541"/>
    </row>
    <row r="1012">
      <c r="I1012" s="540"/>
      <c r="J1012" s="540"/>
      <c r="K1012" s="541"/>
    </row>
    <row r="1013">
      <c r="I1013" s="540"/>
      <c r="J1013" s="540"/>
      <c r="K1013" s="541"/>
    </row>
    <row r="1014">
      <c r="I1014" s="540"/>
      <c r="J1014" s="540"/>
      <c r="K1014" s="541"/>
    </row>
    <row r="1015">
      <c r="I1015" s="540"/>
      <c r="J1015" s="540"/>
      <c r="K1015" s="541"/>
    </row>
    <row r="1016">
      <c r="I1016" s="540"/>
      <c r="J1016" s="540"/>
      <c r="K1016" s="541"/>
    </row>
    <row r="1017">
      <c r="I1017" s="540"/>
      <c r="J1017" s="540"/>
      <c r="K1017" s="541"/>
    </row>
    <row r="1018">
      <c r="I1018" s="540"/>
      <c r="J1018" s="540"/>
      <c r="K1018" s="541"/>
    </row>
    <row r="1019">
      <c r="I1019" s="540"/>
      <c r="J1019" s="540"/>
      <c r="K1019" s="541"/>
    </row>
    <row r="1020">
      <c r="I1020" s="540"/>
      <c r="J1020" s="540"/>
      <c r="K1020" s="541"/>
    </row>
    <row r="1021">
      <c r="I1021" s="540"/>
      <c r="J1021" s="540"/>
      <c r="K1021" s="541"/>
    </row>
    <row r="1022">
      <c r="I1022" s="540"/>
      <c r="J1022" s="540"/>
      <c r="K1022" s="541"/>
    </row>
  </sheetData>
  <autoFilter ref="$A$13:$X$185"/>
  <mergeCells count="26">
    <mergeCell ref="A6:O6"/>
    <mergeCell ref="A7:O7"/>
    <mergeCell ref="B9:C9"/>
    <mergeCell ref="E13:F13"/>
    <mergeCell ref="G13:H13"/>
    <mergeCell ref="K13:L13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202:C202"/>
    <mergeCell ref="B203:C203"/>
    <mergeCell ref="B204:C204"/>
    <mergeCell ref="B205:C205"/>
    <mergeCell ref="B206:C206"/>
    <mergeCell ref="B195:C195"/>
    <mergeCell ref="B196:C196"/>
    <mergeCell ref="B197:C197"/>
    <mergeCell ref="B198:C198"/>
    <mergeCell ref="B199:C199"/>
    <mergeCell ref="B200:C200"/>
    <mergeCell ref="B201:C20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9.63"/>
    <col customWidth="1" min="3" max="3" width="12.88"/>
    <col customWidth="1" min="4" max="4" width="24.75"/>
    <col customWidth="1" min="5" max="12" width="8.0"/>
    <col customWidth="1" min="13" max="13" width="10.13"/>
    <col customWidth="1" min="14" max="14" width="13.88"/>
    <col customWidth="1" min="15" max="15" width="8.0"/>
  </cols>
  <sheetData>
    <row r="1" ht="15.75" customHeight="1">
      <c r="A1" s="1"/>
      <c r="B1" s="1"/>
      <c r="C1" s="288"/>
      <c r="D1" s="1"/>
      <c r="E1" s="1"/>
      <c r="F1" s="543"/>
      <c r="G1" s="2"/>
      <c r="H1" s="544"/>
      <c r="I1" s="2"/>
      <c r="J1" s="2"/>
      <c r="K1" s="2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ht="15.75" customHeight="1">
      <c r="A2" s="1"/>
      <c r="B2" s="1"/>
      <c r="C2" s="288"/>
      <c r="D2" s="1"/>
      <c r="E2" s="1"/>
      <c r="F2" s="543"/>
      <c r="G2" s="2"/>
      <c r="H2" s="544"/>
      <c r="I2" s="2"/>
      <c r="J2" s="2"/>
      <c r="K2" s="2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ht="15.75" customHeight="1">
      <c r="A3" s="1"/>
      <c r="B3" s="1"/>
      <c r="C3" s="288"/>
      <c r="D3" s="1"/>
      <c r="E3" s="1"/>
      <c r="F3" s="543"/>
      <c r="G3" s="2"/>
      <c r="H3" s="544"/>
      <c r="I3" s="2"/>
      <c r="J3" s="2"/>
      <c r="K3" s="2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ht="15.75" customHeight="1">
      <c r="A4" s="1"/>
      <c r="B4" s="1"/>
      <c r="C4" s="288"/>
      <c r="D4" s="1"/>
      <c r="E4" s="1"/>
      <c r="F4" s="543"/>
      <c r="G4" s="2"/>
      <c r="H4" s="544"/>
      <c r="I4" s="2"/>
      <c r="J4" s="2"/>
      <c r="K4" s="2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ht="15.75" customHeight="1">
      <c r="A5" s="1"/>
      <c r="B5" s="1"/>
      <c r="C5" s="288"/>
      <c r="D5" s="1"/>
      <c r="E5" s="1"/>
      <c r="F5" s="543"/>
      <c r="G5" s="2"/>
      <c r="H5" s="544"/>
      <c r="I5" s="2"/>
      <c r="J5" s="2"/>
      <c r="K5" s="2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ht="15.75" customHeight="1">
      <c r="A6" s="295" t="s">
        <v>785</v>
      </c>
      <c r="P6" s="1"/>
      <c r="Q6" s="1"/>
      <c r="R6" s="1"/>
      <c r="S6" s="1"/>
      <c r="T6" s="1"/>
      <c r="U6" s="1"/>
      <c r="V6" s="1"/>
      <c r="W6" s="1"/>
    </row>
    <row r="7" ht="19.5" customHeight="1">
      <c r="A7" s="64" t="s">
        <v>1</v>
      </c>
      <c r="P7" s="1"/>
      <c r="Q7" s="1"/>
      <c r="R7" s="1"/>
      <c r="S7" s="1"/>
      <c r="T7" s="1"/>
      <c r="U7" s="1"/>
      <c r="V7" s="1"/>
      <c r="W7" s="1"/>
    </row>
    <row r="8" ht="15.75" customHeight="1">
      <c r="A8" s="296"/>
      <c r="B8" s="1"/>
      <c r="C8" s="288"/>
      <c r="D8" s="1"/>
      <c r="E8" s="297"/>
      <c r="F8" s="545"/>
      <c r="G8" s="546"/>
      <c r="H8" s="547"/>
      <c r="I8" s="546"/>
      <c r="J8" s="548"/>
      <c r="K8" s="548"/>
      <c r="L8" s="297"/>
      <c r="M8" s="297"/>
      <c r="N8" s="297"/>
      <c r="O8" s="297"/>
      <c r="P8" s="1"/>
      <c r="Q8" s="1"/>
      <c r="R8" s="1"/>
      <c r="S8" s="1"/>
      <c r="T8" s="1"/>
      <c r="U8" s="1"/>
      <c r="V8" s="1"/>
      <c r="W8" s="1"/>
    </row>
    <row r="9" ht="15.75" customHeight="1">
      <c r="A9" s="62" t="s">
        <v>935</v>
      </c>
      <c r="B9" s="7"/>
      <c r="C9" s="549"/>
      <c r="D9" s="7"/>
      <c r="E9" s="7"/>
      <c r="F9" s="550"/>
      <c r="G9" s="2"/>
      <c r="H9" s="551"/>
      <c r="I9" s="2"/>
      <c r="J9" s="8"/>
      <c r="K9" s="8"/>
      <c r="L9" s="63"/>
      <c r="M9" s="63" t="s">
        <v>787</v>
      </c>
      <c r="N9" s="7"/>
      <c r="O9" s="300" t="s">
        <v>788</v>
      </c>
      <c r="P9" s="7"/>
      <c r="Q9" s="7"/>
      <c r="R9" s="7"/>
      <c r="S9" s="7"/>
      <c r="T9" s="7"/>
      <c r="U9" s="7"/>
      <c r="V9" s="7"/>
      <c r="W9" s="7"/>
    </row>
    <row r="10" ht="15.75" customHeight="1">
      <c r="A10" s="62" t="s">
        <v>944</v>
      </c>
      <c r="B10" s="1"/>
      <c r="C10" s="288"/>
      <c r="D10" s="1"/>
      <c r="E10" s="1"/>
      <c r="F10" s="543"/>
      <c r="G10" s="2"/>
      <c r="H10" s="544"/>
      <c r="I10" s="2"/>
      <c r="J10" s="8"/>
      <c r="K10" s="8"/>
      <c r="L10" s="7"/>
      <c r="M10" s="63" t="s">
        <v>790</v>
      </c>
      <c r="N10" s="304"/>
      <c r="O10" s="300" t="s">
        <v>945</v>
      </c>
      <c r="P10" s="7"/>
      <c r="Q10" s="7"/>
      <c r="R10" s="7"/>
      <c r="S10" s="7"/>
      <c r="T10" s="7"/>
      <c r="U10" s="7"/>
      <c r="V10" s="7"/>
      <c r="W10" s="7"/>
    </row>
    <row r="11" ht="15.75" customHeight="1">
      <c r="A11" s="62" t="s">
        <v>946</v>
      </c>
      <c r="B11" s="7"/>
      <c r="C11" s="549"/>
      <c r="D11" s="7"/>
      <c r="E11" s="7"/>
      <c r="F11" s="550"/>
      <c r="G11" s="64"/>
      <c r="H11" s="552"/>
      <c r="I11" s="2"/>
      <c r="J11" s="548"/>
      <c r="K11" s="548"/>
      <c r="L11" s="297"/>
      <c r="M11" s="63" t="s">
        <v>607</v>
      </c>
      <c r="N11" s="297"/>
      <c r="O11" s="297"/>
      <c r="P11" s="1"/>
      <c r="Q11" s="1"/>
      <c r="R11" s="1"/>
      <c r="S11" s="1"/>
      <c r="T11" s="1"/>
      <c r="U11" s="1"/>
      <c r="V11" s="1"/>
      <c r="W11" s="1"/>
    </row>
    <row r="12" ht="15.75" customHeight="1">
      <c r="A12" s="1"/>
      <c r="B12" s="1"/>
      <c r="C12" s="288"/>
      <c r="D12" s="1"/>
      <c r="E12" s="1"/>
      <c r="F12" s="543"/>
      <c r="G12" s="2"/>
      <c r="H12" s="544"/>
      <c r="I12" s="2"/>
      <c r="J12" s="2"/>
      <c r="K12" s="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ht="45.75" customHeight="1">
      <c r="A13" s="201" t="s">
        <v>609</v>
      </c>
      <c r="B13" s="201" t="s">
        <v>7</v>
      </c>
      <c r="C13" s="201" t="s">
        <v>8</v>
      </c>
      <c r="D13" s="201" t="s">
        <v>9</v>
      </c>
      <c r="E13" s="305" t="s">
        <v>794</v>
      </c>
      <c r="F13" s="59"/>
      <c r="G13" s="305" t="s">
        <v>795</v>
      </c>
      <c r="H13" s="59"/>
      <c r="I13" s="13" t="s">
        <v>939</v>
      </c>
      <c r="J13" s="13" t="s">
        <v>940</v>
      </c>
      <c r="K13" s="305" t="s">
        <v>798</v>
      </c>
      <c r="L13" s="59"/>
      <c r="M13" s="474" t="s">
        <v>947</v>
      </c>
      <c r="N13" s="308" t="s">
        <v>800</v>
      </c>
      <c r="O13" s="13" t="s">
        <v>942</v>
      </c>
      <c r="P13" s="56"/>
      <c r="Q13" s="56"/>
      <c r="R13" s="56"/>
      <c r="S13" s="56"/>
      <c r="T13" s="56"/>
      <c r="U13" s="56"/>
      <c r="V13" s="56"/>
      <c r="W13" s="56"/>
      <c r="X13" s="223"/>
      <c r="Y13" s="223"/>
    </row>
    <row r="14" ht="28.5" customHeight="1">
      <c r="A14" s="16"/>
      <c r="B14" s="16"/>
      <c r="C14" s="16"/>
      <c r="D14" s="16"/>
      <c r="E14" s="313" t="s">
        <v>803</v>
      </c>
      <c r="F14" s="553" t="s">
        <v>943</v>
      </c>
      <c r="G14" s="313" t="s">
        <v>803</v>
      </c>
      <c r="H14" s="554" t="s">
        <v>943</v>
      </c>
      <c r="I14" s="16"/>
      <c r="J14" s="16"/>
      <c r="K14" s="310" t="s">
        <v>804</v>
      </c>
      <c r="L14" s="313" t="s">
        <v>805</v>
      </c>
      <c r="M14" s="16"/>
      <c r="N14" s="314" t="s">
        <v>806</v>
      </c>
      <c r="O14" s="16"/>
      <c r="P14" s="56"/>
      <c r="Q14" s="56"/>
      <c r="R14" s="56"/>
      <c r="S14" s="56"/>
      <c r="T14" s="56"/>
      <c r="U14" s="56"/>
      <c r="V14" s="56"/>
      <c r="W14" s="56"/>
      <c r="X14" s="223"/>
      <c r="Y14" s="223"/>
    </row>
    <row r="15" ht="15.75" customHeight="1">
      <c r="A15" s="20">
        <v>1.0</v>
      </c>
      <c r="B15" s="21" t="s">
        <v>27</v>
      </c>
      <c r="C15" s="22" t="s">
        <v>28</v>
      </c>
      <c r="D15" s="23" t="s">
        <v>29</v>
      </c>
      <c r="E15" s="555">
        <v>10.0</v>
      </c>
      <c r="F15" s="240">
        <f t="shared" ref="F15:F102" si="1">E15*(6 / 15)</f>
        <v>4</v>
      </c>
      <c r="G15" s="49">
        <v>7.0</v>
      </c>
      <c r="H15" s="556">
        <f t="shared" ref="H15:H102" si="2">G15*(6 / 15)</f>
        <v>2.8</v>
      </c>
      <c r="I15" s="20">
        <v>2.0</v>
      </c>
      <c r="J15" s="557">
        <v>1.0</v>
      </c>
      <c r="K15" s="20">
        <v>82.0</v>
      </c>
      <c r="L15" s="48">
        <f t="shared" ref="L15:L185" si="3">IF(K15&lt;75, 0, IF(K15&lt;=81, 1, IF(K15&lt;=88, 2, IF(K15&lt;=94, 3, IF(K15&lt;=100, 4)))))
</f>
        <v>2</v>
      </c>
      <c r="M15" s="24">
        <f t="shared" ref="M15:M185" si="4">F15+H15+I15+J15+L15</f>
        <v>11.8</v>
      </c>
      <c r="N15" s="392">
        <f>Incentive!M15</f>
        <v>1</v>
      </c>
      <c r="O15" s="558">
        <f t="shared" ref="O15:O185" si="5">M15+N15</f>
        <v>12.8</v>
      </c>
      <c r="R15" s="56"/>
      <c r="S15" s="56"/>
      <c r="T15" s="56"/>
      <c r="U15" s="56"/>
      <c r="V15" s="56"/>
      <c r="W15" s="56"/>
      <c r="X15" s="223"/>
      <c r="Y15" s="223"/>
    </row>
    <row r="16" ht="15.75" customHeight="1">
      <c r="A16" s="20">
        <v>2.0</v>
      </c>
      <c r="B16" s="21" t="s">
        <v>30</v>
      </c>
      <c r="C16" s="22" t="s">
        <v>31</v>
      </c>
      <c r="D16" s="23" t="s">
        <v>32</v>
      </c>
      <c r="E16" s="555">
        <v>14.0</v>
      </c>
      <c r="F16" s="240">
        <f t="shared" si="1"/>
        <v>5.6</v>
      </c>
      <c r="G16" s="49">
        <v>15.0</v>
      </c>
      <c r="H16" s="556">
        <f t="shared" si="2"/>
        <v>6</v>
      </c>
      <c r="I16" s="20">
        <v>1.0</v>
      </c>
      <c r="J16" s="559">
        <v>2.0</v>
      </c>
      <c r="K16" s="20">
        <v>89.0</v>
      </c>
      <c r="L16" s="48">
        <f t="shared" si="3"/>
        <v>3</v>
      </c>
      <c r="M16" s="24">
        <f t="shared" si="4"/>
        <v>17.6</v>
      </c>
      <c r="N16" s="392">
        <f>Incentive!M16</f>
        <v>2</v>
      </c>
      <c r="O16" s="558">
        <f t="shared" si="5"/>
        <v>19.6</v>
      </c>
      <c r="R16" s="56"/>
      <c r="S16" s="56"/>
      <c r="T16" s="56"/>
      <c r="U16" s="56"/>
      <c r="V16" s="56"/>
      <c r="W16" s="56"/>
      <c r="X16" s="223"/>
      <c r="Y16" s="223"/>
    </row>
    <row r="17" ht="15.75" customHeight="1">
      <c r="A17" s="20">
        <v>3.0</v>
      </c>
      <c r="B17" s="31" t="s">
        <v>33</v>
      </c>
      <c r="C17" s="22" t="s">
        <v>34</v>
      </c>
      <c r="D17" s="23" t="s">
        <v>35</v>
      </c>
      <c r="E17" s="555">
        <v>8.0</v>
      </c>
      <c r="F17" s="240">
        <f t="shared" si="1"/>
        <v>3.2</v>
      </c>
      <c r="G17" s="49">
        <v>7.0</v>
      </c>
      <c r="H17" s="556">
        <f t="shared" si="2"/>
        <v>2.8</v>
      </c>
      <c r="I17" s="20">
        <v>2.0</v>
      </c>
      <c r="J17" s="557">
        <v>1.0</v>
      </c>
      <c r="K17" s="20">
        <v>82.0</v>
      </c>
      <c r="L17" s="48">
        <f t="shared" si="3"/>
        <v>2</v>
      </c>
      <c r="M17" s="24">
        <f t="shared" si="4"/>
        <v>11</v>
      </c>
      <c r="N17" s="392">
        <f>Incentive!M17</f>
        <v>5</v>
      </c>
      <c r="O17" s="558">
        <f t="shared" si="5"/>
        <v>16</v>
      </c>
      <c r="R17" s="56"/>
      <c r="S17" s="56"/>
      <c r="T17" s="56"/>
      <c r="U17" s="56"/>
      <c r="V17" s="56"/>
      <c r="W17" s="56"/>
      <c r="X17" s="223"/>
      <c r="Y17" s="223"/>
    </row>
    <row r="18" ht="15.75" customHeight="1">
      <c r="A18" s="20">
        <v>4.0</v>
      </c>
      <c r="B18" s="31" t="s">
        <v>36</v>
      </c>
      <c r="C18" s="22" t="s">
        <v>37</v>
      </c>
      <c r="D18" s="23" t="s">
        <v>38</v>
      </c>
      <c r="E18" s="555">
        <v>13.0</v>
      </c>
      <c r="F18" s="240">
        <f t="shared" si="1"/>
        <v>5.2</v>
      </c>
      <c r="G18" s="49">
        <v>14.0</v>
      </c>
      <c r="H18" s="556">
        <f t="shared" si="2"/>
        <v>5.6</v>
      </c>
      <c r="I18" s="20">
        <v>2.0</v>
      </c>
      <c r="J18" s="559">
        <v>2.0</v>
      </c>
      <c r="K18" s="20">
        <v>76.0</v>
      </c>
      <c r="L18" s="48">
        <f t="shared" si="3"/>
        <v>1</v>
      </c>
      <c r="M18" s="24">
        <f t="shared" si="4"/>
        <v>15.8</v>
      </c>
      <c r="N18" s="392">
        <f>Incentive!M18</f>
        <v>4</v>
      </c>
      <c r="O18" s="558">
        <f t="shared" si="5"/>
        <v>19.8</v>
      </c>
      <c r="R18" s="56"/>
      <c r="S18" s="56"/>
      <c r="T18" s="56"/>
      <c r="U18" s="56"/>
      <c r="V18" s="56"/>
      <c r="W18" s="56"/>
      <c r="X18" s="223"/>
      <c r="Y18" s="223"/>
    </row>
    <row r="19" ht="15.75" customHeight="1">
      <c r="A19" s="20">
        <v>5.0</v>
      </c>
      <c r="B19" s="31" t="s">
        <v>39</v>
      </c>
      <c r="C19" s="22" t="s">
        <v>40</v>
      </c>
      <c r="D19" s="23" t="s">
        <v>41</v>
      </c>
      <c r="E19" s="555">
        <v>7.0</v>
      </c>
      <c r="F19" s="240">
        <f t="shared" si="1"/>
        <v>2.8</v>
      </c>
      <c r="G19" s="49">
        <v>9.0</v>
      </c>
      <c r="H19" s="556">
        <f t="shared" si="2"/>
        <v>3.6</v>
      </c>
      <c r="I19" s="20">
        <v>1.0</v>
      </c>
      <c r="J19" s="559">
        <v>2.0</v>
      </c>
      <c r="K19" s="20">
        <v>76.0</v>
      </c>
      <c r="L19" s="48">
        <f t="shared" si="3"/>
        <v>1</v>
      </c>
      <c r="M19" s="24">
        <f t="shared" si="4"/>
        <v>10.4</v>
      </c>
      <c r="N19" s="392">
        <f>Incentive!M19</f>
        <v>2</v>
      </c>
      <c r="O19" s="558">
        <f t="shared" si="5"/>
        <v>12.4</v>
      </c>
      <c r="R19" s="56"/>
      <c r="S19" s="56"/>
      <c r="T19" s="56"/>
      <c r="U19" s="56"/>
      <c r="V19" s="56"/>
      <c r="W19" s="56"/>
      <c r="X19" s="223"/>
      <c r="Y19" s="223"/>
    </row>
    <row r="20" ht="15.75" customHeight="1">
      <c r="A20" s="20">
        <v>6.0</v>
      </c>
      <c r="B20" s="31" t="s">
        <v>42</v>
      </c>
      <c r="C20" s="22" t="s">
        <v>43</v>
      </c>
      <c r="D20" s="23" t="s">
        <v>44</v>
      </c>
      <c r="E20" s="555">
        <v>12.0</v>
      </c>
      <c r="F20" s="240">
        <f t="shared" si="1"/>
        <v>4.8</v>
      </c>
      <c r="G20" s="49">
        <v>11.0</v>
      </c>
      <c r="H20" s="556">
        <f t="shared" si="2"/>
        <v>4.4</v>
      </c>
      <c r="I20" s="20">
        <v>2.0</v>
      </c>
      <c r="J20" s="559">
        <v>2.0</v>
      </c>
      <c r="K20" s="20">
        <v>76.0</v>
      </c>
      <c r="L20" s="48">
        <f t="shared" si="3"/>
        <v>1</v>
      </c>
      <c r="M20" s="24">
        <f t="shared" si="4"/>
        <v>14.2</v>
      </c>
      <c r="N20" s="392">
        <f>Incentive!M20</f>
        <v>2</v>
      </c>
      <c r="O20" s="558">
        <f t="shared" si="5"/>
        <v>16.2</v>
      </c>
      <c r="R20" s="56"/>
      <c r="S20" s="56"/>
      <c r="T20" s="56"/>
      <c r="U20" s="56"/>
      <c r="V20" s="56"/>
      <c r="W20" s="56"/>
      <c r="X20" s="223"/>
      <c r="Y20" s="223"/>
    </row>
    <row r="21" ht="15.75" customHeight="1">
      <c r="A21" s="20">
        <v>7.0</v>
      </c>
      <c r="B21" s="31" t="s">
        <v>45</v>
      </c>
      <c r="C21" s="22" t="s">
        <v>46</v>
      </c>
      <c r="D21" s="23" t="s">
        <v>47</v>
      </c>
      <c r="E21" s="555">
        <v>14.0</v>
      </c>
      <c r="F21" s="240">
        <f t="shared" si="1"/>
        <v>5.6</v>
      </c>
      <c r="G21" s="49">
        <v>13.0</v>
      </c>
      <c r="H21" s="556">
        <f t="shared" si="2"/>
        <v>5.2</v>
      </c>
      <c r="I21" s="20">
        <v>2.0</v>
      </c>
      <c r="J21" s="559">
        <v>2.0</v>
      </c>
      <c r="K21" s="20">
        <v>87.0</v>
      </c>
      <c r="L21" s="48">
        <f t="shared" si="3"/>
        <v>2</v>
      </c>
      <c r="M21" s="24">
        <f t="shared" si="4"/>
        <v>16.8</v>
      </c>
      <c r="N21" s="392">
        <f>Incentive!M21</f>
        <v>3</v>
      </c>
      <c r="O21" s="558">
        <f t="shared" si="5"/>
        <v>19.8</v>
      </c>
      <c r="R21" s="56"/>
      <c r="S21" s="56"/>
      <c r="T21" s="56"/>
      <c r="U21" s="56"/>
      <c r="V21" s="56"/>
      <c r="W21" s="56"/>
      <c r="X21" s="223"/>
      <c r="Y21" s="223"/>
    </row>
    <row r="22" ht="15.75" customHeight="1">
      <c r="A22" s="20">
        <v>8.0</v>
      </c>
      <c r="B22" s="31" t="s">
        <v>48</v>
      </c>
      <c r="C22" s="22" t="s">
        <v>49</v>
      </c>
      <c r="D22" s="23" t="s">
        <v>50</v>
      </c>
      <c r="E22" s="555">
        <v>14.0</v>
      </c>
      <c r="F22" s="240">
        <f t="shared" si="1"/>
        <v>5.6</v>
      </c>
      <c r="G22" s="49">
        <v>7.0</v>
      </c>
      <c r="H22" s="556">
        <f t="shared" si="2"/>
        <v>2.8</v>
      </c>
      <c r="I22" s="20">
        <v>2.0</v>
      </c>
      <c r="J22" s="559">
        <v>2.0</v>
      </c>
      <c r="K22" s="20">
        <v>89.0</v>
      </c>
      <c r="L22" s="48">
        <f t="shared" si="3"/>
        <v>3</v>
      </c>
      <c r="M22" s="24">
        <f t="shared" si="4"/>
        <v>15.4</v>
      </c>
      <c r="N22" s="392">
        <f>Incentive!M22</f>
        <v>1</v>
      </c>
      <c r="O22" s="558">
        <f t="shared" si="5"/>
        <v>16.4</v>
      </c>
      <c r="R22" s="56"/>
      <c r="S22" s="56"/>
      <c r="T22" s="56"/>
      <c r="U22" s="56"/>
      <c r="V22" s="56"/>
      <c r="W22" s="56"/>
      <c r="X22" s="223"/>
      <c r="Y22" s="223"/>
    </row>
    <row r="23" ht="15.75" customHeight="1">
      <c r="A23" s="20">
        <v>9.0</v>
      </c>
      <c r="B23" s="31" t="s">
        <v>51</v>
      </c>
      <c r="C23" s="22" t="s">
        <v>52</v>
      </c>
      <c r="D23" s="23" t="s">
        <v>53</v>
      </c>
      <c r="E23" s="555">
        <v>11.0</v>
      </c>
      <c r="F23" s="240">
        <f t="shared" si="1"/>
        <v>4.4</v>
      </c>
      <c r="G23" s="49">
        <v>7.0</v>
      </c>
      <c r="H23" s="556">
        <f t="shared" si="2"/>
        <v>2.8</v>
      </c>
      <c r="I23" s="20">
        <v>2.0</v>
      </c>
      <c r="J23" s="559">
        <v>2.0</v>
      </c>
      <c r="K23" s="20">
        <v>94.0</v>
      </c>
      <c r="L23" s="48">
        <f t="shared" si="3"/>
        <v>3</v>
      </c>
      <c r="M23" s="24">
        <f t="shared" si="4"/>
        <v>14.2</v>
      </c>
      <c r="N23" s="392" t="str">
        <f>Incentive!M23</f>
        <v/>
      </c>
      <c r="O23" s="558">
        <f t="shared" si="5"/>
        <v>14.2</v>
      </c>
      <c r="R23" s="56"/>
      <c r="S23" s="56"/>
      <c r="T23" s="56"/>
      <c r="U23" s="56"/>
      <c r="V23" s="56"/>
      <c r="W23" s="56"/>
      <c r="X23" s="223"/>
      <c r="Y23" s="223"/>
    </row>
    <row r="24" ht="15.75" customHeight="1">
      <c r="A24" s="20">
        <v>10.0</v>
      </c>
      <c r="B24" s="31" t="s">
        <v>54</v>
      </c>
      <c r="C24" s="22" t="s">
        <v>55</v>
      </c>
      <c r="D24" s="23" t="s">
        <v>56</v>
      </c>
      <c r="E24" s="555">
        <v>6.0</v>
      </c>
      <c r="F24" s="240">
        <f t="shared" si="1"/>
        <v>2.4</v>
      </c>
      <c r="G24" s="49">
        <v>5.0</v>
      </c>
      <c r="H24" s="556">
        <f t="shared" si="2"/>
        <v>2</v>
      </c>
      <c r="I24" s="20">
        <v>2.0</v>
      </c>
      <c r="J24" s="557">
        <v>2.0</v>
      </c>
      <c r="K24" s="20">
        <v>82.0</v>
      </c>
      <c r="L24" s="48">
        <f t="shared" si="3"/>
        <v>2</v>
      </c>
      <c r="M24" s="24">
        <f t="shared" si="4"/>
        <v>10.4</v>
      </c>
      <c r="N24" s="392" t="str">
        <f>Incentive!M24</f>
        <v/>
      </c>
      <c r="O24" s="558">
        <f t="shared" si="5"/>
        <v>10.4</v>
      </c>
      <c r="R24" s="56"/>
      <c r="S24" s="56"/>
      <c r="T24" s="56"/>
      <c r="U24" s="56"/>
      <c r="V24" s="56"/>
      <c r="W24" s="56"/>
      <c r="X24" s="223"/>
      <c r="Y24" s="223"/>
    </row>
    <row r="25" ht="15.75" customHeight="1">
      <c r="A25" s="20">
        <v>11.0</v>
      </c>
      <c r="B25" s="31" t="s">
        <v>57</v>
      </c>
      <c r="C25" s="22" t="s">
        <v>58</v>
      </c>
      <c r="D25" s="23" t="s">
        <v>59</v>
      </c>
      <c r="E25" s="555">
        <v>14.0</v>
      </c>
      <c r="F25" s="240">
        <f t="shared" si="1"/>
        <v>5.6</v>
      </c>
      <c r="G25" s="49">
        <v>6.0</v>
      </c>
      <c r="H25" s="556">
        <f t="shared" si="2"/>
        <v>2.4</v>
      </c>
      <c r="I25" s="20">
        <v>1.0</v>
      </c>
      <c r="J25" s="559">
        <v>2.0</v>
      </c>
      <c r="K25" s="20">
        <v>76.0</v>
      </c>
      <c r="L25" s="48">
        <f t="shared" si="3"/>
        <v>1</v>
      </c>
      <c r="M25" s="24">
        <f t="shared" si="4"/>
        <v>12</v>
      </c>
      <c r="N25" s="392">
        <f>Incentive!M25</f>
        <v>3</v>
      </c>
      <c r="O25" s="558">
        <f t="shared" si="5"/>
        <v>15</v>
      </c>
      <c r="R25" s="56"/>
      <c r="S25" s="56"/>
      <c r="T25" s="56"/>
      <c r="U25" s="56"/>
      <c r="V25" s="56"/>
      <c r="W25" s="56"/>
      <c r="X25" s="223"/>
      <c r="Y25" s="223"/>
    </row>
    <row r="26" ht="15.75" customHeight="1">
      <c r="A26" s="20">
        <v>12.0</v>
      </c>
      <c r="B26" s="31" t="s">
        <v>60</v>
      </c>
      <c r="C26" s="22" t="s">
        <v>61</v>
      </c>
      <c r="D26" s="23" t="s">
        <v>62</v>
      </c>
      <c r="E26" s="555">
        <v>13.0</v>
      </c>
      <c r="F26" s="240">
        <f t="shared" si="1"/>
        <v>5.2</v>
      </c>
      <c r="G26" s="49">
        <v>9.0</v>
      </c>
      <c r="H26" s="556">
        <f t="shared" si="2"/>
        <v>3.6</v>
      </c>
      <c r="I26" s="20">
        <v>2.0</v>
      </c>
      <c r="J26" s="559">
        <v>2.0</v>
      </c>
      <c r="K26" s="20">
        <v>76.0</v>
      </c>
      <c r="L26" s="48">
        <f t="shared" si="3"/>
        <v>1</v>
      </c>
      <c r="M26" s="24">
        <f t="shared" si="4"/>
        <v>13.8</v>
      </c>
      <c r="N26" s="392">
        <f>Incentive!M26</f>
        <v>3</v>
      </c>
      <c r="O26" s="558">
        <f t="shared" si="5"/>
        <v>16.8</v>
      </c>
      <c r="R26" s="56"/>
      <c r="S26" s="56"/>
      <c r="T26" s="56"/>
      <c r="U26" s="56"/>
      <c r="V26" s="56"/>
      <c r="W26" s="56"/>
      <c r="X26" s="223"/>
      <c r="Y26" s="223"/>
    </row>
    <row r="27" ht="15.75" customHeight="1">
      <c r="A27" s="20">
        <v>13.0</v>
      </c>
      <c r="B27" s="31" t="s">
        <v>63</v>
      </c>
      <c r="C27" s="22" t="s">
        <v>64</v>
      </c>
      <c r="D27" s="23" t="s">
        <v>65</v>
      </c>
      <c r="E27" s="555">
        <v>13.0</v>
      </c>
      <c r="F27" s="240">
        <f t="shared" si="1"/>
        <v>5.2</v>
      </c>
      <c r="G27" s="49">
        <v>11.0</v>
      </c>
      <c r="H27" s="556">
        <f t="shared" si="2"/>
        <v>4.4</v>
      </c>
      <c r="I27" s="20">
        <v>2.0</v>
      </c>
      <c r="J27" s="559">
        <v>2.0</v>
      </c>
      <c r="K27" s="20">
        <v>76.0</v>
      </c>
      <c r="L27" s="48">
        <f t="shared" si="3"/>
        <v>1</v>
      </c>
      <c r="M27" s="24">
        <f t="shared" si="4"/>
        <v>14.6</v>
      </c>
      <c r="N27" s="392">
        <f>Incentive!M27</f>
        <v>2</v>
      </c>
      <c r="O27" s="558">
        <f t="shared" si="5"/>
        <v>16.6</v>
      </c>
      <c r="R27" s="56"/>
      <c r="S27" s="56"/>
      <c r="T27" s="56"/>
      <c r="U27" s="56"/>
      <c r="V27" s="56"/>
      <c r="W27" s="56"/>
      <c r="X27" s="223"/>
      <c r="Y27" s="223"/>
    </row>
    <row r="28" ht="15.75" customHeight="1">
      <c r="A28" s="20">
        <v>14.0</v>
      </c>
      <c r="B28" s="31" t="s">
        <v>66</v>
      </c>
      <c r="C28" s="22" t="s">
        <v>67</v>
      </c>
      <c r="D28" s="23" t="s">
        <v>68</v>
      </c>
      <c r="E28" s="555">
        <v>13.0</v>
      </c>
      <c r="F28" s="240">
        <f t="shared" si="1"/>
        <v>5.2</v>
      </c>
      <c r="G28" s="49">
        <v>12.0</v>
      </c>
      <c r="H28" s="556">
        <f t="shared" si="2"/>
        <v>4.8</v>
      </c>
      <c r="I28" s="20">
        <v>1.0</v>
      </c>
      <c r="J28" s="559">
        <v>2.0</v>
      </c>
      <c r="K28" s="20">
        <v>95.0</v>
      </c>
      <c r="L28" s="48">
        <f t="shared" si="3"/>
        <v>4</v>
      </c>
      <c r="M28" s="24">
        <f t="shared" si="4"/>
        <v>17</v>
      </c>
      <c r="N28" s="392">
        <f>Incentive!M28</f>
        <v>2</v>
      </c>
      <c r="O28" s="558">
        <f t="shared" si="5"/>
        <v>19</v>
      </c>
      <c r="R28" s="56"/>
      <c r="S28" s="56"/>
      <c r="T28" s="56"/>
      <c r="U28" s="56"/>
      <c r="V28" s="56"/>
      <c r="W28" s="56"/>
      <c r="X28" s="223"/>
      <c r="Y28" s="223"/>
    </row>
    <row r="29" ht="15.75" customHeight="1">
      <c r="A29" s="20">
        <v>15.0</v>
      </c>
      <c r="B29" s="31" t="s">
        <v>69</v>
      </c>
      <c r="C29" s="22" t="s">
        <v>70</v>
      </c>
      <c r="D29" s="23" t="s">
        <v>71</v>
      </c>
      <c r="E29" s="555">
        <v>0.0</v>
      </c>
      <c r="F29" s="240">
        <f t="shared" si="1"/>
        <v>0</v>
      </c>
      <c r="G29" s="49">
        <v>0.0</v>
      </c>
      <c r="H29" s="556">
        <f t="shared" si="2"/>
        <v>0</v>
      </c>
      <c r="I29" s="20">
        <v>2.0</v>
      </c>
      <c r="J29" s="557">
        <v>2.0</v>
      </c>
      <c r="K29" s="20">
        <v>91.0</v>
      </c>
      <c r="L29" s="48">
        <f t="shared" si="3"/>
        <v>3</v>
      </c>
      <c r="M29" s="24">
        <f t="shared" si="4"/>
        <v>7</v>
      </c>
      <c r="N29" s="392">
        <f>Incentive!M29</f>
        <v>1</v>
      </c>
      <c r="O29" s="558">
        <f t="shared" si="5"/>
        <v>8</v>
      </c>
      <c r="R29" s="56"/>
      <c r="S29" s="56"/>
      <c r="T29" s="56"/>
      <c r="U29" s="56"/>
      <c r="V29" s="56"/>
      <c r="W29" s="56"/>
      <c r="X29" s="223"/>
      <c r="Y29" s="223"/>
    </row>
    <row r="30" ht="15.75" customHeight="1">
      <c r="A30" s="20">
        <v>16.0</v>
      </c>
      <c r="B30" s="31" t="s">
        <v>72</v>
      </c>
      <c r="C30" s="22" t="s">
        <v>73</v>
      </c>
      <c r="D30" s="23" t="s">
        <v>74</v>
      </c>
      <c r="E30" s="555">
        <v>15.0</v>
      </c>
      <c r="F30" s="240">
        <f t="shared" si="1"/>
        <v>6</v>
      </c>
      <c r="G30" s="49">
        <v>12.0</v>
      </c>
      <c r="H30" s="556">
        <f t="shared" si="2"/>
        <v>4.8</v>
      </c>
      <c r="I30" s="20">
        <v>2.0</v>
      </c>
      <c r="J30" s="557">
        <v>1.0</v>
      </c>
      <c r="K30" s="20">
        <v>76.0</v>
      </c>
      <c r="L30" s="48">
        <f t="shared" si="3"/>
        <v>1</v>
      </c>
      <c r="M30" s="24">
        <f t="shared" si="4"/>
        <v>14.8</v>
      </c>
      <c r="N30" s="392">
        <f>Incentive!M30</f>
        <v>5</v>
      </c>
      <c r="O30" s="558">
        <f t="shared" si="5"/>
        <v>19.8</v>
      </c>
      <c r="R30" s="56"/>
      <c r="S30" s="56"/>
      <c r="T30" s="56"/>
      <c r="U30" s="56"/>
      <c r="V30" s="56"/>
      <c r="W30" s="56"/>
      <c r="X30" s="223"/>
      <c r="Y30" s="223"/>
    </row>
    <row r="31" ht="15.75" customHeight="1">
      <c r="A31" s="20">
        <v>17.0</v>
      </c>
      <c r="B31" s="31" t="s">
        <v>75</v>
      </c>
      <c r="C31" s="22" t="s">
        <v>76</v>
      </c>
      <c r="D31" s="23" t="s">
        <v>77</v>
      </c>
      <c r="E31" s="555">
        <v>15.0</v>
      </c>
      <c r="F31" s="240">
        <f t="shared" si="1"/>
        <v>6</v>
      </c>
      <c r="G31" s="49">
        <v>10.0</v>
      </c>
      <c r="H31" s="556">
        <f t="shared" si="2"/>
        <v>4</v>
      </c>
      <c r="I31" s="20">
        <v>2.0</v>
      </c>
      <c r="J31" s="559">
        <v>2.0</v>
      </c>
      <c r="K31" s="20">
        <v>91.0</v>
      </c>
      <c r="L31" s="48">
        <f t="shared" si="3"/>
        <v>3</v>
      </c>
      <c r="M31" s="24">
        <f t="shared" si="4"/>
        <v>17</v>
      </c>
      <c r="N31" s="392" t="str">
        <f>Incentive!M31</f>
        <v/>
      </c>
      <c r="O31" s="558">
        <f t="shared" si="5"/>
        <v>17</v>
      </c>
      <c r="R31" s="56"/>
      <c r="S31" s="56"/>
      <c r="T31" s="56"/>
      <c r="U31" s="56"/>
      <c r="V31" s="56"/>
      <c r="W31" s="56"/>
      <c r="X31" s="223"/>
      <c r="Y31" s="223"/>
    </row>
    <row r="32" ht="15.75" customHeight="1">
      <c r="A32" s="20">
        <v>18.0</v>
      </c>
      <c r="B32" s="31" t="s">
        <v>78</v>
      </c>
      <c r="C32" s="22" t="s">
        <v>79</v>
      </c>
      <c r="D32" s="23" t="s">
        <v>80</v>
      </c>
      <c r="E32" s="555">
        <v>9.0</v>
      </c>
      <c r="F32" s="240">
        <f t="shared" si="1"/>
        <v>3.6</v>
      </c>
      <c r="G32" s="49">
        <v>12.0</v>
      </c>
      <c r="H32" s="556">
        <f t="shared" si="2"/>
        <v>4.8</v>
      </c>
      <c r="I32" s="20">
        <v>2.0</v>
      </c>
      <c r="J32" s="559">
        <v>2.0</v>
      </c>
      <c r="K32" s="20">
        <v>76.0</v>
      </c>
      <c r="L32" s="48">
        <f t="shared" si="3"/>
        <v>1</v>
      </c>
      <c r="M32" s="24">
        <f t="shared" si="4"/>
        <v>13.4</v>
      </c>
      <c r="N32" s="392">
        <f>Incentive!M32</f>
        <v>2</v>
      </c>
      <c r="O32" s="558">
        <f t="shared" si="5"/>
        <v>15.4</v>
      </c>
      <c r="R32" s="56"/>
      <c r="S32" s="56"/>
      <c r="T32" s="56"/>
      <c r="U32" s="56"/>
      <c r="V32" s="56"/>
      <c r="W32" s="56"/>
      <c r="X32" s="223"/>
      <c r="Y32" s="223"/>
    </row>
    <row r="33" ht="15.75" customHeight="1">
      <c r="A33" s="20">
        <v>19.0</v>
      </c>
      <c r="B33" s="31" t="s">
        <v>81</v>
      </c>
      <c r="C33" s="22" t="s">
        <v>82</v>
      </c>
      <c r="D33" s="23" t="s">
        <v>83</v>
      </c>
      <c r="E33" s="555">
        <v>8.0</v>
      </c>
      <c r="F33" s="240">
        <f t="shared" si="1"/>
        <v>3.2</v>
      </c>
      <c r="G33" s="560">
        <v>0.0</v>
      </c>
      <c r="H33" s="556">
        <f t="shared" si="2"/>
        <v>0</v>
      </c>
      <c r="I33" s="20">
        <v>2.0</v>
      </c>
      <c r="J33" s="557">
        <v>2.0</v>
      </c>
      <c r="K33" s="20">
        <v>82.0</v>
      </c>
      <c r="L33" s="48">
        <f t="shared" si="3"/>
        <v>2</v>
      </c>
      <c r="M33" s="24">
        <f t="shared" si="4"/>
        <v>9.2</v>
      </c>
      <c r="N33" s="392" t="str">
        <f>Incentive!M33</f>
        <v/>
      </c>
      <c r="O33" s="558">
        <f t="shared" si="5"/>
        <v>9.2</v>
      </c>
      <c r="R33" s="56"/>
      <c r="S33" s="56"/>
      <c r="T33" s="56"/>
      <c r="U33" s="56"/>
      <c r="V33" s="56"/>
      <c r="W33" s="56"/>
      <c r="X33" s="223"/>
      <c r="Y33" s="223"/>
    </row>
    <row r="34" ht="15.75" customHeight="1">
      <c r="A34" s="20">
        <v>20.0</v>
      </c>
      <c r="B34" s="31" t="s">
        <v>84</v>
      </c>
      <c r="C34" s="22" t="s">
        <v>85</v>
      </c>
      <c r="D34" s="23" t="s">
        <v>86</v>
      </c>
      <c r="E34" s="555">
        <v>14.0</v>
      </c>
      <c r="F34" s="240">
        <f t="shared" si="1"/>
        <v>5.6</v>
      </c>
      <c r="G34" s="49">
        <v>12.0</v>
      </c>
      <c r="H34" s="556">
        <f t="shared" si="2"/>
        <v>4.8</v>
      </c>
      <c r="I34" s="20">
        <v>2.0</v>
      </c>
      <c r="J34" s="559">
        <v>2.0</v>
      </c>
      <c r="K34" s="20">
        <v>88.0</v>
      </c>
      <c r="L34" s="48">
        <f t="shared" si="3"/>
        <v>2</v>
      </c>
      <c r="M34" s="24">
        <f t="shared" si="4"/>
        <v>16.4</v>
      </c>
      <c r="N34" s="392">
        <f>Incentive!M34</f>
        <v>4</v>
      </c>
      <c r="O34" s="558">
        <f t="shared" si="5"/>
        <v>20.4</v>
      </c>
      <c r="R34" s="56"/>
      <c r="S34" s="56"/>
      <c r="T34" s="56"/>
      <c r="U34" s="56"/>
      <c r="V34" s="56"/>
      <c r="W34" s="56"/>
      <c r="X34" s="223"/>
      <c r="Y34" s="223"/>
    </row>
    <row r="35" ht="15.75" customHeight="1">
      <c r="A35" s="20">
        <v>21.0</v>
      </c>
      <c r="B35" s="31" t="s">
        <v>87</v>
      </c>
      <c r="C35" s="22" t="s">
        <v>88</v>
      </c>
      <c r="D35" s="23" t="s">
        <v>89</v>
      </c>
      <c r="E35" s="555">
        <v>11.0</v>
      </c>
      <c r="F35" s="240">
        <f t="shared" si="1"/>
        <v>4.4</v>
      </c>
      <c r="G35" s="49">
        <v>8.0</v>
      </c>
      <c r="H35" s="556">
        <f t="shared" si="2"/>
        <v>3.2</v>
      </c>
      <c r="I35" s="20">
        <v>2.0</v>
      </c>
      <c r="J35" s="559">
        <v>2.0</v>
      </c>
      <c r="K35" s="20">
        <v>76.0</v>
      </c>
      <c r="L35" s="48">
        <f t="shared" si="3"/>
        <v>1</v>
      </c>
      <c r="M35" s="24">
        <f t="shared" si="4"/>
        <v>12.6</v>
      </c>
      <c r="N35" s="392" t="str">
        <f>Incentive!M35</f>
        <v/>
      </c>
      <c r="O35" s="558">
        <f t="shared" si="5"/>
        <v>12.6</v>
      </c>
      <c r="R35" s="56"/>
      <c r="S35" s="56"/>
      <c r="T35" s="56"/>
      <c r="U35" s="56"/>
      <c r="V35" s="56"/>
      <c r="W35" s="56"/>
      <c r="X35" s="223"/>
      <c r="Y35" s="223"/>
    </row>
    <row r="36" ht="15.75" customHeight="1">
      <c r="A36" s="20">
        <v>22.0</v>
      </c>
      <c r="B36" s="31" t="s">
        <v>90</v>
      </c>
      <c r="C36" s="22" t="s">
        <v>91</v>
      </c>
      <c r="D36" s="23" t="s">
        <v>92</v>
      </c>
      <c r="E36" s="555">
        <v>15.0</v>
      </c>
      <c r="F36" s="240">
        <f t="shared" si="1"/>
        <v>6</v>
      </c>
      <c r="G36" s="49">
        <v>14.0</v>
      </c>
      <c r="H36" s="556">
        <f t="shared" si="2"/>
        <v>5.6</v>
      </c>
      <c r="I36" s="20">
        <v>1.0</v>
      </c>
      <c r="J36" s="559">
        <v>2.0</v>
      </c>
      <c r="K36" s="20">
        <v>93.0</v>
      </c>
      <c r="L36" s="48">
        <f t="shared" si="3"/>
        <v>3</v>
      </c>
      <c r="M36" s="24">
        <f t="shared" si="4"/>
        <v>17.6</v>
      </c>
      <c r="N36" s="392">
        <f>Incentive!M36</f>
        <v>2</v>
      </c>
      <c r="O36" s="558">
        <f t="shared" si="5"/>
        <v>19.6</v>
      </c>
      <c r="R36" s="56"/>
      <c r="S36" s="56"/>
      <c r="T36" s="56"/>
      <c r="U36" s="56"/>
      <c r="V36" s="56"/>
      <c r="W36" s="56"/>
      <c r="X36" s="223"/>
      <c r="Y36" s="223"/>
    </row>
    <row r="37" ht="15.75" customHeight="1">
      <c r="A37" s="20">
        <v>23.0</v>
      </c>
      <c r="B37" s="31" t="s">
        <v>93</v>
      </c>
      <c r="C37" s="22" t="s">
        <v>94</v>
      </c>
      <c r="D37" s="23" t="s">
        <v>95</v>
      </c>
      <c r="E37" s="555">
        <v>13.0</v>
      </c>
      <c r="F37" s="240">
        <f t="shared" si="1"/>
        <v>5.2</v>
      </c>
      <c r="G37" s="49">
        <v>9.0</v>
      </c>
      <c r="H37" s="556">
        <f t="shared" si="2"/>
        <v>3.6</v>
      </c>
      <c r="I37" s="20">
        <v>2.0</v>
      </c>
      <c r="J37" s="559">
        <v>2.0</v>
      </c>
      <c r="K37" s="20">
        <v>78.0</v>
      </c>
      <c r="L37" s="48">
        <f t="shared" si="3"/>
        <v>1</v>
      </c>
      <c r="M37" s="24">
        <f t="shared" si="4"/>
        <v>13.8</v>
      </c>
      <c r="N37" s="392">
        <f>Incentive!M37</f>
        <v>3</v>
      </c>
      <c r="O37" s="558">
        <f t="shared" si="5"/>
        <v>16.8</v>
      </c>
      <c r="R37" s="56"/>
      <c r="S37" s="56"/>
      <c r="T37" s="56"/>
      <c r="U37" s="56"/>
      <c r="V37" s="56"/>
      <c r="W37" s="56"/>
      <c r="X37" s="223"/>
      <c r="Y37" s="223"/>
    </row>
    <row r="38" ht="15.75" customHeight="1">
      <c r="A38" s="20">
        <v>24.0</v>
      </c>
      <c r="B38" s="31" t="s">
        <v>96</v>
      </c>
      <c r="C38" s="22" t="s">
        <v>97</v>
      </c>
      <c r="D38" s="23" t="s">
        <v>98</v>
      </c>
      <c r="E38" s="555">
        <v>15.0</v>
      </c>
      <c r="F38" s="240">
        <f t="shared" si="1"/>
        <v>6</v>
      </c>
      <c r="G38" s="49">
        <v>14.0</v>
      </c>
      <c r="H38" s="556">
        <f t="shared" si="2"/>
        <v>5.6</v>
      </c>
      <c r="I38" s="20">
        <v>1.0</v>
      </c>
      <c r="J38" s="559">
        <v>2.0</v>
      </c>
      <c r="K38" s="20">
        <v>96.0</v>
      </c>
      <c r="L38" s="48">
        <f t="shared" si="3"/>
        <v>4</v>
      </c>
      <c r="M38" s="24">
        <f t="shared" si="4"/>
        <v>18.6</v>
      </c>
      <c r="N38" s="392">
        <f>Incentive!M38</f>
        <v>1</v>
      </c>
      <c r="O38" s="558">
        <f t="shared" si="5"/>
        <v>19.6</v>
      </c>
      <c r="R38" s="56"/>
      <c r="S38" s="56"/>
      <c r="T38" s="56"/>
      <c r="U38" s="56"/>
      <c r="V38" s="56"/>
      <c r="W38" s="56"/>
      <c r="X38" s="223"/>
      <c r="Y38" s="223"/>
    </row>
    <row r="39" ht="15.75" customHeight="1">
      <c r="A39" s="20">
        <v>25.0</v>
      </c>
      <c r="B39" s="31" t="s">
        <v>99</v>
      </c>
      <c r="C39" s="22" t="s">
        <v>100</v>
      </c>
      <c r="D39" s="23" t="s">
        <v>101</v>
      </c>
      <c r="E39" s="555">
        <v>12.0</v>
      </c>
      <c r="F39" s="240">
        <f t="shared" si="1"/>
        <v>4.8</v>
      </c>
      <c r="G39" s="49">
        <v>11.0</v>
      </c>
      <c r="H39" s="556">
        <f t="shared" si="2"/>
        <v>4.4</v>
      </c>
      <c r="I39" s="20">
        <v>2.0</v>
      </c>
      <c r="J39" s="559">
        <v>2.0</v>
      </c>
      <c r="K39" s="20">
        <v>80.0</v>
      </c>
      <c r="L39" s="48">
        <f t="shared" si="3"/>
        <v>1</v>
      </c>
      <c r="M39" s="24">
        <f t="shared" si="4"/>
        <v>14.2</v>
      </c>
      <c r="N39" s="392">
        <f>Incentive!M39</f>
        <v>5</v>
      </c>
      <c r="O39" s="558">
        <f t="shared" si="5"/>
        <v>19.2</v>
      </c>
      <c r="R39" s="56"/>
      <c r="S39" s="56"/>
      <c r="T39" s="56"/>
      <c r="U39" s="56"/>
      <c r="V39" s="56"/>
      <c r="W39" s="56"/>
      <c r="X39" s="223"/>
      <c r="Y39" s="223"/>
    </row>
    <row r="40" ht="15.75" customHeight="1">
      <c r="A40" s="20">
        <v>26.0</v>
      </c>
      <c r="B40" s="31" t="s">
        <v>102</v>
      </c>
      <c r="C40" s="22" t="s">
        <v>103</v>
      </c>
      <c r="D40" s="23" t="s">
        <v>104</v>
      </c>
      <c r="E40" s="555">
        <v>13.0</v>
      </c>
      <c r="F40" s="240">
        <f t="shared" si="1"/>
        <v>5.2</v>
      </c>
      <c r="G40" s="49">
        <v>7.0</v>
      </c>
      <c r="H40" s="556">
        <f t="shared" si="2"/>
        <v>2.8</v>
      </c>
      <c r="I40" s="20">
        <v>2.0</v>
      </c>
      <c r="J40" s="559">
        <v>2.0</v>
      </c>
      <c r="K40" s="20">
        <v>77.0</v>
      </c>
      <c r="L40" s="48">
        <f t="shared" si="3"/>
        <v>1</v>
      </c>
      <c r="M40" s="24">
        <f t="shared" si="4"/>
        <v>13</v>
      </c>
      <c r="N40" s="392">
        <f>Incentive!M40</f>
        <v>1</v>
      </c>
      <c r="O40" s="558">
        <f t="shared" si="5"/>
        <v>14</v>
      </c>
      <c r="R40" s="56"/>
      <c r="S40" s="56"/>
      <c r="T40" s="56"/>
      <c r="U40" s="56"/>
      <c r="V40" s="56"/>
      <c r="W40" s="56"/>
      <c r="X40" s="223"/>
      <c r="Y40" s="223"/>
    </row>
    <row r="41" ht="15.75" customHeight="1">
      <c r="A41" s="20">
        <v>27.0</v>
      </c>
      <c r="B41" s="31" t="s">
        <v>105</v>
      </c>
      <c r="C41" s="22" t="s">
        <v>106</v>
      </c>
      <c r="D41" s="23" t="s">
        <v>107</v>
      </c>
      <c r="E41" s="555">
        <v>9.0</v>
      </c>
      <c r="F41" s="240">
        <f t="shared" si="1"/>
        <v>3.6</v>
      </c>
      <c r="G41" s="49">
        <v>7.0</v>
      </c>
      <c r="H41" s="556">
        <f t="shared" si="2"/>
        <v>2.8</v>
      </c>
      <c r="I41" s="20">
        <v>2.0</v>
      </c>
      <c r="J41" s="559">
        <v>2.0</v>
      </c>
      <c r="K41" s="20">
        <v>94.0</v>
      </c>
      <c r="L41" s="48">
        <f t="shared" si="3"/>
        <v>3</v>
      </c>
      <c r="M41" s="24">
        <f t="shared" si="4"/>
        <v>13.4</v>
      </c>
      <c r="N41" s="392">
        <f>Incentive!M41</f>
        <v>2</v>
      </c>
      <c r="O41" s="558">
        <f t="shared" si="5"/>
        <v>15.4</v>
      </c>
      <c r="R41" s="56"/>
      <c r="S41" s="56"/>
      <c r="T41" s="56"/>
      <c r="U41" s="56"/>
      <c r="V41" s="56"/>
      <c r="W41" s="56"/>
      <c r="X41" s="223"/>
      <c r="Y41" s="223"/>
    </row>
    <row r="42" ht="15.75" customHeight="1">
      <c r="A42" s="20">
        <v>28.0</v>
      </c>
      <c r="B42" s="31" t="s">
        <v>108</v>
      </c>
      <c r="C42" s="22" t="s">
        <v>109</v>
      </c>
      <c r="D42" s="23" t="s">
        <v>110</v>
      </c>
      <c r="E42" s="555">
        <v>11.0</v>
      </c>
      <c r="F42" s="240">
        <f t="shared" si="1"/>
        <v>4.4</v>
      </c>
      <c r="G42" s="49">
        <v>6.0</v>
      </c>
      <c r="H42" s="556">
        <f t="shared" si="2"/>
        <v>2.4</v>
      </c>
      <c r="I42" s="20">
        <v>2.0</v>
      </c>
      <c r="J42" s="559">
        <v>2.0</v>
      </c>
      <c r="K42" s="20">
        <v>76.0</v>
      </c>
      <c r="L42" s="48">
        <f t="shared" si="3"/>
        <v>1</v>
      </c>
      <c r="M42" s="24">
        <f t="shared" si="4"/>
        <v>11.8</v>
      </c>
      <c r="N42" s="392" t="str">
        <f>Incentive!M42</f>
        <v/>
      </c>
      <c r="O42" s="558">
        <f t="shared" si="5"/>
        <v>11.8</v>
      </c>
      <c r="R42" s="56"/>
      <c r="S42" s="56"/>
      <c r="T42" s="56"/>
      <c r="U42" s="56"/>
      <c r="V42" s="56"/>
      <c r="W42" s="56"/>
      <c r="X42" s="223"/>
      <c r="Y42" s="223"/>
    </row>
    <row r="43" ht="15.75" customHeight="1">
      <c r="A43" s="20">
        <v>29.0</v>
      </c>
      <c r="B43" s="31" t="s">
        <v>111</v>
      </c>
      <c r="C43" s="22" t="s">
        <v>112</v>
      </c>
      <c r="D43" s="23" t="s">
        <v>113</v>
      </c>
      <c r="E43" s="555">
        <v>10.0</v>
      </c>
      <c r="F43" s="240">
        <f t="shared" si="1"/>
        <v>4</v>
      </c>
      <c r="G43" s="49">
        <v>10.0</v>
      </c>
      <c r="H43" s="556">
        <f t="shared" si="2"/>
        <v>4</v>
      </c>
      <c r="I43" s="20">
        <v>2.0</v>
      </c>
      <c r="J43" s="559">
        <v>2.0</v>
      </c>
      <c r="K43" s="20">
        <v>72.0</v>
      </c>
      <c r="L43" s="48">
        <f t="shared" si="3"/>
        <v>0</v>
      </c>
      <c r="M43" s="24">
        <f t="shared" si="4"/>
        <v>12</v>
      </c>
      <c r="N43" s="392">
        <f>Incentive!M43</f>
        <v>2</v>
      </c>
      <c r="O43" s="558">
        <f t="shared" si="5"/>
        <v>14</v>
      </c>
      <c r="R43" s="56"/>
      <c r="S43" s="56"/>
      <c r="T43" s="56"/>
      <c r="U43" s="56"/>
      <c r="V43" s="56"/>
      <c r="W43" s="56"/>
      <c r="X43" s="223"/>
      <c r="Y43" s="223"/>
    </row>
    <row r="44" ht="15.75" customHeight="1">
      <c r="A44" s="20">
        <v>30.0</v>
      </c>
      <c r="B44" s="31" t="s">
        <v>114</v>
      </c>
      <c r="C44" s="22" t="s">
        <v>115</v>
      </c>
      <c r="D44" s="23" t="s">
        <v>116</v>
      </c>
      <c r="E44" s="555">
        <v>11.0</v>
      </c>
      <c r="F44" s="240">
        <f t="shared" si="1"/>
        <v>4.4</v>
      </c>
      <c r="G44" s="49">
        <v>8.0</v>
      </c>
      <c r="H44" s="556">
        <f t="shared" si="2"/>
        <v>3.2</v>
      </c>
      <c r="I44" s="20">
        <v>2.0</v>
      </c>
      <c r="J44" s="559">
        <v>0.0</v>
      </c>
      <c r="K44" s="20">
        <v>76.0</v>
      </c>
      <c r="L44" s="48">
        <f t="shared" si="3"/>
        <v>1</v>
      </c>
      <c r="M44" s="24">
        <f t="shared" si="4"/>
        <v>10.6</v>
      </c>
      <c r="N44" s="392" t="str">
        <f>Incentive!M44</f>
        <v/>
      </c>
      <c r="O44" s="558">
        <f t="shared" si="5"/>
        <v>10.6</v>
      </c>
      <c r="R44" s="56"/>
      <c r="S44" s="56"/>
      <c r="T44" s="56"/>
      <c r="U44" s="56"/>
      <c r="V44" s="56"/>
      <c r="W44" s="56"/>
      <c r="X44" s="223"/>
      <c r="Y44" s="223"/>
    </row>
    <row r="45" ht="15.75" customHeight="1">
      <c r="A45" s="20">
        <v>31.0</v>
      </c>
      <c r="B45" s="31" t="s">
        <v>117</v>
      </c>
      <c r="C45" s="22" t="s">
        <v>118</v>
      </c>
      <c r="D45" s="23" t="s">
        <v>119</v>
      </c>
      <c r="E45" s="555">
        <v>10.0</v>
      </c>
      <c r="F45" s="240">
        <f t="shared" si="1"/>
        <v>4</v>
      </c>
      <c r="G45" s="49">
        <v>12.0</v>
      </c>
      <c r="H45" s="556">
        <f t="shared" si="2"/>
        <v>4.8</v>
      </c>
      <c r="I45" s="20">
        <v>2.0</v>
      </c>
      <c r="J45" s="559">
        <v>2.0</v>
      </c>
      <c r="K45" s="20">
        <v>91.0</v>
      </c>
      <c r="L45" s="48">
        <f t="shared" si="3"/>
        <v>3</v>
      </c>
      <c r="M45" s="24">
        <f t="shared" si="4"/>
        <v>15.8</v>
      </c>
      <c r="N45" s="392">
        <f>Incentive!M45</f>
        <v>4</v>
      </c>
      <c r="O45" s="558">
        <f t="shared" si="5"/>
        <v>19.8</v>
      </c>
      <c r="R45" s="56"/>
      <c r="S45" s="56"/>
      <c r="T45" s="56"/>
      <c r="U45" s="56"/>
      <c r="V45" s="56"/>
      <c r="W45" s="56"/>
      <c r="X45" s="223"/>
      <c r="Y45" s="223"/>
    </row>
    <row r="46" ht="15.75" customHeight="1">
      <c r="A46" s="20">
        <v>32.0</v>
      </c>
      <c r="B46" s="31" t="s">
        <v>120</v>
      </c>
      <c r="C46" s="22" t="s">
        <v>121</v>
      </c>
      <c r="D46" s="23" t="s">
        <v>122</v>
      </c>
      <c r="E46" s="555">
        <v>10.0</v>
      </c>
      <c r="F46" s="240">
        <f t="shared" si="1"/>
        <v>4</v>
      </c>
      <c r="G46" s="49">
        <v>11.0</v>
      </c>
      <c r="H46" s="556">
        <f t="shared" si="2"/>
        <v>4.4</v>
      </c>
      <c r="I46" s="20">
        <v>2.0</v>
      </c>
      <c r="J46" s="559">
        <v>2.0</v>
      </c>
      <c r="K46" s="20">
        <v>83.0</v>
      </c>
      <c r="L46" s="48">
        <f t="shared" si="3"/>
        <v>2</v>
      </c>
      <c r="M46" s="24">
        <f t="shared" si="4"/>
        <v>14.4</v>
      </c>
      <c r="N46" s="392">
        <f>Incentive!M46</f>
        <v>5</v>
      </c>
      <c r="O46" s="558">
        <f t="shared" si="5"/>
        <v>19.4</v>
      </c>
      <c r="R46" s="56"/>
      <c r="S46" s="56"/>
      <c r="T46" s="56"/>
      <c r="U46" s="56"/>
      <c r="V46" s="56"/>
      <c r="W46" s="56"/>
      <c r="X46" s="223"/>
      <c r="Y46" s="223"/>
    </row>
    <row r="47" ht="15.75" customHeight="1">
      <c r="A47" s="20">
        <v>33.0</v>
      </c>
      <c r="B47" s="31" t="s">
        <v>123</v>
      </c>
      <c r="C47" s="22" t="s">
        <v>124</v>
      </c>
      <c r="D47" s="23" t="s">
        <v>125</v>
      </c>
      <c r="E47" s="555">
        <v>12.0</v>
      </c>
      <c r="F47" s="240">
        <f t="shared" si="1"/>
        <v>4.8</v>
      </c>
      <c r="G47" s="49">
        <v>7.0</v>
      </c>
      <c r="H47" s="556">
        <f t="shared" si="2"/>
        <v>2.8</v>
      </c>
      <c r="I47" s="20">
        <v>2.0</v>
      </c>
      <c r="J47" s="559">
        <v>2.0</v>
      </c>
      <c r="K47" s="20">
        <v>100.0</v>
      </c>
      <c r="L47" s="48">
        <f t="shared" si="3"/>
        <v>4</v>
      </c>
      <c r="M47" s="24">
        <f t="shared" si="4"/>
        <v>15.6</v>
      </c>
      <c r="N47" s="392" t="str">
        <f>Incentive!M47</f>
        <v/>
      </c>
      <c r="O47" s="558">
        <f t="shared" si="5"/>
        <v>15.6</v>
      </c>
      <c r="R47" s="56"/>
      <c r="S47" s="56"/>
      <c r="T47" s="56"/>
      <c r="U47" s="56"/>
      <c r="V47" s="56"/>
      <c r="W47" s="56"/>
      <c r="X47" s="223"/>
      <c r="Y47" s="223"/>
    </row>
    <row r="48" ht="15.75" customHeight="1">
      <c r="A48" s="20">
        <v>34.0</v>
      </c>
      <c r="B48" s="31" t="s">
        <v>126</v>
      </c>
      <c r="C48" s="22" t="s">
        <v>127</v>
      </c>
      <c r="D48" s="23" t="s">
        <v>128</v>
      </c>
      <c r="E48" s="555">
        <v>8.0</v>
      </c>
      <c r="F48" s="240">
        <f t="shared" si="1"/>
        <v>3.2</v>
      </c>
      <c r="G48" s="49">
        <v>0.0</v>
      </c>
      <c r="H48" s="556">
        <f t="shared" si="2"/>
        <v>0</v>
      </c>
      <c r="I48" s="20">
        <v>2.0</v>
      </c>
      <c r="J48" s="557">
        <v>1.0</v>
      </c>
      <c r="K48" s="20">
        <v>76.0</v>
      </c>
      <c r="L48" s="48">
        <f t="shared" si="3"/>
        <v>1</v>
      </c>
      <c r="M48" s="24">
        <f t="shared" si="4"/>
        <v>7.2</v>
      </c>
      <c r="N48" s="392">
        <f>Incentive!M48</f>
        <v>4</v>
      </c>
      <c r="O48" s="558">
        <f t="shared" si="5"/>
        <v>11.2</v>
      </c>
      <c r="R48" s="56"/>
      <c r="S48" s="56"/>
      <c r="T48" s="56"/>
      <c r="U48" s="56"/>
      <c r="V48" s="56"/>
      <c r="W48" s="56"/>
      <c r="X48" s="223"/>
      <c r="Y48" s="223"/>
    </row>
    <row r="49" ht="15.75" customHeight="1">
      <c r="A49" s="20">
        <v>35.0</v>
      </c>
      <c r="B49" s="31" t="s">
        <v>129</v>
      </c>
      <c r="C49" s="22" t="s">
        <v>130</v>
      </c>
      <c r="D49" s="23" t="s">
        <v>131</v>
      </c>
      <c r="E49" s="555">
        <v>6.0</v>
      </c>
      <c r="F49" s="240">
        <f t="shared" si="1"/>
        <v>2.4</v>
      </c>
      <c r="G49" s="49">
        <v>3.0</v>
      </c>
      <c r="H49" s="556">
        <f t="shared" si="2"/>
        <v>1.2</v>
      </c>
      <c r="I49" s="20">
        <v>2.0</v>
      </c>
      <c r="J49" s="559">
        <v>2.0</v>
      </c>
      <c r="K49" s="20">
        <v>76.0</v>
      </c>
      <c r="L49" s="48">
        <f t="shared" si="3"/>
        <v>1</v>
      </c>
      <c r="M49" s="24">
        <f t="shared" si="4"/>
        <v>8.6</v>
      </c>
      <c r="N49" s="392">
        <f>Incentive!M49</f>
        <v>5</v>
      </c>
      <c r="O49" s="558">
        <f t="shared" si="5"/>
        <v>13.6</v>
      </c>
      <c r="R49" s="56"/>
      <c r="S49" s="56"/>
      <c r="T49" s="56"/>
      <c r="U49" s="56"/>
      <c r="V49" s="56"/>
      <c r="W49" s="56"/>
      <c r="X49" s="223"/>
      <c r="Y49" s="223"/>
    </row>
    <row r="50" ht="15.75" customHeight="1">
      <c r="A50" s="20">
        <v>36.0</v>
      </c>
      <c r="B50" s="31" t="s">
        <v>132</v>
      </c>
      <c r="C50" s="22" t="s">
        <v>133</v>
      </c>
      <c r="D50" s="23" t="s">
        <v>134</v>
      </c>
      <c r="E50" s="555">
        <v>6.0</v>
      </c>
      <c r="F50" s="240">
        <f t="shared" si="1"/>
        <v>2.4</v>
      </c>
      <c r="G50" s="49">
        <v>5.0</v>
      </c>
      <c r="H50" s="556">
        <f t="shared" si="2"/>
        <v>2</v>
      </c>
      <c r="I50" s="20">
        <v>2.0</v>
      </c>
      <c r="J50" s="559">
        <v>2.0</v>
      </c>
      <c r="K50" s="20">
        <v>65.0</v>
      </c>
      <c r="L50" s="48">
        <f t="shared" si="3"/>
        <v>0</v>
      </c>
      <c r="M50" s="24">
        <f t="shared" si="4"/>
        <v>8.4</v>
      </c>
      <c r="N50" s="392">
        <f>Incentive!M50</f>
        <v>5</v>
      </c>
      <c r="O50" s="558">
        <f t="shared" si="5"/>
        <v>13.4</v>
      </c>
      <c r="R50" s="56"/>
      <c r="S50" s="56"/>
      <c r="T50" s="56"/>
      <c r="U50" s="56"/>
      <c r="V50" s="56"/>
      <c r="W50" s="56"/>
      <c r="X50" s="223"/>
      <c r="Y50" s="223"/>
    </row>
    <row r="51" ht="15.75" customHeight="1">
      <c r="A51" s="20">
        <v>37.0</v>
      </c>
      <c r="B51" s="31" t="s">
        <v>135</v>
      </c>
      <c r="C51" s="22" t="s">
        <v>136</v>
      </c>
      <c r="D51" s="23" t="s">
        <v>137</v>
      </c>
      <c r="E51" s="555">
        <v>3.0</v>
      </c>
      <c r="F51" s="240">
        <f t="shared" si="1"/>
        <v>1.2</v>
      </c>
      <c r="G51" s="49">
        <v>7.0</v>
      </c>
      <c r="H51" s="556">
        <f t="shared" si="2"/>
        <v>2.8</v>
      </c>
      <c r="I51" s="20">
        <v>2.0</v>
      </c>
      <c r="J51" s="559">
        <v>2.0</v>
      </c>
      <c r="K51" s="20">
        <v>89.0</v>
      </c>
      <c r="L51" s="48">
        <f t="shared" si="3"/>
        <v>3</v>
      </c>
      <c r="M51" s="24">
        <f t="shared" si="4"/>
        <v>11</v>
      </c>
      <c r="N51" s="392" t="str">
        <f>Incentive!M51</f>
        <v/>
      </c>
      <c r="O51" s="558">
        <f t="shared" si="5"/>
        <v>11</v>
      </c>
      <c r="R51" s="56"/>
      <c r="S51" s="56"/>
      <c r="T51" s="56"/>
      <c r="U51" s="56"/>
      <c r="V51" s="56"/>
      <c r="W51" s="56"/>
      <c r="X51" s="223"/>
      <c r="Y51" s="223"/>
    </row>
    <row r="52" ht="15.75" customHeight="1">
      <c r="A52" s="20">
        <v>38.0</v>
      </c>
      <c r="B52" s="31" t="s">
        <v>138</v>
      </c>
      <c r="C52" s="22" t="s">
        <v>139</v>
      </c>
      <c r="D52" s="23" t="s">
        <v>140</v>
      </c>
      <c r="E52" s="555">
        <v>0.0</v>
      </c>
      <c r="F52" s="240">
        <f t="shared" si="1"/>
        <v>0</v>
      </c>
      <c r="G52" s="49">
        <v>7.0</v>
      </c>
      <c r="H52" s="556">
        <f t="shared" si="2"/>
        <v>2.8</v>
      </c>
      <c r="I52" s="20">
        <v>2.0</v>
      </c>
      <c r="J52" s="559">
        <v>1.0</v>
      </c>
      <c r="K52" s="20">
        <v>76.0</v>
      </c>
      <c r="L52" s="48">
        <f t="shared" si="3"/>
        <v>1</v>
      </c>
      <c r="M52" s="24">
        <f t="shared" si="4"/>
        <v>6.8</v>
      </c>
      <c r="N52" s="392">
        <f>Incentive!M52</f>
        <v>5</v>
      </c>
      <c r="O52" s="558">
        <f t="shared" si="5"/>
        <v>11.8</v>
      </c>
      <c r="R52" s="56"/>
      <c r="S52" s="56"/>
      <c r="T52" s="56"/>
      <c r="U52" s="56"/>
      <c r="V52" s="56"/>
      <c r="W52" s="56"/>
      <c r="X52" s="223"/>
      <c r="Y52" s="223"/>
    </row>
    <row r="53" ht="15.75" customHeight="1">
      <c r="A53" s="20">
        <v>39.0</v>
      </c>
      <c r="B53" s="31" t="s">
        <v>141</v>
      </c>
      <c r="C53" s="22" t="s">
        <v>142</v>
      </c>
      <c r="D53" s="23" t="s">
        <v>143</v>
      </c>
      <c r="E53" s="555">
        <v>12.0</v>
      </c>
      <c r="F53" s="240">
        <f t="shared" si="1"/>
        <v>4.8</v>
      </c>
      <c r="G53" s="49">
        <v>13.0</v>
      </c>
      <c r="H53" s="556">
        <f t="shared" si="2"/>
        <v>5.2</v>
      </c>
      <c r="I53" s="20">
        <v>2.0</v>
      </c>
      <c r="J53" s="559">
        <v>2.0</v>
      </c>
      <c r="K53" s="20">
        <v>85.0</v>
      </c>
      <c r="L53" s="48">
        <f t="shared" si="3"/>
        <v>2</v>
      </c>
      <c r="M53" s="24">
        <f t="shared" si="4"/>
        <v>16</v>
      </c>
      <c r="N53" s="392">
        <f>Incentive!M53</f>
        <v>4</v>
      </c>
      <c r="O53" s="558">
        <f t="shared" si="5"/>
        <v>20</v>
      </c>
      <c r="R53" s="56"/>
      <c r="S53" s="56"/>
      <c r="T53" s="56"/>
      <c r="U53" s="56"/>
      <c r="V53" s="56"/>
      <c r="W53" s="56"/>
      <c r="X53" s="223"/>
      <c r="Y53" s="223"/>
    </row>
    <row r="54" ht="15.75" customHeight="1">
      <c r="A54" s="20">
        <v>40.0</v>
      </c>
      <c r="B54" s="31" t="s">
        <v>144</v>
      </c>
      <c r="C54" s="22" t="s">
        <v>145</v>
      </c>
      <c r="D54" s="23" t="s">
        <v>146</v>
      </c>
      <c r="E54" s="555">
        <v>15.0</v>
      </c>
      <c r="F54" s="240">
        <f t="shared" si="1"/>
        <v>6</v>
      </c>
      <c r="G54" s="49">
        <v>11.0</v>
      </c>
      <c r="H54" s="556">
        <f t="shared" si="2"/>
        <v>4.4</v>
      </c>
      <c r="I54" s="20">
        <v>2.0</v>
      </c>
      <c r="J54" s="559">
        <v>2.0</v>
      </c>
      <c r="K54" s="20">
        <v>94.0</v>
      </c>
      <c r="L54" s="48">
        <f t="shared" si="3"/>
        <v>3</v>
      </c>
      <c r="M54" s="24">
        <f t="shared" si="4"/>
        <v>17.4</v>
      </c>
      <c r="N54" s="392">
        <f>Incentive!M54</f>
        <v>3</v>
      </c>
      <c r="O54" s="558">
        <f t="shared" si="5"/>
        <v>20.4</v>
      </c>
      <c r="R54" s="56"/>
      <c r="S54" s="56"/>
      <c r="T54" s="56"/>
      <c r="U54" s="56"/>
      <c r="V54" s="56"/>
      <c r="W54" s="56"/>
      <c r="X54" s="223"/>
      <c r="Y54" s="223"/>
    </row>
    <row r="55" ht="15.75" customHeight="1">
      <c r="A55" s="20">
        <v>41.0</v>
      </c>
      <c r="B55" s="31" t="s">
        <v>147</v>
      </c>
      <c r="C55" s="22" t="s">
        <v>148</v>
      </c>
      <c r="D55" s="23" t="s">
        <v>149</v>
      </c>
      <c r="E55" s="555">
        <v>5.0</v>
      </c>
      <c r="F55" s="240">
        <f t="shared" si="1"/>
        <v>2</v>
      </c>
      <c r="G55" s="49">
        <v>5.0</v>
      </c>
      <c r="H55" s="556">
        <f t="shared" si="2"/>
        <v>2</v>
      </c>
      <c r="I55" s="20">
        <v>2.0</v>
      </c>
      <c r="J55" s="559">
        <v>1.0</v>
      </c>
      <c r="K55" s="20">
        <v>76.0</v>
      </c>
      <c r="L55" s="48">
        <f t="shared" si="3"/>
        <v>1</v>
      </c>
      <c r="M55" s="24">
        <f t="shared" si="4"/>
        <v>8</v>
      </c>
      <c r="N55" s="392">
        <f>Incentive!M55</f>
        <v>3</v>
      </c>
      <c r="O55" s="558">
        <f t="shared" si="5"/>
        <v>11</v>
      </c>
      <c r="R55" s="56"/>
      <c r="S55" s="56"/>
      <c r="T55" s="56"/>
      <c r="U55" s="56"/>
      <c r="V55" s="56"/>
      <c r="W55" s="56"/>
      <c r="X55" s="223"/>
      <c r="Y55" s="223"/>
    </row>
    <row r="56" ht="15.75" customHeight="1">
      <c r="A56" s="20">
        <v>42.0</v>
      </c>
      <c r="B56" s="31" t="s">
        <v>150</v>
      </c>
      <c r="C56" s="22" t="s">
        <v>151</v>
      </c>
      <c r="D56" s="23" t="s">
        <v>152</v>
      </c>
      <c r="E56" s="555">
        <v>5.0</v>
      </c>
      <c r="F56" s="240">
        <f t="shared" si="1"/>
        <v>2</v>
      </c>
      <c r="G56" s="49">
        <v>6.0</v>
      </c>
      <c r="H56" s="556">
        <f t="shared" si="2"/>
        <v>2.4</v>
      </c>
      <c r="I56" s="20">
        <v>2.0</v>
      </c>
      <c r="J56" s="559">
        <v>2.0</v>
      </c>
      <c r="K56" s="20">
        <v>76.0</v>
      </c>
      <c r="L56" s="48">
        <f t="shared" si="3"/>
        <v>1</v>
      </c>
      <c r="M56" s="24">
        <f t="shared" si="4"/>
        <v>9.4</v>
      </c>
      <c r="N56" s="392">
        <f>Incentive!M56</f>
        <v>3</v>
      </c>
      <c r="O56" s="558">
        <f t="shared" si="5"/>
        <v>12.4</v>
      </c>
      <c r="R56" s="56"/>
      <c r="S56" s="56"/>
      <c r="T56" s="56"/>
      <c r="U56" s="56"/>
      <c r="V56" s="56"/>
      <c r="W56" s="56"/>
      <c r="X56" s="223"/>
      <c r="Y56" s="223"/>
    </row>
    <row r="57" ht="15.75" customHeight="1">
      <c r="A57" s="20">
        <v>43.0</v>
      </c>
      <c r="B57" s="31" t="s">
        <v>153</v>
      </c>
      <c r="C57" s="22" t="s">
        <v>154</v>
      </c>
      <c r="D57" s="23" t="s">
        <v>155</v>
      </c>
      <c r="E57" s="555">
        <v>10.0</v>
      </c>
      <c r="F57" s="240">
        <f t="shared" si="1"/>
        <v>4</v>
      </c>
      <c r="G57" s="49">
        <v>13.0</v>
      </c>
      <c r="H57" s="556">
        <f t="shared" si="2"/>
        <v>5.2</v>
      </c>
      <c r="I57" s="20">
        <v>2.0</v>
      </c>
      <c r="J57" s="559">
        <v>2.0</v>
      </c>
      <c r="K57" s="20">
        <v>76.0</v>
      </c>
      <c r="L57" s="48">
        <f t="shared" si="3"/>
        <v>1</v>
      </c>
      <c r="M57" s="24">
        <f t="shared" si="4"/>
        <v>14.2</v>
      </c>
      <c r="N57" s="392">
        <f>Incentive!M57</f>
        <v>4</v>
      </c>
      <c r="O57" s="558">
        <f t="shared" si="5"/>
        <v>18.2</v>
      </c>
      <c r="R57" s="56"/>
      <c r="S57" s="56"/>
      <c r="T57" s="56"/>
      <c r="U57" s="56"/>
      <c r="V57" s="56"/>
      <c r="W57" s="56"/>
      <c r="X57" s="223"/>
      <c r="Y57" s="223"/>
    </row>
    <row r="58" ht="15.75" customHeight="1">
      <c r="A58" s="20">
        <v>44.0</v>
      </c>
      <c r="B58" s="31" t="s">
        <v>156</v>
      </c>
      <c r="C58" s="22" t="s">
        <v>157</v>
      </c>
      <c r="D58" s="23" t="s">
        <v>158</v>
      </c>
      <c r="E58" s="555">
        <v>14.0</v>
      </c>
      <c r="F58" s="240">
        <f t="shared" si="1"/>
        <v>5.6</v>
      </c>
      <c r="G58" s="49">
        <v>12.0</v>
      </c>
      <c r="H58" s="556">
        <f t="shared" si="2"/>
        <v>4.8</v>
      </c>
      <c r="I58" s="20">
        <v>2.0</v>
      </c>
      <c r="J58" s="559">
        <v>2.0</v>
      </c>
      <c r="K58" s="20">
        <v>76.0</v>
      </c>
      <c r="L58" s="48">
        <f t="shared" si="3"/>
        <v>1</v>
      </c>
      <c r="M58" s="24">
        <f t="shared" si="4"/>
        <v>15.4</v>
      </c>
      <c r="N58" s="392">
        <f>Incentive!M58</f>
        <v>4</v>
      </c>
      <c r="O58" s="558">
        <f t="shared" si="5"/>
        <v>19.4</v>
      </c>
      <c r="R58" s="56"/>
      <c r="S58" s="56"/>
      <c r="T58" s="56"/>
      <c r="U58" s="56"/>
      <c r="V58" s="56"/>
      <c r="W58" s="56"/>
      <c r="X58" s="223"/>
      <c r="Y58" s="223"/>
    </row>
    <row r="59" ht="15.75" customHeight="1">
      <c r="A59" s="20">
        <v>45.0</v>
      </c>
      <c r="B59" s="31" t="s">
        <v>159</v>
      </c>
      <c r="C59" s="22" t="s">
        <v>160</v>
      </c>
      <c r="D59" s="23" t="s">
        <v>161</v>
      </c>
      <c r="E59" s="555">
        <v>5.0</v>
      </c>
      <c r="F59" s="240">
        <f t="shared" si="1"/>
        <v>2</v>
      </c>
      <c r="G59" s="49">
        <v>8.0</v>
      </c>
      <c r="H59" s="556">
        <f t="shared" si="2"/>
        <v>3.2</v>
      </c>
      <c r="I59" s="20">
        <v>2.0</v>
      </c>
      <c r="J59" s="557">
        <v>2.0</v>
      </c>
      <c r="K59" s="20">
        <v>89.0</v>
      </c>
      <c r="L59" s="48">
        <f t="shared" si="3"/>
        <v>3</v>
      </c>
      <c r="M59" s="24">
        <f t="shared" si="4"/>
        <v>12.2</v>
      </c>
      <c r="N59" s="392" t="str">
        <f>Incentive!M59</f>
        <v/>
      </c>
      <c r="O59" s="558">
        <f t="shared" si="5"/>
        <v>12.2</v>
      </c>
      <c r="R59" s="56"/>
      <c r="S59" s="56"/>
      <c r="T59" s="56"/>
      <c r="U59" s="56"/>
      <c r="V59" s="56"/>
      <c r="W59" s="56"/>
      <c r="X59" s="223"/>
      <c r="Y59" s="223"/>
    </row>
    <row r="60" ht="15.75" customHeight="1">
      <c r="A60" s="20">
        <v>46.0</v>
      </c>
      <c r="B60" s="31" t="s">
        <v>162</v>
      </c>
      <c r="C60" s="22" t="s">
        <v>163</v>
      </c>
      <c r="D60" s="23" t="s">
        <v>164</v>
      </c>
      <c r="E60" s="555">
        <v>10.0</v>
      </c>
      <c r="F60" s="240">
        <f t="shared" si="1"/>
        <v>4</v>
      </c>
      <c r="G60" s="49">
        <v>8.0</v>
      </c>
      <c r="H60" s="556">
        <f t="shared" si="2"/>
        <v>3.2</v>
      </c>
      <c r="I60" s="20">
        <v>2.0</v>
      </c>
      <c r="J60" s="559">
        <v>2.0</v>
      </c>
      <c r="K60" s="20">
        <v>96.0</v>
      </c>
      <c r="L60" s="48">
        <f t="shared" si="3"/>
        <v>4</v>
      </c>
      <c r="M60" s="24">
        <f t="shared" si="4"/>
        <v>15.2</v>
      </c>
      <c r="N60" s="392">
        <f>Incentive!M60</f>
        <v>3</v>
      </c>
      <c r="O60" s="558">
        <f t="shared" si="5"/>
        <v>18.2</v>
      </c>
      <c r="R60" s="56"/>
      <c r="S60" s="56"/>
      <c r="T60" s="56"/>
      <c r="U60" s="56"/>
      <c r="V60" s="56"/>
      <c r="W60" s="56"/>
      <c r="X60" s="223"/>
      <c r="Y60" s="223"/>
    </row>
    <row r="61" ht="15.75" customHeight="1">
      <c r="A61" s="20">
        <v>47.0</v>
      </c>
      <c r="B61" s="31" t="s">
        <v>165</v>
      </c>
      <c r="C61" s="22" t="s">
        <v>166</v>
      </c>
      <c r="D61" s="23" t="s">
        <v>167</v>
      </c>
      <c r="E61" s="555">
        <v>6.0</v>
      </c>
      <c r="F61" s="240">
        <f t="shared" si="1"/>
        <v>2.4</v>
      </c>
      <c r="G61" s="49">
        <v>11.0</v>
      </c>
      <c r="H61" s="556">
        <f t="shared" si="2"/>
        <v>4.4</v>
      </c>
      <c r="I61" s="20">
        <v>1.0</v>
      </c>
      <c r="J61" s="557">
        <v>1.0</v>
      </c>
      <c r="K61" s="20">
        <v>76.0</v>
      </c>
      <c r="L61" s="48">
        <f t="shared" si="3"/>
        <v>1</v>
      </c>
      <c r="M61" s="24">
        <f t="shared" si="4"/>
        <v>9.8</v>
      </c>
      <c r="N61" s="392" t="str">
        <f>Incentive!M61</f>
        <v/>
      </c>
      <c r="O61" s="558">
        <f t="shared" si="5"/>
        <v>9.8</v>
      </c>
      <c r="R61" s="56"/>
      <c r="S61" s="56"/>
      <c r="T61" s="56"/>
      <c r="U61" s="56"/>
      <c r="V61" s="56"/>
      <c r="W61" s="56"/>
      <c r="X61" s="223"/>
      <c r="Y61" s="223"/>
    </row>
    <row r="62" ht="15.75" customHeight="1">
      <c r="A62" s="20">
        <v>48.0</v>
      </c>
      <c r="B62" s="31" t="s">
        <v>168</v>
      </c>
      <c r="C62" s="22" t="s">
        <v>169</v>
      </c>
      <c r="D62" s="23" t="s">
        <v>170</v>
      </c>
      <c r="E62" s="555">
        <v>13.0</v>
      </c>
      <c r="F62" s="240">
        <f t="shared" si="1"/>
        <v>5.2</v>
      </c>
      <c r="G62" s="49">
        <v>9.0</v>
      </c>
      <c r="H62" s="556">
        <f t="shared" si="2"/>
        <v>3.6</v>
      </c>
      <c r="I62" s="20">
        <v>2.0</v>
      </c>
      <c r="J62" s="557">
        <v>2.0</v>
      </c>
      <c r="K62" s="20">
        <v>76.0</v>
      </c>
      <c r="L62" s="48">
        <f t="shared" si="3"/>
        <v>1</v>
      </c>
      <c r="M62" s="24">
        <f t="shared" si="4"/>
        <v>13.8</v>
      </c>
      <c r="N62" s="392">
        <f>Incentive!M62</f>
        <v>4</v>
      </c>
      <c r="O62" s="558">
        <f t="shared" si="5"/>
        <v>17.8</v>
      </c>
      <c r="R62" s="56"/>
      <c r="S62" s="56"/>
      <c r="T62" s="56"/>
      <c r="U62" s="56"/>
      <c r="V62" s="56"/>
      <c r="W62" s="56"/>
      <c r="X62" s="223"/>
      <c r="Y62" s="223"/>
    </row>
    <row r="63" ht="15.75" customHeight="1">
      <c r="A63" s="20">
        <v>49.0</v>
      </c>
      <c r="B63" s="31" t="s">
        <v>171</v>
      </c>
      <c r="C63" s="22" t="s">
        <v>172</v>
      </c>
      <c r="D63" s="23" t="s">
        <v>173</v>
      </c>
      <c r="E63" s="555">
        <v>5.0</v>
      </c>
      <c r="F63" s="240">
        <f t="shared" si="1"/>
        <v>2</v>
      </c>
      <c r="G63" s="49">
        <v>8.0</v>
      </c>
      <c r="H63" s="556">
        <f t="shared" si="2"/>
        <v>3.2</v>
      </c>
      <c r="I63" s="20">
        <v>2.0</v>
      </c>
      <c r="J63" s="557">
        <v>2.0</v>
      </c>
      <c r="K63" s="20">
        <v>76.0</v>
      </c>
      <c r="L63" s="48">
        <f t="shared" si="3"/>
        <v>1</v>
      </c>
      <c r="M63" s="24">
        <f t="shared" si="4"/>
        <v>10.2</v>
      </c>
      <c r="N63" s="392" t="str">
        <f>Incentive!M63</f>
        <v/>
      </c>
      <c r="O63" s="558">
        <f t="shared" si="5"/>
        <v>10.2</v>
      </c>
      <c r="R63" s="56"/>
      <c r="S63" s="56"/>
      <c r="T63" s="56"/>
      <c r="U63" s="56"/>
      <c r="V63" s="56"/>
      <c r="W63" s="56"/>
      <c r="X63" s="223"/>
      <c r="Y63" s="223"/>
    </row>
    <row r="64" ht="15.75" customHeight="1">
      <c r="A64" s="20">
        <v>50.0</v>
      </c>
      <c r="B64" s="31" t="s">
        <v>174</v>
      </c>
      <c r="C64" s="22" t="s">
        <v>175</v>
      </c>
      <c r="D64" s="23" t="s">
        <v>176</v>
      </c>
      <c r="E64" s="555">
        <v>1.0</v>
      </c>
      <c r="F64" s="240">
        <f t="shared" si="1"/>
        <v>0.4</v>
      </c>
      <c r="G64" s="49">
        <v>0.0</v>
      </c>
      <c r="H64" s="556">
        <f t="shared" si="2"/>
        <v>0</v>
      </c>
      <c r="I64" s="20">
        <v>2.0</v>
      </c>
      <c r="J64" s="557">
        <v>2.0</v>
      </c>
      <c r="K64" s="20">
        <v>96.0</v>
      </c>
      <c r="L64" s="48">
        <f t="shared" si="3"/>
        <v>4</v>
      </c>
      <c r="M64" s="24">
        <f t="shared" si="4"/>
        <v>8.4</v>
      </c>
      <c r="N64" s="392" t="str">
        <f>Incentive!M64</f>
        <v/>
      </c>
      <c r="O64" s="558">
        <f t="shared" si="5"/>
        <v>8.4</v>
      </c>
      <c r="R64" s="56"/>
      <c r="S64" s="56"/>
      <c r="T64" s="56"/>
      <c r="U64" s="56"/>
      <c r="V64" s="56"/>
      <c r="W64" s="56"/>
      <c r="X64" s="223"/>
      <c r="Y64" s="223"/>
    </row>
    <row r="65" ht="15.75" customHeight="1">
      <c r="A65" s="20">
        <v>51.0</v>
      </c>
      <c r="B65" s="31" t="s">
        <v>177</v>
      </c>
      <c r="C65" s="22" t="s">
        <v>178</v>
      </c>
      <c r="D65" s="23" t="s">
        <v>179</v>
      </c>
      <c r="E65" s="555">
        <v>2.0</v>
      </c>
      <c r="F65" s="240">
        <f t="shared" si="1"/>
        <v>0.8</v>
      </c>
      <c r="G65" s="49">
        <v>0.0</v>
      </c>
      <c r="H65" s="556">
        <f t="shared" si="2"/>
        <v>0</v>
      </c>
      <c r="I65" s="20">
        <v>2.0</v>
      </c>
      <c r="J65" s="557">
        <v>2.0</v>
      </c>
      <c r="K65" s="20">
        <v>82.0</v>
      </c>
      <c r="L65" s="48">
        <f t="shared" si="3"/>
        <v>2</v>
      </c>
      <c r="M65" s="24">
        <f t="shared" si="4"/>
        <v>6.8</v>
      </c>
      <c r="N65" s="392">
        <f>Incentive!M65</f>
        <v>1</v>
      </c>
      <c r="O65" s="558">
        <f t="shared" si="5"/>
        <v>7.8</v>
      </c>
      <c r="R65" s="56"/>
      <c r="S65" s="56"/>
      <c r="T65" s="56"/>
      <c r="U65" s="56"/>
      <c r="V65" s="56"/>
      <c r="W65" s="56"/>
      <c r="X65" s="223"/>
      <c r="Y65" s="223"/>
    </row>
    <row r="66" ht="15.75" customHeight="1">
      <c r="A66" s="20">
        <v>52.0</v>
      </c>
      <c r="B66" s="31" t="s">
        <v>180</v>
      </c>
      <c r="C66" s="22" t="s">
        <v>181</v>
      </c>
      <c r="D66" s="23" t="s">
        <v>182</v>
      </c>
      <c r="E66" s="555">
        <v>5.0</v>
      </c>
      <c r="F66" s="240">
        <f t="shared" si="1"/>
        <v>2</v>
      </c>
      <c r="G66" s="49">
        <v>2.0</v>
      </c>
      <c r="H66" s="556">
        <f t="shared" si="2"/>
        <v>0.8</v>
      </c>
      <c r="I66" s="20">
        <v>2.0</v>
      </c>
      <c r="J66" s="557">
        <v>2.0</v>
      </c>
      <c r="K66" s="20">
        <v>76.0</v>
      </c>
      <c r="L66" s="48">
        <f t="shared" si="3"/>
        <v>1</v>
      </c>
      <c r="M66" s="24">
        <f t="shared" si="4"/>
        <v>7.8</v>
      </c>
      <c r="N66" s="392">
        <f>Incentive!M66</f>
        <v>5</v>
      </c>
      <c r="O66" s="558">
        <f t="shared" si="5"/>
        <v>12.8</v>
      </c>
      <c r="R66" s="56"/>
      <c r="S66" s="56"/>
      <c r="T66" s="56"/>
      <c r="U66" s="56"/>
      <c r="V66" s="56"/>
      <c r="W66" s="56"/>
      <c r="X66" s="223"/>
      <c r="Y66" s="223"/>
    </row>
    <row r="67" ht="15.75" customHeight="1">
      <c r="A67" s="20">
        <v>53.0</v>
      </c>
      <c r="B67" s="31" t="s">
        <v>183</v>
      </c>
      <c r="C67" s="22" t="s">
        <v>184</v>
      </c>
      <c r="D67" s="23" t="s">
        <v>185</v>
      </c>
      <c r="E67" s="555">
        <v>5.0</v>
      </c>
      <c r="F67" s="240">
        <f t="shared" si="1"/>
        <v>2</v>
      </c>
      <c r="G67" s="49">
        <v>11.0</v>
      </c>
      <c r="H67" s="556">
        <f t="shared" si="2"/>
        <v>4.4</v>
      </c>
      <c r="I67" s="20">
        <v>2.0</v>
      </c>
      <c r="J67" s="559">
        <v>2.0</v>
      </c>
      <c r="K67" s="20">
        <v>76.0</v>
      </c>
      <c r="L67" s="48">
        <f t="shared" si="3"/>
        <v>1</v>
      </c>
      <c r="M67" s="24">
        <f t="shared" si="4"/>
        <v>11.4</v>
      </c>
      <c r="N67" s="392">
        <f>Incentive!M67</f>
        <v>5</v>
      </c>
      <c r="O67" s="558">
        <f t="shared" si="5"/>
        <v>16.4</v>
      </c>
      <c r="R67" s="56"/>
      <c r="S67" s="56"/>
      <c r="T67" s="56"/>
      <c r="U67" s="56"/>
      <c r="V67" s="56"/>
      <c r="W67" s="56"/>
      <c r="X67" s="223"/>
      <c r="Y67" s="223"/>
    </row>
    <row r="68" ht="15.75" customHeight="1">
      <c r="A68" s="20">
        <v>54.0</v>
      </c>
      <c r="B68" s="31" t="s">
        <v>186</v>
      </c>
      <c r="C68" s="22" t="s">
        <v>187</v>
      </c>
      <c r="D68" s="23" t="s">
        <v>188</v>
      </c>
      <c r="E68" s="555">
        <v>11.0</v>
      </c>
      <c r="F68" s="240">
        <f t="shared" si="1"/>
        <v>4.4</v>
      </c>
      <c r="G68" s="49">
        <v>9.0</v>
      </c>
      <c r="H68" s="556">
        <f t="shared" si="2"/>
        <v>3.6</v>
      </c>
      <c r="I68" s="20">
        <v>1.0</v>
      </c>
      <c r="J68" s="559">
        <v>2.0</v>
      </c>
      <c r="K68" s="20">
        <v>77.0</v>
      </c>
      <c r="L68" s="48">
        <f t="shared" si="3"/>
        <v>1</v>
      </c>
      <c r="M68" s="24">
        <f t="shared" si="4"/>
        <v>12</v>
      </c>
      <c r="N68" s="392">
        <f>Incentive!M68</f>
        <v>5</v>
      </c>
      <c r="O68" s="558">
        <f t="shared" si="5"/>
        <v>17</v>
      </c>
      <c r="R68" s="56"/>
      <c r="S68" s="56"/>
      <c r="T68" s="56"/>
      <c r="U68" s="56"/>
      <c r="V68" s="56"/>
      <c r="W68" s="56"/>
      <c r="X68" s="223"/>
      <c r="Y68" s="223"/>
    </row>
    <row r="69" ht="15.75" customHeight="1">
      <c r="A69" s="20">
        <v>55.0</v>
      </c>
      <c r="B69" s="31" t="s">
        <v>189</v>
      </c>
      <c r="C69" s="22" t="s">
        <v>190</v>
      </c>
      <c r="D69" s="23" t="s">
        <v>191</v>
      </c>
      <c r="E69" s="555">
        <v>10.0</v>
      </c>
      <c r="F69" s="240">
        <f t="shared" si="1"/>
        <v>4</v>
      </c>
      <c r="G69" s="49">
        <v>0.0</v>
      </c>
      <c r="H69" s="556">
        <f t="shared" si="2"/>
        <v>0</v>
      </c>
      <c r="I69" s="20">
        <v>2.0</v>
      </c>
      <c r="J69" s="559">
        <v>2.0</v>
      </c>
      <c r="K69" s="20">
        <v>79.0</v>
      </c>
      <c r="L69" s="48">
        <f t="shared" si="3"/>
        <v>1</v>
      </c>
      <c r="M69" s="24">
        <f t="shared" si="4"/>
        <v>9</v>
      </c>
      <c r="N69" s="392">
        <f>Incentive!M69</f>
        <v>2</v>
      </c>
      <c r="O69" s="558">
        <f t="shared" si="5"/>
        <v>11</v>
      </c>
      <c r="R69" s="56"/>
      <c r="S69" s="56"/>
      <c r="T69" s="56"/>
      <c r="U69" s="56"/>
      <c r="V69" s="56"/>
      <c r="W69" s="56"/>
      <c r="X69" s="223"/>
      <c r="Y69" s="223"/>
    </row>
    <row r="70" ht="15.75" customHeight="1">
      <c r="A70" s="20">
        <v>56.0</v>
      </c>
      <c r="B70" s="31" t="s">
        <v>192</v>
      </c>
      <c r="C70" s="22" t="s">
        <v>193</v>
      </c>
      <c r="D70" s="23" t="s">
        <v>194</v>
      </c>
      <c r="E70" s="555">
        <v>8.0</v>
      </c>
      <c r="F70" s="240">
        <f t="shared" si="1"/>
        <v>3.2</v>
      </c>
      <c r="G70" s="49">
        <v>10.0</v>
      </c>
      <c r="H70" s="556">
        <f t="shared" si="2"/>
        <v>4</v>
      </c>
      <c r="I70" s="20">
        <v>2.0</v>
      </c>
      <c r="J70" s="559">
        <v>2.0</v>
      </c>
      <c r="K70" s="20">
        <v>80.0</v>
      </c>
      <c r="L70" s="48">
        <f t="shared" si="3"/>
        <v>1</v>
      </c>
      <c r="M70" s="24">
        <f t="shared" si="4"/>
        <v>12.2</v>
      </c>
      <c r="N70" s="392">
        <f>Incentive!M70</f>
        <v>5</v>
      </c>
      <c r="O70" s="558">
        <f t="shared" si="5"/>
        <v>17.2</v>
      </c>
      <c r="R70" s="56"/>
      <c r="S70" s="56"/>
      <c r="T70" s="56"/>
      <c r="U70" s="56"/>
      <c r="V70" s="56"/>
      <c r="W70" s="56"/>
      <c r="X70" s="223"/>
      <c r="Y70" s="223"/>
    </row>
    <row r="71" ht="15.75" customHeight="1">
      <c r="A71" s="20">
        <v>57.0</v>
      </c>
      <c r="B71" s="31" t="s">
        <v>195</v>
      </c>
      <c r="C71" s="22" t="s">
        <v>196</v>
      </c>
      <c r="D71" s="23" t="s">
        <v>197</v>
      </c>
      <c r="E71" s="555">
        <v>12.0</v>
      </c>
      <c r="F71" s="240">
        <f t="shared" si="1"/>
        <v>4.8</v>
      </c>
      <c r="G71" s="49">
        <v>7.0</v>
      </c>
      <c r="H71" s="556">
        <f t="shared" si="2"/>
        <v>2.8</v>
      </c>
      <c r="I71" s="20">
        <v>2.0</v>
      </c>
      <c r="J71" s="557">
        <v>2.0</v>
      </c>
      <c r="K71" s="20">
        <v>81.0</v>
      </c>
      <c r="L71" s="48">
        <f t="shared" si="3"/>
        <v>1</v>
      </c>
      <c r="M71" s="24">
        <f t="shared" si="4"/>
        <v>12.6</v>
      </c>
      <c r="N71" s="392" t="str">
        <f>Incentive!M71</f>
        <v/>
      </c>
      <c r="O71" s="558">
        <f t="shared" si="5"/>
        <v>12.6</v>
      </c>
      <c r="R71" s="56"/>
      <c r="S71" s="56"/>
      <c r="T71" s="56"/>
      <c r="U71" s="56"/>
      <c r="V71" s="56"/>
      <c r="W71" s="56"/>
      <c r="X71" s="223"/>
      <c r="Y71" s="223"/>
    </row>
    <row r="72" ht="15.75" customHeight="1">
      <c r="A72" s="20">
        <v>58.0</v>
      </c>
      <c r="B72" s="31" t="s">
        <v>198</v>
      </c>
      <c r="C72" s="22" t="s">
        <v>199</v>
      </c>
      <c r="D72" s="23" t="s">
        <v>200</v>
      </c>
      <c r="E72" s="555">
        <v>8.0</v>
      </c>
      <c r="F72" s="240">
        <f t="shared" si="1"/>
        <v>3.2</v>
      </c>
      <c r="G72" s="49">
        <v>11.0</v>
      </c>
      <c r="H72" s="556">
        <f t="shared" si="2"/>
        <v>4.4</v>
      </c>
      <c r="I72" s="20">
        <v>2.0</v>
      </c>
      <c r="J72" s="557">
        <v>2.0</v>
      </c>
      <c r="K72" s="20">
        <v>76.0</v>
      </c>
      <c r="L72" s="48">
        <f t="shared" si="3"/>
        <v>1</v>
      </c>
      <c r="M72" s="24">
        <f t="shared" si="4"/>
        <v>12.6</v>
      </c>
      <c r="N72" s="392">
        <f>Incentive!M72</f>
        <v>2</v>
      </c>
      <c r="O72" s="558">
        <f t="shared" si="5"/>
        <v>14.6</v>
      </c>
      <c r="R72" s="56"/>
      <c r="S72" s="56"/>
      <c r="T72" s="56"/>
      <c r="U72" s="56"/>
      <c r="V72" s="56"/>
      <c r="W72" s="56"/>
      <c r="X72" s="223"/>
      <c r="Y72" s="223"/>
    </row>
    <row r="73" ht="15.75" customHeight="1">
      <c r="A73" s="20">
        <v>59.0</v>
      </c>
      <c r="B73" s="31" t="s">
        <v>201</v>
      </c>
      <c r="C73" s="22" t="s">
        <v>202</v>
      </c>
      <c r="D73" s="23" t="s">
        <v>203</v>
      </c>
      <c r="E73" s="555">
        <v>3.0</v>
      </c>
      <c r="F73" s="240">
        <f t="shared" si="1"/>
        <v>1.2</v>
      </c>
      <c r="G73" s="49">
        <v>8.0</v>
      </c>
      <c r="H73" s="556">
        <f t="shared" si="2"/>
        <v>3.2</v>
      </c>
      <c r="I73" s="20">
        <v>2.0</v>
      </c>
      <c r="J73" s="557">
        <v>2.0</v>
      </c>
      <c r="K73" s="20">
        <v>77.0</v>
      </c>
      <c r="L73" s="48">
        <f t="shared" si="3"/>
        <v>1</v>
      </c>
      <c r="M73" s="24">
        <f t="shared" si="4"/>
        <v>9.4</v>
      </c>
      <c r="N73" s="392">
        <f>Incentive!M73</f>
        <v>2</v>
      </c>
      <c r="O73" s="558">
        <f t="shared" si="5"/>
        <v>11.4</v>
      </c>
      <c r="R73" s="56"/>
      <c r="S73" s="56"/>
      <c r="T73" s="56"/>
      <c r="U73" s="56"/>
      <c r="V73" s="56"/>
      <c r="W73" s="56"/>
      <c r="X73" s="223"/>
      <c r="Y73" s="223"/>
    </row>
    <row r="74" ht="15.75" customHeight="1">
      <c r="A74" s="20">
        <v>60.0</v>
      </c>
      <c r="B74" s="31" t="s">
        <v>204</v>
      </c>
      <c r="C74" s="22" t="s">
        <v>205</v>
      </c>
      <c r="D74" s="23" t="s">
        <v>206</v>
      </c>
      <c r="E74" s="555">
        <v>12.0</v>
      </c>
      <c r="F74" s="240">
        <f t="shared" si="1"/>
        <v>4.8</v>
      </c>
      <c r="G74" s="49">
        <v>15.0</v>
      </c>
      <c r="H74" s="556">
        <f t="shared" si="2"/>
        <v>6</v>
      </c>
      <c r="I74" s="20">
        <v>2.0</v>
      </c>
      <c r="J74" s="559">
        <v>2.0</v>
      </c>
      <c r="K74" s="20">
        <v>80.0</v>
      </c>
      <c r="L74" s="48">
        <f t="shared" si="3"/>
        <v>1</v>
      </c>
      <c r="M74" s="24">
        <f t="shared" si="4"/>
        <v>15.8</v>
      </c>
      <c r="N74" s="392">
        <f>Incentive!M74</f>
        <v>4</v>
      </c>
      <c r="O74" s="558">
        <f t="shared" si="5"/>
        <v>19.8</v>
      </c>
      <c r="R74" s="56"/>
      <c r="S74" s="56"/>
      <c r="T74" s="56"/>
      <c r="U74" s="56"/>
      <c r="V74" s="56"/>
      <c r="W74" s="56"/>
      <c r="X74" s="223"/>
      <c r="Y74" s="223"/>
    </row>
    <row r="75" ht="15.75" customHeight="1">
      <c r="A75" s="20">
        <v>61.0</v>
      </c>
      <c r="B75" s="31" t="s">
        <v>207</v>
      </c>
      <c r="C75" s="22" t="s">
        <v>208</v>
      </c>
      <c r="D75" s="23" t="s">
        <v>209</v>
      </c>
      <c r="E75" s="555">
        <v>5.0</v>
      </c>
      <c r="F75" s="240">
        <f t="shared" si="1"/>
        <v>2</v>
      </c>
      <c r="G75" s="49">
        <v>12.0</v>
      </c>
      <c r="H75" s="556">
        <f t="shared" si="2"/>
        <v>4.8</v>
      </c>
      <c r="I75" s="20">
        <v>2.0</v>
      </c>
      <c r="J75" s="559">
        <v>2.0</v>
      </c>
      <c r="K75" s="20">
        <v>78.0</v>
      </c>
      <c r="L75" s="48">
        <f t="shared" si="3"/>
        <v>1</v>
      </c>
      <c r="M75" s="24">
        <f t="shared" si="4"/>
        <v>11.8</v>
      </c>
      <c r="N75" s="392" t="str">
        <f>Incentive!M75</f>
        <v/>
      </c>
      <c r="O75" s="558">
        <f t="shared" si="5"/>
        <v>11.8</v>
      </c>
      <c r="R75" s="56"/>
      <c r="S75" s="56"/>
      <c r="T75" s="56"/>
      <c r="U75" s="56"/>
      <c r="V75" s="56"/>
      <c r="W75" s="56"/>
      <c r="X75" s="223"/>
      <c r="Y75" s="223"/>
    </row>
    <row r="76" ht="15.75" customHeight="1">
      <c r="A76" s="20">
        <v>62.0</v>
      </c>
      <c r="B76" s="31" t="s">
        <v>210</v>
      </c>
      <c r="C76" s="22" t="s">
        <v>211</v>
      </c>
      <c r="D76" s="23" t="s">
        <v>212</v>
      </c>
      <c r="E76" s="555">
        <v>13.0</v>
      </c>
      <c r="F76" s="240">
        <f t="shared" si="1"/>
        <v>5.2</v>
      </c>
      <c r="G76" s="49">
        <v>15.0</v>
      </c>
      <c r="H76" s="556">
        <f t="shared" si="2"/>
        <v>6</v>
      </c>
      <c r="I76" s="20">
        <v>2.0</v>
      </c>
      <c r="J76" s="559">
        <v>2.0</v>
      </c>
      <c r="K76" s="20">
        <v>80.0</v>
      </c>
      <c r="L76" s="48">
        <f t="shared" si="3"/>
        <v>1</v>
      </c>
      <c r="M76" s="24">
        <f t="shared" si="4"/>
        <v>16.2</v>
      </c>
      <c r="N76" s="392">
        <f>Incentive!M76</f>
        <v>4</v>
      </c>
      <c r="O76" s="558">
        <f t="shared" si="5"/>
        <v>20.2</v>
      </c>
      <c r="R76" s="56"/>
      <c r="S76" s="56"/>
      <c r="T76" s="56"/>
      <c r="U76" s="56"/>
      <c r="V76" s="56"/>
      <c r="W76" s="56"/>
      <c r="X76" s="223"/>
      <c r="Y76" s="223"/>
    </row>
    <row r="77" ht="15.75" customHeight="1">
      <c r="A77" s="20">
        <v>63.0</v>
      </c>
      <c r="B77" s="31" t="s">
        <v>213</v>
      </c>
      <c r="C77" s="22" t="s">
        <v>214</v>
      </c>
      <c r="D77" s="23" t="s">
        <v>215</v>
      </c>
      <c r="E77" s="555">
        <v>8.0</v>
      </c>
      <c r="F77" s="240">
        <f t="shared" si="1"/>
        <v>3.2</v>
      </c>
      <c r="G77" s="49">
        <v>5.0</v>
      </c>
      <c r="H77" s="556">
        <f t="shared" si="2"/>
        <v>2</v>
      </c>
      <c r="I77" s="20">
        <v>2.0</v>
      </c>
      <c r="J77" s="559">
        <v>2.0</v>
      </c>
      <c r="K77" s="20">
        <v>77.0</v>
      </c>
      <c r="L77" s="48">
        <f t="shared" si="3"/>
        <v>1</v>
      </c>
      <c r="M77" s="24">
        <f t="shared" si="4"/>
        <v>10.2</v>
      </c>
      <c r="N77" s="392">
        <f>Incentive!M77</f>
        <v>4</v>
      </c>
      <c r="O77" s="558">
        <f t="shared" si="5"/>
        <v>14.2</v>
      </c>
      <c r="R77" s="56"/>
      <c r="S77" s="56"/>
      <c r="T77" s="56"/>
      <c r="U77" s="56"/>
      <c r="V77" s="56"/>
      <c r="W77" s="56"/>
      <c r="X77" s="223"/>
      <c r="Y77" s="223"/>
    </row>
    <row r="78" ht="15.75" customHeight="1">
      <c r="A78" s="20">
        <v>64.0</v>
      </c>
      <c r="B78" s="31" t="s">
        <v>216</v>
      </c>
      <c r="C78" s="22" t="s">
        <v>217</v>
      </c>
      <c r="D78" s="23" t="s">
        <v>218</v>
      </c>
      <c r="E78" s="555">
        <v>11.0</v>
      </c>
      <c r="F78" s="240">
        <f t="shared" si="1"/>
        <v>4.4</v>
      </c>
      <c r="G78" s="49">
        <v>10.0</v>
      </c>
      <c r="H78" s="556">
        <f t="shared" si="2"/>
        <v>4</v>
      </c>
      <c r="I78" s="20">
        <v>2.0</v>
      </c>
      <c r="J78" s="557">
        <v>2.0</v>
      </c>
      <c r="K78" s="20">
        <v>77.0</v>
      </c>
      <c r="L78" s="48">
        <f t="shared" si="3"/>
        <v>1</v>
      </c>
      <c r="M78" s="24">
        <f t="shared" si="4"/>
        <v>13.4</v>
      </c>
      <c r="N78" s="392">
        <f>Incentive!M78</f>
        <v>3</v>
      </c>
      <c r="O78" s="558">
        <f t="shared" si="5"/>
        <v>16.4</v>
      </c>
      <c r="R78" s="56"/>
      <c r="S78" s="56"/>
      <c r="T78" s="56"/>
      <c r="U78" s="56"/>
      <c r="V78" s="56"/>
      <c r="W78" s="56"/>
      <c r="X78" s="223"/>
      <c r="Y78" s="223"/>
    </row>
    <row r="79" ht="15.75" customHeight="1">
      <c r="A79" s="20">
        <v>65.0</v>
      </c>
      <c r="B79" s="31" t="s">
        <v>219</v>
      </c>
      <c r="C79" s="22" t="s">
        <v>220</v>
      </c>
      <c r="D79" s="23" t="s">
        <v>221</v>
      </c>
      <c r="E79" s="555">
        <v>0.0</v>
      </c>
      <c r="F79" s="240">
        <f t="shared" si="1"/>
        <v>0</v>
      </c>
      <c r="G79" s="49">
        <v>4.0</v>
      </c>
      <c r="H79" s="556">
        <f t="shared" si="2"/>
        <v>1.6</v>
      </c>
      <c r="I79" s="20">
        <v>2.0</v>
      </c>
      <c r="J79" s="557">
        <v>2.0</v>
      </c>
      <c r="K79" s="20">
        <v>82.0</v>
      </c>
      <c r="L79" s="48">
        <f t="shared" si="3"/>
        <v>2</v>
      </c>
      <c r="M79" s="24">
        <f t="shared" si="4"/>
        <v>7.6</v>
      </c>
      <c r="N79" s="392" t="str">
        <f>Incentive!M79</f>
        <v/>
      </c>
      <c r="O79" s="558">
        <f t="shared" si="5"/>
        <v>7.6</v>
      </c>
      <c r="R79" s="56"/>
      <c r="S79" s="56"/>
      <c r="T79" s="56"/>
      <c r="U79" s="56"/>
      <c r="V79" s="56"/>
      <c r="W79" s="56"/>
      <c r="X79" s="223"/>
      <c r="Y79" s="223"/>
    </row>
    <row r="80" ht="15.75" customHeight="1">
      <c r="A80" s="20">
        <v>66.0</v>
      </c>
      <c r="B80" s="31" t="s">
        <v>222</v>
      </c>
      <c r="C80" s="22" t="s">
        <v>223</v>
      </c>
      <c r="D80" s="23" t="s">
        <v>224</v>
      </c>
      <c r="E80" s="555">
        <v>9.0</v>
      </c>
      <c r="F80" s="240">
        <f t="shared" si="1"/>
        <v>3.6</v>
      </c>
      <c r="G80" s="49">
        <v>12.0</v>
      </c>
      <c r="H80" s="556">
        <f t="shared" si="2"/>
        <v>4.8</v>
      </c>
      <c r="I80" s="20">
        <v>2.0</v>
      </c>
      <c r="J80" s="557">
        <v>2.0</v>
      </c>
      <c r="K80" s="20">
        <v>76.0</v>
      </c>
      <c r="L80" s="48">
        <f t="shared" si="3"/>
        <v>1</v>
      </c>
      <c r="M80" s="24">
        <f t="shared" si="4"/>
        <v>13.4</v>
      </c>
      <c r="N80" s="392">
        <f>Incentive!M80</f>
        <v>1</v>
      </c>
      <c r="O80" s="558">
        <f t="shared" si="5"/>
        <v>14.4</v>
      </c>
      <c r="R80" s="56"/>
      <c r="S80" s="56"/>
      <c r="T80" s="56"/>
      <c r="U80" s="56"/>
      <c r="V80" s="56"/>
      <c r="W80" s="56"/>
      <c r="X80" s="223"/>
      <c r="Y80" s="223"/>
    </row>
    <row r="81" ht="15.75" customHeight="1">
      <c r="A81" s="20">
        <v>67.0</v>
      </c>
      <c r="B81" s="31" t="s">
        <v>225</v>
      </c>
      <c r="C81" s="22" t="s">
        <v>226</v>
      </c>
      <c r="D81" s="23" t="s">
        <v>227</v>
      </c>
      <c r="E81" s="555">
        <v>8.0</v>
      </c>
      <c r="F81" s="240">
        <f t="shared" si="1"/>
        <v>3.2</v>
      </c>
      <c r="G81" s="49">
        <v>7.0</v>
      </c>
      <c r="H81" s="556">
        <f t="shared" si="2"/>
        <v>2.8</v>
      </c>
      <c r="I81" s="20">
        <v>2.0</v>
      </c>
      <c r="J81" s="559">
        <v>2.0</v>
      </c>
      <c r="K81" s="20">
        <v>78.0</v>
      </c>
      <c r="L81" s="48">
        <f t="shared" si="3"/>
        <v>1</v>
      </c>
      <c r="M81" s="24">
        <f t="shared" si="4"/>
        <v>11</v>
      </c>
      <c r="N81" s="392">
        <f>Incentive!M81</f>
        <v>3</v>
      </c>
      <c r="O81" s="558">
        <f t="shared" si="5"/>
        <v>14</v>
      </c>
      <c r="R81" s="56"/>
      <c r="S81" s="56"/>
      <c r="T81" s="56"/>
      <c r="U81" s="56"/>
      <c r="V81" s="56"/>
      <c r="W81" s="56"/>
      <c r="X81" s="223"/>
      <c r="Y81" s="223"/>
    </row>
    <row r="82" ht="15.75" customHeight="1">
      <c r="A82" s="20">
        <v>68.0</v>
      </c>
      <c r="B82" s="31" t="s">
        <v>228</v>
      </c>
      <c r="C82" s="22" t="s">
        <v>229</v>
      </c>
      <c r="D82" s="23" t="s">
        <v>230</v>
      </c>
      <c r="E82" s="555">
        <v>9.0</v>
      </c>
      <c r="F82" s="240">
        <f t="shared" si="1"/>
        <v>3.6</v>
      </c>
      <c r="G82" s="49">
        <v>7.0</v>
      </c>
      <c r="H82" s="556">
        <f t="shared" si="2"/>
        <v>2.8</v>
      </c>
      <c r="I82" s="20">
        <v>2.0</v>
      </c>
      <c r="J82" s="557">
        <v>2.0</v>
      </c>
      <c r="K82" s="20">
        <v>77.0</v>
      </c>
      <c r="L82" s="48">
        <f t="shared" si="3"/>
        <v>1</v>
      </c>
      <c r="M82" s="24">
        <f t="shared" si="4"/>
        <v>11.4</v>
      </c>
      <c r="N82" s="392">
        <f>Incentive!M82</f>
        <v>3</v>
      </c>
      <c r="O82" s="558">
        <f t="shared" si="5"/>
        <v>14.4</v>
      </c>
      <c r="R82" s="56"/>
      <c r="S82" s="56"/>
      <c r="T82" s="56"/>
      <c r="U82" s="56"/>
      <c r="V82" s="56"/>
      <c r="W82" s="56"/>
      <c r="X82" s="223"/>
      <c r="Y82" s="223"/>
    </row>
    <row r="83" ht="15.75" customHeight="1">
      <c r="A83" s="20">
        <v>69.0</v>
      </c>
      <c r="B83" s="31" t="s">
        <v>231</v>
      </c>
      <c r="C83" s="22" t="s">
        <v>232</v>
      </c>
      <c r="D83" s="23" t="s">
        <v>233</v>
      </c>
      <c r="E83" s="555">
        <v>10.0</v>
      </c>
      <c r="F83" s="240">
        <f t="shared" si="1"/>
        <v>4</v>
      </c>
      <c r="G83" s="49">
        <v>13.0</v>
      </c>
      <c r="H83" s="556">
        <f t="shared" si="2"/>
        <v>5.2</v>
      </c>
      <c r="I83" s="20">
        <v>2.0</v>
      </c>
      <c r="J83" s="559">
        <v>2.0</v>
      </c>
      <c r="K83" s="20">
        <v>76.0</v>
      </c>
      <c r="L83" s="48">
        <f t="shared" si="3"/>
        <v>1</v>
      </c>
      <c r="M83" s="24">
        <f t="shared" si="4"/>
        <v>14.2</v>
      </c>
      <c r="N83" s="392">
        <f>Incentive!M83</f>
        <v>1</v>
      </c>
      <c r="O83" s="558">
        <f t="shared" si="5"/>
        <v>15.2</v>
      </c>
      <c r="R83" s="56"/>
      <c r="S83" s="56"/>
      <c r="T83" s="56"/>
      <c r="U83" s="56"/>
      <c r="V83" s="56"/>
      <c r="W83" s="56"/>
      <c r="X83" s="223"/>
      <c r="Y83" s="223"/>
    </row>
    <row r="84" ht="15.75" customHeight="1">
      <c r="A84" s="20">
        <v>70.0</v>
      </c>
      <c r="B84" s="31" t="s">
        <v>234</v>
      </c>
      <c r="C84" s="22" t="s">
        <v>235</v>
      </c>
      <c r="D84" s="23" t="s">
        <v>236</v>
      </c>
      <c r="E84" s="555">
        <v>0.0</v>
      </c>
      <c r="F84" s="240">
        <f t="shared" si="1"/>
        <v>0</v>
      </c>
      <c r="G84" s="49">
        <v>5.0</v>
      </c>
      <c r="H84" s="556">
        <f t="shared" si="2"/>
        <v>2</v>
      </c>
      <c r="I84" s="20">
        <v>2.0</v>
      </c>
      <c r="J84" s="557">
        <v>2.0</v>
      </c>
      <c r="K84" s="20">
        <v>76.0</v>
      </c>
      <c r="L84" s="48">
        <f t="shared" si="3"/>
        <v>1</v>
      </c>
      <c r="M84" s="24">
        <f t="shared" si="4"/>
        <v>7</v>
      </c>
      <c r="N84" s="392">
        <f>Incentive!M84</f>
        <v>3</v>
      </c>
      <c r="O84" s="558">
        <f t="shared" si="5"/>
        <v>10</v>
      </c>
      <c r="R84" s="56"/>
      <c r="S84" s="56"/>
      <c r="T84" s="56"/>
      <c r="U84" s="56"/>
      <c r="V84" s="56"/>
      <c r="W84" s="56"/>
      <c r="X84" s="223"/>
      <c r="Y84" s="223"/>
    </row>
    <row r="85" ht="15.75" customHeight="1">
      <c r="A85" s="20">
        <v>71.0</v>
      </c>
      <c r="B85" s="31" t="s">
        <v>237</v>
      </c>
      <c r="C85" s="22" t="s">
        <v>238</v>
      </c>
      <c r="D85" s="23" t="s">
        <v>239</v>
      </c>
      <c r="E85" s="555">
        <v>10.0</v>
      </c>
      <c r="F85" s="240">
        <f t="shared" si="1"/>
        <v>4</v>
      </c>
      <c r="G85" s="49">
        <v>7.0</v>
      </c>
      <c r="H85" s="556">
        <f t="shared" si="2"/>
        <v>2.8</v>
      </c>
      <c r="I85" s="20">
        <v>2.0</v>
      </c>
      <c r="J85" s="559">
        <v>2.0</v>
      </c>
      <c r="K85" s="20">
        <v>77.0</v>
      </c>
      <c r="L85" s="48">
        <f t="shared" si="3"/>
        <v>1</v>
      </c>
      <c r="M85" s="24">
        <f t="shared" si="4"/>
        <v>11.8</v>
      </c>
      <c r="N85" s="392">
        <f>Incentive!M85</f>
        <v>4</v>
      </c>
      <c r="O85" s="558">
        <f t="shared" si="5"/>
        <v>15.8</v>
      </c>
      <c r="R85" s="56"/>
      <c r="S85" s="56"/>
      <c r="T85" s="56"/>
      <c r="U85" s="56"/>
      <c r="V85" s="56"/>
      <c r="W85" s="56"/>
      <c r="X85" s="223"/>
      <c r="Y85" s="223"/>
    </row>
    <row r="86" ht="15.75" customHeight="1">
      <c r="A86" s="20">
        <v>72.0</v>
      </c>
      <c r="B86" s="31" t="s">
        <v>240</v>
      </c>
      <c r="C86" s="33" t="s">
        <v>241</v>
      </c>
      <c r="D86" s="23" t="s">
        <v>242</v>
      </c>
      <c r="E86" s="555">
        <v>8.0</v>
      </c>
      <c r="F86" s="240">
        <f t="shared" si="1"/>
        <v>3.2</v>
      </c>
      <c r="G86" s="49">
        <v>10.0</v>
      </c>
      <c r="H86" s="556">
        <f t="shared" si="2"/>
        <v>4</v>
      </c>
      <c r="I86" s="20">
        <v>2.0</v>
      </c>
      <c r="J86" s="559">
        <v>2.0</v>
      </c>
      <c r="K86" s="20">
        <v>78.0</v>
      </c>
      <c r="L86" s="48">
        <f t="shared" si="3"/>
        <v>1</v>
      </c>
      <c r="M86" s="24">
        <f t="shared" si="4"/>
        <v>12.2</v>
      </c>
      <c r="N86" s="392">
        <f>Incentive!M86</f>
        <v>4</v>
      </c>
      <c r="O86" s="24">
        <f t="shared" si="5"/>
        <v>16.2</v>
      </c>
      <c r="R86" s="56"/>
      <c r="S86" s="56"/>
      <c r="T86" s="56"/>
      <c r="U86" s="56"/>
      <c r="V86" s="56"/>
      <c r="W86" s="56"/>
      <c r="X86" s="223"/>
      <c r="Y86" s="223"/>
    </row>
    <row r="87" ht="15.75" customHeight="1">
      <c r="A87" s="20">
        <v>73.0</v>
      </c>
      <c r="B87" s="31" t="s">
        <v>243</v>
      </c>
      <c r="C87" s="33" t="s">
        <v>244</v>
      </c>
      <c r="D87" s="23" t="s">
        <v>245</v>
      </c>
      <c r="E87" s="555">
        <v>12.0</v>
      </c>
      <c r="F87" s="240">
        <f t="shared" si="1"/>
        <v>4.8</v>
      </c>
      <c r="G87" s="49">
        <v>10.0</v>
      </c>
      <c r="H87" s="556">
        <f t="shared" si="2"/>
        <v>4</v>
      </c>
      <c r="I87" s="20">
        <v>2.0</v>
      </c>
      <c r="J87" s="559">
        <v>2.0</v>
      </c>
      <c r="K87" s="20">
        <v>100.0</v>
      </c>
      <c r="L87" s="48">
        <f t="shared" si="3"/>
        <v>4</v>
      </c>
      <c r="M87" s="24">
        <f t="shared" si="4"/>
        <v>16.8</v>
      </c>
      <c r="N87" s="392">
        <f>Incentive!M87</f>
        <v>3</v>
      </c>
      <c r="O87" s="24">
        <f t="shared" si="5"/>
        <v>19.8</v>
      </c>
      <c r="R87" s="56"/>
      <c r="S87" s="56"/>
      <c r="T87" s="56"/>
      <c r="U87" s="56"/>
      <c r="V87" s="56"/>
      <c r="W87" s="56"/>
      <c r="X87" s="223"/>
      <c r="Y87" s="223"/>
    </row>
    <row r="88" ht="15.75" customHeight="1">
      <c r="A88" s="20">
        <v>74.0</v>
      </c>
      <c r="B88" s="31" t="s">
        <v>246</v>
      </c>
      <c r="C88" s="33" t="s">
        <v>247</v>
      </c>
      <c r="D88" s="23" t="s">
        <v>248</v>
      </c>
      <c r="E88" s="555">
        <v>8.0</v>
      </c>
      <c r="F88" s="240">
        <f t="shared" si="1"/>
        <v>3.2</v>
      </c>
      <c r="G88" s="49">
        <v>7.0</v>
      </c>
      <c r="H88" s="556">
        <f t="shared" si="2"/>
        <v>2.8</v>
      </c>
      <c r="I88" s="20">
        <v>2.0</v>
      </c>
      <c r="J88" s="559">
        <v>2.0</v>
      </c>
      <c r="K88" s="20">
        <v>77.0</v>
      </c>
      <c r="L88" s="48">
        <f t="shared" si="3"/>
        <v>1</v>
      </c>
      <c r="M88" s="24">
        <f t="shared" si="4"/>
        <v>11</v>
      </c>
      <c r="N88" s="392">
        <f>Incentive!M88</f>
        <v>5</v>
      </c>
      <c r="O88" s="24">
        <f t="shared" si="5"/>
        <v>16</v>
      </c>
      <c r="R88" s="56"/>
      <c r="S88" s="56"/>
      <c r="T88" s="56"/>
      <c r="U88" s="56"/>
      <c r="V88" s="56"/>
      <c r="W88" s="56"/>
      <c r="X88" s="223"/>
      <c r="Y88" s="223"/>
    </row>
    <row r="89" ht="15.75" customHeight="1">
      <c r="A89" s="20">
        <v>75.0</v>
      </c>
      <c r="B89" s="31" t="s">
        <v>249</v>
      </c>
      <c r="C89" s="34" t="s">
        <v>250</v>
      </c>
      <c r="D89" s="23" t="s">
        <v>251</v>
      </c>
      <c r="E89" s="555">
        <v>10.0</v>
      </c>
      <c r="F89" s="240">
        <f t="shared" si="1"/>
        <v>4</v>
      </c>
      <c r="G89" s="49">
        <v>7.0</v>
      </c>
      <c r="H89" s="556">
        <f t="shared" si="2"/>
        <v>2.8</v>
      </c>
      <c r="I89" s="20">
        <v>2.0</v>
      </c>
      <c r="J89" s="557">
        <v>1.0</v>
      </c>
      <c r="K89" s="20">
        <v>76.0</v>
      </c>
      <c r="L89" s="48">
        <f t="shared" si="3"/>
        <v>1</v>
      </c>
      <c r="M89" s="24">
        <f t="shared" si="4"/>
        <v>10.8</v>
      </c>
      <c r="N89" s="392">
        <f>Incentive!M89</f>
        <v>4</v>
      </c>
      <c r="O89" s="24">
        <f t="shared" si="5"/>
        <v>14.8</v>
      </c>
      <c r="R89" s="56"/>
      <c r="S89" s="56"/>
      <c r="T89" s="56"/>
      <c r="U89" s="56"/>
      <c r="V89" s="56"/>
      <c r="W89" s="56"/>
      <c r="X89" s="223"/>
      <c r="Y89" s="223"/>
    </row>
    <row r="90" ht="15.75" customHeight="1">
      <c r="A90" s="20">
        <v>76.0</v>
      </c>
      <c r="B90" s="31" t="s">
        <v>252</v>
      </c>
      <c r="C90" s="35" t="s">
        <v>253</v>
      </c>
      <c r="D90" s="36" t="s">
        <v>254</v>
      </c>
      <c r="E90" s="561">
        <v>6.0</v>
      </c>
      <c r="F90" s="240">
        <f t="shared" si="1"/>
        <v>2.4</v>
      </c>
      <c r="G90" s="262">
        <v>4.0</v>
      </c>
      <c r="H90" s="556">
        <f t="shared" si="2"/>
        <v>1.6</v>
      </c>
      <c r="I90" s="262">
        <v>2.0</v>
      </c>
      <c r="J90" s="262">
        <v>2.0</v>
      </c>
      <c r="K90" s="262">
        <v>100.0</v>
      </c>
      <c r="L90" s="48">
        <f t="shared" si="3"/>
        <v>4</v>
      </c>
      <c r="M90" s="24">
        <f t="shared" si="4"/>
        <v>12</v>
      </c>
      <c r="N90" s="392">
        <f>Incentive!M90</f>
        <v>2</v>
      </c>
      <c r="O90" s="24">
        <f t="shared" si="5"/>
        <v>14</v>
      </c>
      <c r="R90" s="56"/>
      <c r="S90" s="56"/>
      <c r="T90" s="56"/>
      <c r="U90" s="56"/>
      <c r="V90" s="56"/>
      <c r="W90" s="56"/>
      <c r="X90" s="223"/>
      <c r="Y90" s="223"/>
    </row>
    <row r="91" ht="15.75" customHeight="1">
      <c r="A91" s="20">
        <v>77.0</v>
      </c>
      <c r="B91" s="31" t="s">
        <v>255</v>
      </c>
      <c r="C91" s="39" t="s">
        <v>256</v>
      </c>
      <c r="D91" s="36" t="s">
        <v>257</v>
      </c>
      <c r="E91" s="561">
        <v>11.0</v>
      </c>
      <c r="F91" s="240">
        <f t="shared" si="1"/>
        <v>4.4</v>
      </c>
      <c r="G91" s="262">
        <v>9.0</v>
      </c>
      <c r="H91" s="556">
        <f t="shared" si="2"/>
        <v>3.6</v>
      </c>
      <c r="I91" s="262">
        <v>2.0</v>
      </c>
      <c r="J91" s="262">
        <v>2.0</v>
      </c>
      <c r="K91" s="262">
        <v>100.0</v>
      </c>
      <c r="L91" s="48">
        <f t="shared" si="3"/>
        <v>4</v>
      </c>
      <c r="M91" s="24">
        <f t="shared" si="4"/>
        <v>16</v>
      </c>
      <c r="N91" s="392" t="str">
        <f>Incentive!M91</f>
        <v/>
      </c>
      <c r="O91" s="24">
        <f t="shared" si="5"/>
        <v>16</v>
      </c>
      <c r="R91" s="56"/>
      <c r="S91" s="56"/>
      <c r="T91" s="56"/>
      <c r="U91" s="56"/>
      <c r="V91" s="56"/>
      <c r="W91" s="56"/>
      <c r="X91" s="223"/>
      <c r="Y91" s="223"/>
    </row>
    <row r="92" ht="15.75" customHeight="1">
      <c r="A92" s="20">
        <v>78.0</v>
      </c>
      <c r="B92" s="31" t="s">
        <v>258</v>
      </c>
      <c r="C92" s="40" t="s">
        <v>259</v>
      </c>
      <c r="D92" s="36" t="s">
        <v>260</v>
      </c>
      <c r="E92" s="562">
        <v>9.0</v>
      </c>
      <c r="F92" s="240">
        <f t="shared" si="1"/>
        <v>3.6</v>
      </c>
      <c r="G92" s="262">
        <v>5.0</v>
      </c>
      <c r="H92" s="556">
        <f t="shared" si="2"/>
        <v>2</v>
      </c>
      <c r="I92" s="262">
        <v>2.0</v>
      </c>
      <c r="J92" s="262">
        <v>2.0</v>
      </c>
      <c r="K92" s="262">
        <v>100.0</v>
      </c>
      <c r="L92" s="48">
        <f t="shared" si="3"/>
        <v>4</v>
      </c>
      <c r="M92" s="24">
        <f t="shared" si="4"/>
        <v>13.6</v>
      </c>
      <c r="N92" s="392" t="str">
        <f>Incentive!M92</f>
        <v/>
      </c>
      <c r="O92" s="24">
        <f t="shared" si="5"/>
        <v>13.6</v>
      </c>
      <c r="R92" s="56"/>
      <c r="S92" s="56"/>
      <c r="T92" s="56"/>
      <c r="U92" s="56"/>
      <c r="V92" s="56"/>
      <c r="W92" s="56"/>
      <c r="X92" s="223"/>
      <c r="Y92" s="223"/>
    </row>
    <row r="93" ht="15.75" customHeight="1">
      <c r="A93" s="20">
        <v>79.0</v>
      </c>
      <c r="B93" s="21" t="s">
        <v>261</v>
      </c>
      <c r="C93" s="35" t="s">
        <v>262</v>
      </c>
      <c r="D93" s="36" t="s">
        <v>263</v>
      </c>
      <c r="E93" s="561">
        <v>9.0</v>
      </c>
      <c r="F93" s="240">
        <f t="shared" si="1"/>
        <v>3.6</v>
      </c>
      <c r="G93" s="561">
        <v>5.0</v>
      </c>
      <c r="H93" s="556">
        <f t="shared" si="2"/>
        <v>2</v>
      </c>
      <c r="I93" s="262">
        <v>2.0</v>
      </c>
      <c r="J93" s="262">
        <v>2.0</v>
      </c>
      <c r="K93" s="262">
        <v>100.0</v>
      </c>
      <c r="L93" s="48">
        <f t="shared" si="3"/>
        <v>4</v>
      </c>
      <c r="M93" s="24">
        <f t="shared" si="4"/>
        <v>13.6</v>
      </c>
      <c r="N93" s="392">
        <f>Incentive!M93</f>
        <v>2</v>
      </c>
      <c r="O93" s="24">
        <f t="shared" si="5"/>
        <v>15.6</v>
      </c>
      <c r="R93" s="56"/>
      <c r="S93" s="56"/>
      <c r="T93" s="56"/>
      <c r="U93" s="56"/>
      <c r="V93" s="56"/>
      <c r="W93" s="56"/>
      <c r="X93" s="223"/>
      <c r="Y93" s="223"/>
    </row>
    <row r="94" ht="15.75" customHeight="1">
      <c r="A94" s="20">
        <v>80.0</v>
      </c>
      <c r="B94" s="21" t="s">
        <v>264</v>
      </c>
      <c r="C94" s="35" t="s">
        <v>265</v>
      </c>
      <c r="D94" s="36" t="s">
        <v>266</v>
      </c>
      <c r="E94" s="562">
        <v>14.0</v>
      </c>
      <c r="F94" s="240">
        <f t="shared" si="1"/>
        <v>5.6</v>
      </c>
      <c r="G94" s="562">
        <v>6.0</v>
      </c>
      <c r="H94" s="556">
        <f t="shared" si="2"/>
        <v>2.4</v>
      </c>
      <c r="I94" s="262">
        <v>2.0</v>
      </c>
      <c r="J94" s="262">
        <v>2.0</v>
      </c>
      <c r="K94" s="262">
        <v>100.0</v>
      </c>
      <c r="L94" s="48">
        <f t="shared" si="3"/>
        <v>4</v>
      </c>
      <c r="M94" s="24">
        <f t="shared" si="4"/>
        <v>16</v>
      </c>
      <c r="N94" s="392" t="str">
        <f>Incentive!M94</f>
        <v/>
      </c>
      <c r="O94" s="24">
        <f t="shared" si="5"/>
        <v>16</v>
      </c>
      <c r="R94" s="56"/>
      <c r="S94" s="56"/>
      <c r="T94" s="56"/>
      <c r="U94" s="56"/>
      <c r="V94" s="56"/>
      <c r="W94" s="56"/>
      <c r="X94" s="223"/>
      <c r="Y94" s="223"/>
    </row>
    <row r="95" ht="15.75" customHeight="1">
      <c r="A95" s="20">
        <v>81.0</v>
      </c>
      <c r="B95" s="21" t="s">
        <v>267</v>
      </c>
      <c r="C95" s="35" t="s">
        <v>268</v>
      </c>
      <c r="D95" s="36" t="s">
        <v>269</v>
      </c>
      <c r="E95" s="562">
        <v>10.0</v>
      </c>
      <c r="F95" s="240">
        <f t="shared" si="1"/>
        <v>4</v>
      </c>
      <c r="G95" s="562">
        <v>6.0</v>
      </c>
      <c r="H95" s="556">
        <f t="shared" si="2"/>
        <v>2.4</v>
      </c>
      <c r="I95" s="262">
        <v>2.0</v>
      </c>
      <c r="J95" s="262">
        <v>2.0</v>
      </c>
      <c r="K95" s="262">
        <v>100.0</v>
      </c>
      <c r="L95" s="48">
        <f t="shared" si="3"/>
        <v>4</v>
      </c>
      <c r="M95" s="24">
        <f t="shared" si="4"/>
        <v>14.4</v>
      </c>
      <c r="N95" s="392">
        <f>Incentive!M95</f>
        <v>2</v>
      </c>
      <c r="O95" s="24">
        <f t="shared" si="5"/>
        <v>16.4</v>
      </c>
      <c r="R95" s="56"/>
      <c r="S95" s="56"/>
      <c r="T95" s="56"/>
      <c r="U95" s="56"/>
      <c r="V95" s="56"/>
      <c r="W95" s="56"/>
      <c r="X95" s="223"/>
      <c r="Y95" s="223"/>
    </row>
    <row r="96" ht="15.75" customHeight="1">
      <c r="A96" s="20">
        <v>82.0</v>
      </c>
      <c r="B96" s="21" t="s">
        <v>270</v>
      </c>
      <c r="C96" s="35" t="s">
        <v>271</v>
      </c>
      <c r="D96" s="36" t="s">
        <v>272</v>
      </c>
      <c r="E96" s="562">
        <v>6.0</v>
      </c>
      <c r="F96" s="240">
        <f t="shared" si="1"/>
        <v>2.4</v>
      </c>
      <c r="G96" s="562">
        <v>10.0</v>
      </c>
      <c r="H96" s="556">
        <f t="shared" si="2"/>
        <v>4</v>
      </c>
      <c r="I96" s="262">
        <v>2.0</v>
      </c>
      <c r="J96" s="262">
        <v>2.0</v>
      </c>
      <c r="K96" s="262">
        <v>100.0</v>
      </c>
      <c r="L96" s="48">
        <f t="shared" si="3"/>
        <v>4</v>
      </c>
      <c r="M96" s="24">
        <f t="shared" si="4"/>
        <v>14.4</v>
      </c>
      <c r="N96" s="392">
        <f>Incentive!M96</f>
        <v>2</v>
      </c>
      <c r="O96" s="24">
        <f t="shared" si="5"/>
        <v>16.4</v>
      </c>
      <c r="R96" s="56"/>
      <c r="S96" s="56"/>
      <c r="T96" s="56"/>
      <c r="U96" s="56"/>
      <c r="V96" s="56"/>
      <c r="W96" s="56"/>
      <c r="X96" s="223"/>
      <c r="Y96" s="223"/>
    </row>
    <row r="97" ht="15.75" customHeight="1">
      <c r="A97" s="20">
        <v>83.0</v>
      </c>
      <c r="B97" s="31" t="s">
        <v>273</v>
      </c>
      <c r="C97" s="35" t="s">
        <v>274</v>
      </c>
      <c r="D97" s="36" t="s">
        <v>275</v>
      </c>
      <c r="E97" s="562">
        <v>7.0</v>
      </c>
      <c r="F97" s="240">
        <f t="shared" si="1"/>
        <v>2.8</v>
      </c>
      <c r="G97" s="562">
        <v>7.0</v>
      </c>
      <c r="H97" s="556">
        <f t="shared" si="2"/>
        <v>2.8</v>
      </c>
      <c r="I97" s="262">
        <v>2.0</v>
      </c>
      <c r="J97" s="262">
        <v>2.0</v>
      </c>
      <c r="K97" s="262">
        <v>100.0</v>
      </c>
      <c r="L97" s="48">
        <f t="shared" si="3"/>
        <v>4</v>
      </c>
      <c r="M97" s="24">
        <f t="shared" si="4"/>
        <v>13.6</v>
      </c>
      <c r="N97" s="392">
        <f>Incentive!M97</f>
        <v>1</v>
      </c>
      <c r="O97" s="24">
        <f t="shared" si="5"/>
        <v>14.6</v>
      </c>
      <c r="R97" s="56"/>
      <c r="S97" s="56"/>
      <c r="T97" s="56"/>
      <c r="U97" s="56"/>
      <c r="V97" s="56"/>
      <c r="W97" s="56"/>
      <c r="X97" s="223"/>
      <c r="Y97" s="223"/>
    </row>
    <row r="98" ht="15.75" customHeight="1">
      <c r="A98" s="20">
        <v>3.0</v>
      </c>
      <c r="B98" s="31" t="s">
        <v>276</v>
      </c>
      <c r="C98" s="35" t="s">
        <v>277</v>
      </c>
      <c r="D98" s="36" t="s">
        <v>278</v>
      </c>
      <c r="E98" s="562">
        <v>5.0</v>
      </c>
      <c r="F98" s="240">
        <f t="shared" si="1"/>
        <v>2</v>
      </c>
      <c r="G98" s="562">
        <v>3.0</v>
      </c>
      <c r="H98" s="556">
        <f t="shared" si="2"/>
        <v>1.2</v>
      </c>
      <c r="I98" s="262">
        <v>2.0</v>
      </c>
      <c r="J98" s="262">
        <v>2.0</v>
      </c>
      <c r="K98" s="262">
        <v>100.0</v>
      </c>
      <c r="L98" s="48">
        <f t="shared" si="3"/>
        <v>4</v>
      </c>
      <c r="M98" s="24">
        <f t="shared" si="4"/>
        <v>11.2</v>
      </c>
      <c r="N98" s="392" t="str">
        <f>Incentive!M98</f>
        <v/>
      </c>
      <c r="O98" s="24">
        <f t="shared" si="5"/>
        <v>11.2</v>
      </c>
      <c r="R98" s="56"/>
      <c r="S98" s="56"/>
      <c r="T98" s="56"/>
      <c r="U98" s="56"/>
      <c r="V98" s="56"/>
      <c r="W98" s="56"/>
      <c r="X98" s="223"/>
      <c r="Y98" s="223"/>
    </row>
    <row r="99" ht="15.75" customHeight="1">
      <c r="A99" s="20">
        <v>85.0</v>
      </c>
      <c r="B99" s="31" t="s">
        <v>279</v>
      </c>
      <c r="C99" s="35" t="s">
        <v>280</v>
      </c>
      <c r="D99" s="36" t="s">
        <v>281</v>
      </c>
      <c r="E99" s="561">
        <v>7.0</v>
      </c>
      <c r="F99" s="240">
        <f t="shared" si="1"/>
        <v>2.8</v>
      </c>
      <c r="G99" s="562">
        <v>2.0</v>
      </c>
      <c r="H99" s="556">
        <f t="shared" si="2"/>
        <v>0.8</v>
      </c>
      <c r="I99" s="262">
        <v>2.0</v>
      </c>
      <c r="J99" s="262">
        <v>2.0</v>
      </c>
      <c r="K99" s="262">
        <v>100.0</v>
      </c>
      <c r="L99" s="48">
        <f t="shared" si="3"/>
        <v>4</v>
      </c>
      <c r="M99" s="24">
        <f t="shared" si="4"/>
        <v>11.6</v>
      </c>
      <c r="N99" s="392">
        <f>Incentive!M99</f>
        <v>1</v>
      </c>
      <c r="O99" s="24">
        <f t="shared" si="5"/>
        <v>12.6</v>
      </c>
      <c r="R99" s="56"/>
      <c r="S99" s="56"/>
      <c r="T99" s="56"/>
      <c r="U99" s="56"/>
      <c r="V99" s="56"/>
      <c r="W99" s="56"/>
      <c r="X99" s="223"/>
      <c r="Y99" s="223"/>
    </row>
    <row r="100" ht="15.75" customHeight="1">
      <c r="A100" s="20">
        <v>86.0</v>
      </c>
      <c r="B100" s="31" t="s">
        <v>282</v>
      </c>
      <c r="C100" s="35" t="s">
        <v>283</v>
      </c>
      <c r="D100" s="36" t="s">
        <v>284</v>
      </c>
      <c r="E100" s="562">
        <v>7.0</v>
      </c>
      <c r="F100" s="240">
        <f t="shared" si="1"/>
        <v>2.8</v>
      </c>
      <c r="G100" s="562">
        <v>5.0</v>
      </c>
      <c r="H100" s="556">
        <f t="shared" si="2"/>
        <v>2</v>
      </c>
      <c r="I100" s="262">
        <v>2.0</v>
      </c>
      <c r="J100" s="262">
        <v>2.0</v>
      </c>
      <c r="K100" s="262">
        <v>100.0</v>
      </c>
      <c r="L100" s="48">
        <f t="shared" si="3"/>
        <v>4</v>
      </c>
      <c r="M100" s="24">
        <f t="shared" si="4"/>
        <v>12.8</v>
      </c>
      <c r="N100" s="392">
        <f>Incentive!M100</f>
        <v>1</v>
      </c>
      <c r="O100" s="24">
        <f t="shared" si="5"/>
        <v>13.8</v>
      </c>
      <c r="R100" s="56"/>
      <c r="S100" s="56"/>
      <c r="T100" s="56"/>
      <c r="U100" s="56"/>
      <c r="V100" s="56"/>
      <c r="W100" s="56"/>
      <c r="X100" s="223"/>
      <c r="Y100" s="223"/>
    </row>
    <row r="101" ht="15.75" customHeight="1">
      <c r="A101" s="20">
        <v>87.0</v>
      </c>
      <c r="B101" s="31" t="s">
        <v>285</v>
      </c>
      <c r="C101" s="35" t="s">
        <v>286</v>
      </c>
      <c r="D101" s="36" t="s">
        <v>287</v>
      </c>
      <c r="E101" s="561">
        <v>3.0</v>
      </c>
      <c r="F101" s="240">
        <f t="shared" si="1"/>
        <v>1.2</v>
      </c>
      <c r="G101" s="562">
        <v>3.0</v>
      </c>
      <c r="H101" s="556">
        <f t="shared" si="2"/>
        <v>1.2</v>
      </c>
      <c r="I101" s="262">
        <v>2.0</v>
      </c>
      <c r="J101" s="262">
        <v>2.0</v>
      </c>
      <c r="K101" s="262">
        <v>100.0</v>
      </c>
      <c r="L101" s="48">
        <f t="shared" si="3"/>
        <v>4</v>
      </c>
      <c r="M101" s="24">
        <f t="shared" si="4"/>
        <v>10.4</v>
      </c>
      <c r="N101" s="392">
        <f>Incentive!M101</f>
        <v>1</v>
      </c>
      <c r="O101" s="24">
        <f t="shared" si="5"/>
        <v>11.4</v>
      </c>
      <c r="R101" s="56"/>
      <c r="S101" s="56"/>
      <c r="T101" s="56"/>
      <c r="U101" s="56"/>
      <c r="V101" s="56"/>
      <c r="W101" s="56"/>
      <c r="X101" s="223"/>
      <c r="Y101" s="223"/>
    </row>
    <row r="102" ht="15.75" customHeight="1">
      <c r="A102" s="20">
        <v>88.0</v>
      </c>
      <c r="B102" s="31" t="s">
        <v>288</v>
      </c>
      <c r="C102" s="35" t="s">
        <v>289</v>
      </c>
      <c r="D102" s="36" t="s">
        <v>290</v>
      </c>
      <c r="E102" s="562">
        <v>11.0</v>
      </c>
      <c r="F102" s="240">
        <f t="shared" si="1"/>
        <v>4.4</v>
      </c>
      <c r="G102" s="262">
        <v>6.0</v>
      </c>
      <c r="H102" s="556">
        <f t="shared" si="2"/>
        <v>2.4</v>
      </c>
      <c r="I102" s="262">
        <v>2.0</v>
      </c>
      <c r="J102" s="262">
        <v>2.0</v>
      </c>
      <c r="K102" s="262">
        <v>100.0</v>
      </c>
      <c r="L102" s="48">
        <f t="shared" si="3"/>
        <v>4</v>
      </c>
      <c r="M102" s="24">
        <f t="shared" si="4"/>
        <v>14.8</v>
      </c>
      <c r="N102" s="392">
        <f>Incentive!M102</f>
        <v>2</v>
      </c>
      <c r="O102" s="24">
        <f t="shared" si="5"/>
        <v>16.8</v>
      </c>
      <c r="R102" s="56"/>
      <c r="S102" s="56"/>
      <c r="T102" s="56"/>
      <c r="U102" s="56"/>
      <c r="V102" s="56"/>
      <c r="W102" s="56"/>
      <c r="X102" s="223"/>
      <c r="Y102" s="223"/>
    </row>
    <row r="103" ht="15.75" customHeight="1">
      <c r="A103" s="20">
        <v>89.0</v>
      </c>
      <c r="B103" s="31" t="s">
        <v>291</v>
      </c>
      <c r="C103" s="35" t="s">
        <v>292</v>
      </c>
      <c r="D103" s="36" t="s">
        <v>293</v>
      </c>
      <c r="E103" s="561" t="s">
        <v>809</v>
      </c>
      <c r="F103" s="240"/>
      <c r="G103" s="561" t="s">
        <v>809</v>
      </c>
      <c r="H103" s="563"/>
      <c r="I103" s="262">
        <v>2.0</v>
      </c>
      <c r="J103" s="262">
        <v>2.0</v>
      </c>
      <c r="K103" s="262">
        <v>100.0</v>
      </c>
      <c r="L103" s="48">
        <f t="shared" si="3"/>
        <v>4</v>
      </c>
      <c r="M103" s="24">
        <f t="shared" si="4"/>
        <v>8</v>
      </c>
      <c r="N103" s="392" t="str">
        <f>Incentive!M103</f>
        <v/>
      </c>
      <c r="O103" s="24">
        <f t="shared" si="5"/>
        <v>8</v>
      </c>
      <c r="R103" s="56"/>
      <c r="S103" s="56"/>
      <c r="T103" s="56"/>
      <c r="U103" s="56"/>
      <c r="V103" s="56"/>
      <c r="W103" s="56"/>
      <c r="X103" s="223"/>
      <c r="Y103" s="223"/>
    </row>
    <row r="104" ht="15.75" customHeight="1">
      <c r="A104" s="20">
        <v>90.0</v>
      </c>
      <c r="B104" s="31" t="s">
        <v>294</v>
      </c>
      <c r="C104" s="35" t="s">
        <v>295</v>
      </c>
      <c r="D104" s="36" t="s">
        <v>296</v>
      </c>
      <c r="E104" s="264">
        <v>6.0</v>
      </c>
      <c r="F104" s="240">
        <f t="shared" ref="F104:F185" si="6">E104*(6 / 15)</f>
        <v>2.4</v>
      </c>
      <c r="G104" s="262">
        <v>7.0</v>
      </c>
      <c r="H104" s="556">
        <f t="shared" ref="H104:H185" si="7">G104*(6 / 15)</f>
        <v>2.8</v>
      </c>
      <c r="I104" s="262">
        <v>2.0</v>
      </c>
      <c r="J104" s="262">
        <v>2.0</v>
      </c>
      <c r="K104" s="262">
        <v>100.0</v>
      </c>
      <c r="L104" s="48">
        <f t="shared" si="3"/>
        <v>4</v>
      </c>
      <c r="M104" s="24">
        <f t="shared" si="4"/>
        <v>13.2</v>
      </c>
      <c r="N104" s="392">
        <f>Incentive!M104</f>
        <v>1</v>
      </c>
      <c r="O104" s="24">
        <f t="shared" si="5"/>
        <v>14.2</v>
      </c>
      <c r="R104" s="56"/>
      <c r="S104" s="56"/>
      <c r="T104" s="56"/>
      <c r="U104" s="56"/>
      <c r="V104" s="56"/>
      <c r="W104" s="56"/>
      <c r="X104" s="223"/>
      <c r="Y104" s="223"/>
    </row>
    <row r="105" ht="15.75" customHeight="1">
      <c r="A105" s="20">
        <v>91.0</v>
      </c>
      <c r="B105" s="41" t="s">
        <v>297</v>
      </c>
      <c r="C105" s="42" t="s">
        <v>298</v>
      </c>
      <c r="D105" s="43" t="s">
        <v>299</v>
      </c>
      <c r="E105" s="564">
        <v>8.0</v>
      </c>
      <c r="F105" s="240">
        <f t="shared" si="6"/>
        <v>3.2</v>
      </c>
      <c r="G105" s="49">
        <v>8.0</v>
      </c>
      <c r="H105" s="556">
        <f t="shared" si="7"/>
        <v>3.2</v>
      </c>
      <c r="I105" s="20">
        <v>2.0</v>
      </c>
      <c r="J105" s="565">
        <v>2.0</v>
      </c>
      <c r="K105" s="20">
        <v>77.0</v>
      </c>
      <c r="L105" s="48">
        <f t="shared" si="3"/>
        <v>1</v>
      </c>
      <c r="M105" s="24">
        <f t="shared" si="4"/>
        <v>11.4</v>
      </c>
      <c r="N105" s="392">
        <f>Incentive!M105</f>
        <v>3</v>
      </c>
      <c r="O105" s="24">
        <f t="shared" si="5"/>
        <v>14.4</v>
      </c>
      <c r="P105" s="56"/>
      <c r="Q105" s="56"/>
      <c r="R105" s="56"/>
      <c r="S105" s="56"/>
      <c r="T105" s="56"/>
      <c r="U105" s="56"/>
      <c r="V105" s="56"/>
      <c r="W105" s="56"/>
      <c r="X105" s="223"/>
      <c r="Y105" s="223"/>
    </row>
    <row r="106" ht="15.75" customHeight="1">
      <c r="A106" s="20">
        <v>92.0</v>
      </c>
      <c r="B106" s="41" t="s">
        <v>300</v>
      </c>
      <c r="C106" s="42" t="s">
        <v>301</v>
      </c>
      <c r="D106" s="43" t="s">
        <v>302</v>
      </c>
      <c r="E106" s="564">
        <v>14.0</v>
      </c>
      <c r="F106" s="240">
        <f t="shared" si="6"/>
        <v>5.6</v>
      </c>
      <c r="G106" s="49">
        <v>13.0</v>
      </c>
      <c r="H106" s="556">
        <f t="shared" si="7"/>
        <v>5.2</v>
      </c>
      <c r="I106" s="20">
        <v>2.0</v>
      </c>
      <c r="J106" s="565">
        <v>2.0</v>
      </c>
      <c r="K106" s="20">
        <v>76.0</v>
      </c>
      <c r="L106" s="48">
        <f t="shared" si="3"/>
        <v>1</v>
      </c>
      <c r="M106" s="24">
        <f t="shared" si="4"/>
        <v>15.8</v>
      </c>
      <c r="N106" s="392">
        <f>Incentive!M106</f>
        <v>1</v>
      </c>
      <c r="O106" s="24">
        <f t="shared" si="5"/>
        <v>16.8</v>
      </c>
      <c r="P106" s="56"/>
      <c r="Q106" s="56"/>
      <c r="R106" s="56"/>
      <c r="S106" s="56"/>
      <c r="T106" s="56"/>
      <c r="U106" s="56"/>
      <c r="V106" s="56"/>
      <c r="W106" s="56"/>
      <c r="X106" s="223"/>
      <c r="Y106" s="223"/>
    </row>
    <row r="107" ht="15.75" customHeight="1">
      <c r="A107" s="20">
        <v>93.0</v>
      </c>
      <c r="B107" s="41" t="s">
        <v>303</v>
      </c>
      <c r="C107" s="42" t="s">
        <v>304</v>
      </c>
      <c r="D107" s="43" t="s">
        <v>305</v>
      </c>
      <c r="E107" s="564">
        <v>10.0</v>
      </c>
      <c r="F107" s="240">
        <f t="shared" si="6"/>
        <v>4</v>
      </c>
      <c r="G107" s="49">
        <v>10.0</v>
      </c>
      <c r="H107" s="556">
        <f t="shared" si="7"/>
        <v>4</v>
      </c>
      <c r="I107" s="20">
        <v>2.0</v>
      </c>
      <c r="J107" s="565">
        <v>2.0</v>
      </c>
      <c r="K107" s="20">
        <v>78.0</v>
      </c>
      <c r="L107" s="48">
        <f t="shared" si="3"/>
        <v>1</v>
      </c>
      <c r="M107" s="24">
        <f t="shared" si="4"/>
        <v>13</v>
      </c>
      <c r="N107" s="392">
        <f>Incentive!M107</f>
        <v>5</v>
      </c>
      <c r="O107" s="24">
        <f t="shared" si="5"/>
        <v>18</v>
      </c>
      <c r="P107" s="56"/>
      <c r="Q107" s="56"/>
      <c r="R107" s="56"/>
      <c r="S107" s="56"/>
      <c r="T107" s="56"/>
      <c r="U107" s="56"/>
      <c r="V107" s="56"/>
      <c r="W107" s="56"/>
      <c r="X107" s="223"/>
      <c r="Y107" s="223"/>
    </row>
    <row r="108" ht="15.75" customHeight="1">
      <c r="A108" s="20">
        <v>94.0</v>
      </c>
      <c r="B108" s="41" t="s">
        <v>306</v>
      </c>
      <c r="C108" s="42" t="s">
        <v>307</v>
      </c>
      <c r="D108" s="43" t="s">
        <v>308</v>
      </c>
      <c r="E108" s="564">
        <v>11.0</v>
      </c>
      <c r="F108" s="240">
        <f t="shared" si="6"/>
        <v>4.4</v>
      </c>
      <c r="G108" s="49">
        <v>10.0</v>
      </c>
      <c r="H108" s="556">
        <f t="shared" si="7"/>
        <v>4</v>
      </c>
      <c r="I108" s="20">
        <v>2.0</v>
      </c>
      <c r="J108" s="565">
        <v>2.0</v>
      </c>
      <c r="K108" s="20">
        <v>81.0</v>
      </c>
      <c r="L108" s="48">
        <f t="shared" si="3"/>
        <v>1</v>
      </c>
      <c r="M108" s="24">
        <f t="shared" si="4"/>
        <v>13.4</v>
      </c>
      <c r="N108" s="392">
        <f>Incentive!M108</f>
        <v>5</v>
      </c>
      <c r="O108" s="24">
        <f t="shared" si="5"/>
        <v>18.4</v>
      </c>
      <c r="P108" s="56"/>
      <c r="Q108" s="56"/>
      <c r="R108" s="56"/>
      <c r="S108" s="56"/>
      <c r="T108" s="56"/>
      <c r="U108" s="56"/>
      <c r="V108" s="56"/>
      <c r="W108" s="56"/>
      <c r="X108" s="223"/>
      <c r="Y108" s="223"/>
    </row>
    <row r="109" ht="15.75" customHeight="1">
      <c r="A109" s="20">
        <v>95.0</v>
      </c>
      <c r="B109" s="41" t="s">
        <v>309</v>
      </c>
      <c r="C109" s="42" t="s">
        <v>310</v>
      </c>
      <c r="D109" s="43" t="s">
        <v>311</v>
      </c>
      <c r="E109" s="564">
        <v>11.0</v>
      </c>
      <c r="F109" s="240">
        <f t="shared" si="6"/>
        <v>4.4</v>
      </c>
      <c r="G109" s="49">
        <v>4.0</v>
      </c>
      <c r="H109" s="556">
        <f t="shared" si="7"/>
        <v>1.6</v>
      </c>
      <c r="I109" s="20">
        <v>2.0</v>
      </c>
      <c r="J109" s="557">
        <v>2.0</v>
      </c>
      <c r="K109" s="20">
        <v>77.0</v>
      </c>
      <c r="L109" s="48">
        <f t="shared" si="3"/>
        <v>1</v>
      </c>
      <c r="M109" s="24">
        <f t="shared" si="4"/>
        <v>11</v>
      </c>
      <c r="N109" s="392">
        <f>Incentive!M109</f>
        <v>1</v>
      </c>
      <c r="O109" s="24">
        <f t="shared" si="5"/>
        <v>12</v>
      </c>
      <c r="P109" s="56"/>
      <c r="Q109" s="56"/>
      <c r="R109" s="56"/>
      <c r="S109" s="56"/>
      <c r="T109" s="56"/>
      <c r="U109" s="56"/>
      <c r="V109" s="56"/>
      <c r="W109" s="56"/>
      <c r="X109" s="223"/>
      <c r="Y109" s="223"/>
    </row>
    <row r="110" ht="15.75" customHeight="1">
      <c r="A110" s="20">
        <v>96.0</v>
      </c>
      <c r="B110" s="41" t="s">
        <v>312</v>
      </c>
      <c r="C110" s="42" t="s">
        <v>313</v>
      </c>
      <c r="D110" s="43" t="s">
        <v>314</v>
      </c>
      <c r="E110" s="564">
        <v>13.0</v>
      </c>
      <c r="F110" s="240">
        <f t="shared" si="6"/>
        <v>5.2</v>
      </c>
      <c r="G110" s="49">
        <v>12.0</v>
      </c>
      <c r="H110" s="556">
        <f t="shared" si="7"/>
        <v>4.8</v>
      </c>
      <c r="I110" s="20">
        <v>2.0</v>
      </c>
      <c r="J110" s="565">
        <v>2.0</v>
      </c>
      <c r="K110" s="20">
        <v>77.0</v>
      </c>
      <c r="L110" s="48">
        <f t="shared" si="3"/>
        <v>1</v>
      </c>
      <c r="M110" s="24">
        <f t="shared" si="4"/>
        <v>15</v>
      </c>
      <c r="N110" s="392">
        <f>Incentive!M110</f>
        <v>3</v>
      </c>
      <c r="O110" s="24">
        <f t="shared" si="5"/>
        <v>18</v>
      </c>
      <c r="P110" s="56"/>
      <c r="Q110" s="56"/>
      <c r="R110" s="56"/>
      <c r="S110" s="56"/>
      <c r="T110" s="56"/>
      <c r="U110" s="56"/>
      <c r="V110" s="56"/>
      <c r="W110" s="56"/>
      <c r="X110" s="223"/>
      <c r="Y110" s="223"/>
    </row>
    <row r="111" ht="15.75" customHeight="1">
      <c r="A111" s="20">
        <v>97.0</v>
      </c>
      <c r="B111" s="41" t="s">
        <v>315</v>
      </c>
      <c r="C111" s="42" t="s">
        <v>316</v>
      </c>
      <c r="D111" s="43" t="s">
        <v>317</v>
      </c>
      <c r="E111" s="564">
        <v>11.0</v>
      </c>
      <c r="F111" s="240">
        <f t="shared" si="6"/>
        <v>4.4</v>
      </c>
      <c r="G111" s="49">
        <v>5.0</v>
      </c>
      <c r="H111" s="556">
        <f t="shared" si="7"/>
        <v>2</v>
      </c>
      <c r="I111" s="20">
        <v>2.0</v>
      </c>
      <c r="J111" s="565">
        <v>2.0</v>
      </c>
      <c r="K111" s="20">
        <v>77.0</v>
      </c>
      <c r="L111" s="48">
        <f t="shared" si="3"/>
        <v>1</v>
      </c>
      <c r="M111" s="24">
        <f t="shared" si="4"/>
        <v>11.4</v>
      </c>
      <c r="N111" s="392">
        <f>Incentive!M111</f>
        <v>3</v>
      </c>
      <c r="O111" s="558">
        <f t="shared" si="5"/>
        <v>14.4</v>
      </c>
      <c r="P111" s="56"/>
      <c r="Q111" s="56"/>
      <c r="R111" s="56"/>
      <c r="S111" s="56"/>
      <c r="T111" s="56"/>
      <c r="U111" s="56"/>
      <c r="V111" s="56"/>
      <c r="W111" s="56"/>
      <c r="X111" s="223"/>
      <c r="Y111" s="223"/>
    </row>
    <row r="112" ht="15.75" customHeight="1">
      <c r="A112" s="20">
        <v>98.0</v>
      </c>
      <c r="B112" s="41" t="s">
        <v>318</v>
      </c>
      <c r="C112" s="42" t="s">
        <v>319</v>
      </c>
      <c r="D112" s="43" t="s">
        <v>320</v>
      </c>
      <c r="E112" s="564">
        <v>9.0</v>
      </c>
      <c r="F112" s="240">
        <f t="shared" si="6"/>
        <v>3.6</v>
      </c>
      <c r="G112" s="49">
        <v>10.0</v>
      </c>
      <c r="H112" s="556">
        <f t="shared" si="7"/>
        <v>4</v>
      </c>
      <c r="I112" s="20">
        <v>2.0</v>
      </c>
      <c r="J112" s="565">
        <v>2.0</v>
      </c>
      <c r="K112" s="20">
        <v>78.0</v>
      </c>
      <c r="L112" s="48">
        <f t="shared" si="3"/>
        <v>1</v>
      </c>
      <c r="M112" s="24">
        <f t="shared" si="4"/>
        <v>12.6</v>
      </c>
      <c r="N112" s="392">
        <f>Incentive!M112</f>
        <v>5</v>
      </c>
      <c r="O112" s="558">
        <f t="shared" si="5"/>
        <v>17.6</v>
      </c>
      <c r="P112" s="56"/>
      <c r="Q112" s="56"/>
      <c r="R112" s="56"/>
      <c r="S112" s="56"/>
      <c r="T112" s="56"/>
      <c r="U112" s="56"/>
      <c r="V112" s="56"/>
      <c r="W112" s="56"/>
      <c r="X112" s="223"/>
      <c r="Y112" s="223"/>
    </row>
    <row r="113" ht="15.75" customHeight="1">
      <c r="A113" s="20">
        <v>99.0</v>
      </c>
      <c r="B113" s="41" t="s">
        <v>321</v>
      </c>
      <c r="C113" s="42" t="s">
        <v>322</v>
      </c>
      <c r="D113" s="43" t="s">
        <v>323</v>
      </c>
      <c r="E113" s="564"/>
      <c r="F113" s="240">
        <f t="shared" si="6"/>
        <v>0</v>
      </c>
      <c r="G113" s="24"/>
      <c r="H113" s="556">
        <f t="shared" si="7"/>
        <v>0</v>
      </c>
      <c r="I113" s="20">
        <v>2.0</v>
      </c>
      <c r="J113" s="557">
        <v>2.0</v>
      </c>
      <c r="K113" s="20">
        <v>79.0</v>
      </c>
      <c r="L113" s="48">
        <f t="shared" si="3"/>
        <v>1</v>
      </c>
      <c r="M113" s="24">
        <f t="shared" si="4"/>
        <v>5</v>
      </c>
      <c r="N113" s="392" t="str">
        <f>Incentive!M113</f>
        <v/>
      </c>
      <c r="O113" s="558">
        <f t="shared" si="5"/>
        <v>5</v>
      </c>
      <c r="P113" s="56"/>
      <c r="Q113" s="56"/>
      <c r="R113" s="56"/>
      <c r="S113" s="56"/>
      <c r="T113" s="56"/>
      <c r="U113" s="56"/>
      <c r="V113" s="56"/>
      <c r="W113" s="56"/>
      <c r="X113" s="223"/>
      <c r="Y113" s="223"/>
    </row>
    <row r="114" ht="15.75" customHeight="1">
      <c r="A114" s="20">
        <v>100.0</v>
      </c>
      <c r="B114" s="41" t="s">
        <v>324</v>
      </c>
      <c r="C114" s="42" t="s">
        <v>325</v>
      </c>
      <c r="D114" s="43" t="s">
        <v>326</v>
      </c>
      <c r="E114" s="564">
        <v>12.0</v>
      </c>
      <c r="F114" s="240">
        <f t="shared" si="6"/>
        <v>4.8</v>
      </c>
      <c r="G114" s="49">
        <v>13.0</v>
      </c>
      <c r="H114" s="556">
        <f t="shared" si="7"/>
        <v>5.2</v>
      </c>
      <c r="I114" s="20">
        <v>2.0</v>
      </c>
      <c r="J114" s="565">
        <v>2.0</v>
      </c>
      <c r="K114" s="20">
        <v>78.0</v>
      </c>
      <c r="L114" s="48">
        <f t="shared" si="3"/>
        <v>1</v>
      </c>
      <c r="M114" s="24">
        <f t="shared" si="4"/>
        <v>15</v>
      </c>
      <c r="N114" s="392">
        <f>Incentive!M114</f>
        <v>5</v>
      </c>
      <c r="O114" s="558">
        <f t="shared" si="5"/>
        <v>20</v>
      </c>
      <c r="P114" s="56"/>
      <c r="Q114" s="56"/>
      <c r="R114" s="56"/>
      <c r="S114" s="56"/>
      <c r="T114" s="56"/>
      <c r="U114" s="56"/>
      <c r="V114" s="56"/>
      <c r="W114" s="56"/>
      <c r="X114" s="223"/>
      <c r="Y114" s="223"/>
    </row>
    <row r="115" ht="15.75" customHeight="1">
      <c r="A115" s="20">
        <v>101.0</v>
      </c>
      <c r="B115" s="41" t="s">
        <v>327</v>
      </c>
      <c r="C115" s="42" t="s">
        <v>328</v>
      </c>
      <c r="D115" s="43" t="s">
        <v>329</v>
      </c>
      <c r="E115" s="564">
        <v>12.0</v>
      </c>
      <c r="F115" s="240">
        <f t="shared" si="6"/>
        <v>4.8</v>
      </c>
      <c r="G115" s="49">
        <v>10.0</v>
      </c>
      <c r="H115" s="556">
        <f t="shared" si="7"/>
        <v>4</v>
      </c>
      <c r="I115" s="20">
        <v>2.0</v>
      </c>
      <c r="J115" s="565">
        <v>2.0</v>
      </c>
      <c r="K115" s="20">
        <v>76.0</v>
      </c>
      <c r="L115" s="48">
        <f t="shared" si="3"/>
        <v>1</v>
      </c>
      <c r="M115" s="24">
        <f t="shared" si="4"/>
        <v>13.8</v>
      </c>
      <c r="N115" s="392">
        <f>Incentive!M115</f>
        <v>5</v>
      </c>
      <c r="O115" s="558">
        <f t="shared" si="5"/>
        <v>18.8</v>
      </c>
      <c r="P115" s="56"/>
      <c r="Q115" s="56"/>
      <c r="R115" s="56"/>
      <c r="S115" s="56"/>
      <c r="T115" s="56"/>
      <c r="U115" s="56"/>
      <c r="V115" s="56"/>
      <c r="W115" s="56"/>
      <c r="X115" s="223"/>
      <c r="Y115" s="223"/>
    </row>
    <row r="116" ht="15.75" customHeight="1">
      <c r="A116" s="20">
        <v>102.0</v>
      </c>
      <c r="B116" s="41" t="s">
        <v>330</v>
      </c>
      <c r="C116" s="42" t="s">
        <v>331</v>
      </c>
      <c r="D116" s="43" t="s">
        <v>332</v>
      </c>
      <c r="E116" s="564">
        <v>13.0</v>
      </c>
      <c r="F116" s="240">
        <f t="shared" si="6"/>
        <v>5.2</v>
      </c>
      <c r="G116" s="49">
        <v>6.0</v>
      </c>
      <c r="H116" s="556">
        <f t="shared" si="7"/>
        <v>2.4</v>
      </c>
      <c r="I116" s="20">
        <v>2.0</v>
      </c>
      <c r="J116" s="565">
        <v>2.0</v>
      </c>
      <c r="K116" s="20">
        <v>76.0</v>
      </c>
      <c r="L116" s="48">
        <f t="shared" si="3"/>
        <v>1</v>
      </c>
      <c r="M116" s="24">
        <f t="shared" si="4"/>
        <v>12.6</v>
      </c>
      <c r="N116" s="392">
        <f>Incentive!M116</f>
        <v>2</v>
      </c>
      <c r="O116" s="558">
        <f t="shared" si="5"/>
        <v>14.6</v>
      </c>
      <c r="P116" s="56"/>
      <c r="Q116" s="56"/>
      <c r="R116" s="56"/>
      <c r="S116" s="56"/>
      <c r="T116" s="56"/>
      <c r="U116" s="56"/>
      <c r="V116" s="56"/>
      <c r="W116" s="56"/>
      <c r="X116" s="223"/>
      <c r="Y116" s="223"/>
    </row>
    <row r="117" ht="15.75" customHeight="1">
      <c r="A117" s="20">
        <v>103.0</v>
      </c>
      <c r="B117" s="41" t="s">
        <v>333</v>
      </c>
      <c r="C117" s="42" t="s">
        <v>334</v>
      </c>
      <c r="D117" s="43" t="s">
        <v>335</v>
      </c>
      <c r="E117" s="564">
        <v>11.0</v>
      </c>
      <c r="F117" s="240">
        <f t="shared" si="6"/>
        <v>4.4</v>
      </c>
      <c r="G117" s="49">
        <v>13.0</v>
      </c>
      <c r="H117" s="556">
        <f t="shared" si="7"/>
        <v>5.2</v>
      </c>
      <c r="I117" s="20">
        <v>2.0</v>
      </c>
      <c r="J117" s="565">
        <v>2.0</v>
      </c>
      <c r="K117" s="20">
        <v>78.0</v>
      </c>
      <c r="L117" s="48">
        <f t="shared" si="3"/>
        <v>1</v>
      </c>
      <c r="M117" s="24">
        <f t="shared" si="4"/>
        <v>14.6</v>
      </c>
      <c r="N117" s="392">
        <f>Incentive!M117</f>
        <v>2</v>
      </c>
      <c r="O117" s="558">
        <f t="shared" si="5"/>
        <v>16.6</v>
      </c>
      <c r="P117" s="56"/>
      <c r="Q117" s="56"/>
      <c r="R117" s="56"/>
      <c r="S117" s="56"/>
      <c r="T117" s="56"/>
      <c r="U117" s="56"/>
      <c r="V117" s="56"/>
      <c r="W117" s="56"/>
      <c r="X117" s="223"/>
      <c r="Y117" s="223"/>
    </row>
    <row r="118" ht="15.75" customHeight="1">
      <c r="A118" s="20">
        <v>104.0</v>
      </c>
      <c r="B118" s="41" t="s">
        <v>336</v>
      </c>
      <c r="C118" s="42" t="s">
        <v>337</v>
      </c>
      <c r="D118" s="43" t="s">
        <v>338</v>
      </c>
      <c r="E118" s="564">
        <v>11.0</v>
      </c>
      <c r="F118" s="240">
        <f t="shared" si="6"/>
        <v>4.4</v>
      </c>
      <c r="G118" s="49">
        <v>6.0</v>
      </c>
      <c r="H118" s="556">
        <f t="shared" si="7"/>
        <v>2.4</v>
      </c>
      <c r="I118" s="20">
        <v>2.0</v>
      </c>
      <c r="J118" s="565">
        <v>2.0</v>
      </c>
      <c r="K118" s="20">
        <v>78.0</v>
      </c>
      <c r="L118" s="48">
        <f t="shared" si="3"/>
        <v>1</v>
      </c>
      <c r="M118" s="24">
        <f t="shared" si="4"/>
        <v>11.8</v>
      </c>
      <c r="N118" s="392">
        <f>Incentive!M118</f>
        <v>4</v>
      </c>
      <c r="O118" s="558">
        <f t="shared" si="5"/>
        <v>15.8</v>
      </c>
      <c r="P118" s="56"/>
      <c r="Q118" s="56"/>
      <c r="R118" s="56"/>
      <c r="S118" s="56"/>
      <c r="T118" s="56"/>
      <c r="U118" s="56"/>
      <c r="V118" s="56"/>
      <c r="W118" s="56"/>
      <c r="X118" s="223"/>
      <c r="Y118" s="223"/>
    </row>
    <row r="119" ht="15.75" customHeight="1">
      <c r="A119" s="20">
        <v>105.0</v>
      </c>
      <c r="B119" s="41" t="s">
        <v>339</v>
      </c>
      <c r="C119" s="42" t="s">
        <v>340</v>
      </c>
      <c r="D119" s="43" t="s">
        <v>341</v>
      </c>
      <c r="E119" s="564">
        <v>12.0</v>
      </c>
      <c r="F119" s="240">
        <f t="shared" si="6"/>
        <v>4.8</v>
      </c>
      <c r="G119" s="49">
        <v>7.0</v>
      </c>
      <c r="H119" s="556">
        <f t="shared" si="7"/>
        <v>2.8</v>
      </c>
      <c r="I119" s="20">
        <v>2.0</v>
      </c>
      <c r="J119" s="565">
        <v>2.0</v>
      </c>
      <c r="K119" s="20">
        <v>79.0</v>
      </c>
      <c r="L119" s="48">
        <f t="shared" si="3"/>
        <v>1</v>
      </c>
      <c r="M119" s="24">
        <f t="shared" si="4"/>
        <v>12.6</v>
      </c>
      <c r="N119" s="392">
        <f>Incentive!M119</f>
        <v>2</v>
      </c>
      <c r="O119" s="558">
        <f t="shared" si="5"/>
        <v>14.6</v>
      </c>
      <c r="P119" s="56"/>
      <c r="Q119" s="56"/>
      <c r="R119" s="56"/>
      <c r="S119" s="56"/>
      <c r="T119" s="56"/>
      <c r="U119" s="56"/>
      <c r="V119" s="56"/>
      <c r="W119" s="56"/>
      <c r="X119" s="223"/>
      <c r="Y119" s="223"/>
    </row>
    <row r="120" ht="15.75" customHeight="1">
      <c r="A120" s="20">
        <v>106.0</v>
      </c>
      <c r="B120" s="41" t="s">
        <v>342</v>
      </c>
      <c r="C120" s="42" t="s">
        <v>343</v>
      </c>
      <c r="D120" s="43" t="s">
        <v>344</v>
      </c>
      <c r="E120" s="564">
        <v>11.0</v>
      </c>
      <c r="F120" s="240">
        <f t="shared" si="6"/>
        <v>4.4</v>
      </c>
      <c r="G120" s="49">
        <v>9.0</v>
      </c>
      <c r="H120" s="556">
        <f t="shared" si="7"/>
        <v>3.6</v>
      </c>
      <c r="I120" s="20">
        <v>2.0</v>
      </c>
      <c r="J120" s="565">
        <v>2.0</v>
      </c>
      <c r="K120" s="20">
        <v>79.0</v>
      </c>
      <c r="L120" s="48">
        <f t="shared" si="3"/>
        <v>1</v>
      </c>
      <c r="M120" s="24">
        <f t="shared" si="4"/>
        <v>13</v>
      </c>
      <c r="N120" s="392">
        <f>Incentive!M120</f>
        <v>5</v>
      </c>
      <c r="O120" s="558">
        <f t="shared" si="5"/>
        <v>18</v>
      </c>
      <c r="P120" s="56"/>
      <c r="Q120" s="56"/>
      <c r="R120" s="56"/>
      <c r="S120" s="56"/>
      <c r="T120" s="56"/>
      <c r="U120" s="56"/>
      <c r="V120" s="56"/>
      <c r="W120" s="56"/>
      <c r="X120" s="223"/>
      <c r="Y120" s="223"/>
    </row>
    <row r="121" ht="15.75" customHeight="1">
      <c r="A121" s="20">
        <v>107.0</v>
      </c>
      <c r="B121" s="41" t="s">
        <v>345</v>
      </c>
      <c r="C121" s="42" t="s">
        <v>346</v>
      </c>
      <c r="D121" s="43" t="s">
        <v>347</v>
      </c>
      <c r="E121" s="564">
        <v>13.0</v>
      </c>
      <c r="F121" s="240">
        <f t="shared" si="6"/>
        <v>5.2</v>
      </c>
      <c r="G121" s="49">
        <v>11.0</v>
      </c>
      <c r="H121" s="556">
        <f t="shared" si="7"/>
        <v>4.4</v>
      </c>
      <c r="I121" s="20">
        <v>2.0</v>
      </c>
      <c r="J121" s="565">
        <v>2.0</v>
      </c>
      <c r="K121" s="20">
        <v>79.0</v>
      </c>
      <c r="L121" s="48">
        <f t="shared" si="3"/>
        <v>1</v>
      </c>
      <c r="M121" s="24">
        <f t="shared" si="4"/>
        <v>14.6</v>
      </c>
      <c r="N121" s="392">
        <f>Incentive!M121</f>
        <v>3</v>
      </c>
      <c r="O121" s="558">
        <f t="shared" si="5"/>
        <v>17.6</v>
      </c>
      <c r="P121" s="56"/>
      <c r="Q121" s="56"/>
      <c r="R121" s="56"/>
      <c r="S121" s="56"/>
      <c r="T121" s="56"/>
      <c r="U121" s="56"/>
      <c r="V121" s="56"/>
      <c r="W121" s="56"/>
      <c r="X121" s="223"/>
      <c r="Y121" s="223"/>
    </row>
    <row r="122" ht="15.75" customHeight="1">
      <c r="A122" s="20">
        <v>108.0</v>
      </c>
      <c r="B122" s="41" t="s">
        <v>348</v>
      </c>
      <c r="C122" s="42" t="s">
        <v>349</v>
      </c>
      <c r="D122" s="43" t="s">
        <v>350</v>
      </c>
      <c r="E122" s="564">
        <v>13.0</v>
      </c>
      <c r="F122" s="240">
        <f t="shared" si="6"/>
        <v>5.2</v>
      </c>
      <c r="G122" s="49">
        <v>8.0</v>
      </c>
      <c r="H122" s="556">
        <f t="shared" si="7"/>
        <v>3.2</v>
      </c>
      <c r="I122" s="20">
        <v>2.0</v>
      </c>
      <c r="J122" s="565">
        <v>2.0</v>
      </c>
      <c r="K122" s="20">
        <v>80.0</v>
      </c>
      <c r="L122" s="48">
        <f t="shared" si="3"/>
        <v>1</v>
      </c>
      <c r="M122" s="24">
        <f t="shared" si="4"/>
        <v>13.4</v>
      </c>
      <c r="N122" s="392">
        <f>Incentive!M122</f>
        <v>2</v>
      </c>
      <c r="O122" s="558">
        <f t="shared" si="5"/>
        <v>15.4</v>
      </c>
      <c r="P122" s="56"/>
      <c r="Q122" s="56"/>
      <c r="R122" s="56"/>
      <c r="S122" s="56"/>
      <c r="T122" s="56"/>
      <c r="U122" s="56"/>
      <c r="V122" s="56"/>
      <c r="W122" s="56"/>
      <c r="X122" s="223"/>
      <c r="Y122" s="223"/>
    </row>
    <row r="123" ht="15.75" customHeight="1">
      <c r="A123" s="20">
        <v>109.0</v>
      </c>
      <c r="B123" s="41" t="s">
        <v>351</v>
      </c>
      <c r="C123" s="42" t="s">
        <v>352</v>
      </c>
      <c r="D123" s="43" t="s">
        <v>353</v>
      </c>
      <c r="E123" s="564">
        <v>12.0</v>
      </c>
      <c r="F123" s="240">
        <f t="shared" si="6"/>
        <v>4.8</v>
      </c>
      <c r="G123" s="49">
        <v>9.0</v>
      </c>
      <c r="H123" s="556">
        <f t="shared" si="7"/>
        <v>3.6</v>
      </c>
      <c r="I123" s="20">
        <v>2.0</v>
      </c>
      <c r="J123" s="565">
        <v>2.0</v>
      </c>
      <c r="K123" s="20">
        <v>77.0</v>
      </c>
      <c r="L123" s="48">
        <f t="shared" si="3"/>
        <v>1</v>
      </c>
      <c r="M123" s="24">
        <f t="shared" si="4"/>
        <v>13.4</v>
      </c>
      <c r="N123" s="392">
        <f>Incentive!M123</f>
        <v>3</v>
      </c>
      <c r="O123" s="558">
        <f t="shared" si="5"/>
        <v>16.4</v>
      </c>
      <c r="P123" s="56"/>
      <c r="Q123" s="56"/>
      <c r="R123" s="56"/>
      <c r="S123" s="56"/>
      <c r="T123" s="56"/>
      <c r="U123" s="56"/>
      <c r="V123" s="56"/>
      <c r="W123" s="56"/>
      <c r="X123" s="223"/>
      <c r="Y123" s="223"/>
    </row>
    <row r="124" ht="15.75" customHeight="1">
      <c r="A124" s="20">
        <v>110.0</v>
      </c>
      <c r="B124" s="41" t="s">
        <v>354</v>
      </c>
      <c r="C124" s="42" t="s">
        <v>355</v>
      </c>
      <c r="D124" s="43" t="s">
        <v>356</v>
      </c>
      <c r="E124" s="564">
        <v>12.0</v>
      </c>
      <c r="F124" s="240">
        <f t="shared" si="6"/>
        <v>4.8</v>
      </c>
      <c r="G124" s="49">
        <v>9.0</v>
      </c>
      <c r="H124" s="556">
        <f t="shared" si="7"/>
        <v>3.6</v>
      </c>
      <c r="I124" s="20">
        <v>2.0</v>
      </c>
      <c r="J124" s="565">
        <v>2.0</v>
      </c>
      <c r="K124" s="20">
        <v>80.0</v>
      </c>
      <c r="L124" s="48">
        <f t="shared" si="3"/>
        <v>1</v>
      </c>
      <c r="M124" s="24">
        <f t="shared" si="4"/>
        <v>13.4</v>
      </c>
      <c r="N124" s="392">
        <f>Incentive!M124</f>
        <v>3</v>
      </c>
      <c r="O124" s="558">
        <f t="shared" si="5"/>
        <v>16.4</v>
      </c>
      <c r="P124" s="56"/>
      <c r="Q124" s="56"/>
      <c r="R124" s="56"/>
      <c r="S124" s="56"/>
      <c r="T124" s="56"/>
      <c r="U124" s="56"/>
      <c r="V124" s="56"/>
      <c r="W124" s="56"/>
      <c r="X124" s="223"/>
      <c r="Y124" s="223"/>
    </row>
    <row r="125" ht="15.75" customHeight="1">
      <c r="A125" s="20">
        <v>111.0</v>
      </c>
      <c r="B125" s="41" t="s">
        <v>357</v>
      </c>
      <c r="C125" s="42" t="s">
        <v>358</v>
      </c>
      <c r="D125" s="43" t="s">
        <v>359</v>
      </c>
      <c r="E125" s="564">
        <v>10.0</v>
      </c>
      <c r="F125" s="240">
        <f t="shared" si="6"/>
        <v>4</v>
      </c>
      <c r="G125" s="49">
        <v>13.0</v>
      </c>
      <c r="H125" s="556">
        <f t="shared" si="7"/>
        <v>5.2</v>
      </c>
      <c r="I125" s="20">
        <v>2.0</v>
      </c>
      <c r="J125" s="565">
        <v>2.0</v>
      </c>
      <c r="K125" s="20">
        <v>76.0</v>
      </c>
      <c r="L125" s="48">
        <f t="shared" si="3"/>
        <v>1</v>
      </c>
      <c r="M125" s="24">
        <f t="shared" si="4"/>
        <v>14.2</v>
      </c>
      <c r="N125" s="392">
        <f>Incentive!M125</f>
        <v>3</v>
      </c>
      <c r="O125" s="558">
        <f t="shared" si="5"/>
        <v>17.2</v>
      </c>
      <c r="P125" s="56"/>
      <c r="Q125" s="56"/>
      <c r="R125" s="56"/>
      <c r="S125" s="56"/>
      <c r="T125" s="56"/>
      <c r="U125" s="56"/>
      <c r="V125" s="56"/>
      <c r="W125" s="56"/>
      <c r="X125" s="223"/>
      <c r="Y125" s="223"/>
    </row>
    <row r="126" ht="15.75" customHeight="1">
      <c r="A126" s="20">
        <v>112.0</v>
      </c>
      <c r="B126" s="41" t="s">
        <v>360</v>
      </c>
      <c r="C126" s="42" t="s">
        <v>361</v>
      </c>
      <c r="D126" s="43" t="s">
        <v>362</v>
      </c>
      <c r="E126" s="564">
        <v>10.0</v>
      </c>
      <c r="F126" s="240">
        <f t="shared" si="6"/>
        <v>4</v>
      </c>
      <c r="G126" s="49">
        <v>6.0</v>
      </c>
      <c r="H126" s="556">
        <f t="shared" si="7"/>
        <v>2.4</v>
      </c>
      <c r="I126" s="20">
        <v>2.0</v>
      </c>
      <c r="J126" s="565">
        <v>2.0</v>
      </c>
      <c r="K126" s="20">
        <v>77.0</v>
      </c>
      <c r="L126" s="48">
        <f t="shared" si="3"/>
        <v>1</v>
      </c>
      <c r="M126" s="24">
        <f t="shared" si="4"/>
        <v>11.4</v>
      </c>
      <c r="N126" s="392">
        <f>Incentive!M126</f>
        <v>4</v>
      </c>
      <c r="O126" s="558">
        <f t="shared" si="5"/>
        <v>15.4</v>
      </c>
      <c r="P126" s="56"/>
      <c r="Q126" s="56"/>
      <c r="R126" s="56"/>
      <c r="S126" s="56"/>
      <c r="T126" s="56"/>
      <c r="U126" s="56"/>
      <c r="V126" s="56"/>
      <c r="W126" s="56"/>
      <c r="X126" s="223"/>
      <c r="Y126" s="223"/>
    </row>
    <row r="127" ht="15.75" customHeight="1">
      <c r="A127" s="20">
        <v>113.0</v>
      </c>
      <c r="B127" s="41" t="s">
        <v>363</v>
      </c>
      <c r="C127" s="42" t="s">
        <v>364</v>
      </c>
      <c r="D127" s="43" t="s">
        <v>365</v>
      </c>
      <c r="E127" s="564">
        <v>12.0</v>
      </c>
      <c r="F127" s="240">
        <f t="shared" si="6"/>
        <v>4.8</v>
      </c>
      <c r="G127" s="49">
        <v>13.0</v>
      </c>
      <c r="H127" s="556">
        <f t="shared" si="7"/>
        <v>5.2</v>
      </c>
      <c r="I127" s="20">
        <v>2.0</v>
      </c>
      <c r="J127" s="565">
        <v>2.0</v>
      </c>
      <c r="K127" s="20">
        <v>76.0</v>
      </c>
      <c r="L127" s="48">
        <f t="shared" si="3"/>
        <v>1</v>
      </c>
      <c r="M127" s="24">
        <f t="shared" si="4"/>
        <v>15</v>
      </c>
      <c r="N127" s="392">
        <f>Incentive!M127</f>
        <v>4</v>
      </c>
      <c r="O127" s="558">
        <f t="shared" si="5"/>
        <v>19</v>
      </c>
      <c r="P127" s="56"/>
      <c r="Q127" s="56"/>
      <c r="R127" s="56"/>
      <c r="S127" s="56"/>
      <c r="T127" s="56"/>
      <c r="U127" s="56"/>
      <c r="V127" s="56"/>
      <c r="W127" s="56"/>
      <c r="X127" s="223"/>
      <c r="Y127" s="223"/>
    </row>
    <row r="128" ht="15.75" customHeight="1">
      <c r="A128" s="20">
        <v>114.0</v>
      </c>
      <c r="B128" s="41" t="s">
        <v>366</v>
      </c>
      <c r="C128" s="42" t="s">
        <v>367</v>
      </c>
      <c r="D128" s="43" t="s">
        <v>368</v>
      </c>
      <c r="E128" s="564">
        <v>10.0</v>
      </c>
      <c r="F128" s="240">
        <f t="shared" si="6"/>
        <v>4</v>
      </c>
      <c r="G128" s="49">
        <v>9.0</v>
      </c>
      <c r="H128" s="556">
        <f t="shared" si="7"/>
        <v>3.6</v>
      </c>
      <c r="I128" s="20">
        <v>2.0</v>
      </c>
      <c r="J128" s="565">
        <v>2.0</v>
      </c>
      <c r="K128" s="20">
        <v>77.0</v>
      </c>
      <c r="L128" s="48">
        <f t="shared" si="3"/>
        <v>1</v>
      </c>
      <c r="M128" s="24">
        <f t="shared" si="4"/>
        <v>12.6</v>
      </c>
      <c r="N128" s="392">
        <f>Incentive!M128</f>
        <v>3</v>
      </c>
      <c r="O128" s="558">
        <f t="shared" si="5"/>
        <v>15.6</v>
      </c>
      <c r="P128" s="56"/>
      <c r="Q128" s="56"/>
      <c r="R128" s="56"/>
      <c r="S128" s="56"/>
      <c r="T128" s="56"/>
      <c r="U128" s="56"/>
      <c r="V128" s="56"/>
      <c r="W128" s="56"/>
      <c r="X128" s="223"/>
      <c r="Y128" s="223"/>
    </row>
    <row r="129" ht="15.75" customHeight="1">
      <c r="A129" s="20">
        <v>115.0</v>
      </c>
      <c r="B129" s="41" t="s">
        <v>369</v>
      </c>
      <c r="C129" s="42" t="s">
        <v>370</v>
      </c>
      <c r="D129" s="43" t="s">
        <v>371</v>
      </c>
      <c r="E129" s="564">
        <v>11.0</v>
      </c>
      <c r="F129" s="240">
        <f t="shared" si="6"/>
        <v>4.4</v>
      </c>
      <c r="G129" s="49">
        <v>9.0</v>
      </c>
      <c r="H129" s="556">
        <f t="shared" si="7"/>
        <v>3.6</v>
      </c>
      <c r="I129" s="20">
        <v>2.0</v>
      </c>
      <c r="J129" s="565">
        <v>2.0</v>
      </c>
      <c r="K129" s="20">
        <v>78.0</v>
      </c>
      <c r="L129" s="48">
        <f t="shared" si="3"/>
        <v>1</v>
      </c>
      <c r="M129" s="24">
        <f t="shared" si="4"/>
        <v>13</v>
      </c>
      <c r="N129" s="392">
        <f>Incentive!M129</f>
        <v>3</v>
      </c>
      <c r="O129" s="558">
        <f t="shared" si="5"/>
        <v>16</v>
      </c>
      <c r="P129" s="56"/>
      <c r="Q129" s="56"/>
      <c r="R129" s="56"/>
      <c r="S129" s="56"/>
      <c r="T129" s="56"/>
      <c r="U129" s="56"/>
      <c r="V129" s="56"/>
      <c r="W129" s="56"/>
      <c r="X129" s="223"/>
      <c r="Y129" s="223"/>
    </row>
    <row r="130" ht="15.75" customHeight="1">
      <c r="A130" s="20">
        <v>116.0</v>
      </c>
      <c r="B130" s="41" t="s">
        <v>372</v>
      </c>
      <c r="C130" s="42" t="s">
        <v>373</v>
      </c>
      <c r="D130" s="43" t="s">
        <v>374</v>
      </c>
      <c r="E130" s="564">
        <v>11.0</v>
      </c>
      <c r="F130" s="240">
        <f t="shared" si="6"/>
        <v>4.4</v>
      </c>
      <c r="G130" s="49">
        <v>9.0</v>
      </c>
      <c r="H130" s="556">
        <f t="shared" si="7"/>
        <v>3.6</v>
      </c>
      <c r="I130" s="20">
        <v>2.0</v>
      </c>
      <c r="J130" s="565">
        <v>2.0</v>
      </c>
      <c r="K130" s="20">
        <v>77.0</v>
      </c>
      <c r="L130" s="48">
        <f t="shared" si="3"/>
        <v>1</v>
      </c>
      <c r="M130" s="24">
        <f t="shared" si="4"/>
        <v>13</v>
      </c>
      <c r="N130" s="392">
        <f>Incentive!M130</f>
        <v>4</v>
      </c>
      <c r="O130" s="558">
        <f t="shared" si="5"/>
        <v>17</v>
      </c>
      <c r="P130" s="56"/>
      <c r="Q130" s="56"/>
      <c r="R130" s="56"/>
      <c r="S130" s="56"/>
      <c r="T130" s="56"/>
      <c r="U130" s="56"/>
      <c r="V130" s="56"/>
      <c r="W130" s="56"/>
      <c r="X130" s="223"/>
      <c r="Y130" s="223"/>
    </row>
    <row r="131" ht="15.75" customHeight="1">
      <c r="A131" s="20">
        <v>117.0</v>
      </c>
      <c r="B131" s="41" t="s">
        <v>375</v>
      </c>
      <c r="C131" s="42" t="s">
        <v>376</v>
      </c>
      <c r="D131" s="43" t="s">
        <v>377</v>
      </c>
      <c r="E131" s="566">
        <v>12.0</v>
      </c>
      <c r="F131" s="240">
        <f t="shared" si="6"/>
        <v>4.8</v>
      </c>
      <c r="G131" s="49">
        <v>8.0</v>
      </c>
      <c r="H131" s="556">
        <f t="shared" si="7"/>
        <v>3.2</v>
      </c>
      <c r="I131" s="20">
        <v>2.0</v>
      </c>
      <c r="J131" s="557">
        <v>2.0</v>
      </c>
      <c r="K131" s="20">
        <v>76.0</v>
      </c>
      <c r="L131" s="48">
        <f t="shared" si="3"/>
        <v>1</v>
      </c>
      <c r="M131" s="24">
        <f t="shared" si="4"/>
        <v>13</v>
      </c>
      <c r="N131" s="392">
        <f>Incentive!M131</f>
        <v>3</v>
      </c>
      <c r="O131" s="558">
        <f t="shared" si="5"/>
        <v>16</v>
      </c>
      <c r="P131" s="56"/>
      <c r="Q131" s="56"/>
      <c r="R131" s="56"/>
      <c r="S131" s="56"/>
      <c r="T131" s="56"/>
      <c r="U131" s="56"/>
      <c r="V131" s="56"/>
      <c r="W131" s="56"/>
      <c r="X131" s="223"/>
      <c r="Y131" s="223"/>
    </row>
    <row r="132" ht="15.75" customHeight="1">
      <c r="A132" s="20">
        <v>118.0</v>
      </c>
      <c r="B132" s="41" t="s">
        <v>378</v>
      </c>
      <c r="C132" s="42" t="s">
        <v>379</v>
      </c>
      <c r="D132" s="43" t="s">
        <v>380</v>
      </c>
      <c r="E132" s="566">
        <v>12.0</v>
      </c>
      <c r="F132" s="240">
        <f t="shared" si="6"/>
        <v>4.8</v>
      </c>
      <c r="G132" s="49">
        <v>7.0</v>
      </c>
      <c r="H132" s="556">
        <f t="shared" si="7"/>
        <v>2.8</v>
      </c>
      <c r="I132" s="20">
        <v>2.0</v>
      </c>
      <c r="J132" s="565">
        <v>2.0</v>
      </c>
      <c r="K132" s="20">
        <v>77.0</v>
      </c>
      <c r="L132" s="48">
        <f t="shared" si="3"/>
        <v>1</v>
      </c>
      <c r="M132" s="24">
        <f t="shared" si="4"/>
        <v>12.6</v>
      </c>
      <c r="N132" s="392">
        <f>Incentive!M132</f>
        <v>3</v>
      </c>
      <c r="O132" s="558">
        <f t="shared" si="5"/>
        <v>15.6</v>
      </c>
      <c r="P132" s="56"/>
      <c r="Q132" s="56"/>
      <c r="R132" s="56"/>
      <c r="S132" s="56"/>
      <c r="T132" s="56"/>
      <c r="U132" s="56"/>
      <c r="V132" s="56"/>
      <c r="W132" s="56"/>
      <c r="X132" s="223"/>
      <c r="Y132" s="223"/>
    </row>
    <row r="133" ht="15.75" customHeight="1">
      <c r="A133" s="20">
        <v>119.0</v>
      </c>
      <c r="B133" s="41" t="s">
        <v>381</v>
      </c>
      <c r="C133" s="42" t="s">
        <v>382</v>
      </c>
      <c r="D133" s="43" t="s">
        <v>383</v>
      </c>
      <c r="E133" s="566">
        <v>9.0</v>
      </c>
      <c r="F133" s="240">
        <f t="shared" si="6"/>
        <v>3.6</v>
      </c>
      <c r="G133" s="49">
        <v>8.0</v>
      </c>
      <c r="H133" s="556">
        <f t="shared" si="7"/>
        <v>3.2</v>
      </c>
      <c r="I133" s="20">
        <v>2.0</v>
      </c>
      <c r="J133" s="565">
        <v>2.0</v>
      </c>
      <c r="K133" s="20">
        <v>76.0</v>
      </c>
      <c r="L133" s="48">
        <f t="shared" si="3"/>
        <v>1</v>
      </c>
      <c r="M133" s="24">
        <f t="shared" si="4"/>
        <v>11.8</v>
      </c>
      <c r="N133" s="392">
        <f>Incentive!M133</f>
        <v>3</v>
      </c>
      <c r="O133" s="558">
        <f t="shared" si="5"/>
        <v>14.8</v>
      </c>
      <c r="P133" s="56"/>
      <c r="Q133" s="56"/>
      <c r="R133" s="56"/>
      <c r="S133" s="56"/>
      <c r="T133" s="56"/>
      <c r="U133" s="56"/>
      <c r="V133" s="56"/>
      <c r="W133" s="56"/>
      <c r="X133" s="223"/>
      <c r="Y133" s="223"/>
    </row>
    <row r="134" ht="15.75" customHeight="1">
      <c r="A134" s="20">
        <v>120.0</v>
      </c>
      <c r="B134" s="41" t="s">
        <v>384</v>
      </c>
      <c r="C134" s="42" t="s">
        <v>385</v>
      </c>
      <c r="D134" s="43" t="s">
        <v>386</v>
      </c>
      <c r="E134" s="566">
        <v>9.0</v>
      </c>
      <c r="F134" s="240">
        <f t="shared" si="6"/>
        <v>3.6</v>
      </c>
      <c r="G134" s="49">
        <v>7.0</v>
      </c>
      <c r="H134" s="556">
        <f t="shared" si="7"/>
        <v>2.8</v>
      </c>
      <c r="I134" s="20">
        <v>2.0</v>
      </c>
      <c r="J134" s="557">
        <v>2.0</v>
      </c>
      <c r="K134" s="20">
        <v>76.0</v>
      </c>
      <c r="L134" s="48">
        <f t="shared" si="3"/>
        <v>1</v>
      </c>
      <c r="M134" s="24">
        <f t="shared" si="4"/>
        <v>11.4</v>
      </c>
      <c r="N134" s="392">
        <f>Incentive!M134</f>
        <v>2</v>
      </c>
      <c r="O134" s="558">
        <f t="shared" si="5"/>
        <v>13.4</v>
      </c>
      <c r="P134" s="56"/>
      <c r="Q134" s="56"/>
      <c r="R134" s="56"/>
      <c r="S134" s="56"/>
      <c r="T134" s="56"/>
      <c r="U134" s="56"/>
      <c r="V134" s="56"/>
      <c r="W134" s="56"/>
      <c r="X134" s="223"/>
      <c r="Y134" s="223"/>
    </row>
    <row r="135" ht="15.75" customHeight="1">
      <c r="A135" s="20">
        <v>121.0</v>
      </c>
      <c r="B135" s="41" t="s">
        <v>387</v>
      </c>
      <c r="C135" s="42" t="s">
        <v>388</v>
      </c>
      <c r="D135" s="43" t="s">
        <v>389</v>
      </c>
      <c r="E135" s="566">
        <v>11.0</v>
      </c>
      <c r="F135" s="240">
        <f t="shared" si="6"/>
        <v>4.4</v>
      </c>
      <c r="G135" s="49">
        <v>7.0</v>
      </c>
      <c r="H135" s="556">
        <f t="shared" si="7"/>
        <v>2.8</v>
      </c>
      <c r="I135" s="20">
        <v>2.0</v>
      </c>
      <c r="J135" s="565">
        <v>2.0</v>
      </c>
      <c r="K135" s="20">
        <v>77.0</v>
      </c>
      <c r="L135" s="48">
        <f t="shared" si="3"/>
        <v>1</v>
      </c>
      <c r="M135" s="24">
        <f t="shared" si="4"/>
        <v>12.2</v>
      </c>
      <c r="N135" s="392">
        <f>Incentive!M135</f>
        <v>3</v>
      </c>
      <c r="O135" s="558">
        <f t="shared" si="5"/>
        <v>15.2</v>
      </c>
      <c r="P135" s="56"/>
      <c r="Q135" s="56"/>
      <c r="R135" s="56"/>
      <c r="S135" s="56"/>
      <c r="T135" s="56"/>
      <c r="U135" s="56"/>
      <c r="V135" s="56"/>
      <c r="W135" s="56"/>
      <c r="X135" s="223"/>
      <c r="Y135" s="223"/>
    </row>
    <row r="136" ht="15.75" customHeight="1">
      <c r="A136" s="20">
        <v>122.0</v>
      </c>
      <c r="B136" s="41" t="s">
        <v>390</v>
      </c>
      <c r="C136" s="42" t="s">
        <v>391</v>
      </c>
      <c r="D136" s="43" t="s">
        <v>392</v>
      </c>
      <c r="E136" s="566">
        <v>11.0</v>
      </c>
      <c r="F136" s="240">
        <f t="shared" si="6"/>
        <v>4.4</v>
      </c>
      <c r="G136" s="49">
        <v>9.0</v>
      </c>
      <c r="H136" s="556">
        <f t="shared" si="7"/>
        <v>3.6</v>
      </c>
      <c r="I136" s="20">
        <v>2.0</v>
      </c>
      <c r="J136" s="565">
        <v>2.0</v>
      </c>
      <c r="K136" s="20">
        <v>76.0</v>
      </c>
      <c r="L136" s="48">
        <f t="shared" si="3"/>
        <v>1</v>
      </c>
      <c r="M136" s="24">
        <f t="shared" si="4"/>
        <v>13</v>
      </c>
      <c r="N136" s="392">
        <f>Incentive!M136</f>
        <v>1</v>
      </c>
      <c r="O136" s="558">
        <f t="shared" si="5"/>
        <v>14</v>
      </c>
      <c r="P136" s="56"/>
      <c r="Q136" s="56"/>
      <c r="R136" s="56"/>
      <c r="S136" s="56"/>
      <c r="T136" s="56"/>
      <c r="U136" s="56"/>
      <c r="V136" s="56"/>
      <c r="W136" s="56"/>
      <c r="X136" s="223"/>
      <c r="Y136" s="223"/>
    </row>
    <row r="137" ht="15.75" customHeight="1">
      <c r="A137" s="20">
        <v>123.0</v>
      </c>
      <c r="B137" s="41" t="s">
        <v>393</v>
      </c>
      <c r="C137" s="42" t="s">
        <v>394</v>
      </c>
      <c r="D137" s="43" t="s">
        <v>395</v>
      </c>
      <c r="E137" s="566">
        <v>7.0</v>
      </c>
      <c r="F137" s="240">
        <f t="shared" si="6"/>
        <v>2.8</v>
      </c>
      <c r="G137" s="49">
        <v>6.0</v>
      </c>
      <c r="H137" s="556">
        <f t="shared" si="7"/>
        <v>2.4</v>
      </c>
      <c r="I137" s="567">
        <v>2.0</v>
      </c>
      <c r="J137" s="565">
        <v>2.0</v>
      </c>
      <c r="K137" s="20">
        <v>77.0</v>
      </c>
      <c r="L137" s="48">
        <f t="shared" si="3"/>
        <v>1</v>
      </c>
      <c r="M137" s="24">
        <f t="shared" si="4"/>
        <v>10.2</v>
      </c>
      <c r="N137" s="392">
        <f>Incentive!M137</f>
        <v>3</v>
      </c>
      <c r="O137" s="558">
        <f t="shared" si="5"/>
        <v>13.2</v>
      </c>
      <c r="P137" s="56"/>
      <c r="Q137" s="56"/>
      <c r="R137" s="56"/>
      <c r="S137" s="56"/>
      <c r="T137" s="56"/>
      <c r="U137" s="56"/>
      <c r="V137" s="56"/>
      <c r="W137" s="56"/>
      <c r="X137" s="223"/>
      <c r="Y137" s="223"/>
    </row>
    <row r="138" ht="15.75" customHeight="1">
      <c r="A138" s="20">
        <v>124.0</v>
      </c>
      <c r="B138" s="41" t="s">
        <v>396</v>
      </c>
      <c r="C138" s="42" t="s">
        <v>397</v>
      </c>
      <c r="D138" s="43" t="s">
        <v>398</v>
      </c>
      <c r="E138" s="566">
        <v>9.0</v>
      </c>
      <c r="F138" s="240">
        <f t="shared" si="6"/>
        <v>3.6</v>
      </c>
      <c r="G138" s="49">
        <v>6.0</v>
      </c>
      <c r="H138" s="556">
        <f t="shared" si="7"/>
        <v>2.4</v>
      </c>
      <c r="I138" s="567">
        <v>2.0</v>
      </c>
      <c r="J138" s="565">
        <v>2.0</v>
      </c>
      <c r="K138" s="20">
        <v>76.0</v>
      </c>
      <c r="L138" s="48">
        <f t="shared" si="3"/>
        <v>1</v>
      </c>
      <c r="M138" s="24">
        <f t="shared" si="4"/>
        <v>11</v>
      </c>
      <c r="N138" s="392">
        <f>Incentive!M138</f>
        <v>3</v>
      </c>
      <c r="O138" s="558">
        <f t="shared" si="5"/>
        <v>14</v>
      </c>
      <c r="P138" s="56"/>
      <c r="Q138" s="56"/>
      <c r="R138" s="56"/>
      <c r="S138" s="56"/>
      <c r="T138" s="56"/>
      <c r="U138" s="56"/>
      <c r="V138" s="56"/>
      <c r="W138" s="56"/>
      <c r="X138" s="223"/>
      <c r="Y138" s="223"/>
    </row>
    <row r="139" ht="15.75" customHeight="1">
      <c r="A139" s="20">
        <v>125.0</v>
      </c>
      <c r="B139" s="41" t="s">
        <v>399</v>
      </c>
      <c r="C139" s="42" t="s">
        <v>400</v>
      </c>
      <c r="D139" s="43" t="s">
        <v>401</v>
      </c>
      <c r="E139" s="566">
        <v>9.0</v>
      </c>
      <c r="F139" s="240">
        <f t="shared" si="6"/>
        <v>3.6</v>
      </c>
      <c r="G139" s="49">
        <v>13.0</v>
      </c>
      <c r="H139" s="556">
        <f t="shared" si="7"/>
        <v>5.2</v>
      </c>
      <c r="I139" s="567">
        <v>2.0</v>
      </c>
      <c r="J139" s="565">
        <v>2.0</v>
      </c>
      <c r="K139" s="20">
        <v>76.0</v>
      </c>
      <c r="L139" s="48">
        <f t="shared" si="3"/>
        <v>1</v>
      </c>
      <c r="M139" s="24">
        <f t="shared" si="4"/>
        <v>13.8</v>
      </c>
      <c r="N139" s="392">
        <f>Incentive!M139</f>
        <v>5</v>
      </c>
      <c r="O139" s="558">
        <f t="shared" si="5"/>
        <v>18.8</v>
      </c>
      <c r="P139" s="56"/>
      <c r="Q139" s="56"/>
      <c r="R139" s="56"/>
      <c r="S139" s="56"/>
      <c r="T139" s="56"/>
      <c r="U139" s="56"/>
      <c r="V139" s="56"/>
      <c r="W139" s="56"/>
      <c r="X139" s="223"/>
      <c r="Y139" s="223"/>
    </row>
    <row r="140" ht="15.75" customHeight="1">
      <c r="A140" s="20">
        <v>126.0</v>
      </c>
      <c r="B140" s="41" t="s">
        <v>402</v>
      </c>
      <c r="C140" s="42" t="s">
        <v>403</v>
      </c>
      <c r="D140" s="43" t="s">
        <v>404</v>
      </c>
      <c r="E140" s="566">
        <v>11.0</v>
      </c>
      <c r="F140" s="240">
        <f t="shared" si="6"/>
        <v>4.4</v>
      </c>
      <c r="G140" s="49">
        <v>13.0</v>
      </c>
      <c r="H140" s="556">
        <f t="shared" si="7"/>
        <v>5.2</v>
      </c>
      <c r="I140" s="567">
        <v>2.0</v>
      </c>
      <c r="J140" s="565">
        <v>2.0</v>
      </c>
      <c r="K140" s="20">
        <v>76.0</v>
      </c>
      <c r="L140" s="48">
        <f t="shared" si="3"/>
        <v>1</v>
      </c>
      <c r="M140" s="24">
        <f t="shared" si="4"/>
        <v>14.6</v>
      </c>
      <c r="N140" s="392">
        <f>Incentive!M140</f>
        <v>2</v>
      </c>
      <c r="O140" s="558">
        <f t="shared" si="5"/>
        <v>16.6</v>
      </c>
      <c r="P140" s="56"/>
      <c r="Q140" s="56"/>
      <c r="R140" s="56"/>
      <c r="S140" s="56"/>
      <c r="T140" s="56"/>
      <c r="U140" s="56"/>
      <c r="V140" s="56"/>
      <c r="W140" s="56"/>
      <c r="X140" s="223"/>
      <c r="Y140" s="223"/>
    </row>
    <row r="141" ht="15.75" customHeight="1">
      <c r="A141" s="20">
        <v>127.0</v>
      </c>
      <c r="B141" s="41" t="s">
        <v>405</v>
      </c>
      <c r="C141" s="42" t="s">
        <v>406</v>
      </c>
      <c r="D141" s="43" t="s">
        <v>407</v>
      </c>
      <c r="E141" s="566">
        <v>10.0</v>
      </c>
      <c r="F141" s="240">
        <f t="shared" si="6"/>
        <v>4</v>
      </c>
      <c r="G141" s="49">
        <v>12.0</v>
      </c>
      <c r="H141" s="556">
        <f t="shared" si="7"/>
        <v>4.8</v>
      </c>
      <c r="I141" s="567">
        <v>2.0</v>
      </c>
      <c r="J141" s="557">
        <v>2.0</v>
      </c>
      <c r="K141" s="20">
        <v>77.0</v>
      </c>
      <c r="L141" s="48">
        <f t="shared" si="3"/>
        <v>1</v>
      </c>
      <c r="M141" s="24">
        <f t="shared" si="4"/>
        <v>13.8</v>
      </c>
      <c r="N141" s="392">
        <f>Incentive!M141</f>
        <v>5</v>
      </c>
      <c r="O141" s="558">
        <f t="shared" si="5"/>
        <v>18.8</v>
      </c>
      <c r="P141" s="56"/>
      <c r="Q141" s="56"/>
      <c r="R141" s="56"/>
      <c r="S141" s="56"/>
      <c r="T141" s="56"/>
      <c r="U141" s="56"/>
      <c r="V141" s="56"/>
      <c r="W141" s="56"/>
      <c r="X141" s="223"/>
      <c r="Y141" s="223"/>
    </row>
    <row r="142" ht="15.75" customHeight="1">
      <c r="A142" s="20">
        <v>128.0</v>
      </c>
      <c r="B142" s="41" t="s">
        <v>408</v>
      </c>
      <c r="C142" s="42" t="s">
        <v>409</v>
      </c>
      <c r="D142" s="43" t="s">
        <v>410</v>
      </c>
      <c r="E142" s="566">
        <v>5.0</v>
      </c>
      <c r="F142" s="240">
        <f t="shared" si="6"/>
        <v>2</v>
      </c>
      <c r="G142" s="49">
        <v>9.0</v>
      </c>
      <c r="H142" s="556">
        <f t="shared" si="7"/>
        <v>3.6</v>
      </c>
      <c r="I142" s="567">
        <v>2.0</v>
      </c>
      <c r="J142" s="565">
        <v>2.0</v>
      </c>
      <c r="K142" s="20">
        <v>77.0</v>
      </c>
      <c r="L142" s="48">
        <f t="shared" si="3"/>
        <v>1</v>
      </c>
      <c r="M142" s="24">
        <f t="shared" si="4"/>
        <v>10.6</v>
      </c>
      <c r="N142" s="392">
        <f>Incentive!M142</f>
        <v>2</v>
      </c>
      <c r="O142" s="558">
        <f t="shared" si="5"/>
        <v>12.6</v>
      </c>
      <c r="P142" s="56"/>
      <c r="Q142" s="56"/>
      <c r="R142" s="56"/>
      <c r="S142" s="56"/>
      <c r="T142" s="56"/>
      <c r="U142" s="56"/>
      <c r="V142" s="56"/>
      <c r="W142" s="56"/>
      <c r="X142" s="223"/>
      <c r="Y142" s="223"/>
    </row>
    <row r="143" ht="15.75" customHeight="1">
      <c r="A143" s="20">
        <v>129.0</v>
      </c>
      <c r="B143" s="41" t="s">
        <v>411</v>
      </c>
      <c r="C143" s="42" t="s">
        <v>412</v>
      </c>
      <c r="D143" s="43" t="s">
        <v>413</v>
      </c>
      <c r="E143" s="566">
        <v>12.0</v>
      </c>
      <c r="F143" s="240">
        <f t="shared" si="6"/>
        <v>4.8</v>
      </c>
      <c r="G143" s="49">
        <v>13.0</v>
      </c>
      <c r="H143" s="556">
        <f t="shared" si="7"/>
        <v>5.2</v>
      </c>
      <c r="I143" s="567">
        <v>2.0</v>
      </c>
      <c r="J143" s="565">
        <v>2.0</v>
      </c>
      <c r="K143" s="20">
        <v>77.0</v>
      </c>
      <c r="L143" s="48">
        <f t="shared" si="3"/>
        <v>1</v>
      </c>
      <c r="M143" s="24">
        <f t="shared" si="4"/>
        <v>15</v>
      </c>
      <c r="N143" s="392" t="str">
        <f>Incentive!M143</f>
        <v/>
      </c>
      <c r="O143" s="558">
        <f t="shared" si="5"/>
        <v>15</v>
      </c>
      <c r="P143" s="56"/>
      <c r="Q143" s="56"/>
      <c r="R143" s="56"/>
      <c r="S143" s="56"/>
      <c r="T143" s="56"/>
      <c r="U143" s="56"/>
      <c r="V143" s="56"/>
      <c r="W143" s="56"/>
      <c r="X143" s="223"/>
      <c r="Y143" s="223"/>
    </row>
    <row r="144" ht="15.75" customHeight="1">
      <c r="A144" s="20">
        <v>130.0</v>
      </c>
      <c r="B144" s="41" t="s">
        <v>414</v>
      </c>
      <c r="C144" s="42" t="s">
        <v>415</v>
      </c>
      <c r="D144" s="43" t="s">
        <v>416</v>
      </c>
      <c r="E144" s="566">
        <v>7.0</v>
      </c>
      <c r="F144" s="240">
        <f t="shared" si="6"/>
        <v>2.8</v>
      </c>
      <c r="G144" s="49">
        <v>8.0</v>
      </c>
      <c r="H144" s="556">
        <f t="shared" si="7"/>
        <v>3.2</v>
      </c>
      <c r="I144" s="567">
        <v>2.0</v>
      </c>
      <c r="J144" s="557">
        <v>2.0</v>
      </c>
      <c r="K144" s="20">
        <v>76.0</v>
      </c>
      <c r="L144" s="48">
        <f t="shared" si="3"/>
        <v>1</v>
      </c>
      <c r="M144" s="24">
        <f t="shared" si="4"/>
        <v>11</v>
      </c>
      <c r="N144" s="392">
        <f>Incentive!M144</f>
        <v>4</v>
      </c>
      <c r="O144" s="558">
        <f t="shared" si="5"/>
        <v>15</v>
      </c>
      <c r="P144" s="56"/>
      <c r="Q144" s="56"/>
      <c r="R144" s="56"/>
      <c r="S144" s="56"/>
      <c r="T144" s="56"/>
      <c r="U144" s="56"/>
      <c r="V144" s="56"/>
      <c r="W144" s="56"/>
      <c r="X144" s="223"/>
      <c r="Y144" s="223"/>
    </row>
    <row r="145" ht="15.75" customHeight="1">
      <c r="A145" s="20">
        <v>131.0</v>
      </c>
      <c r="B145" s="41" t="s">
        <v>417</v>
      </c>
      <c r="C145" s="42" t="s">
        <v>418</v>
      </c>
      <c r="D145" s="43" t="s">
        <v>419</v>
      </c>
      <c r="E145" s="566">
        <v>8.0</v>
      </c>
      <c r="F145" s="240">
        <f t="shared" si="6"/>
        <v>3.2</v>
      </c>
      <c r="G145" s="49">
        <v>7.0</v>
      </c>
      <c r="H145" s="556">
        <f t="shared" si="7"/>
        <v>2.8</v>
      </c>
      <c r="I145" s="567">
        <v>2.0</v>
      </c>
      <c r="J145" s="565">
        <v>2.0</v>
      </c>
      <c r="K145" s="20">
        <v>77.0</v>
      </c>
      <c r="L145" s="48">
        <f t="shared" si="3"/>
        <v>1</v>
      </c>
      <c r="M145" s="24">
        <f t="shared" si="4"/>
        <v>11</v>
      </c>
      <c r="N145" s="392">
        <f>Incentive!M145</f>
        <v>5</v>
      </c>
      <c r="O145" s="558">
        <f t="shared" si="5"/>
        <v>16</v>
      </c>
      <c r="P145" s="56"/>
      <c r="Q145" s="56"/>
      <c r="R145" s="56"/>
      <c r="S145" s="56"/>
      <c r="T145" s="56"/>
      <c r="U145" s="56"/>
      <c r="V145" s="56"/>
      <c r="W145" s="56"/>
      <c r="X145" s="223"/>
      <c r="Y145" s="223"/>
    </row>
    <row r="146" ht="15.75" customHeight="1">
      <c r="A146" s="20">
        <v>132.0</v>
      </c>
      <c r="B146" s="41" t="s">
        <v>420</v>
      </c>
      <c r="C146" s="42" t="s">
        <v>421</v>
      </c>
      <c r="D146" s="43" t="s">
        <v>422</v>
      </c>
      <c r="E146" s="566">
        <v>8.0</v>
      </c>
      <c r="F146" s="240">
        <f t="shared" si="6"/>
        <v>3.2</v>
      </c>
      <c r="G146" s="49">
        <v>8.0</v>
      </c>
      <c r="H146" s="556">
        <f t="shared" si="7"/>
        <v>3.2</v>
      </c>
      <c r="I146" s="567">
        <v>2.0</v>
      </c>
      <c r="J146" s="565">
        <v>2.0</v>
      </c>
      <c r="K146" s="20">
        <v>76.0</v>
      </c>
      <c r="L146" s="48">
        <f t="shared" si="3"/>
        <v>1</v>
      </c>
      <c r="M146" s="24">
        <f t="shared" si="4"/>
        <v>11.4</v>
      </c>
      <c r="N146" s="392">
        <f>Incentive!M146</f>
        <v>5</v>
      </c>
      <c r="O146" s="558">
        <f t="shared" si="5"/>
        <v>16.4</v>
      </c>
      <c r="P146" s="56"/>
      <c r="Q146" s="56"/>
      <c r="R146" s="56"/>
      <c r="S146" s="56"/>
      <c r="T146" s="56"/>
      <c r="U146" s="56"/>
      <c r="V146" s="56"/>
      <c r="W146" s="56"/>
      <c r="X146" s="223"/>
      <c r="Y146" s="223"/>
    </row>
    <row r="147" ht="15.75" customHeight="1">
      <c r="A147" s="20">
        <v>133.0</v>
      </c>
      <c r="B147" s="41" t="s">
        <v>423</v>
      </c>
      <c r="C147" s="42" t="s">
        <v>424</v>
      </c>
      <c r="D147" s="43" t="s">
        <v>425</v>
      </c>
      <c r="E147" s="566">
        <v>6.0</v>
      </c>
      <c r="F147" s="240">
        <f t="shared" si="6"/>
        <v>2.4</v>
      </c>
      <c r="G147" s="49">
        <v>4.0</v>
      </c>
      <c r="H147" s="556">
        <f t="shared" si="7"/>
        <v>1.6</v>
      </c>
      <c r="I147" s="567">
        <v>2.0</v>
      </c>
      <c r="J147" s="557">
        <v>2.0</v>
      </c>
      <c r="K147" s="20">
        <v>78.0</v>
      </c>
      <c r="L147" s="48">
        <f t="shared" si="3"/>
        <v>1</v>
      </c>
      <c r="M147" s="24">
        <f t="shared" si="4"/>
        <v>9</v>
      </c>
      <c r="N147" s="392">
        <f>Incentive!M147</f>
        <v>4</v>
      </c>
      <c r="O147" s="558">
        <f t="shared" si="5"/>
        <v>13</v>
      </c>
      <c r="P147" s="56"/>
      <c r="Q147" s="56"/>
      <c r="R147" s="56"/>
      <c r="S147" s="56"/>
      <c r="T147" s="56"/>
      <c r="U147" s="56"/>
      <c r="V147" s="56"/>
      <c r="W147" s="56"/>
      <c r="X147" s="223"/>
      <c r="Y147" s="223"/>
    </row>
    <row r="148" ht="15.75" customHeight="1">
      <c r="A148" s="20">
        <v>134.0</v>
      </c>
      <c r="B148" s="41" t="s">
        <v>426</v>
      </c>
      <c r="C148" s="42" t="s">
        <v>427</v>
      </c>
      <c r="D148" s="43" t="s">
        <v>428</v>
      </c>
      <c r="E148" s="566">
        <v>13.0</v>
      </c>
      <c r="F148" s="240">
        <f t="shared" si="6"/>
        <v>5.2</v>
      </c>
      <c r="G148" s="49">
        <v>10.0</v>
      </c>
      <c r="H148" s="556">
        <f t="shared" si="7"/>
        <v>4</v>
      </c>
      <c r="I148" s="567">
        <v>2.0</v>
      </c>
      <c r="J148" s="565">
        <v>2.0</v>
      </c>
      <c r="K148" s="20">
        <v>76.0</v>
      </c>
      <c r="L148" s="48">
        <f t="shared" si="3"/>
        <v>1</v>
      </c>
      <c r="M148" s="24">
        <f t="shared" si="4"/>
        <v>14.2</v>
      </c>
      <c r="N148" s="392">
        <f>Incentive!M148</f>
        <v>3</v>
      </c>
      <c r="O148" s="558">
        <f t="shared" si="5"/>
        <v>17.2</v>
      </c>
      <c r="P148" s="56"/>
      <c r="Q148" s="56"/>
      <c r="R148" s="56"/>
      <c r="S148" s="56"/>
      <c r="T148" s="56"/>
      <c r="U148" s="56"/>
      <c r="V148" s="56"/>
      <c r="W148" s="56"/>
      <c r="X148" s="223"/>
      <c r="Y148" s="223"/>
    </row>
    <row r="149" ht="15.75" customHeight="1">
      <c r="A149" s="20">
        <v>135.0</v>
      </c>
      <c r="B149" s="41" t="s">
        <v>429</v>
      </c>
      <c r="C149" s="42" t="s">
        <v>430</v>
      </c>
      <c r="D149" s="43" t="s">
        <v>431</v>
      </c>
      <c r="E149" s="566">
        <v>5.0</v>
      </c>
      <c r="F149" s="240">
        <f t="shared" si="6"/>
        <v>2</v>
      </c>
      <c r="G149" s="49">
        <v>9.0</v>
      </c>
      <c r="H149" s="556">
        <f t="shared" si="7"/>
        <v>3.6</v>
      </c>
      <c r="I149" s="567">
        <v>2.0</v>
      </c>
      <c r="J149" s="565">
        <v>2.0</v>
      </c>
      <c r="K149" s="20">
        <v>77.0</v>
      </c>
      <c r="L149" s="48">
        <f t="shared" si="3"/>
        <v>1</v>
      </c>
      <c r="M149" s="24">
        <f t="shared" si="4"/>
        <v>10.6</v>
      </c>
      <c r="N149" s="392">
        <f>Incentive!M149</f>
        <v>4</v>
      </c>
      <c r="O149" s="558">
        <f t="shared" si="5"/>
        <v>14.6</v>
      </c>
      <c r="P149" s="56"/>
      <c r="Q149" s="56"/>
      <c r="R149" s="56"/>
      <c r="S149" s="56"/>
      <c r="T149" s="56"/>
      <c r="U149" s="56"/>
      <c r="V149" s="56"/>
      <c r="W149" s="56"/>
      <c r="X149" s="223"/>
      <c r="Y149" s="223"/>
    </row>
    <row r="150" ht="15.75" customHeight="1">
      <c r="A150" s="20">
        <v>136.0</v>
      </c>
      <c r="B150" s="41" t="s">
        <v>432</v>
      </c>
      <c r="C150" s="42" t="s">
        <v>433</v>
      </c>
      <c r="D150" s="43" t="s">
        <v>434</v>
      </c>
      <c r="E150" s="566">
        <v>10.0</v>
      </c>
      <c r="F150" s="240">
        <f t="shared" si="6"/>
        <v>4</v>
      </c>
      <c r="G150" s="49">
        <v>10.0</v>
      </c>
      <c r="H150" s="556">
        <f t="shared" si="7"/>
        <v>4</v>
      </c>
      <c r="I150" s="567">
        <v>2.0</v>
      </c>
      <c r="J150" s="565">
        <v>2.0</v>
      </c>
      <c r="K150" s="20">
        <v>78.0</v>
      </c>
      <c r="L150" s="48">
        <f t="shared" si="3"/>
        <v>1</v>
      </c>
      <c r="M150" s="24">
        <f t="shared" si="4"/>
        <v>13</v>
      </c>
      <c r="N150" s="392">
        <f>Incentive!M150</f>
        <v>5</v>
      </c>
      <c r="O150" s="558">
        <f t="shared" si="5"/>
        <v>18</v>
      </c>
      <c r="P150" s="56"/>
      <c r="Q150" s="56"/>
      <c r="R150" s="56"/>
      <c r="S150" s="56"/>
      <c r="T150" s="56"/>
      <c r="U150" s="56"/>
      <c r="V150" s="56"/>
      <c r="W150" s="56"/>
      <c r="X150" s="223"/>
      <c r="Y150" s="223"/>
    </row>
    <row r="151" ht="15.75" customHeight="1">
      <c r="A151" s="20">
        <v>137.0</v>
      </c>
      <c r="B151" s="41" t="s">
        <v>435</v>
      </c>
      <c r="C151" s="42" t="s">
        <v>436</v>
      </c>
      <c r="D151" s="43" t="s">
        <v>437</v>
      </c>
      <c r="E151" s="566">
        <v>9.0</v>
      </c>
      <c r="F151" s="240">
        <f t="shared" si="6"/>
        <v>3.6</v>
      </c>
      <c r="G151" s="49">
        <v>8.0</v>
      </c>
      <c r="H151" s="556">
        <f t="shared" si="7"/>
        <v>3.2</v>
      </c>
      <c r="I151" s="567">
        <v>2.0</v>
      </c>
      <c r="J151" s="565">
        <v>2.0</v>
      </c>
      <c r="K151" s="20">
        <v>79.0</v>
      </c>
      <c r="L151" s="48">
        <f t="shared" si="3"/>
        <v>1</v>
      </c>
      <c r="M151" s="24">
        <f t="shared" si="4"/>
        <v>11.8</v>
      </c>
      <c r="N151" s="392">
        <f>Incentive!M151</f>
        <v>3</v>
      </c>
      <c r="O151" s="558">
        <f t="shared" si="5"/>
        <v>14.8</v>
      </c>
      <c r="P151" s="56"/>
      <c r="Q151" s="56"/>
      <c r="R151" s="56"/>
      <c r="S151" s="56"/>
      <c r="T151" s="56"/>
      <c r="U151" s="56"/>
      <c r="V151" s="56"/>
      <c r="W151" s="56"/>
      <c r="X151" s="223"/>
      <c r="Y151" s="223"/>
    </row>
    <row r="152" ht="15.75" customHeight="1">
      <c r="A152" s="20">
        <v>138.0</v>
      </c>
      <c r="B152" s="41" t="s">
        <v>438</v>
      </c>
      <c r="C152" s="42" t="s">
        <v>439</v>
      </c>
      <c r="D152" s="43" t="s">
        <v>440</v>
      </c>
      <c r="E152" s="566">
        <v>5.0</v>
      </c>
      <c r="F152" s="240">
        <f t="shared" si="6"/>
        <v>2</v>
      </c>
      <c r="G152" s="49">
        <v>4.0</v>
      </c>
      <c r="H152" s="556">
        <f t="shared" si="7"/>
        <v>1.6</v>
      </c>
      <c r="I152" s="567">
        <v>2.0</v>
      </c>
      <c r="J152" s="565">
        <v>2.0</v>
      </c>
      <c r="K152" s="20">
        <v>81.0</v>
      </c>
      <c r="L152" s="48">
        <f t="shared" si="3"/>
        <v>1</v>
      </c>
      <c r="M152" s="24">
        <f t="shared" si="4"/>
        <v>8.6</v>
      </c>
      <c r="N152" s="392">
        <f>Incentive!M152</f>
        <v>5</v>
      </c>
      <c r="O152" s="558">
        <f t="shared" si="5"/>
        <v>13.6</v>
      </c>
      <c r="P152" s="56"/>
      <c r="Q152" s="56"/>
      <c r="R152" s="56"/>
      <c r="S152" s="56"/>
      <c r="T152" s="56"/>
      <c r="U152" s="56"/>
      <c r="V152" s="56"/>
      <c r="W152" s="56"/>
      <c r="X152" s="223"/>
      <c r="Y152" s="223"/>
    </row>
    <row r="153" ht="15.75" customHeight="1">
      <c r="A153" s="20">
        <v>139.0</v>
      </c>
      <c r="B153" s="41" t="s">
        <v>441</v>
      </c>
      <c r="C153" s="42" t="s">
        <v>442</v>
      </c>
      <c r="D153" s="43" t="s">
        <v>443</v>
      </c>
      <c r="E153" s="566">
        <v>8.0</v>
      </c>
      <c r="F153" s="240">
        <f t="shared" si="6"/>
        <v>3.2</v>
      </c>
      <c r="G153" s="49">
        <v>8.0</v>
      </c>
      <c r="H153" s="556">
        <f t="shared" si="7"/>
        <v>3.2</v>
      </c>
      <c r="I153" s="567">
        <v>2.0</v>
      </c>
      <c r="J153" s="557">
        <v>2.0</v>
      </c>
      <c r="K153" s="20">
        <v>82.0</v>
      </c>
      <c r="L153" s="48">
        <f t="shared" si="3"/>
        <v>2</v>
      </c>
      <c r="M153" s="24">
        <f t="shared" si="4"/>
        <v>12.4</v>
      </c>
      <c r="N153" s="392">
        <f>Incentive!M153</f>
        <v>4</v>
      </c>
      <c r="O153" s="558">
        <f t="shared" si="5"/>
        <v>16.4</v>
      </c>
      <c r="P153" s="56"/>
      <c r="Q153" s="56"/>
      <c r="R153" s="56"/>
      <c r="S153" s="56"/>
      <c r="T153" s="56"/>
      <c r="U153" s="56"/>
      <c r="V153" s="56"/>
      <c r="W153" s="56"/>
      <c r="X153" s="223"/>
      <c r="Y153" s="223"/>
    </row>
    <row r="154" ht="15.75" customHeight="1">
      <c r="A154" s="20">
        <v>140.0</v>
      </c>
      <c r="B154" s="41" t="s">
        <v>444</v>
      </c>
      <c r="C154" s="42" t="s">
        <v>445</v>
      </c>
      <c r="D154" s="43" t="s">
        <v>446</v>
      </c>
      <c r="E154" s="566">
        <v>7.0</v>
      </c>
      <c r="F154" s="240">
        <f t="shared" si="6"/>
        <v>2.8</v>
      </c>
      <c r="G154" s="49">
        <v>8.0</v>
      </c>
      <c r="H154" s="556">
        <f t="shared" si="7"/>
        <v>3.2</v>
      </c>
      <c r="I154" s="567">
        <v>2.0</v>
      </c>
      <c r="J154" s="565">
        <v>2.0</v>
      </c>
      <c r="K154" s="20">
        <v>77.0</v>
      </c>
      <c r="L154" s="48">
        <f t="shared" si="3"/>
        <v>1</v>
      </c>
      <c r="M154" s="24">
        <f t="shared" si="4"/>
        <v>11</v>
      </c>
      <c r="N154" s="392">
        <f>Incentive!M154</f>
        <v>5</v>
      </c>
      <c r="O154" s="558">
        <f t="shared" si="5"/>
        <v>16</v>
      </c>
      <c r="P154" s="56"/>
      <c r="Q154" s="56"/>
      <c r="R154" s="56"/>
      <c r="S154" s="56"/>
      <c r="T154" s="56"/>
      <c r="U154" s="56"/>
      <c r="V154" s="56"/>
      <c r="W154" s="56"/>
      <c r="X154" s="223"/>
      <c r="Y154" s="223"/>
    </row>
    <row r="155" ht="15.75" customHeight="1">
      <c r="A155" s="20">
        <v>141.0</v>
      </c>
      <c r="B155" s="41" t="s">
        <v>447</v>
      </c>
      <c r="C155" s="42" t="s">
        <v>448</v>
      </c>
      <c r="D155" s="43" t="s">
        <v>449</v>
      </c>
      <c r="E155" s="566">
        <v>4.0</v>
      </c>
      <c r="F155" s="240">
        <f t="shared" si="6"/>
        <v>1.6</v>
      </c>
      <c r="G155" s="49">
        <v>8.0</v>
      </c>
      <c r="H155" s="556">
        <f t="shared" si="7"/>
        <v>3.2</v>
      </c>
      <c r="I155" s="567">
        <v>2.0</v>
      </c>
      <c r="J155" s="565">
        <v>2.0</v>
      </c>
      <c r="K155" s="20">
        <v>77.0</v>
      </c>
      <c r="L155" s="48">
        <f t="shared" si="3"/>
        <v>1</v>
      </c>
      <c r="M155" s="24">
        <f t="shared" si="4"/>
        <v>9.8</v>
      </c>
      <c r="N155" s="392">
        <f>Incentive!M155</f>
        <v>5</v>
      </c>
      <c r="O155" s="558">
        <f t="shared" si="5"/>
        <v>14.8</v>
      </c>
      <c r="P155" s="56"/>
      <c r="Q155" s="56"/>
      <c r="R155" s="56"/>
      <c r="S155" s="56"/>
      <c r="T155" s="56"/>
      <c r="U155" s="56"/>
      <c r="V155" s="56"/>
      <c r="W155" s="56"/>
      <c r="X155" s="223"/>
      <c r="Y155" s="223"/>
    </row>
    <row r="156" ht="15.75" customHeight="1">
      <c r="A156" s="20">
        <v>142.0</v>
      </c>
      <c r="B156" s="41" t="s">
        <v>450</v>
      </c>
      <c r="C156" s="42" t="s">
        <v>451</v>
      </c>
      <c r="D156" s="43" t="s">
        <v>452</v>
      </c>
      <c r="E156" s="566">
        <v>8.0</v>
      </c>
      <c r="F156" s="240">
        <f t="shared" si="6"/>
        <v>3.2</v>
      </c>
      <c r="G156" s="49">
        <v>9.0</v>
      </c>
      <c r="H156" s="556">
        <f t="shared" si="7"/>
        <v>3.6</v>
      </c>
      <c r="I156" s="567">
        <v>2.0</v>
      </c>
      <c r="J156" s="565">
        <v>2.0</v>
      </c>
      <c r="K156" s="20">
        <v>78.0</v>
      </c>
      <c r="L156" s="48">
        <f t="shared" si="3"/>
        <v>1</v>
      </c>
      <c r="M156" s="24">
        <f t="shared" si="4"/>
        <v>11.8</v>
      </c>
      <c r="N156" s="392">
        <f>Incentive!M156</f>
        <v>4</v>
      </c>
      <c r="O156" s="558">
        <f t="shared" si="5"/>
        <v>15.8</v>
      </c>
      <c r="P156" s="56"/>
      <c r="Q156" s="56"/>
      <c r="R156" s="56"/>
      <c r="S156" s="56"/>
      <c r="T156" s="56"/>
      <c r="U156" s="56"/>
      <c r="V156" s="56"/>
      <c r="W156" s="56"/>
      <c r="X156" s="223"/>
      <c r="Y156" s="223"/>
    </row>
    <row r="157" ht="15.75" customHeight="1">
      <c r="A157" s="20">
        <v>143.0</v>
      </c>
      <c r="B157" s="41" t="s">
        <v>453</v>
      </c>
      <c r="C157" s="42" t="s">
        <v>454</v>
      </c>
      <c r="D157" s="43" t="s">
        <v>455</v>
      </c>
      <c r="E157" s="566">
        <v>10.0</v>
      </c>
      <c r="F157" s="240">
        <f t="shared" si="6"/>
        <v>4</v>
      </c>
      <c r="G157" s="49">
        <v>9.0</v>
      </c>
      <c r="H157" s="556">
        <f t="shared" si="7"/>
        <v>3.6</v>
      </c>
      <c r="I157" s="567">
        <v>2.0</v>
      </c>
      <c r="J157" s="565">
        <v>2.0</v>
      </c>
      <c r="K157" s="20">
        <v>80.0</v>
      </c>
      <c r="L157" s="48">
        <f t="shared" si="3"/>
        <v>1</v>
      </c>
      <c r="M157" s="24">
        <f t="shared" si="4"/>
        <v>12.6</v>
      </c>
      <c r="N157" s="392">
        <f>Incentive!M157</f>
        <v>4</v>
      </c>
      <c r="O157" s="558">
        <f t="shared" si="5"/>
        <v>16.6</v>
      </c>
      <c r="P157" s="56"/>
      <c r="Q157" s="56"/>
      <c r="R157" s="56"/>
      <c r="S157" s="56"/>
      <c r="T157" s="56"/>
      <c r="U157" s="56"/>
      <c r="V157" s="56"/>
      <c r="W157" s="56"/>
      <c r="X157" s="223"/>
      <c r="Y157" s="223"/>
    </row>
    <row r="158" ht="15.75" customHeight="1">
      <c r="A158" s="20">
        <v>144.0</v>
      </c>
      <c r="B158" s="41" t="s">
        <v>456</v>
      </c>
      <c r="C158" s="42" t="s">
        <v>457</v>
      </c>
      <c r="D158" s="43" t="s">
        <v>458</v>
      </c>
      <c r="E158" s="564">
        <v>11.0</v>
      </c>
      <c r="F158" s="240">
        <f t="shared" si="6"/>
        <v>4.4</v>
      </c>
      <c r="G158" s="49">
        <v>7.0</v>
      </c>
      <c r="H158" s="556">
        <f t="shared" si="7"/>
        <v>2.8</v>
      </c>
      <c r="I158" s="567">
        <v>2.0</v>
      </c>
      <c r="J158" s="565">
        <v>2.0</v>
      </c>
      <c r="K158" s="20">
        <v>76.0</v>
      </c>
      <c r="L158" s="48">
        <f t="shared" si="3"/>
        <v>1</v>
      </c>
      <c r="M158" s="24">
        <f t="shared" si="4"/>
        <v>12.2</v>
      </c>
      <c r="N158" s="392">
        <f>Incentive!M158</f>
        <v>5</v>
      </c>
      <c r="O158" s="558">
        <f t="shared" si="5"/>
        <v>17.2</v>
      </c>
      <c r="P158" s="56"/>
      <c r="Q158" s="56"/>
      <c r="R158" s="56"/>
      <c r="S158" s="56"/>
      <c r="T158" s="56"/>
      <c r="U158" s="56"/>
      <c r="V158" s="56"/>
      <c r="W158" s="56"/>
      <c r="X158" s="223"/>
      <c r="Y158" s="223"/>
    </row>
    <row r="159" ht="15.75" customHeight="1">
      <c r="A159" s="20">
        <v>145.0</v>
      </c>
      <c r="B159" s="41" t="s">
        <v>459</v>
      </c>
      <c r="C159" s="42" t="s">
        <v>460</v>
      </c>
      <c r="D159" s="43" t="s">
        <v>461</v>
      </c>
      <c r="E159" s="564">
        <v>7.0</v>
      </c>
      <c r="F159" s="240">
        <f t="shared" si="6"/>
        <v>2.8</v>
      </c>
      <c r="G159" s="49">
        <v>4.0</v>
      </c>
      <c r="H159" s="556">
        <f t="shared" si="7"/>
        <v>1.6</v>
      </c>
      <c r="I159" s="567">
        <v>2.0</v>
      </c>
      <c r="J159" s="565">
        <v>2.0</v>
      </c>
      <c r="K159" s="20">
        <v>77.0</v>
      </c>
      <c r="L159" s="48">
        <f t="shared" si="3"/>
        <v>1</v>
      </c>
      <c r="M159" s="24">
        <f t="shared" si="4"/>
        <v>9.4</v>
      </c>
      <c r="N159" s="392">
        <f>Incentive!M159</f>
        <v>4</v>
      </c>
      <c r="O159" s="558">
        <f t="shared" si="5"/>
        <v>13.4</v>
      </c>
      <c r="P159" s="56"/>
      <c r="Q159" s="56"/>
      <c r="R159" s="56"/>
      <c r="S159" s="56"/>
      <c r="T159" s="56"/>
      <c r="U159" s="56"/>
      <c r="V159" s="56"/>
      <c r="W159" s="56"/>
      <c r="X159" s="223"/>
      <c r="Y159" s="223"/>
    </row>
    <row r="160" ht="15.75" customHeight="1">
      <c r="A160" s="20">
        <v>146.0</v>
      </c>
      <c r="B160" s="41" t="s">
        <v>462</v>
      </c>
      <c r="C160" s="42" t="s">
        <v>463</v>
      </c>
      <c r="D160" s="43" t="s">
        <v>464</v>
      </c>
      <c r="E160" s="564">
        <v>8.0</v>
      </c>
      <c r="F160" s="240">
        <f t="shared" si="6"/>
        <v>3.2</v>
      </c>
      <c r="G160" s="49">
        <v>11.0</v>
      </c>
      <c r="H160" s="556">
        <f t="shared" si="7"/>
        <v>4.4</v>
      </c>
      <c r="I160" s="567">
        <v>2.0</v>
      </c>
      <c r="J160" s="557">
        <v>2.0</v>
      </c>
      <c r="K160" s="20">
        <v>79.0</v>
      </c>
      <c r="L160" s="48">
        <f t="shared" si="3"/>
        <v>1</v>
      </c>
      <c r="M160" s="24">
        <f t="shared" si="4"/>
        <v>12.6</v>
      </c>
      <c r="N160" s="392">
        <f>Incentive!M160</f>
        <v>3</v>
      </c>
      <c r="O160" s="558">
        <f t="shared" si="5"/>
        <v>15.6</v>
      </c>
      <c r="P160" s="56"/>
      <c r="Q160" s="56"/>
      <c r="R160" s="56"/>
      <c r="S160" s="56"/>
      <c r="T160" s="56"/>
      <c r="U160" s="56"/>
      <c r="V160" s="56"/>
      <c r="W160" s="56"/>
      <c r="X160" s="223"/>
      <c r="Y160" s="223"/>
    </row>
    <row r="161" ht="15.75" customHeight="1">
      <c r="A161" s="20">
        <v>147.0</v>
      </c>
      <c r="B161" s="41" t="s">
        <v>465</v>
      </c>
      <c r="C161" s="42" t="s">
        <v>466</v>
      </c>
      <c r="D161" s="43" t="s">
        <v>467</v>
      </c>
      <c r="E161" s="564">
        <v>8.0</v>
      </c>
      <c r="F161" s="240">
        <f t="shared" si="6"/>
        <v>3.2</v>
      </c>
      <c r="G161" s="49">
        <v>10.0</v>
      </c>
      <c r="H161" s="556">
        <f t="shared" si="7"/>
        <v>4</v>
      </c>
      <c r="I161" s="567">
        <v>2.0</v>
      </c>
      <c r="J161" s="565">
        <v>2.0</v>
      </c>
      <c r="K161" s="20">
        <v>77.0</v>
      </c>
      <c r="L161" s="48">
        <f t="shared" si="3"/>
        <v>1</v>
      </c>
      <c r="M161" s="24">
        <f t="shared" si="4"/>
        <v>12.2</v>
      </c>
      <c r="N161" s="392">
        <f>Incentive!M161</f>
        <v>4</v>
      </c>
      <c r="O161" s="558">
        <f t="shared" si="5"/>
        <v>16.2</v>
      </c>
      <c r="P161" s="56"/>
      <c r="Q161" s="56"/>
      <c r="R161" s="56"/>
      <c r="S161" s="56"/>
      <c r="T161" s="56"/>
      <c r="U161" s="56"/>
      <c r="V161" s="56"/>
      <c r="W161" s="56"/>
      <c r="X161" s="223"/>
      <c r="Y161" s="223"/>
    </row>
    <row r="162" ht="15.75" customHeight="1">
      <c r="A162" s="20">
        <v>148.0</v>
      </c>
      <c r="B162" s="41" t="s">
        <v>468</v>
      </c>
      <c r="C162" s="42" t="s">
        <v>469</v>
      </c>
      <c r="D162" s="43" t="s">
        <v>470</v>
      </c>
      <c r="E162" s="564">
        <v>12.0</v>
      </c>
      <c r="F162" s="240">
        <f t="shared" si="6"/>
        <v>4.8</v>
      </c>
      <c r="G162" s="49">
        <v>10.0</v>
      </c>
      <c r="H162" s="556">
        <f t="shared" si="7"/>
        <v>4</v>
      </c>
      <c r="I162" s="567">
        <v>2.0</v>
      </c>
      <c r="J162" s="565">
        <v>2.0</v>
      </c>
      <c r="K162" s="20">
        <v>77.0</v>
      </c>
      <c r="L162" s="48">
        <f t="shared" si="3"/>
        <v>1</v>
      </c>
      <c r="M162" s="24">
        <f t="shared" si="4"/>
        <v>13.8</v>
      </c>
      <c r="N162" s="392">
        <f>Incentive!M162</f>
        <v>2</v>
      </c>
      <c r="O162" s="558">
        <f t="shared" si="5"/>
        <v>15.8</v>
      </c>
      <c r="P162" s="56"/>
      <c r="Q162" s="56"/>
      <c r="R162" s="56"/>
      <c r="S162" s="56"/>
      <c r="T162" s="56"/>
      <c r="U162" s="56"/>
      <c r="V162" s="56"/>
      <c r="W162" s="56"/>
      <c r="X162" s="223"/>
      <c r="Y162" s="223"/>
    </row>
    <row r="163" ht="15.75" customHeight="1">
      <c r="A163" s="20">
        <v>149.0</v>
      </c>
      <c r="B163" s="41" t="s">
        <v>471</v>
      </c>
      <c r="C163" s="42" t="s">
        <v>472</v>
      </c>
      <c r="D163" s="43" t="s">
        <v>473</v>
      </c>
      <c r="E163" s="566">
        <v>5.0</v>
      </c>
      <c r="F163" s="240">
        <f t="shared" si="6"/>
        <v>2</v>
      </c>
      <c r="G163" s="49">
        <v>4.0</v>
      </c>
      <c r="H163" s="556">
        <f t="shared" si="7"/>
        <v>1.6</v>
      </c>
      <c r="I163" s="567">
        <v>2.0</v>
      </c>
      <c r="J163" s="565">
        <v>2.0</v>
      </c>
      <c r="K163" s="20">
        <v>78.0</v>
      </c>
      <c r="L163" s="48">
        <f t="shared" si="3"/>
        <v>1</v>
      </c>
      <c r="M163" s="24">
        <f t="shared" si="4"/>
        <v>8.6</v>
      </c>
      <c r="N163" s="392">
        <f>Incentive!M163</f>
        <v>5</v>
      </c>
      <c r="O163" s="558">
        <f t="shared" si="5"/>
        <v>13.6</v>
      </c>
      <c r="P163" s="56"/>
      <c r="Q163" s="56"/>
      <c r="R163" s="56"/>
      <c r="S163" s="56"/>
      <c r="T163" s="56"/>
      <c r="U163" s="56"/>
      <c r="V163" s="56"/>
      <c r="W163" s="56"/>
      <c r="X163" s="223"/>
      <c r="Y163" s="223"/>
    </row>
    <row r="164" ht="15.75" customHeight="1">
      <c r="A164" s="20">
        <v>150.0</v>
      </c>
      <c r="B164" s="41" t="s">
        <v>474</v>
      </c>
      <c r="C164" s="42" t="s">
        <v>475</v>
      </c>
      <c r="D164" s="43" t="s">
        <v>476</v>
      </c>
      <c r="E164" s="566">
        <v>6.0</v>
      </c>
      <c r="F164" s="240">
        <f t="shared" si="6"/>
        <v>2.4</v>
      </c>
      <c r="G164" s="49">
        <v>12.0</v>
      </c>
      <c r="H164" s="556">
        <f t="shared" si="7"/>
        <v>4.8</v>
      </c>
      <c r="I164" s="567">
        <v>2.0</v>
      </c>
      <c r="J164" s="565">
        <v>2.0</v>
      </c>
      <c r="K164" s="20">
        <v>79.0</v>
      </c>
      <c r="L164" s="48">
        <f t="shared" si="3"/>
        <v>1</v>
      </c>
      <c r="M164" s="24">
        <f t="shared" si="4"/>
        <v>12.2</v>
      </c>
      <c r="N164" s="392">
        <f>Incentive!M164</f>
        <v>5</v>
      </c>
      <c r="O164" s="558">
        <f t="shared" si="5"/>
        <v>17.2</v>
      </c>
      <c r="P164" s="56"/>
      <c r="Q164" s="56"/>
      <c r="R164" s="56"/>
      <c r="S164" s="56"/>
      <c r="T164" s="56"/>
      <c r="U164" s="56"/>
      <c r="V164" s="56"/>
      <c r="W164" s="56"/>
      <c r="X164" s="223"/>
      <c r="Y164" s="223"/>
    </row>
    <row r="165" ht="15.75" customHeight="1">
      <c r="A165" s="20">
        <v>151.0</v>
      </c>
      <c r="B165" s="41" t="s">
        <v>477</v>
      </c>
      <c r="C165" s="42" t="s">
        <v>478</v>
      </c>
      <c r="D165" s="43" t="s">
        <v>479</v>
      </c>
      <c r="E165" s="564">
        <v>8.0</v>
      </c>
      <c r="F165" s="240">
        <f t="shared" si="6"/>
        <v>3.2</v>
      </c>
      <c r="G165" s="49">
        <v>13.0</v>
      </c>
      <c r="H165" s="556">
        <f t="shared" si="7"/>
        <v>5.2</v>
      </c>
      <c r="I165" s="567">
        <v>2.0</v>
      </c>
      <c r="J165" s="565">
        <v>2.0</v>
      </c>
      <c r="K165" s="20">
        <v>77.0</v>
      </c>
      <c r="L165" s="48">
        <f t="shared" si="3"/>
        <v>1</v>
      </c>
      <c r="M165" s="24">
        <f t="shared" si="4"/>
        <v>13.4</v>
      </c>
      <c r="N165" s="392">
        <f>Incentive!M165</f>
        <v>5</v>
      </c>
      <c r="O165" s="558">
        <f t="shared" si="5"/>
        <v>18.4</v>
      </c>
      <c r="P165" s="56"/>
      <c r="Q165" s="56"/>
      <c r="R165" s="56"/>
      <c r="S165" s="56"/>
      <c r="T165" s="56"/>
      <c r="U165" s="56"/>
      <c r="V165" s="56"/>
      <c r="W165" s="56"/>
      <c r="X165" s="223"/>
      <c r="Y165" s="223"/>
    </row>
    <row r="166" ht="15.75" customHeight="1">
      <c r="A166" s="20">
        <v>152.0</v>
      </c>
      <c r="B166" s="41" t="s">
        <v>480</v>
      </c>
      <c r="C166" s="42" t="s">
        <v>481</v>
      </c>
      <c r="D166" s="43" t="s">
        <v>482</v>
      </c>
      <c r="E166" s="566">
        <v>4.0</v>
      </c>
      <c r="F166" s="240">
        <f t="shared" si="6"/>
        <v>1.6</v>
      </c>
      <c r="G166" s="49">
        <v>7.0</v>
      </c>
      <c r="H166" s="556">
        <f t="shared" si="7"/>
        <v>2.8</v>
      </c>
      <c r="I166" s="567">
        <v>2.0</v>
      </c>
      <c r="J166" s="565">
        <v>2.0</v>
      </c>
      <c r="K166" s="20">
        <v>77.0</v>
      </c>
      <c r="L166" s="48">
        <f t="shared" si="3"/>
        <v>1</v>
      </c>
      <c r="M166" s="24">
        <f t="shared" si="4"/>
        <v>9.4</v>
      </c>
      <c r="N166" s="392">
        <f>Incentive!M166</f>
        <v>5</v>
      </c>
      <c r="O166" s="558">
        <f t="shared" si="5"/>
        <v>14.4</v>
      </c>
      <c r="P166" s="56"/>
      <c r="Q166" s="56"/>
      <c r="R166" s="56"/>
      <c r="S166" s="56"/>
      <c r="T166" s="56"/>
      <c r="U166" s="56"/>
      <c r="V166" s="56"/>
      <c r="W166" s="56"/>
      <c r="X166" s="223"/>
      <c r="Y166" s="223"/>
    </row>
    <row r="167" ht="15.75" customHeight="1">
      <c r="A167" s="20">
        <v>153.0</v>
      </c>
      <c r="B167" s="41" t="s">
        <v>483</v>
      </c>
      <c r="C167" s="42" t="s">
        <v>484</v>
      </c>
      <c r="D167" s="43" t="s">
        <v>485</v>
      </c>
      <c r="E167" s="566">
        <v>2.0</v>
      </c>
      <c r="F167" s="240">
        <f t="shared" si="6"/>
        <v>0.8</v>
      </c>
      <c r="G167" s="49">
        <v>13.0</v>
      </c>
      <c r="H167" s="556">
        <f t="shared" si="7"/>
        <v>5.2</v>
      </c>
      <c r="I167" s="567">
        <v>2.0</v>
      </c>
      <c r="J167" s="557">
        <v>2.0</v>
      </c>
      <c r="K167" s="20">
        <v>77.0</v>
      </c>
      <c r="L167" s="48">
        <f t="shared" si="3"/>
        <v>1</v>
      </c>
      <c r="M167" s="24">
        <f t="shared" si="4"/>
        <v>11</v>
      </c>
      <c r="N167" s="392">
        <f>Incentive!M167</f>
        <v>3</v>
      </c>
      <c r="O167" s="558">
        <f t="shared" si="5"/>
        <v>14</v>
      </c>
      <c r="P167" s="56"/>
      <c r="Q167" s="56"/>
      <c r="R167" s="56"/>
      <c r="S167" s="56"/>
      <c r="T167" s="56"/>
      <c r="U167" s="56"/>
      <c r="V167" s="56"/>
      <c r="W167" s="56"/>
      <c r="X167" s="223"/>
      <c r="Y167" s="223"/>
    </row>
    <row r="168" ht="15.75" customHeight="1">
      <c r="A168" s="20">
        <v>154.0</v>
      </c>
      <c r="B168" s="41" t="s">
        <v>486</v>
      </c>
      <c r="C168" s="42" t="s">
        <v>487</v>
      </c>
      <c r="D168" s="43" t="s">
        <v>488</v>
      </c>
      <c r="E168" s="566">
        <v>5.0</v>
      </c>
      <c r="F168" s="240">
        <f t="shared" si="6"/>
        <v>2</v>
      </c>
      <c r="G168" s="49">
        <v>8.0</v>
      </c>
      <c r="H168" s="556">
        <f t="shared" si="7"/>
        <v>3.2</v>
      </c>
      <c r="I168" s="567">
        <v>2.0</v>
      </c>
      <c r="J168" s="565">
        <v>2.0</v>
      </c>
      <c r="K168" s="20">
        <v>77.0</v>
      </c>
      <c r="L168" s="48">
        <f t="shared" si="3"/>
        <v>1</v>
      </c>
      <c r="M168" s="24">
        <f t="shared" si="4"/>
        <v>10.2</v>
      </c>
      <c r="N168" s="392">
        <f>Incentive!M168</f>
        <v>5</v>
      </c>
      <c r="O168" s="558">
        <f t="shared" si="5"/>
        <v>15.2</v>
      </c>
      <c r="P168" s="56"/>
      <c r="Q168" s="56"/>
      <c r="R168" s="56"/>
      <c r="S168" s="56"/>
      <c r="T168" s="56"/>
      <c r="U168" s="56"/>
      <c r="V168" s="56"/>
      <c r="W168" s="56"/>
      <c r="X168" s="223"/>
      <c r="Y168" s="223"/>
    </row>
    <row r="169" ht="15.75" customHeight="1">
      <c r="A169" s="20">
        <v>155.0</v>
      </c>
      <c r="B169" s="41" t="s">
        <v>489</v>
      </c>
      <c r="C169" s="42" t="s">
        <v>490</v>
      </c>
      <c r="D169" s="43" t="s">
        <v>491</v>
      </c>
      <c r="E169" s="564">
        <v>10.0</v>
      </c>
      <c r="F169" s="240">
        <f t="shared" si="6"/>
        <v>4</v>
      </c>
      <c r="G169" s="49">
        <v>7.0</v>
      </c>
      <c r="H169" s="556">
        <f t="shared" si="7"/>
        <v>2.8</v>
      </c>
      <c r="I169" s="567">
        <v>2.0</v>
      </c>
      <c r="J169" s="565">
        <v>2.0</v>
      </c>
      <c r="K169" s="20">
        <v>76.0</v>
      </c>
      <c r="L169" s="48">
        <f t="shared" si="3"/>
        <v>1</v>
      </c>
      <c r="M169" s="24">
        <f t="shared" si="4"/>
        <v>11.8</v>
      </c>
      <c r="N169" s="392">
        <f>Incentive!M169</f>
        <v>1</v>
      </c>
      <c r="O169" s="558">
        <f t="shared" si="5"/>
        <v>12.8</v>
      </c>
      <c r="P169" s="56"/>
      <c r="Q169" s="56"/>
      <c r="R169" s="56"/>
      <c r="S169" s="56"/>
      <c r="T169" s="56"/>
      <c r="U169" s="56"/>
      <c r="V169" s="56"/>
      <c r="W169" s="56"/>
      <c r="X169" s="223"/>
      <c r="Y169" s="223"/>
    </row>
    <row r="170" ht="15.75" customHeight="1">
      <c r="A170" s="20">
        <v>156.0</v>
      </c>
      <c r="B170" s="41" t="s">
        <v>492</v>
      </c>
      <c r="C170" s="42" t="s">
        <v>493</v>
      </c>
      <c r="D170" s="43" t="s">
        <v>494</v>
      </c>
      <c r="E170" s="564">
        <v>8.0</v>
      </c>
      <c r="F170" s="240">
        <f t="shared" si="6"/>
        <v>3.2</v>
      </c>
      <c r="G170" s="49">
        <v>13.0</v>
      </c>
      <c r="H170" s="556">
        <f t="shared" si="7"/>
        <v>5.2</v>
      </c>
      <c r="I170" s="567">
        <v>2.0</v>
      </c>
      <c r="J170" s="565">
        <v>2.0</v>
      </c>
      <c r="K170" s="20">
        <v>78.0</v>
      </c>
      <c r="L170" s="48">
        <f t="shared" si="3"/>
        <v>1</v>
      </c>
      <c r="M170" s="24">
        <f t="shared" si="4"/>
        <v>13.4</v>
      </c>
      <c r="N170" s="392">
        <f>Incentive!M170</f>
        <v>5</v>
      </c>
      <c r="O170" s="558">
        <f t="shared" si="5"/>
        <v>18.4</v>
      </c>
      <c r="P170" s="56"/>
      <c r="Q170" s="56"/>
      <c r="R170" s="56"/>
      <c r="S170" s="56"/>
      <c r="T170" s="56"/>
      <c r="U170" s="56"/>
      <c r="V170" s="56"/>
      <c r="W170" s="56"/>
      <c r="X170" s="223"/>
      <c r="Y170" s="223"/>
    </row>
    <row r="171" ht="15.75" customHeight="1">
      <c r="A171" s="20">
        <v>157.0</v>
      </c>
      <c r="B171" s="41" t="s">
        <v>495</v>
      </c>
      <c r="C171" s="42" t="s">
        <v>496</v>
      </c>
      <c r="D171" s="43" t="s">
        <v>497</v>
      </c>
      <c r="E171" s="564">
        <v>9.0</v>
      </c>
      <c r="F171" s="240">
        <f t="shared" si="6"/>
        <v>3.6</v>
      </c>
      <c r="G171" s="49">
        <v>10.0</v>
      </c>
      <c r="H171" s="556">
        <f t="shared" si="7"/>
        <v>4</v>
      </c>
      <c r="I171" s="567">
        <v>2.0</v>
      </c>
      <c r="J171" s="565">
        <v>2.0</v>
      </c>
      <c r="K171" s="20">
        <v>77.0</v>
      </c>
      <c r="L171" s="48">
        <f t="shared" si="3"/>
        <v>1</v>
      </c>
      <c r="M171" s="24">
        <f t="shared" si="4"/>
        <v>12.6</v>
      </c>
      <c r="N171" s="392">
        <f>Incentive!M171</f>
        <v>4</v>
      </c>
      <c r="O171" s="24">
        <f t="shared" si="5"/>
        <v>16.6</v>
      </c>
      <c r="P171" s="56"/>
      <c r="Q171" s="56"/>
      <c r="R171" s="56"/>
      <c r="S171" s="56"/>
      <c r="T171" s="56"/>
      <c r="U171" s="56"/>
      <c r="V171" s="56"/>
      <c r="W171" s="56"/>
      <c r="X171" s="223"/>
      <c r="Y171" s="223"/>
    </row>
    <row r="172" ht="15.75" customHeight="1">
      <c r="A172" s="20">
        <v>158.0</v>
      </c>
      <c r="B172" s="41" t="s">
        <v>498</v>
      </c>
      <c r="C172" s="42" t="s">
        <v>499</v>
      </c>
      <c r="D172" s="43" t="s">
        <v>500</v>
      </c>
      <c r="E172" s="564">
        <v>8.0</v>
      </c>
      <c r="F172" s="240">
        <f t="shared" si="6"/>
        <v>3.2</v>
      </c>
      <c r="G172" s="49">
        <v>6.0</v>
      </c>
      <c r="H172" s="556">
        <f t="shared" si="7"/>
        <v>2.4</v>
      </c>
      <c r="I172" s="567">
        <v>2.0</v>
      </c>
      <c r="J172" s="557">
        <v>2.0</v>
      </c>
      <c r="K172" s="20">
        <v>78.0</v>
      </c>
      <c r="L172" s="48">
        <f t="shared" si="3"/>
        <v>1</v>
      </c>
      <c r="M172" s="24">
        <f t="shared" si="4"/>
        <v>10.6</v>
      </c>
      <c r="N172" s="392">
        <f>Incentive!M172</f>
        <v>5</v>
      </c>
      <c r="O172" s="24">
        <f t="shared" si="5"/>
        <v>15.6</v>
      </c>
      <c r="P172" s="56"/>
      <c r="Q172" s="56"/>
      <c r="R172" s="56"/>
      <c r="S172" s="56"/>
      <c r="T172" s="56"/>
      <c r="U172" s="56"/>
      <c r="V172" s="56"/>
      <c r="W172" s="56"/>
      <c r="X172" s="223"/>
      <c r="Y172" s="223"/>
    </row>
    <row r="173" ht="15.75" customHeight="1">
      <c r="A173" s="20">
        <v>159.0</v>
      </c>
      <c r="B173" s="41" t="s">
        <v>501</v>
      </c>
      <c r="C173" s="42" t="s">
        <v>502</v>
      </c>
      <c r="D173" s="43" t="s">
        <v>503</v>
      </c>
      <c r="E173" s="568">
        <v>6.0</v>
      </c>
      <c r="F173" s="240">
        <f t="shared" si="6"/>
        <v>2.4</v>
      </c>
      <c r="G173" s="49">
        <v>9.0</v>
      </c>
      <c r="H173" s="556">
        <f t="shared" si="7"/>
        <v>3.6</v>
      </c>
      <c r="I173" s="567">
        <v>2.0</v>
      </c>
      <c r="J173" s="565">
        <v>2.0</v>
      </c>
      <c r="K173" s="20">
        <v>85.0</v>
      </c>
      <c r="L173" s="48">
        <f t="shared" si="3"/>
        <v>2</v>
      </c>
      <c r="M173" s="24">
        <f t="shared" si="4"/>
        <v>12</v>
      </c>
      <c r="N173" s="392" t="str">
        <f>Incentive!M173</f>
        <v/>
      </c>
      <c r="O173" s="24">
        <f t="shared" si="5"/>
        <v>12</v>
      </c>
      <c r="P173" s="56"/>
      <c r="Q173" s="56"/>
      <c r="R173" s="56"/>
      <c r="S173" s="56"/>
      <c r="T173" s="56"/>
      <c r="U173" s="56"/>
      <c r="V173" s="56"/>
      <c r="W173" s="56"/>
      <c r="X173" s="223"/>
      <c r="Y173" s="223"/>
    </row>
    <row r="174" ht="15.75" customHeight="1">
      <c r="A174" s="20">
        <v>160.0</v>
      </c>
      <c r="B174" s="41" t="s">
        <v>504</v>
      </c>
      <c r="C174" s="35" t="s">
        <v>505</v>
      </c>
      <c r="D174" s="36" t="s">
        <v>506</v>
      </c>
      <c r="E174" s="561">
        <v>6.0</v>
      </c>
      <c r="F174" s="240">
        <f t="shared" si="6"/>
        <v>2.4</v>
      </c>
      <c r="G174" s="20">
        <v>9.0</v>
      </c>
      <c r="H174" s="556">
        <f t="shared" si="7"/>
        <v>3.6</v>
      </c>
      <c r="I174" s="20">
        <v>2.0</v>
      </c>
      <c r="J174" s="20">
        <v>2.0</v>
      </c>
      <c r="K174" s="20">
        <v>100.0</v>
      </c>
      <c r="L174" s="48">
        <f t="shared" si="3"/>
        <v>4</v>
      </c>
      <c r="M174" s="24">
        <f t="shared" si="4"/>
        <v>14</v>
      </c>
      <c r="N174" s="392">
        <f>Incentive!M174</f>
        <v>2</v>
      </c>
      <c r="O174" s="24">
        <f t="shared" si="5"/>
        <v>16</v>
      </c>
      <c r="P174" s="56"/>
      <c r="Q174" s="56"/>
      <c r="R174" s="56"/>
      <c r="S174" s="56"/>
      <c r="T174" s="56"/>
      <c r="U174" s="56"/>
      <c r="V174" s="56"/>
      <c r="W174" s="56"/>
      <c r="X174" s="223"/>
      <c r="Y174" s="223"/>
    </row>
    <row r="175" ht="15.75" customHeight="1">
      <c r="A175" s="20">
        <v>161.0</v>
      </c>
      <c r="B175" s="41" t="s">
        <v>507</v>
      </c>
      <c r="C175" s="35" t="s">
        <v>508</v>
      </c>
      <c r="D175" s="36" t="s">
        <v>509</v>
      </c>
      <c r="E175" s="561">
        <v>5.0</v>
      </c>
      <c r="F175" s="240">
        <f t="shared" si="6"/>
        <v>2</v>
      </c>
      <c r="G175" s="20">
        <v>4.0</v>
      </c>
      <c r="H175" s="556">
        <f t="shared" si="7"/>
        <v>1.6</v>
      </c>
      <c r="I175" s="20">
        <v>2.0</v>
      </c>
      <c r="J175" s="20">
        <v>2.0</v>
      </c>
      <c r="K175" s="20">
        <v>100.0</v>
      </c>
      <c r="L175" s="48">
        <f t="shared" si="3"/>
        <v>4</v>
      </c>
      <c r="M175" s="24">
        <f t="shared" si="4"/>
        <v>11.6</v>
      </c>
      <c r="N175" s="392">
        <f>Incentive!M175</f>
        <v>2</v>
      </c>
      <c r="O175" s="24">
        <f t="shared" si="5"/>
        <v>13.6</v>
      </c>
      <c r="P175" s="56"/>
      <c r="Q175" s="561"/>
      <c r="R175" s="56"/>
      <c r="S175" s="56"/>
      <c r="T175" s="56"/>
      <c r="U175" s="56"/>
      <c r="V175" s="56"/>
      <c r="W175" s="56"/>
      <c r="X175" s="223"/>
      <c r="Y175" s="223"/>
    </row>
    <row r="176" ht="15.75" customHeight="1">
      <c r="A176" s="20">
        <v>162.0</v>
      </c>
      <c r="B176" s="41" t="s">
        <v>510</v>
      </c>
      <c r="C176" s="35" t="s">
        <v>511</v>
      </c>
      <c r="D176" s="36" t="s">
        <v>512</v>
      </c>
      <c r="E176" s="561">
        <v>8.0</v>
      </c>
      <c r="F176" s="240">
        <f t="shared" si="6"/>
        <v>3.2</v>
      </c>
      <c r="G176" s="20">
        <v>6.0</v>
      </c>
      <c r="H176" s="556">
        <f t="shared" si="7"/>
        <v>2.4</v>
      </c>
      <c r="I176" s="20">
        <v>2.0</v>
      </c>
      <c r="J176" s="20">
        <v>2.0</v>
      </c>
      <c r="K176" s="20">
        <v>100.0</v>
      </c>
      <c r="L176" s="48">
        <f t="shared" si="3"/>
        <v>4</v>
      </c>
      <c r="M176" s="24">
        <f t="shared" si="4"/>
        <v>13.6</v>
      </c>
      <c r="N176" s="392">
        <f>Incentive!M176</f>
        <v>2</v>
      </c>
      <c r="O176" s="24">
        <f t="shared" si="5"/>
        <v>15.6</v>
      </c>
      <c r="P176" s="56"/>
      <c r="Q176" s="562"/>
      <c r="R176" s="56"/>
      <c r="S176" s="56"/>
      <c r="T176" s="56"/>
      <c r="U176" s="56"/>
      <c r="V176" s="56"/>
      <c r="W176" s="56"/>
      <c r="X176" s="223"/>
      <c r="Y176" s="223"/>
    </row>
    <row r="177" ht="15.75" customHeight="1">
      <c r="A177" s="20">
        <v>163.0</v>
      </c>
      <c r="B177" s="41" t="s">
        <v>513</v>
      </c>
      <c r="C177" s="35" t="s">
        <v>514</v>
      </c>
      <c r="D177" s="36" t="s">
        <v>515</v>
      </c>
      <c r="E177" s="562">
        <v>8.0</v>
      </c>
      <c r="F177" s="240">
        <f t="shared" si="6"/>
        <v>3.2</v>
      </c>
      <c r="G177" s="20">
        <v>5.0</v>
      </c>
      <c r="H177" s="556">
        <f t="shared" si="7"/>
        <v>2</v>
      </c>
      <c r="I177" s="20">
        <v>2.0</v>
      </c>
      <c r="J177" s="20">
        <v>2.0</v>
      </c>
      <c r="K177" s="20">
        <v>100.0</v>
      </c>
      <c r="L177" s="48">
        <f t="shared" si="3"/>
        <v>4</v>
      </c>
      <c r="M177" s="24">
        <f t="shared" si="4"/>
        <v>13.2</v>
      </c>
      <c r="N177" s="392">
        <f>Incentive!M177</f>
        <v>2</v>
      </c>
      <c r="O177" s="24">
        <f t="shared" si="5"/>
        <v>15.2</v>
      </c>
      <c r="P177" s="56"/>
      <c r="Q177" s="562"/>
      <c r="R177" s="56"/>
      <c r="S177" s="56"/>
      <c r="T177" s="56"/>
      <c r="U177" s="56"/>
      <c r="V177" s="56"/>
      <c r="W177" s="56"/>
      <c r="X177" s="223"/>
      <c r="Y177" s="223"/>
    </row>
    <row r="178" ht="15.75" customHeight="1">
      <c r="A178" s="20">
        <v>164.0</v>
      </c>
      <c r="B178" s="41" t="s">
        <v>516</v>
      </c>
      <c r="C178" s="35" t="s">
        <v>517</v>
      </c>
      <c r="D178" s="36" t="s">
        <v>518</v>
      </c>
      <c r="E178" s="561">
        <v>9.0</v>
      </c>
      <c r="F178" s="240">
        <f t="shared" si="6"/>
        <v>3.6</v>
      </c>
      <c r="G178" s="20">
        <v>7.0</v>
      </c>
      <c r="H178" s="556">
        <f t="shared" si="7"/>
        <v>2.8</v>
      </c>
      <c r="I178" s="20">
        <v>2.0</v>
      </c>
      <c r="J178" s="20">
        <v>2.0</v>
      </c>
      <c r="K178" s="20">
        <v>100.0</v>
      </c>
      <c r="L178" s="48">
        <f t="shared" si="3"/>
        <v>4</v>
      </c>
      <c r="M178" s="24">
        <f t="shared" si="4"/>
        <v>14.4</v>
      </c>
      <c r="N178" s="392">
        <f>Incentive!M178</f>
        <v>2</v>
      </c>
      <c r="O178" s="24">
        <f t="shared" si="5"/>
        <v>16.4</v>
      </c>
      <c r="P178" s="56"/>
      <c r="Q178" s="562"/>
      <c r="R178" s="56"/>
      <c r="S178" s="56"/>
      <c r="T178" s="56"/>
      <c r="U178" s="56"/>
      <c r="V178" s="56"/>
      <c r="W178" s="56"/>
      <c r="X178" s="223"/>
      <c r="Y178" s="223"/>
    </row>
    <row r="179" ht="15.75" customHeight="1">
      <c r="A179" s="20">
        <v>165.0</v>
      </c>
      <c r="B179" s="41" t="s">
        <v>519</v>
      </c>
      <c r="C179" s="35" t="s">
        <v>520</v>
      </c>
      <c r="D179" s="36" t="s">
        <v>521</v>
      </c>
      <c r="E179" s="20">
        <v>1.0</v>
      </c>
      <c r="F179" s="240">
        <f t="shared" si="6"/>
        <v>0.4</v>
      </c>
      <c r="G179" s="20">
        <v>3.0</v>
      </c>
      <c r="H179" s="556">
        <f t="shared" si="7"/>
        <v>1.2</v>
      </c>
      <c r="I179" s="20">
        <v>2.0</v>
      </c>
      <c r="J179" s="20">
        <v>2.0</v>
      </c>
      <c r="K179" s="20">
        <v>100.0</v>
      </c>
      <c r="L179" s="48">
        <f t="shared" si="3"/>
        <v>4</v>
      </c>
      <c r="M179" s="24">
        <f t="shared" si="4"/>
        <v>9.6</v>
      </c>
      <c r="N179" s="392" t="str">
        <f>Incentive!M179</f>
        <v/>
      </c>
      <c r="O179" s="24">
        <f t="shared" si="5"/>
        <v>9.6</v>
      </c>
      <c r="P179" s="56"/>
      <c r="Q179" s="56"/>
      <c r="R179" s="56"/>
      <c r="S179" s="56"/>
      <c r="T179" s="56"/>
      <c r="U179" s="56"/>
      <c r="V179" s="56"/>
      <c r="W179" s="56"/>
      <c r="X179" s="223"/>
      <c r="Y179" s="223"/>
    </row>
    <row r="180" ht="15.75" customHeight="1">
      <c r="A180" s="20">
        <v>166.0</v>
      </c>
      <c r="B180" s="41" t="s">
        <v>522</v>
      </c>
      <c r="C180" s="35" t="s">
        <v>523</v>
      </c>
      <c r="D180" s="36" t="s">
        <v>524</v>
      </c>
      <c r="E180" s="20">
        <v>13.0</v>
      </c>
      <c r="F180" s="240">
        <f t="shared" si="6"/>
        <v>5.2</v>
      </c>
      <c r="G180" s="20">
        <v>9.0</v>
      </c>
      <c r="H180" s="556">
        <f t="shared" si="7"/>
        <v>3.6</v>
      </c>
      <c r="I180" s="20">
        <v>2.0</v>
      </c>
      <c r="J180" s="20">
        <v>2.0</v>
      </c>
      <c r="K180" s="20">
        <v>100.0</v>
      </c>
      <c r="L180" s="48">
        <f t="shared" si="3"/>
        <v>4</v>
      </c>
      <c r="M180" s="24">
        <f t="shared" si="4"/>
        <v>16.8</v>
      </c>
      <c r="N180" s="392" t="str">
        <f>Incentive!M180</f>
        <v/>
      </c>
      <c r="O180" s="24">
        <f t="shared" si="5"/>
        <v>16.8</v>
      </c>
      <c r="P180" s="56"/>
      <c r="Q180" s="56"/>
      <c r="R180" s="56"/>
      <c r="S180" s="56"/>
      <c r="T180" s="56"/>
      <c r="U180" s="56"/>
      <c r="V180" s="56"/>
      <c r="W180" s="56"/>
      <c r="X180" s="223"/>
      <c r="Y180" s="223"/>
    </row>
    <row r="181" ht="15.75" customHeight="1">
      <c r="A181" s="20">
        <v>167.0</v>
      </c>
      <c r="B181" s="41" t="s">
        <v>525</v>
      </c>
      <c r="C181" s="35" t="s">
        <v>526</v>
      </c>
      <c r="D181" s="36" t="s">
        <v>527</v>
      </c>
      <c r="E181" s="20">
        <v>13.0</v>
      </c>
      <c r="F181" s="240">
        <f t="shared" si="6"/>
        <v>5.2</v>
      </c>
      <c r="G181" s="20">
        <v>4.0</v>
      </c>
      <c r="H181" s="556">
        <f t="shared" si="7"/>
        <v>1.6</v>
      </c>
      <c r="I181" s="20">
        <v>2.0</v>
      </c>
      <c r="J181" s="20">
        <v>2.0</v>
      </c>
      <c r="K181" s="20">
        <v>100.0</v>
      </c>
      <c r="L181" s="48">
        <f t="shared" si="3"/>
        <v>4</v>
      </c>
      <c r="M181" s="24">
        <f t="shared" si="4"/>
        <v>14.8</v>
      </c>
      <c r="N181" s="392">
        <f>Incentive!M181</f>
        <v>2</v>
      </c>
      <c r="O181" s="24">
        <f t="shared" si="5"/>
        <v>16.8</v>
      </c>
      <c r="P181" s="56"/>
      <c r="Q181" s="56"/>
      <c r="R181" s="56"/>
      <c r="S181" s="56"/>
      <c r="T181" s="56"/>
      <c r="U181" s="56"/>
      <c r="V181" s="56"/>
      <c r="W181" s="56"/>
      <c r="X181" s="223"/>
      <c r="Y181" s="223"/>
    </row>
    <row r="182" ht="15.75" customHeight="1">
      <c r="A182" s="20">
        <v>168.0</v>
      </c>
      <c r="B182" s="41" t="s">
        <v>528</v>
      </c>
      <c r="C182" s="35" t="s">
        <v>529</v>
      </c>
      <c r="D182" s="36" t="s">
        <v>530</v>
      </c>
      <c r="E182" s="561">
        <v>9.0</v>
      </c>
      <c r="F182" s="240">
        <f t="shared" si="6"/>
        <v>3.6</v>
      </c>
      <c r="G182" s="20">
        <v>11.0</v>
      </c>
      <c r="H182" s="556">
        <f t="shared" si="7"/>
        <v>4.4</v>
      </c>
      <c r="I182" s="20">
        <v>2.0</v>
      </c>
      <c r="J182" s="20">
        <v>2.0</v>
      </c>
      <c r="K182" s="20">
        <v>100.0</v>
      </c>
      <c r="L182" s="48">
        <f t="shared" si="3"/>
        <v>4</v>
      </c>
      <c r="M182" s="24">
        <f t="shared" si="4"/>
        <v>16</v>
      </c>
      <c r="N182" s="392">
        <f>Incentive!M182</f>
        <v>2</v>
      </c>
      <c r="O182" s="24">
        <f t="shared" si="5"/>
        <v>18</v>
      </c>
      <c r="P182" s="56"/>
      <c r="Q182" s="56"/>
      <c r="R182" s="56"/>
      <c r="S182" s="56"/>
      <c r="T182" s="56"/>
      <c r="U182" s="56"/>
      <c r="V182" s="56"/>
      <c r="W182" s="56"/>
      <c r="X182" s="223"/>
      <c r="Y182" s="223"/>
    </row>
    <row r="183" ht="15.75" customHeight="1">
      <c r="A183" s="20">
        <v>169.0</v>
      </c>
      <c r="B183" s="41" t="s">
        <v>531</v>
      </c>
      <c r="C183" s="35" t="s">
        <v>532</v>
      </c>
      <c r="D183" s="36" t="s">
        <v>533</v>
      </c>
      <c r="E183" s="561">
        <v>5.0</v>
      </c>
      <c r="F183" s="240">
        <f t="shared" si="6"/>
        <v>2</v>
      </c>
      <c r="G183" s="20">
        <v>3.0</v>
      </c>
      <c r="H183" s="556">
        <f t="shared" si="7"/>
        <v>1.2</v>
      </c>
      <c r="I183" s="20">
        <v>2.0</v>
      </c>
      <c r="J183" s="20">
        <v>2.0</v>
      </c>
      <c r="K183" s="20">
        <v>100.0</v>
      </c>
      <c r="L183" s="48">
        <f t="shared" si="3"/>
        <v>4</v>
      </c>
      <c r="M183" s="24">
        <f t="shared" si="4"/>
        <v>11.2</v>
      </c>
      <c r="N183" s="392">
        <f>Incentive!M183</f>
        <v>2</v>
      </c>
      <c r="O183" s="24">
        <f t="shared" si="5"/>
        <v>13.2</v>
      </c>
      <c r="P183" s="56"/>
      <c r="Q183" s="56"/>
      <c r="R183" s="56"/>
      <c r="S183" s="56"/>
      <c r="T183" s="56"/>
      <c r="U183" s="56"/>
      <c r="V183" s="56"/>
      <c r="W183" s="56"/>
      <c r="X183" s="223"/>
      <c r="Y183" s="223"/>
    </row>
    <row r="184" ht="15.75" customHeight="1">
      <c r="A184" s="20">
        <v>170.0</v>
      </c>
      <c r="B184" s="41" t="s">
        <v>534</v>
      </c>
      <c r="C184" s="35" t="s">
        <v>535</v>
      </c>
      <c r="D184" s="36" t="s">
        <v>536</v>
      </c>
      <c r="E184" s="562">
        <v>5.0</v>
      </c>
      <c r="F184" s="240">
        <f t="shared" si="6"/>
        <v>2</v>
      </c>
      <c r="G184" s="20">
        <v>6.0</v>
      </c>
      <c r="H184" s="556">
        <f t="shared" si="7"/>
        <v>2.4</v>
      </c>
      <c r="I184" s="20">
        <v>2.0</v>
      </c>
      <c r="J184" s="20">
        <v>2.0</v>
      </c>
      <c r="K184" s="20">
        <v>100.0</v>
      </c>
      <c r="L184" s="48">
        <f t="shared" si="3"/>
        <v>4</v>
      </c>
      <c r="M184" s="24">
        <f t="shared" si="4"/>
        <v>12.4</v>
      </c>
      <c r="N184" s="392">
        <f>Incentive!M184</f>
        <v>2</v>
      </c>
      <c r="O184" s="24">
        <f t="shared" si="5"/>
        <v>14.4</v>
      </c>
      <c r="P184" s="56"/>
      <c r="Q184" s="56"/>
      <c r="R184" s="56"/>
      <c r="S184" s="56"/>
      <c r="T184" s="56"/>
      <c r="U184" s="56"/>
      <c r="V184" s="56"/>
      <c r="W184" s="56"/>
      <c r="X184" s="223"/>
      <c r="Y184" s="223"/>
    </row>
    <row r="185" ht="15.75" customHeight="1">
      <c r="A185" s="20">
        <v>171.0</v>
      </c>
      <c r="B185" s="41" t="s">
        <v>537</v>
      </c>
      <c r="C185" s="35" t="s">
        <v>538</v>
      </c>
      <c r="D185" s="36" t="s">
        <v>539</v>
      </c>
      <c r="E185" s="562">
        <v>9.0</v>
      </c>
      <c r="F185" s="240">
        <f t="shared" si="6"/>
        <v>3.6</v>
      </c>
      <c r="G185" s="20">
        <v>10.0</v>
      </c>
      <c r="H185" s="556">
        <f t="shared" si="7"/>
        <v>4</v>
      </c>
      <c r="I185" s="20">
        <v>2.0</v>
      </c>
      <c r="J185" s="20">
        <v>2.0</v>
      </c>
      <c r="K185" s="20">
        <v>100.0</v>
      </c>
      <c r="L185" s="48">
        <f t="shared" si="3"/>
        <v>4</v>
      </c>
      <c r="M185" s="24">
        <f t="shared" si="4"/>
        <v>15.6</v>
      </c>
      <c r="N185" s="392">
        <f>Incentive!M185</f>
        <v>2</v>
      </c>
      <c r="O185" s="24">
        <f t="shared" si="5"/>
        <v>17.6</v>
      </c>
      <c r="P185" s="56"/>
      <c r="Q185" s="56"/>
      <c r="R185" s="56"/>
      <c r="S185" s="56"/>
      <c r="T185" s="56"/>
      <c r="U185" s="56"/>
      <c r="V185" s="56"/>
      <c r="W185" s="56"/>
      <c r="X185" s="223"/>
      <c r="Y185" s="223"/>
    </row>
    <row r="186" ht="15.75" customHeight="1">
      <c r="A186" s="56"/>
      <c r="B186" s="538"/>
      <c r="C186" s="538"/>
      <c r="D186" s="538"/>
      <c r="F186" s="364"/>
      <c r="G186" s="56"/>
      <c r="H186" s="569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223"/>
      <c r="Y186" s="223"/>
    </row>
    <row r="187" ht="15.75" customHeight="1">
      <c r="A187" s="56"/>
      <c r="B187" s="538"/>
      <c r="C187" s="538"/>
      <c r="D187" s="538"/>
      <c r="E187" s="56"/>
      <c r="F187" s="364"/>
      <c r="G187" s="56"/>
      <c r="H187" s="569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223"/>
      <c r="Y187" s="223"/>
    </row>
    <row r="188" ht="15.75" customHeight="1">
      <c r="A188" s="56"/>
      <c r="B188" s="538"/>
      <c r="C188" s="538"/>
      <c r="D188" s="538"/>
      <c r="E188" s="56"/>
      <c r="F188" s="364"/>
      <c r="G188" s="56"/>
      <c r="H188" s="569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223"/>
      <c r="Y188" s="223"/>
    </row>
    <row r="189" ht="15.75" customHeight="1">
      <c r="A189" s="56"/>
      <c r="B189" s="538"/>
      <c r="C189" s="538"/>
      <c r="D189" s="538"/>
      <c r="E189" s="56"/>
      <c r="F189" s="364"/>
      <c r="G189" s="56"/>
      <c r="H189" s="569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223"/>
      <c r="Y189" s="223"/>
    </row>
    <row r="190" ht="15.75" customHeight="1">
      <c r="A190" s="56"/>
      <c r="B190" s="538"/>
      <c r="C190" s="538"/>
      <c r="D190" s="538"/>
      <c r="E190" s="56"/>
      <c r="F190" s="364"/>
      <c r="G190" s="56"/>
      <c r="H190" s="569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223"/>
      <c r="Y190" s="223"/>
    </row>
    <row r="191" ht="15.75" customHeight="1">
      <c r="A191" s="56"/>
      <c r="B191" s="538"/>
      <c r="C191" s="538"/>
      <c r="D191" s="538"/>
      <c r="E191" s="56"/>
      <c r="F191" s="364"/>
      <c r="G191" s="56"/>
      <c r="H191" s="569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223"/>
      <c r="Y191" s="223"/>
    </row>
    <row r="192" ht="15.75" customHeight="1">
      <c r="A192" s="56"/>
      <c r="B192" s="538"/>
      <c r="C192" s="538"/>
      <c r="D192" s="538"/>
      <c r="E192" s="56"/>
      <c r="F192" s="364"/>
      <c r="G192" s="56"/>
      <c r="H192" s="569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223"/>
      <c r="Y192" s="223"/>
    </row>
    <row r="193" ht="15.75" customHeight="1">
      <c r="A193" s="56"/>
      <c r="B193" s="538"/>
      <c r="C193" s="538"/>
      <c r="D193" s="538"/>
      <c r="E193" s="56"/>
      <c r="F193" s="364"/>
      <c r="G193" s="56"/>
      <c r="H193" s="569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223"/>
      <c r="Y193" s="223"/>
    </row>
    <row r="194" ht="15.75" customHeight="1">
      <c r="A194" s="56"/>
      <c r="B194" s="538"/>
      <c r="C194" s="538"/>
      <c r="D194" s="538"/>
      <c r="E194" s="56"/>
      <c r="F194" s="364"/>
      <c r="G194" s="56"/>
      <c r="H194" s="569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223"/>
      <c r="Y194" s="223"/>
    </row>
    <row r="195" ht="15.75" customHeight="1">
      <c r="A195" s="56"/>
      <c r="B195" s="538"/>
      <c r="C195" s="538"/>
      <c r="D195" s="538"/>
      <c r="E195" s="56"/>
      <c r="F195" s="364"/>
      <c r="G195" s="56"/>
      <c r="H195" s="569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223"/>
      <c r="Y195" s="223"/>
    </row>
    <row r="196" ht="15.75" customHeight="1">
      <c r="A196" s="56"/>
      <c r="B196" s="538"/>
      <c r="C196" s="538"/>
      <c r="D196" s="538"/>
      <c r="E196" s="56"/>
      <c r="F196" s="364"/>
      <c r="G196" s="56"/>
      <c r="H196" s="569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223"/>
      <c r="Y196" s="223"/>
    </row>
    <row r="197" ht="15.75" customHeight="1">
      <c r="A197" s="56"/>
      <c r="B197" s="538"/>
      <c r="C197" s="538"/>
      <c r="D197" s="538"/>
      <c r="E197" s="56"/>
      <c r="F197" s="364"/>
      <c r="G197" s="56"/>
      <c r="H197" s="569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223"/>
      <c r="Y197" s="223"/>
    </row>
    <row r="198" ht="15.75" customHeight="1">
      <c r="A198" s="56"/>
      <c r="B198" s="538"/>
      <c r="C198" s="538"/>
      <c r="D198" s="538"/>
      <c r="E198" s="56"/>
      <c r="F198" s="364"/>
      <c r="G198" s="56"/>
      <c r="H198" s="569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223"/>
      <c r="Y198" s="223"/>
    </row>
    <row r="199" ht="15.75" customHeight="1">
      <c r="A199" s="56"/>
      <c r="B199" s="538"/>
      <c r="C199" s="538"/>
      <c r="D199" s="538"/>
      <c r="E199" s="56"/>
      <c r="F199" s="364"/>
      <c r="G199" s="56"/>
      <c r="H199" s="569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223"/>
      <c r="Y199" s="223"/>
    </row>
    <row r="200" ht="15.75" customHeight="1">
      <c r="A200" s="56"/>
      <c r="B200" s="538"/>
      <c r="C200" s="538"/>
      <c r="D200" s="538"/>
      <c r="E200" s="56"/>
      <c r="F200" s="364"/>
      <c r="G200" s="56"/>
      <c r="H200" s="569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223"/>
      <c r="Y200" s="223"/>
    </row>
    <row r="201" ht="15.75" customHeight="1">
      <c r="A201" s="56"/>
      <c r="B201" s="538"/>
      <c r="C201" s="538"/>
      <c r="D201" s="538"/>
      <c r="E201" s="56"/>
      <c r="F201" s="364"/>
      <c r="G201" s="56"/>
      <c r="H201" s="569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223"/>
      <c r="Y201" s="223"/>
    </row>
    <row r="202" ht="15.75" customHeight="1">
      <c r="A202" s="56"/>
      <c r="B202" s="538"/>
      <c r="C202" s="538"/>
      <c r="D202" s="538"/>
      <c r="E202" s="56"/>
      <c r="F202" s="364"/>
      <c r="G202" s="56"/>
      <c r="H202" s="569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223"/>
      <c r="Y202" s="223"/>
    </row>
    <row r="203" ht="15.75" customHeight="1">
      <c r="A203" s="56"/>
      <c r="B203" s="538"/>
      <c r="C203" s="538"/>
      <c r="D203" s="538"/>
      <c r="E203" s="56"/>
      <c r="F203" s="364"/>
      <c r="G203" s="56"/>
      <c r="H203" s="569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223"/>
      <c r="Y203" s="223"/>
    </row>
    <row r="204" ht="15.75" customHeight="1">
      <c r="A204" s="56"/>
      <c r="B204" s="538"/>
      <c r="C204" s="538"/>
      <c r="D204" s="538"/>
      <c r="E204" s="56"/>
      <c r="F204" s="364"/>
      <c r="G204" s="56"/>
      <c r="H204" s="569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223"/>
      <c r="Y204" s="223"/>
    </row>
    <row r="205" ht="15.75" customHeight="1">
      <c r="A205" s="56"/>
      <c r="B205" s="538"/>
      <c r="C205" s="538"/>
      <c r="D205" s="538"/>
      <c r="E205" s="56"/>
      <c r="F205" s="364"/>
      <c r="G205" s="56"/>
      <c r="H205" s="569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223"/>
      <c r="Y205" s="223"/>
    </row>
    <row r="206" ht="15.75" customHeight="1">
      <c r="A206" s="56"/>
      <c r="B206" s="538"/>
      <c r="C206" s="538"/>
      <c r="D206" s="538"/>
      <c r="E206" s="56"/>
      <c r="F206" s="364"/>
      <c r="G206" s="56"/>
      <c r="H206" s="569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223"/>
      <c r="Y206" s="223"/>
    </row>
    <row r="207" ht="15.75" customHeight="1">
      <c r="A207" s="56"/>
      <c r="B207" s="538"/>
      <c r="C207" s="538"/>
      <c r="D207" s="538"/>
      <c r="E207" s="56"/>
      <c r="F207" s="364"/>
      <c r="G207" s="56"/>
      <c r="H207" s="569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223"/>
      <c r="Y207" s="223"/>
    </row>
    <row r="208" ht="15.75" customHeight="1">
      <c r="A208" s="56"/>
      <c r="B208" s="538"/>
      <c r="C208" s="538"/>
      <c r="D208" s="538"/>
      <c r="E208" s="56"/>
      <c r="F208" s="364"/>
      <c r="G208" s="56"/>
      <c r="H208" s="569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223"/>
      <c r="Y208" s="223"/>
    </row>
    <row r="209" ht="15.75" customHeight="1">
      <c r="A209" s="56"/>
      <c r="B209" s="538"/>
      <c r="C209" s="538"/>
      <c r="D209" s="538"/>
      <c r="E209" s="56"/>
      <c r="F209" s="364"/>
      <c r="G209" s="56"/>
      <c r="H209" s="569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223"/>
      <c r="Y209" s="223"/>
    </row>
    <row r="210" ht="15.75" customHeight="1">
      <c r="A210" s="56"/>
      <c r="B210" s="538"/>
      <c r="C210" s="538"/>
      <c r="D210" s="538"/>
      <c r="E210" s="56"/>
      <c r="F210" s="364"/>
      <c r="G210" s="56"/>
      <c r="H210" s="569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223"/>
      <c r="Y210" s="223"/>
    </row>
    <row r="211" ht="15.75" customHeight="1">
      <c r="A211" s="1"/>
      <c r="B211" s="1"/>
      <c r="C211" s="288"/>
      <c r="D211" s="1"/>
      <c r="F211" s="570"/>
      <c r="G211" s="571"/>
      <c r="H211" s="572"/>
      <c r="I211" s="571"/>
      <c r="J211" s="571"/>
      <c r="K211" s="57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ht="15.75" customHeight="1">
      <c r="A212" s="1"/>
      <c r="B212" s="1"/>
      <c r="C212" s="288"/>
      <c r="D212" s="1"/>
      <c r="E212" s="1"/>
      <c r="F212" s="543"/>
      <c r="G212" s="2"/>
      <c r="H212" s="544"/>
      <c r="I212" s="2"/>
      <c r="J212" s="2"/>
      <c r="K212" s="2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ht="15.75" customHeight="1">
      <c r="A213" s="1"/>
      <c r="B213" s="1"/>
      <c r="C213" s="288"/>
      <c r="D213" s="1"/>
      <c r="E213" s="1"/>
      <c r="F213" s="543"/>
      <c r="G213" s="2"/>
      <c r="H213" s="544"/>
      <c r="I213" s="2"/>
      <c r="J213" s="2"/>
      <c r="K213" s="2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ht="15.75" customHeight="1">
      <c r="A214" s="1"/>
      <c r="B214" s="1"/>
      <c r="C214" s="288"/>
      <c r="D214" s="1"/>
      <c r="E214" s="1"/>
      <c r="F214" s="543"/>
      <c r="G214" s="2"/>
      <c r="H214" s="544"/>
      <c r="I214" s="2"/>
      <c r="J214" s="2"/>
      <c r="K214" s="2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ht="15.75" customHeight="1">
      <c r="A215" s="1"/>
      <c r="B215" s="1"/>
      <c r="C215" s="288"/>
      <c r="D215" s="1"/>
      <c r="E215" s="1"/>
      <c r="F215" s="543"/>
      <c r="G215" s="2"/>
      <c r="H215" s="544"/>
      <c r="I215" s="2"/>
      <c r="J215" s="2"/>
      <c r="K215" s="2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ht="15.75" customHeight="1">
      <c r="A216" s="7"/>
      <c r="B216" s="7"/>
      <c r="C216" s="549"/>
      <c r="D216" s="7"/>
      <c r="E216" s="7"/>
      <c r="F216" s="550"/>
      <c r="G216" s="8"/>
      <c r="H216" s="551"/>
      <c r="I216" s="64" t="s">
        <v>562</v>
      </c>
      <c r="J216" s="8"/>
      <c r="K216" s="8"/>
      <c r="L216" s="7"/>
      <c r="M216" s="63" t="s">
        <v>563</v>
      </c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368"/>
      <c r="Y216" s="368"/>
    </row>
    <row r="217" ht="15.75" customHeight="1">
      <c r="A217" s="1"/>
      <c r="B217" s="1"/>
      <c r="C217" s="288"/>
      <c r="D217" s="1"/>
      <c r="E217" s="1"/>
      <c r="F217" s="543"/>
      <c r="G217" s="2"/>
      <c r="H217" s="544"/>
      <c r="I217" s="2"/>
      <c r="J217" s="2"/>
      <c r="K217" s="2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</sheetData>
  <mergeCells count="13">
    <mergeCell ref="G13:H13"/>
    <mergeCell ref="I13:I14"/>
    <mergeCell ref="J13:J14"/>
    <mergeCell ref="K13:L13"/>
    <mergeCell ref="M13:M14"/>
    <mergeCell ref="O13:O14"/>
    <mergeCell ref="A6:O6"/>
    <mergeCell ref="A7:O7"/>
    <mergeCell ref="A13:A14"/>
    <mergeCell ref="B13:B14"/>
    <mergeCell ref="C13:C14"/>
    <mergeCell ref="D13:D14"/>
    <mergeCell ref="E13:F13"/>
  </mergeCells>
  <printOptions gridLines="1" horizontalCentered="1"/>
  <pageMargins bottom="0.75" footer="0.0" header="0.0" left="0.7" right="0.7" top="0.75"/>
  <pageSetup cellComments="atEnd" orientation="landscape" pageOrder="overThenDown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8.0"/>
    <col customWidth="1" min="2" max="3" width="14.63"/>
    <col customWidth="1" min="4" max="4" width="34.63"/>
    <col customWidth="1" min="9" max="9" width="6.88"/>
    <col customWidth="1" min="10" max="10" width="26.63"/>
    <col customWidth="1" min="11" max="11" width="8.0"/>
    <col customWidth="1" min="12" max="13" width="11.63"/>
    <col customWidth="1" min="14" max="14" width="10.13"/>
    <col customWidth="1" min="15" max="15" width="8.0"/>
    <col customWidth="1" min="16" max="16" width="11.13"/>
  </cols>
  <sheetData>
    <row r="1" ht="15.75" customHeight="1">
      <c r="A1" s="1"/>
      <c r="B1" s="1"/>
      <c r="C1" s="1"/>
      <c r="D1" s="1"/>
      <c r="E1" s="369"/>
      <c r="F1" s="369"/>
      <c r="G1" s="369"/>
      <c r="H1" s="369"/>
      <c r="I1" s="1"/>
      <c r="J1" s="1"/>
      <c r="K1" s="1"/>
      <c r="L1" s="1"/>
      <c r="M1" s="1"/>
      <c r="N1" s="1"/>
      <c r="O1" s="1"/>
      <c r="P1" s="3"/>
    </row>
    <row r="2" ht="15.75" customHeight="1">
      <c r="A2" s="1"/>
      <c r="B2" s="1"/>
      <c r="C2" s="1"/>
      <c r="D2" s="1"/>
      <c r="E2" s="369"/>
      <c r="F2" s="369"/>
      <c r="G2" s="369"/>
      <c r="H2" s="369"/>
      <c r="I2" s="1"/>
      <c r="J2" s="1"/>
      <c r="K2" s="1"/>
      <c r="L2" s="1"/>
      <c r="M2" s="1"/>
      <c r="N2" s="1"/>
      <c r="O2" s="1"/>
      <c r="P2" s="3"/>
    </row>
    <row r="3" ht="15.75" customHeight="1">
      <c r="A3" s="1"/>
      <c r="B3" s="1"/>
      <c r="C3" s="1"/>
      <c r="D3" s="1"/>
      <c r="E3" s="369"/>
      <c r="F3" s="369"/>
      <c r="G3" s="369"/>
      <c r="H3" s="369"/>
      <c r="I3" s="1"/>
      <c r="J3" s="1"/>
      <c r="K3" s="1"/>
      <c r="L3" s="1"/>
      <c r="M3" s="1"/>
      <c r="N3" s="1"/>
      <c r="O3" s="1"/>
      <c r="P3" s="3"/>
    </row>
    <row r="4" ht="15.75" customHeight="1">
      <c r="A4" s="1"/>
      <c r="B4" s="1"/>
      <c r="C4" s="1"/>
      <c r="D4" s="1"/>
      <c r="E4" s="369"/>
      <c r="F4" s="369"/>
      <c r="G4" s="369"/>
      <c r="H4" s="369"/>
      <c r="I4" s="1"/>
      <c r="J4" s="1"/>
      <c r="K4" s="1"/>
      <c r="L4" s="1"/>
      <c r="M4" s="1"/>
      <c r="N4" s="1"/>
      <c r="O4" s="1"/>
      <c r="P4" s="3"/>
    </row>
    <row r="5" ht="15.75" customHeight="1">
      <c r="A5" s="1"/>
      <c r="B5" s="1"/>
      <c r="C5" s="1"/>
      <c r="D5" s="1"/>
      <c r="E5" s="369"/>
      <c r="F5" s="369"/>
      <c r="G5" s="369"/>
      <c r="H5" s="369"/>
      <c r="I5" s="1"/>
      <c r="J5" s="1"/>
      <c r="K5" s="1"/>
      <c r="L5" s="1"/>
      <c r="M5" s="1"/>
      <c r="N5" s="1"/>
      <c r="O5" s="1"/>
      <c r="P5" s="3"/>
    </row>
    <row r="6" ht="15.75" customHeight="1">
      <c r="A6" s="295" t="s">
        <v>829</v>
      </c>
    </row>
    <row r="7" ht="15.75" customHeight="1">
      <c r="A7" s="64" t="s">
        <v>1</v>
      </c>
    </row>
    <row r="8" ht="15.75" customHeight="1">
      <c r="A8" s="296"/>
      <c r="B8" s="1"/>
      <c r="C8" s="1"/>
      <c r="D8" s="296"/>
      <c r="E8" s="370"/>
      <c r="F8" s="370"/>
      <c r="G8" s="371"/>
      <c r="H8" s="370"/>
      <c r="I8" s="296"/>
      <c r="J8" s="296"/>
      <c r="K8" s="297"/>
      <c r="L8" s="297"/>
      <c r="M8" s="297"/>
      <c r="N8" s="297"/>
      <c r="O8" s="297"/>
      <c r="P8" s="298"/>
    </row>
    <row r="9" ht="15.75" customHeight="1">
      <c r="A9" s="63" t="s">
        <v>786</v>
      </c>
      <c r="B9" s="300" t="s">
        <v>925</v>
      </c>
      <c r="D9" s="1"/>
      <c r="E9" s="372"/>
      <c r="F9" s="372"/>
      <c r="G9" s="369"/>
      <c r="H9" s="372"/>
      <c r="I9" s="1"/>
      <c r="J9" s="1"/>
      <c r="K9" s="7"/>
      <c r="L9" s="7"/>
      <c r="M9" s="63"/>
      <c r="N9" s="63" t="s">
        <v>787</v>
      </c>
      <c r="O9" s="7"/>
      <c r="P9" s="473" t="s">
        <v>788</v>
      </c>
    </row>
    <row r="10" ht="15.75" customHeight="1">
      <c r="A10" s="63" t="s">
        <v>606</v>
      </c>
      <c r="B10" s="1"/>
      <c r="C10" s="303" t="s">
        <v>12</v>
      </c>
      <c r="D10" s="1"/>
      <c r="E10" s="369"/>
      <c r="F10" s="369"/>
      <c r="G10" s="369"/>
      <c r="H10" s="369"/>
      <c r="I10" s="1"/>
      <c r="J10" s="1"/>
      <c r="K10" s="7"/>
      <c r="L10" s="7"/>
      <c r="M10" s="7"/>
      <c r="N10" s="63" t="s">
        <v>790</v>
      </c>
      <c r="O10" s="373"/>
      <c r="P10" s="473" t="s">
        <v>948</v>
      </c>
    </row>
    <row r="11" ht="15.75" customHeight="1">
      <c r="A11" s="63" t="s">
        <v>792</v>
      </c>
      <c r="B11" s="7"/>
      <c r="C11" s="300" t="s">
        <v>949</v>
      </c>
      <c r="D11" s="7"/>
      <c r="E11" s="372"/>
      <c r="F11" s="372"/>
      <c r="G11" s="374"/>
      <c r="H11" s="374"/>
      <c r="I11" s="1"/>
      <c r="J11" s="1"/>
      <c r="K11" s="297"/>
      <c r="L11" s="297"/>
      <c r="M11" s="297"/>
      <c r="N11" s="63" t="s">
        <v>607</v>
      </c>
      <c r="O11" s="297"/>
      <c r="P11" s="298"/>
    </row>
    <row r="12" ht="15.75" customHeight="1">
      <c r="A12" s="201" t="s">
        <v>609</v>
      </c>
      <c r="B12" s="201" t="s">
        <v>7</v>
      </c>
      <c r="C12" s="201" t="s">
        <v>8</v>
      </c>
      <c r="D12" s="201" t="s">
        <v>9</v>
      </c>
      <c r="E12" s="305" t="s">
        <v>831</v>
      </c>
      <c r="F12" s="110"/>
      <c r="G12" s="110"/>
      <c r="H12" s="110"/>
      <c r="I12" s="110"/>
      <c r="J12" s="59"/>
      <c r="K12" s="375" t="s">
        <v>832</v>
      </c>
      <c r="L12" s="376"/>
      <c r="M12" s="376"/>
      <c r="N12" s="376"/>
      <c r="O12" s="61"/>
      <c r="P12" s="306" t="s">
        <v>833</v>
      </c>
    </row>
    <row r="13" ht="80.25" customHeight="1">
      <c r="A13" s="16"/>
      <c r="B13" s="16"/>
      <c r="C13" s="16"/>
      <c r="D13" s="16"/>
      <c r="E13" s="28" t="s">
        <v>834</v>
      </c>
      <c r="F13" s="28" t="s">
        <v>835</v>
      </c>
      <c r="G13" s="28" t="s">
        <v>836</v>
      </c>
      <c r="H13" s="28" t="s">
        <v>837</v>
      </c>
      <c r="I13" s="313" t="s">
        <v>838</v>
      </c>
      <c r="J13" s="313" t="s">
        <v>839</v>
      </c>
      <c r="K13" s="28" t="s">
        <v>834</v>
      </c>
      <c r="L13" s="28" t="s">
        <v>840</v>
      </c>
      <c r="M13" s="28" t="s">
        <v>836</v>
      </c>
      <c r="N13" s="28" t="s">
        <v>841</v>
      </c>
      <c r="O13" s="313" t="s">
        <v>842</v>
      </c>
      <c r="P13" s="16"/>
    </row>
    <row r="14" ht="15.75" customHeight="1">
      <c r="A14" s="573">
        <v>1.0</v>
      </c>
      <c r="B14" s="483" t="s">
        <v>27</v>
      </c>
      <c r="C14" s="482" t="s">
        <v>28</v>
      </c>
      <c r="D14" s="483" t="s">
        <v>29</v>
      </c>
      <c r="E14" s="574">
        <v>3.0</v>
      </c>
      <c r="F14" s="310">
        <v>3.0</v>
      </c>
      <c r="G14" s="310">
        <v>2.0</v>
      </c>
      <c r="H14" s="310">
        <v>2.0</v>
      </c>
      <c r="I14" s="310">
        <v>10.0</v>
      </c>
      <c r="J14" s="575">
        <f>I24</f>
        <v>10</v>
      </c>
      <c r="K14" s="576">
        <v>3.0</v>
      </c>
      <c r="L14" s="576">
        <v>4.0</v>
      </c>
      <c r="M14" s="576">
        <v>3.0</v>
      </c>
      <c r="N14" s="576">
        <v>5.0</v>
      </c>
      <c r="O14" s="576">
        <f>Round(SUM(K14:N23),0)</f>
        <v>15</v>
      </c>
      <c r="P14" s="577">
        <f>O14+J14</f>
        <v>25</v>
      </c>
    </row>
    <row r="15" ht="15.75" customHeight="1">
      <c r="A15" s="15"/>
      <c r="B15" s="15"/>
      <c r="C15" s="15"/>
      <c r="D15" s="15"/>
      <c r="E15" s="310">
        <v>3.0</v>
      </c>
      <c r="F15" s="310">
        <v>3.0</v>
      </c>
      <c r="G15" s="310">
        <v>2.0</v>
      </c>
      <c r="H15" s="310">
        <v>2.0</v>
      </c>
      <c r="I15" s="310">
        <v>10.0</v>
      </c>
      <c r="J15" s="15"/>
      <c r="K15" s="15"/>
      <c r="L15" s="15"/>
      <c r="M15" s="15"/>
      <c r="N15" s="15"/>
      <c r="O15" s="15"/>
      <c r="P15" s="15"/>
    </row>
    <row r="16" ht="15.75" customHeight="1">
      <c r="A16" s="15"/>
      <c r="B16" s="15"/>
      <c r="C16" s="15"/>
      <c r="D16" s="15"/>
      <c r="E16" s="310">
        <v>3.0</v>
      </c>
      <c r="F16" s="310">
        <v>3.0</v>
      </c>
      <c r="G16" s="310">
        <v>2.0</v>
      </c>
      <c r="H16" s="310">
        <v>2.0</v>
      </c>
      <c r="I16" s="310">
        <v>10.0</v>
      </c>
      <c r="J16" s="15"/>
      <c r="K16" s="15"/>
      <c r="L16" s="15"/>
      <c r="M16" s="15"/>
      <c r="N16" s="15"/>
      <c r="O16" s="15"/>
      <c r="P16" s="15"/>
    </row>
    <row r="17" ht="16.5" customHeight="1">
      <c r="A17" s="15"/>
      <c r="B17" s="15"/>
      <c r="C17" s="15"/>
      <c r="D17" s="15"/>
      <c r="E17" s="310">
        <v>3.0</v>
      </c>
      <c r="F17" s="310">
        <v>3.0</v>
      </c>
      <c r="G17" s="310">
        <v>2.0</v>
      </c>
      <c r="H17" s="310">
        <v>2.0</v>
      </c>
      <c r="I17" s="310">
        <v>10.0</v>
      </c>
      <c r="J17" s="15"/>
      <c r="K17" s="15"/>
      <c r="L17" s="15"/>
      <c r="M17" s="15"/>
      <c r="N17" s="15"/>
      <c r="O17" s="15"/>
      <c r="P17" s="15"/>
    </row>
    <row r="18" ht="15.75" customHeight="1">
      <c r="A18" s="15"/>
      <c r="B18" s="15"/>
      <c r="C18" s="15"/>
      <c r="D18" s="15"/>
      <c r="E18" s="310">
        <v>3.0</v>
      </c>
      <c r="F18" s="310">
        <v>3.0</v>
      </c>
      <c r="G18" s="310">
        <v>2.0</v>
      </c>
      <c r="H18" s="310">
        <v>2.0</v>
      </c>
      <c r="I18" s="310">
        <v>10.0</v>
      </c>
      <c r="J18" s="15"/>
      <c r="K18" s="15"/>
      <c r="L18" s="15"/>
      <c r="M18" s="15"/>
      <c r="N18" s="15"/>
      <c r="O18" s="15"/>
      <c r="P18" s="15"/>
    </row>
    <row r="19" ht="15.75" customHeight="1">
      <c r="A19" s="15"/>
      <c r="B19" s="15"/>
      <c r="C19" s="15"/>
      <c r="D19" s="15"/>
      <c r="E19" s="310">
        <v>3.0</v>
      </c>
      <c r="F19" s="310">
        <v>3.0</v>
      </c>
      <c r="G19" s="310">
        <v>2.0</v>
      </c>
      <c r="H19" s="310">
        <v>2.0</v>
      </c>
      <c r="I19" s="310">
        <v>10.0</v>
      </c>
      <c r="J19" s="15"/>
      <c r="K19" s="15"/>
      <c r="L19" s="15"/>
      <c r="M19" s="15"/>
      <c r="N19" s="15"/>
      <c r="O19" s="15"/>
      <c r="P19" s="15"/>
    </row>
    <row r="20" ht="15.75" customHeight="1">
      <c r="A20" s="15"/>
      <c r="B20" s="15"/>
      <c r="C20" s="15"/>
      <c r="D20" s="15"/>
      <c r="E20" s="310">
        <v>3.0</v>
      </c>
      <c r="F20" s="310">
        <v>3.0</v>
      </c>
      <c r="G20" s="310">
        <v>2.0</v>
      </c>
      <c r="H20" s="310">
        <v>2.0</v>
      </c>
      <c r="I20" s="310">
        <v>10.0</v>
      </c>
      <c r="J20" s="15"/>
      <c r="K20" s="15"/>
      <c r="L20" s="15"/>
      <c r="M20" s="15"/>
      <c r="N20" s="15"/>
      <c r="O20" s="15"/>
      <c r="P20" s="15"/>
    </row>
    <row r="21" ht="15.75" customHeight="1">
      <c r="A21" s="15"/>
      <c r="B21" s="15"/>
      <c r="C21" s="15"/>
      <c r="D21" s="15"/>
      <c r="E21" s="310">
        <v>3.0</v>
      </c>
      <c r="F21" s="310">
        <v>3.0</v>
      </c>
      <c r="G21" s="310">
        <v>2.0</v>
      </c>
      <c r="H21" s="310">
        <v>2.0</v>
      </c>
      <c r="I21" s="310">
        <v>10.0</v>
      </c>
      <c r="J21" s="15"/>
      <c r="K21" s="15"/>
      <c r="L21" s="15"/>
      <c r="M21" s="15"/>
      <c r="N21" s="15"/>
      <c r="O21" s="15"/>
      <c r="P21" s="15"/>
    </row>
    <row r="22" ht="15.75" customHeight="1">
      <c r="A22" s="15"/>
      <c r="B22" s="15"/>
      <c r="C22" s="15"/>
      <c r="D22" s="15"/>
      <c r="E22" s="310">
        <v>3.0</v>
      </c>
      <c r="F22" s="310">
        <v>3.0</v>
      </c>
      <c r="G22" s="310">
        <v>2.0</v>
      </c>
      <c r="H22" s="310">
        <v>2.0</v>
      </c>
      <c r="I22" s="310">
        <v>10.0</v>
      </c>
      <c r="J22" s="15"/>
      <c r="K22" s="15"/>
      <c r="L22" s="15"/>
      <c r="M22" s="15"/>
      <c r="N22" s="15"/>
      <c r="O22" s="15"/>
      <c r="P22" s="15"/>
    </row>
    <row r="23" ht="15.75" customHeight="1">
      <c r="A23" s="15"/>
      <c r="B23" s="15"/>
      <c r="C23" s="15"/>
      <c r="D23" s="15"/>
      <c r="E23" s="310">
        <v>3.0</v>
      </c>
      <c r="F23" s="310">
        <v>3.0</v>
      </c>
      <c r="G23" s="310">
        <v>2.0</v>
      </c>
      <c r="H23" s="310">
        <v>2.0</v>
      </c>
      <c r="I23" s="310">
        <v>10.0</v>
      </c>
      <c r="J23" s="15"/>
      <c r="K23" s="15"/>
      <c r="L23" s="15"/>
      <c r="M23" s="15"/>
      <c r="N23" s="15"/>
      <c r="O23" s="15"/>
      <c r="P23" s="15"/>
    </row>
    <row r="24" ht="15.75" customHeight="1">
      <c r="A24" s="15"/>
      <c r="B24" s="15"/>
      <c r="C24" s="15"/>
      <c r="D24" s="15"/>
      <c r="E24" s="310">
        <f t="shared" ref="E24:I24" si="1">Round(AVERAGE(E14:E23),0)</f>
        <v>3</v>
      </c>
      <c r="F24" s="310">
        <f t="shared" si="1"/>
        <v>3</v>
      </c>
      <c r="G24" s="310">
        <f t="shared" si="1"/>
        <v>2</v>
      </c>
      <c r="H24" s="310">
        <f t="shared" si="1"/>
        <v>2</v>
      </c>
      <c r="I24" s="310">
        <f t="shared" si="1"/>
        <v>10</v>
      </c>
      <c r="J24" s="15"/>
      <c r="K24" s="15"/>
      <c r="L24" s="15"/>
      <c r="M24" s="15"/>
      <c r="N24" s="15"/>
      <c r="O24" s="15"/>
      <c r="P24" s="15"/>
    </row>
    <row r="25" ht="15.75" customHeight="1">
      <c r="A25" s="16"/>
      <c r="B25" s="16"/>
      <c r="C25" s="16"/>
      <c r="D25" s="16"/>
      <c r="E25" s="578">
        <f t="shared" ref="E25:I25" si="2">Average(E14:E24)</f>
        <v>3</v>
      </c>
      <c r="F25" s="578">
        <f t="shared" si="2"/>
        <v>3</v>
      </c>
      <c r="G25" s="578">
        <f t="shared" si="2"/>
        <v>2</v>
      </c>
      <c r="H25" s="578">
        <f t="shared" si="2"/>
        <v>2</v>
      </c>
      <c r="I25" s="578">
        <f t="shared" si="2"/>
        <v>10</v>
      </c>
      <c r="J25" s="16"/>
      <c r="K25" s="16"/>
      <c r="L25" s="16"/>
      <c r="M25" s="16"/>
      <c r="N25" s="16"/>
      <c r="O25" s="16"/>
      <c r="P25" s="16"/>
    </row>
    <row r="26" ht="15.75" customHeight="1">
      <c r="A26" s="579">
        <v>2.0</v>
      </c>
      <c r="B26" s="483" t="s">
        <v>30</v>
      </c>
      <c r="C26" s="482" t="s">
        <v>31</v>
      </c>
      <c r="D26" s="483" t="s">
        <v>32</v>
      </c>
      <c r="E26" s="580">
        <v>3.0</v>
      </c>
      <c r="F26" s="525">
        <v>2.0</v>
      </c>
      <c r="G26" s="525">
        <v>3.0</v>
      </c>
      <c r="H26" s="525">
        <v>2.0</v>
      </c>
      <c r="I26" s="525">
        <v>10.0</v>
      </c>
      <c r="J26" s="575">
        <f>AVERAGE(I26:I39)</f>
        <v>9.714285714</v>
      </c>
      <c r="K26" s="506">
        <v>3.0</v>
      </c>
      <c r="L26" s="506">
        <v>3.0</v>
      </c>
      <c r="M26" s="506">
        <v>3.0</v>
      </c>
      <c r="N26" s="506">
        <v>4.0</v>
      </c>
      <c r="O26" s="576">
        <f>SUM(K26:N39)</f>
        <v>13</v>
      </c>
      <c r="P26" s="577">
        <f>O26+J26</f>
        <v>22.71428571</v>
      </c>
    </row>
    <row r="27" ht="15.75" customHeight="1">
      <c r="A27" s="15"/>
      <c r="B27" s="15"/>
      <c r="C27" s="15"/>
      <c r="D27" s="15"/>
      <c r="E27" s="580">
        <v>3.0</v>
      </c>
      <c r="F27" s="525">
        <v>2.0</v>
      </c>
      <c r="G27" s="525">
        <v>3.0</v>
      </c>
      <c r="H27" s="525">
        <v>2.0</v>
      </c>
      <c r="I27" s="525">
        <v>10.0</v>
      </c>
      <c r="J27" s="15"/>
      <c r="K27" s="15"/>
      <c r="L27" s="15"/>
      <c r="M27" s="15"/>
      <c r="N27" s="15"/>
      <c r="O27" s="15"/>
      <c r="P27" s="15"/>
    </row>
    <row r="28" ht="15.75" customHeight="1">
      <c r="A28" s="15"/>
      <c r="B28" s="15"/>
      <c r="C28" s="15"/>
      <c r="D28" s="15"/>
      <c r="E28" s="580">
        <v>3.0</v>
      </c>
      <c r="F28" s="525">
        <v>2.0</v>
      </c>
      <c r="G28" s="525">
        <v>3.0</v>
      </c>
      <c r="H28" s="525">
        <v>2.0</v>
      </c>
      <c r="I28" s="525">
        <v>10.0</v>
      </c>
      <c r="J28" s="15"/>
      <c r="K28" s="15"/>
      <c r="L28" s="15"/>
      <c r="M28" s="15"/>
      <c r="N28" s="15"/>
      <c r="O28" s="15"/>
      <c r="P28" s="15"/>
    </row>
    <row r="29" ht="15.75" customHeight="1">
      <c r="A29" s="15"/>
      <c r="B29" s="15"/>
      <c r="C29" s="15"/>
      <c r="D29" s="15"/>
      <c r="E29" s="580">
        <v>3.0</v>
      </c>
      <c r="F29" s="525">
        <v>2.0</v>
      </c>
      <c r="G29" s="525">
        <v>3.0</v>
      </c>
      <c r="H29" s="525">
        <v>2.0</v>
      </c>
      <c r="I29" s="525">
        <v>10.0</v>
      </c>
      <c r="J29" s="15"/>
      <c r="K29" s="15"/>
      <c r="L29" s="15"/>
      <c r="M29" s="15"/>
      <c r="N29" s="15"/>
      <c r="O29" s="15"/>
      <c r="P29" s="15"/>
    </row>
    <row r="30" ht="15.75" customHeight="1">
      <c r="A30" s="15"/>
      <c r="B30" s="15"/>
      <c r="C30" s="15"/>
      <c r="D30" s="15"/>
      <c r="E30" s="525">
        <v>3.0</v>
      </c>
      <c r="F30" s="525">
        <v>2.0</v>
      </c>
      <c r="G30" s="525">
        <v>3.0</v>
      </c>
      <c r="H30" s="525">
        <v>1.0</v>
      </c>
      <c r="I30" s="525">
        <v>9.0</v>
      </c>
      <c r="J30" s="15"/>
      <c r="K30" s="15"/>
      <c r="L30" s="15"/>
      <c r="M30" s="15"/>
      <c r="N30" s="15"/>
      <c r="O30" s="15"/>
      <c r="P30" s="15"/>
    </row>
    <row r="31" ht="15.75" customHeight="1">
      <c r="A31" s="15"/>
      <c r="B31" s="15"/>
      <c r="C31" s="15"/>
      <c r="D31" s="15"/>
      <c r="E31" s="525">
        <v>3.0</v>
      </c>
      <c r="F31" s="525">
        <v>2.0</v>
      </c>
      <c r="G31" s="525">
        <v>2.0</v>
      </c>
      <c r="H31" s="525">
        <v>2.0</v>
      </c>
      <c r="I31" s="525">
        <v>9.0</v>
      </c>
      <c r="J31" s="15"/>
      <c r="K31" s="15"/>
      <c r="L31" s="15"/>
      <c r="M31" s="15"/>
      <c r="N31" s="15"/>
      <c r="O31" s="15"/>
      <c r="P31" s="15"/>
    </row>
    <row r="32" ht="15.75" customHeight="1">
      <c r="A32" s="15"/>
      <c r="B32" s="15"/>
      <c r="C32" s="15"/>
      <c r="D32" s="15"/>
      <c r="E32" s="525">
        <v>3.0</v>
      </c>
      <c r="F32" s="525">
        <v>1.0</v>
      </c>
      <c r="G32" s="525">
        <v>3.0</v>
      </c>
      <c r="H32" s="525">
        <v>2.0</v>
      </c>
      <c r="I32" s="525">
        <v>9.0</v>
      </c>
      <c r="J32" s="15"/>
      <c r="K32" s="15"/>
      <c r="L32" s="15"/>
      <c r="M32" s="15"/>
      <c r="N32" s="15"/>
      <c r="O32" s="15"/>
      <c r="P32" s="15"/>
    </row>
    <row r="33" ht="15.75" customHeight="1">
      <c r="A33" s="15"/>
      <c r="B33" s="15"/>
      <c r="C33" s="15"/>
      <c r="D33" s="15"/>
      <c r="E33" s="525">
        <v>3.0</v>
      </c>
      <c r="F33" s="525">
        <v>2.0</v>
      </c>
      <c r="G33" s="525">
        <v>3.0</v>
      </c>
      <c r="H33" s="525">
        <v>2.0</v>
      </c>
      <c r="I33" s="525">
        <v>10.0</v>
      </c>
      <c r="J33" s="15"/>
      <c r="K33" s="15"/>
      <c r="L33" s="15"/>
      <c r="M33" s="15"/>
      <c r="N33" s="15"/>
      <c r="O33" s="15"/>
      <c r="P33" s="15"/>
    </row>
    <row r="34" ht="15.75" customHeight="1">
      <c r="A34" s="15"/>
      <c r="B34" s="15"/>
      <c r="C34" s="15"/>
      <c r="D34" s="15"/>
      <c r="E34" s="525">
        <v>3.0</v>
      </c>
      <c r="F34" s="525">
        <v>2.0</v>
      </c>
      <c r="G34" s="525">
        <v>3.0</v>
      </c>
      <c r="H34" s="525">
        <v>1.0</v>
      </c>
      <c r="I34" s="525">
        <v>9.0</v>
      </c>
      <c r="J34" s="15"/>
      <c r="K34" s="15"/>
      <c r="L34" s="15"/>
      <c r="M34" s="15"/>
      <c r="N34" s="15"/>
      <c r="O34" s="15"/>
      <c r="P34" s="15"/>
    </row>
    <row r="35" ht="15.75" customHeight="1">
      <c r="A35" s="15"/>
      <c r="B35" s="15"/>
      <c r="C35" s="15"/>
      <c r="D35" s="15"/>
      <c r="E35" s="580">
        <v>3.0</v>
      </c>
      <c r="F35" s="525">
        <v>2.0</v>
      </c>
      <c r="G35" s="525">
        <v>3.0</v>
      </c>
      <c r="H35" s="525">
        <v>2.0</v>
      </c>
      <c r="I35" s="525">
        <v>10.0</v>
      </c>
      <c r="J35" s="15"/>
      <c r="K35" s="15"/>
      <c r="L35" s="15"/>
      <c r="M35" s="15"/>
      <c r="N35" s="15"/>
      <c r="O35" s="15"/>
      <c r="P35" s="15"/>
    </row>
    <row r="36" ht="15.75" customHeight="1">
      <c r="A36" s="15"/>
      <c r="B36" s="15"/>
      <c r="C36" s="15"/>
      <c r="D36" s="15"/>
      <c r="E36" s="580">
        <v>3.0</v>
      </c>
      <c r="F36" s="525">
        <v>2.0</v>
      </c>
      <c r="G36" s="525">
        <v>3.0</v>
      </c>
      <c r="H36" s="525">
        <v>2.0</v>
      </c>
      <c r="I36" s="525">
        <v>10.0</v>
      </c>
      <c r="J36" s="15"/>
      <c r="K36" s="15"/>
      <c r="L36" s="15"/>
      <c r="M36" s="15"/>
      <c r="N36" s="15"/>
      <c r="O36" s="15"/>
      <c r="P36" s="15"/>
    </row>
    <row r="37" ht="15.75" customHeight="1">
      <c r="A37" s="15"/>
      <c r="B37" s="15"/>
      <c r="C37" s="15"/>
      <c r="D37" s="15"/>
      <c r="E37" s="580">
        <v>3.0</v>
      </c>
      <c r="F37" s="525">
        <v>2.0</v>
      </c>
      <c r="G37" s="525">
        <v>3.0</v>
      </c>
      <c r="H37" s="525">
        <v>2.0</v>
      </c>
      <c r="I37" s="525">
        <v>10.0</v>
      </c>
      <c r="J37" s="15"/>
      <c r="K37" s="15"/>
      <c r="L37" s="15"/>
      <c r="M37" s="15"/>
      <c r="N37" s="15"/>
      <c r="O37" s="15"/>
      <c r="P37" s="15"/>
    </row>
    <row r="38" ht="15.75" customHeight="1">
      <c r="A38" s="15"/>
      <c r="B38" s="15"/>
      <c r="C38" s="15"/>
      <c r="D38" s="15"/>
      <c r="E38" s="580">
        <v>3.0</v>
      </c>
      <c r="F38" s="525">
        <v>2.0</v>
      </c>
      <c r="G38" s="525">
        <v>3.0</v>
      </c>
      <c r="H38" s="525">
        <v>2.0</v>
      </c>
      <c r="I38" s="525">
        <v>10.0</v>
      </c>
      <c r="J38" s="15"/>
      <c r="K38" s="15"/>
      <c r="L38" s="15"/>
      <c r="M38" s="15"/>
      <c r="N38" s="15"/>
      <c r="O38" s="15"/>
      <c r="P38" s="15"/>
    </row>
    <row r="39" ht="15.75" customHeight="1">
      <c r="A39" s="16"/>
      <c r="B39" s="16"/>
      <c r="C39" s="16"/>
      <c r="D39" s="16"/>
      <c r="E39" s="580">
        <v>3.0</v>
      </c>
      <c r="F39" s="525">
        <v>2.0</v>
      </c>
      <c r="G39" s="525">
        <v>3.0</v>
      </c>
      <c r="H39" s="525">
        <v>2.0</v>
      </c>
      <c r="I39" s="525">
        <v>10.0</v>
      </c>
      <c r="J39" s="16"/>
      <c r="K39" s="16"/>
      <c r="L39" s="16"/>
      <c r="M39" s="16"/>
      <c r="N39" s="16"/>
      <c r="O39" s="16"/>
      <c r="P39" s="16"/>
    </row>
    <row r="40" ht="15.75" customHeight="1">
      <c r="A40" s="579">
        <v>3.0</v>
      </c>
      <c r="B40" s="581" t="s">
        <v>33</v>
      </c>
      <c r="C40" s="482" t="s">
        <v>34</v>
      </c>
      <c r="D40" s="483" t="s">
        <v>35</v>
      </c>
      <c r="E40" s="580">
        <v>3.0</v>
      </c>
      <c r="F40" s="525">
        <v>2.0</v>
      </c>
      <c r="G40" s="525">
        <v>3.0</v>
      </c>
      <c r="H40" s="525">
        <v>2.0</v>
      </c>
      <c r="I40" s="525">
        <v>10.0</v>
      </c>
      <c r="J40" s="575">
        <f>AVERAGE(I40:I54)</f>
        <v>9.571428571</v>
      </c>
      <c r="K40" s="506">
        <v>3.0</v>
      </c>
      <c r="L40" s="506">
        <v>4.0</v>
      </c>
      <c r="M40" s="506">
        <v>3.0</v>
      </c>
      <c r="N40" s="506">
        <v>4.0</v>
      </c>
      <c r="O40" s="576">
        <f>SUM(K40:N54)</f>
        <v>14</v>
      </c>
      <c r="P40" s="577">
        <f>SUM(J40,O40)</f>
        <v>23.57142857</v>
      </c>
    </row>
    <row r="41" ht="15.75" customHeight="1">
      <c r="A41" s="15"/>
      <c r="B41" s="15"/>
      <c r="C41" s="15"/>
      <c r="D41" s="15"/>
      <c r="E41" s="580">
        <v>3.0</v>
      </c>
      <c r="F41" s="525">
        <v>2.0</v>
      </c>
      <c r="G41" s="525">
        <v>3.0</v>
      </c>
      <c r="H41" s="525">
        <v>2.0</v>
      </c>
      <c r="I41" s="525">
        <v>10.0</v>
      </c>
      <c r="J41" s="15"/>
      <c r="K41" s="15"/>
      <c r="L41" s="15"/>
      <c r="M41" s="15"/>
      <c r="N41" s="15"/>
      <c r="O41" s="15"/>
      <c r="P41" s="15"/>
    </row>
    <row r="42" ht="15.75" customHeight="1">
      <c r="A42" s="15"/>
      <c r="B42" s="15"/>
      <c r="C42" s="15"/>
      <c r="D42" s="15"/>
      <c r="E42" s="580">
        <v>3.0</v>
      </c>
      <c r="F42" s="525">
        <v>2.0</v>
      </c>
      <c r="G42" s="525">
        <v>3.0</v>
      </c>
      <c r="H42" s="525">
        <v>2.0</v>
      </c>
      <c r="I42" s="525">
        <v>10.0</v>
      </c>
      <c r="J42" s="15"/>
      <c r="K42" s="15"/>
      <c r="L42" s="15"/>
      <c r="M42" s="15"/>
      <c r="N42" s="15"/>
      <c r="O42" s="15"/>
      <c r="P42" s="15"/>
    </row>
    <row r="43" ht="15.75" customHeight="1">
      <c r="A43" s="15"/>
      <c r="B43" s="15"/>
      <c r="C43" s="15"/>
      <c r="D43" s="15"/>
      <c r="E43" s="525">
        <v>2.0</v>
      </c>
      <c r="F43" s="525">
        <v>2.0</v>
      </c>
      <c r="G43" s="525">
        <v>3.0</v>
      </c>
      <c r="H43" s="525">
        <v>2.0</v>
      </c>
      <c r="I43" s="525">
        <v>9.0</v>
      </c>
      <c r="J43" s="15"/>
      <c r="K43" s="15"/>
      <c r="L43" s="15"/>
      <c r="M43" s="15"/>
      <c r="N43" s="15"/>
      <c r="O43" s="15"/>
      <c r="P43" s="15"/>
    </row>
    <row r="44" ht="15.75" customHeight="1">
      <c r="A44" s="15"/>
      <c r="B44" s="15"/>
      <c r="C44" s="15"/>
      <c r="D44" s="15"/>
      <c r="E44" s="525">
        <v>3.0</v>
      </c>
      <c r="F44" s="525">
        <v>2.0</v>
      </c>
      <c r="G44" s="525">
        <v>2.0</v>
      </c>
      <c r="H44" s="525">
        <v>2.0</v>
      </c>
      <c r="I44" s="525">
        <v>9.0</v>
      </c>
      <c r="J44" s="15"/>
      <c r="K44" s="15"/>
      <c r="L44" s="15"/>
      <c r="M44" s="15"/>
      <c r="N44" s="15"/>
      <c r="O44" s="15"/>
      <c r="P44" s="15"/>
    </row>
    <row r="45" ht="15.75" customHeight="1">
      <c r="A45" s="15"/>
      <c r="B45" s="15"/>
      <c r="C45" s="15"/>
      <c r="D45" s="15"/>
      <c r="E45" s="525">
        <v>2.0</v>
      </c>
      <c r="F45" s="525">
        <v>2.0</v>
      </c>
      <c r="G45" s="525">
        <v>3.0</v>
      </c>
      <c r="H45" s="525">
        <v>2.0</v>
      </c>
      <c r="I45" s="525">
        <v>9.0</v>
      </c>
      <c r="J45" s="15"/>
      <c r="K45" s="15"/>
      <c r="L45" s="15"/>
      <c r="M45" s="15"/>
      <c r="N45" s="15"/>
      <c r="O45" s="15"/>
      <c r="P45" s="15"/>
    </row>
    <row r="46" ht="15.75" customHeight="1">
      <c r="A46" s="15"/>
      <c r="B46" s="15"/>
      <c r="C46" s="15"/>
      <c r="D46" s="15"/>
      <c r="E46" s="525">
        <v>2.0</v>
      </c>
      <c r="F46" s="525">
        <v>2.0</v>
      </c>
      <c r="G46" s="525">
        <v>3.0</v>
      </c>
      <c r="H46" s="525">
        <v>2.0</v>
      </c>
      <c r="I46" s="525">
        <v>9.0</v>
      </c>
      <c r="J46" s="15"/>
      <c r="K46" s="15"/>
      <c r="L46" s="15"/>
      <c r="M46" s="15"/>
      <c r="N46" s="15"/>
      <c r="O46" s="15"/>
      <c r="P46" s="15"/>
    </row>
    <row r="47" ht="15.75" customHeight="1">
      <c r="A47" s="15"/>
      <c r="B47" s="15"/>
      <c r="C47" s="15"/>
      <c r="D47" s="15"/>
      <c r="E47" s="525">
        <v>3.0</v>
      </c>
      <c r="F47" s="525">
        <v>2.0</v>
      </c>
      <c r="G47" s="525">
        <v>2.0</v>
      </c>
      <c r="H47" s="525">
        <v>2.0</v>
      </c>
      <c r="I47" s="525">
        <v>9.0</v>
      </c>
      <c r="J47" s="15"/>
      <c r="K47" s="15"/>
      <c r="L47" s="15"/>
      <c r="M47" s="15"/>
      <c r="N47" s="15"/>
      <c r="O47" s="15"/>
      <c r="P47" s="15"/>
    </row>
    <row r="48" ht="15.75" customHeight="1">
      <c r="A48" s="15"/>
      <c r="B48" s="15"/>
      <c r="C48" s="15"/>
      <c r="D48" s="15"/>
      <c r="E48" s="525">
        <v>2.0</v>
      </c>
      <c r="F48" s="525">
        <v>3.0</v>
      </c>
      <c r="G48" s="525">
        <v>2.0</v>
      </c>
      <c r="H48" s="525">
        <v>2.0</v>
      </c>
      <c r="I48" s="525">
        <v>9.0</v>
      </c>
      <c r="J48" s="15"/>
      <c r="K48" s="15"/>
      <c r="L48" s="15"/>
      <c r="M48" s="15"/>
      <c r="N48" s="15"/>
      <c r="O48" s="15"/>
      <c r="P48" s="15"/>
    </row>
    <row r="49" ht="15.75" customHeight="1">
      <c r="A49" s="15"/>
      <c r="B49" s="15"/>
      <c r="C49" s="15"/>
      <c r="D49" s="15"/>
      <c r="E49" s="525">
        <v>3.0</v>
      </c>
      <c r="F49" s="525">
        <v>2.0</v>
      </c>
      <c r="G49" s="525">
        <v>3.0</v>
      </c>
      <c r="H49" s="525">
        <v>2.0</v>
      </c>
      <c r="I49" s="525">
        <v>10.0</v>
      </c>
      <c r="J49" s="15"/>
      <c r="K49" s="15"/>
      <c r="L49" s="15"/>
      <c r="M49" s="15"/>
      <c r="N49" s="15"/>
      <c r="O49" s="15"/>
      <c r="P49" s="15"/>
    </row>
    <row r="50" ht="15.75" customHeight="1">
      <c r="A50" s="15"/>
      <c r="B50" s="15"/>
      <c r="C50" s="15"/>
      <c r="D50" s="15"/>
      <c r="E50" s="525">
        <v>3.0</v>
      </c>
      <c r="F50" s="525">
        <v>2.0</v>
      </c>
      <c r="G50" s="525">
        <v>3.0</v>
      </c>
      <c r="H50" s="525">
        <v>2.0</v>
      </c>
      <c r="I50" s="525">
        <v>10.0</v>
      </c>
      <c r="J50" s="15"/>
      <c r="K50" s="15"/>
      <c r="L50" s="15"/>
      <c r="M50" s="15"/>
      <c r="N50" s="15"/>
      <c r="O50" s="15"/>
      <c r="P50" s="15"/>
    </row>
    <row r="51" ht="15.75" customHeight="1">
      <c r="A51" s="15"/>
      <c r="B51" s="15"/>
      <c r="C51" s="15"/>
      <c r="D51" s="15"/>
      <c r="E51" s="525">
        <v>3.0</v>
      </c>
      <c r="F51" s="525">
        <v>2.0</v>
      </c>
      <c r="G51" s="525">
        <v>3.0</v>
      </c>
      <c r="H51" s="525">
        <v>2.0</v>
      </c>
      <c r="I51" s="525">
        <v>10.0</v>
      </c>
      <c r="J51" s="15"/>
      <c r="K51" s="15"/>
      <c r="L51" s="15"/>
      <c r="M51" s="15"/>
      <c r="N51" s="15"/>
      <c r="O51" s="15"/>
      <c r="P51" s="15"/>
    </row>
    <row r="52" ht="15.75" customHeight="1">
      <c r="A52" s="15"/>
      <c r="B52" s="15"/>
      <c r="C52" s="15"/>
      <c r="D52" s="15"/>
      <c r="E52" s="525">
        <v>3.0</v>
      </c>
      <c r="F52" s="525">
        <v>2.0</v>
      </c>
      <c r="G52" s="525">
        <v>3.0</v>
      </c>
      <c r="H52" s="525">
        <v>2.0</v>
      </c>
      <c r="I52" s="525">
        <v>10.0</v>
      </c>
      <c r="J52" s="15"/>
      <c r="K52" s="15"/>
      <c r="L52" s="15"/>
      <c r="M52" s="15"/>
      <c r="N52" s="15"/>
      <c r="O52" s="15"/>
      <c r="P52" s="15"/>
    </row>
    <row r="53" ht="15.75" customHeight="1">
      <c r="A53" s="16"/>
      <c r="B53" s="16"/>
      <c r="C53" s="16"/>
      <c r="D53" s="16"/>
      <c r="E53" s="525">
        <v>3.0</v>
      </c>
      <c r="F53" s="525">
        <v>2.0</v>
      </c>
      <c r="G53" s="525">
        <v>3.0</v>
      </c>
      <c r="H53" s="525">
        <v>2.0</v>
      </c>
      <c r="I53" s="525">
        <v>10.0</v>
      </c>
      <c r="J53" s="15"/>
      <c r="K53" s="15"/>
      <c r="L53" s="15"/>
      <c r="M53" s="15"/>
      <c r="N53" s="15"/>
      <c r="O53" s="15"/>
      <c r="P53" s="15"/>
    </row>
    <row r="54" ht="15.75" customHeight="1">
      <c r="A54" s="579">
        <v>4.0</v>
      </c>
      <c r="B54" s="581" t="s">
        <v>36</v>
      </c>
      <c r="C54" s="482" t="s">
        <v>37</v>
      </c>
      <c r="D54" s="483" t="s">
        <v>38</v>
      </c>
      <c r="E54" s="310"/>
      <c r="F54" s="310"/>
      <c r="G54" s="310"/>
      <c r="H54" s="310"/>
      <c r="I54" s="310"/>
      <c r="J54" s="16"/>
      <c r="K54" s="16"/>
      <c r="L54" s="16"/>
      <c r="M54" s="16"/>
      <c r="N54" s="16"/>
      <c r="O54" s="16"/>
      <c r="P54" s="16"/>
    </row>
    <row r="55" ht="15.75" customHeight="1">
      <c r="A55" s="15"/>
      <c r="B55" s="15"/>
      <c r="C55" s="15"/>
      <c r="D55" s="15"/>
      <c r="E55" s="525">
        <v>2.0</v>
      </c>
      <c r="F55" s="525">
        <v>2.0</v>
      </c>
      <c r="G55" s="525">
        <v>3.0</v>
      </c>
      <c r="H55" s="525">
        <v>2.0</v>
      </c>
      <c r="I55" s="525">
        <v>9.0</v>
      </c>
      <c r="J55" s="582">
        <f>AVERAGE(I55:I67)</f>
        <v>9.538461538</v>
      </c>
      <c r="K55" s="583">
        <v>3.0</v>
      </c>
      <c r="L55" s="583">
        <v>4.0</v>
      </c>
      <c r="M55" s="583">
        <v>3.0</v>
      </c>
      <c r="N55" s="583">
        <v>4.0</v>
      </c>
      <c r="O55" s="584">
        <f>SUM(K55:N67)</f>
        <v>14</v>
      </c>
      <c r="P55" s="585">
        <f>SUM(J55,O55)</f>
        <v>23.53846154</v>
      </c>
    </row>
    <row r="56" ht="15.75" customHeight="1">
      <c r="A56" s="15"/>
      <c r="B56" s="15"/>
      <c r="C56" s="15"/>
      <c r="D56" s="15"/>
      <c r="E56" s="525">
        <v>3.0</v>
      </c>
      <c r="F56" s="525">
        <v>1.0</v>
      </c>
      <c r="G56" s="525">
        <v>3.0</v>
      </c>
      <c r="H56" s="525">
        <v>2.0</v>
      </c>
      <c r="I56" s="525">
        <v>9.0</v>
      </c>
      <c r="J56" s="15"/>
      <c r="K56" s="15"/>
      <c r="L56" s="15"/>
      <c r="M56" s="15"/>
      <c r="N56" s="15"/>
      <c r="O56" s="15"/>
      <c r="P56" s="15"/>
    </row>
    <row r="57" ht="15.75" customHeight="1">
      <c r="A57" s="15"/>
      <c r="B57" s="15"/>
      <c r="C57" s="15"/>
      <c r="D57" s="15"/>
      <c r="E57" s="525">
        <v>3.0</v>
      </c>
      <c r="F57" s="525">
        <v>2.0</v>
      </c>
      <c r="G57" s="525">
        <v>3.0</v>
      </c>
      <c r="H57" s="525">
        <v>1.0</v>
      </c>
      <c r="I57" s="525">
        <v>9.0</v>
      </c>
      <c r="J57" s="15"/>
      <c r="K57" s="15"/>
      <c r="L57" s="15"/>
      <c r="M57" s="15"/>
      <c r="N57" s="15"/>
      <c r="O57" s="15"/>
      <c r="P57" s="15"/>
    </row>
    <row r="58" ht="15.75" customHeight="1">
      <c r="A58" s="15"/>
      <c r="B58" s="15"/>
      <c r="C58" s="15"/>
      <c r="D58" s="15"/>
      <c r="E58" s="525">
        <v>3.0</v>
      </c>
      <c r="F58" s="525">
        <v>2.0</v>
      </c>
      <c r="G58" s="525">
        <v>3.0</v>
      </c>
      <c r="H58" s="525">
        <v>2.0</v>
      </c>
      <c r="I58" s="525">
        <v>10.0</v>
      </c>
      <c r="J58" s="15"/>
      <c r="K58" s="15"/>
      <c r="L58" s="15"/>
      <c r="M58" s="15"/>
      <c r="N58" s="15"/>
      <c r="O58" s="15"/>
      <c r="P58" s="15"/>
    </row>
    <row r="59" ht="15.75" customHeight="1">
      <c r="A59" s="15"/>
      <c r="B59" s="15"/>
      <c r="C59" s="15"/>
      <c r="D59" s="15"/>
      <c r="E59" s="525">
        <v>3.0</v>
      </c>
      <c r="F59" s="525">
        <v>2.0</v>
      </c>
      <c r="G59" s="525">
        <v>3.0</v>
      </c>
      <c r="H59" s="525">
        <v>2.0</v>
      </c>
      <c r="I59" s="525">
        <v>10.0</v>
      </c>
      <c r="J59" s="15"/>
      <c r="K59" s="15"/>
      <c r="L59" s="15"/>
      <c r="M59" s="15"/>
      <c r="N59" s="15"/>
      <c r="O59" s="15"/>
      <c r="P59" s="15"/>
    </row>
    <row r="60" ht="15.75" customHeight="1">
      <c r="A60" s="15"/>
      <c r="B60" s="15"/>
      <c r="C60" s="15"/>
      <c r="D60" s="15"/>
      <c r="E60" s="525">
        <v>3.0</v>
      </c>
      <c r="F60" s="525">
        <v>3.0</v>
      </c>
      <c r="G60" s="525">
        <v>3.0</v>
      </c>
      <c r="H60" s="525">
        <v>1.0</v>
      </c>
      <c r="I60" s="525">
        <v>10.0</v>
      </c>
      <c r="J60" s="15"/>
      <c r="K60" s="15"/>
      <c r="L60" s="15"/>
      <c r="M60" s="15"/>
      <c r="N60" s="15"/>
      <c r="O60" s="15"/>
      <c r="P60" s="15"/>
    </row>
    <row r="61" ht="15.75" customHeight="1">
      <c r="A61" s="15"/>
      <c r="B61" s="15"/>
      <c r="C61" s="15"/>
      <c r="D61" s="15"/>
      <c r="E61" s="525">
        <v>2.0</v>
      </c>
      <c r="F61" s="525">
        <v>3.0</v>
      </c>
      <c r="G61" s="525">
        <v>2.0</v>
      </c>
      <c r="H61" s="525">
        <v>3.0</v>
      </c>
      <c r="I61" s="525">
        <v>10.0</v>
      </c>
      <c r="J61" s="15"/>
      <c r="K61" s="15"/>
      <c r="L61" s="15"/>
      <c r="M61" s="15"/>
      <c r="N61" s="15"/>
      <c r="O61" s="15"/>
      <c r="P61" s="15"/>
    </row>
    <row r="62" ht="15.75" customHeight="1">
      <c r="A62" s="15"/>
      <c r="B62" s="15"/>
      <c r="C62" s="15"/>
      <c r="D62" s="15"/>
      <c r="E62" s="525">
        <v>3.0</v>
      </c>
      <c r="F62" s="525">
        <v>3.0</v>
      </c>
      <c r="G62" s="525">
        <v>3.0</v>
      </c>
      <c r="H62" s="310"/>
      <c r="I62" s="525">
        <v>9.0</v>
      </c>
      <c r="J62" s="15"/>
      <c r="K62" s="15"/>
      <c r="L62" s="15"/>
      <c r="M62" s="15"/>
      <c r="N62" s="15"/>
      <c r="O62" s="15"/>
      <c r="P62" s="15"/>
    </row>
    <row r="63" ht="15.75" customHeight="1">
      <c r="A63" s="15"/>
      <c r="B63" s="15"/>
      <c r="C63" s="15"/>
      <c r="D63" s="15"/>
      <c r="E63" s="525">
        <v>3.0</v>
      </c>
      <c r="F63" s="525">
        <v>3.0</v>
      </c>
      <c r="G63" s="525">
        <v>2.0</v>
      </c>
      <c r="H63" s="525">
        <v>0.0</v>
      </c>
      <c r="I63" s="525">
        <v>9.0</v>
      </c>
      <c r="J63" s="15"/>
      <c r="K63" s="15"/>
      <c r="L63" s="15"/>
      <c r="M63" s="15"/>
      <c r="N63" s="15"/>
      <c r="O63" s="15"/>
      <c r="P63" s="15"/>
    </row>
    <row r="64" ht="15.75" customHeight="1">
      <c r="A64" s="15"/>
      <c r="B64" s="15"/>
      <c r="C64" s="15"/>
      <c r="D64" s="15"/>
      <c r="E64" s="525">
        <v>2.0</v>
      </c>
      <c r="F64" s="525">
        <v>2.0</v>
      </c>
      <c r="G64" s="525">
        <v>2.0</v>
      </c>
      <c r="H64" s="525">
        <v>3.0</v>
      </c>
      <c r="I64" s="525">
        <v>9.0</v>
      </c>
      <c r="J64" s="15"/>
      <c r="K64" s="15"/>
      <c r="L64" s="15"/>
      <c r="M64" s="15"/>
      <c r="N64" s="15"/>
      <c r="O64" s="15"/>
      <c r="P64" s="15"/>
    </row>
    <row r="65" ht="15.75" customHeight="1">
      <c r="A65" s="15"/>
      <c r="B65" s="15"/>
      <c r="C65" s="15"/>
      <c r="D65" s="15"/>
      <c r="E65" s="525">
        <v>3.0</v>
      </c>
      <c r="F65" s="525">
        <v>3.0</v>
      </c>
      <c r="G65" s="525">
        <v>3.0</v>
      </c>
      <c r="H65" s="525">
        <v>1.0</v>
      </c>
      <c r="I65" s="525">
        <v>10.0</v>
      </c>
      <c r="J65" s="15"/>
      <c r="K65" s="15"/>
      <c r="L65" s="15"/>
      <c r="M65" s="15"/>
      <c r="N65" s="15"/>
      <c r="O65" s="15"/>
      <c r="P65" s="15"/>
    </row>
    <row r="66" ht="15.75" customHeight="1">
      <c r="A66" s="15"/>
      <c r="B66" s="15"/>
      <c r="C66" s="15"/>
      <c r="D66" s="15"/>
      <c r="E66" s="525">
        <v>1.0</v>
      </c>
      <c r="F66" s="525">
        <v>3.0</v>
      </c>
      <c r="G66" s="525">
        <v>3.0</v>
      </c>
      <c r="H66" s="525">
        <v>3.0</v>
      </c>
      <c r="I66" s="525">
        <v>10.0</v>
      </c>
      <c r="J66" s="15"/>
      <c r="K66" s="15"/>
      <c r="L66" s="15"/>
      <c r="M66" s="15"/>
      <c r="N66" s="15"/>
      <c r="O66" s="15"/>
      <c r="P66" s="15"/>
    </row>
    <row r="67" ht="15.75" customHeight="1">
      <c r="A67" s="16"/>
      <c r="B67" s="16"/>
      <c r="C67" s="16"/>
      <c r="D67" s="16"/>
      <c r="E67" s="525">
        <v>3.0</v>
      </c>
      <c r="F67" s="525">
        <v>3.0</v>
      </c>
      <c r="G67" s="525">
        <v>1.0</v>
      </c>
      <c r="H67" s="525">
        <v>3.0</v>
      </c>
      <c r="I67" s="525">
        <v>10.0</v>
      </c>
      <c r="J67" s="16"/>
      <c r="K67" s="16"/>
      <c r="L67" s="16"/>
      <c r="M67" s="16"/>
      <c r="N67" s="16"/>
      <c r="O67" s="16"/>
      <c r="P67" s="16"/>
    </row>
    <row r="68" ht="15.75" customHeight="1">
      <c r="A68" s="579">
        <v>5.0</v>
      </c>
      <c r="B68" s="581" t="s">
        <v>39</v>
      </c>
      <c r="C68" s="482" t="s">
        <v>40</v>
      </c>
      <c r="D68" s="483" t="s">
        <v>41</v>
      </c>
      <c r="E68" s="525">
        <v>2.0</v>
      </c>
      <c r="F68" s="525">
        <v>2.0</v>
      </c>
      <c r="G68" s="525">
        <v>1.0</v>
      </c>
      <c r="H68" s="525">
        <v>2.0</v>
      </c>
      <c r="I68" s="525">
        <v>7.0</v>
      </c>
      <c r="J68" s="575">
        <f>AVERAGE(I68:I81)</f>
        <v>7.428571429</v>
      </c>
      <c r="K68" s="506">
        <v>3.0</v>
      </c>
      <c r="L68" s="506">
        <v>4.0</v>
      </c>
      <c r="M68" s="506">
        <v>3.0</v>
      </c>
      <c r="N68" s="586">
        <v>3.0</v>
      </c>
      <c r="O68" s="581">
        <v>13.0</v>
      </c>
      <c r="P68" s="587">
        <f>O68+J68</f>
        <v>20.42857143</v>
      </c>
    </row>
    <row r="69" ht="15.75" customHeight="1">
      <c r="A69" s="15"/>
      <c r="B69" s="15"/>
      <c r="C69" s="15"/>
      <c r="D69" s="15"/>
      <c r="E69" s="525">
        <v>2.0</v>
      </c>
      <c r="F69" s="525">
        <v>1.0</v>
      </c>
      <c r="G69" s="525">
        <v>2.0</v>
      </c>
      <c r="H69" s="525">
        <v>2.0</v>
      </c>
      <c r="I69" s="525">
        <v>7.0</v>
      </c>
      <c r="J69" s="15"/>
      <c r="K69" s="15"/>
      <c r="L69" s="15"/>
      <c r="M69" s="15"/>
      <c r="N69" s="15"/>
      <c r="O69" s="15"/>
      <c r="P69" s="15"/>
    </row>
    <row r="70" ht="15.75" customHeight="1">
      <c r="A70" s="15"/>
      <c r="B70" s="15"/>
      <c r="C70" s="15"/>
      <c r="D70" s="15"/>
      <c r="E70" s="525">
        <v>2.0</v>
      </c>
      <c r="F70" s="525">
        <v>2.0</v>
      </c>
      <c r="G70" s="525">
        <v>2.0</v>
      </c>
      <c r="H70" s="525">
        <v>1.0</v>
      </c>
      <c r="I70" s="525">
        <v>7.0</v>
      </c>
      <c r="J70" s="15"/>
      <c r="K70" s="15"/>
      <c r="L70" s="15"/>
      <c r="M70" s="15"/>
      <c r="N70" s="15"/>
      <c r="O70" s="15"/>
      <c r="P70" s="15"/>
    </row>
    <row r="71" ht="15.75" customHeight="1">
      <c r="A71" s="15"/>
      <c r="B71" s="15"/>
      <c r="C71" s="15"/>
      <c r="D71" s="15"/>
      <c r="E71" s="525">
        <v>2.0</v>
      </c>
      <c r="F71" s="525">
        <v>2.0</v>
      </c>
      <c r="G71" s="525">
        <v>2.0</v>
      </c>
      <c r="H71" s="525">
        <v>1.0</v>
      </c>
      <c r="I71" s="525">
        <v>7.0</v>
      </c>
      <c r="J71" s="15"/>
      <c r="K71" s="15"/>
      <c r="L71" s="15"/>
      <c r="M71" s="15"/>
      <c r="N71" s="15"/>
      <c r="O71" s="15"/>
      <c r="P71" s="15"/>
    </row>
    <row r="72" ht="15.75" customHeight="1">
      <c r="A72" s="15"/>
      <c r="B72" s="15"/>
      <c r="C72" s="15"/>
      <c r="D72" s="15"/>
      <c r="E72" s="525">
        <v>2.0</v>
      </c>
      <c r="F72" s="525">
        <v>2.0</v>
      </c>
      <c r="G72" s="525">
        <v>2.0</v>
      </c>
      <c r="H72" s="525">
        <v>1.0</v>
      </c>
      <c r="I72" s="525">
        <v>7.0</v>
      </c>
      <c r="J72" s="15"/>
      <c r="K72" s="15"/>
      <c r="L72" s="15"/>
      <c r="M72" s="15"/>
      <c r="N72" s="15"/>
      <c r="O72" s="15"/>
      <c r="P72" s="15"/>
    </row>
    <row r="73" ht="15.75" customHeight="1">
      <c r="A73" s="15"/>
      <c r="B73" s="15"/>
      <c r="C73" s="15"/>
      <c r="D73" s="15"/>
      <c r="E73" s="525">
        <v>1.0</v>
      </c>
      <c r="F73" s="525">
        <v>2.0</v>
      </c>
      <c r="G73" s="525">
        <v>2.0</v>
      </c>
      <c r="H73" s="525">
        <v>2.0</v>
      </c>
      <c r="I73" s="525">
        <v>7.0</v>
      </c>
      <c r="J73" s="15"/>
      <c r="K73" s="15"/>
      <c r="L73" s="15"/>
      <c r="M73" s="15"/>
      <c r="N73" s="15"/>
      <c r="O73" s="15"/>
      <c r="P73" s="15"/>
    </row>
    <row r="74" ht="15.75" customHeight="1">
      <c r="A74" s="15"/>
      <c r="B74" s="15"/>
      <c r="C74" s="15"/>
      <c r="D74" s="15"/>
      <c r="E74" s="525">
        <v>2.0</v>
      </c>
      <c r="F74" s="525">
        <v>1.0</v>
      </c>
      <c r="G74" s="525">
        <v>2.0</v>
      </c>
      <c r="H74" s="525">
        <v>2.0</v>
      </c>
      <c r="I74" s="525">
        <v>7.0</v>
      </c>
      <c r="J74" s="15"/>
      <c r="K74" s="15"/>
      <c r="L74" s="15"/>
      <c r="M74" s="15"/>
      <c r="N74" s="15"/>
      <c r="O74" s="15"/>
      <c r="P74" s="15"/>
    </row>
    <row r="75" ht="15.75" customHeight="1">
      <c r="A75" s="15"/>
      <c r="B75" s="15"/>
      <c r="C75" s="15"/>
      <c r="D75" s="15"/>
      <c r="E75" s="525">
        <v>2.0</v>
      </c>
      <c r="F75" s="525">
        <v>8.0</v>
      </c>
      <c r="G75" s="525">
        <v>1.0</v>
      </c>
      <c r="H75" s="525">
        <v>2.0</v>
      </c>
      <c r="I75" s="525">
        <v>8.0</v>
      </c>
      <c r="J75" s="15"/>
      <c r="K75" s="15"/>
      <c r="L75" s="15"/>
      <c r="M75" s="15"/>
      <c r="N75" s="15"/>
      <c r="O75" s="15"/>
      <c r="P75" s="15"/>
    </row>
    <row r="76" ht="15.75" customHeight="1">
      <c r="A76" s="15"/>
      <c r="B76" s="15"/>
      <c r="C76" s="15"/>
      <c r="D76" s="15"/>
      <c r="E76" s="525">
        <v>2.0</v>
      </c>
      <c r="F76" s="525">
        <v>1.0</v>
      </c>
      <c r="G76" s="525">
        <v>2.0</v>
      </c>
      <c r="H76" s="525">
        <v>2.0</v>
      </c>
      <c r="I76" s="525">
        <v>7.0</v>
      </c>
      <c r="J76" s="15"/>
      <c r="K76" s="15"/>
      <c r="L76" s="15"/>
      <c r="M76" s="15"/>
      <c r="N76" s="15"/>
      <c r="O76" s="15"/>
      <c r="P76" s="15"/>
    </row>
    <row r="77" ht="15.75" customHeight="1">
      <c r="A77" s="15"/>
      <c r="B77" s="15"/>
      <c r="C77" s="15"/>
      <c r="D77" s="15"/>
      <c r="E77" s="525">
        <v>3.0</v>
      </c>
      <c r="F77" s="525">
        <v>2.0</v>
      </c>
      <c r="G77" s="525">
        <v>2.0</v>
      </c>
      <c r="H77" s="525">
        <v>1.0</v>
      </c>
      <c r="I77" s="525">
        <v>8.0</v>
      </c>
      <c r="J77" s="15"/>
      <c r="K77" s="15"/>
      <c r="L77" s="15"/>
      <c r="M77" s="15"/>
      <c r="N77" s="15"/>
      <c r="O77" s="15"/>
      <c r="P77" s="15"/>
    </row>
    <row r="78" ht="15.75" customHeight="1">
      <c r="A78" s="15"/>
      <c r="B78" s="15"/>
      <c r="C78" s="15"/>
      <c r="D78" s="15"/>
      <c r="E78" s="525">
        <v>2.0</v>
      </c>
      <c r="F78" s="525">
        <v>2.0</v>
      </c>
      <c r="G78" s="525">
        <v>2.0</v>
      </c>
      <c r="H78" s="525">
        <v>1.0</v>
      </c>
      <c r="I78" s="525">
        <v>7.0</v>
      </c>
      <c r="J78" s="15"/>
      <c r="K78" s="15"/>
      <c r="L78" s="15"/>
      <c r="M78" s="15"/>
      <c r="N78" s="15"/>
      <c r="O78" s="15"/>
      <c r="P78" s="15"/>
    </row>
    <row r="79" ht="15.75" customHeight="1">
      <c r="A79" s="15"/>
      <c r="B79" s="15"/>
      <c r="C79" s="15"/>
      <c r="D79" s="15"/>
      <c r="E79" s="525">
        <v>2.0</v>
      </c>
      <c r="F79" s="525">
        <v>2.0</v>
      </c>
      <c r="G79" s="525">
        <v>2.0</v>
      </c>
      <c r="H79" s="525">
        <v>1.0</v>
      </c>
      <c r="I79" s="525">
        <v>7.0</v>
      </c>
      <c r="J79" s="15"/>
      <c r="K79" s="15"/>
      <c r="L79" s="15"/>
      <c r="M79" s="15"/>
      <c r="N79" s="15"/>
      <c r="O79" s="15"/>
      <c r="P79" s="15"/>
    </row>
    <row r="80" ht="15.75" customHeight="1">
      <c r="A80" s="15"/>
      <c r="B80" s="15"/>
      <c r="C80" s="15"/>
      <c r="D80" s="15"/>
      <c r="E80" s="505">
        <v>3.0</v>
      </c>
      <c r="F80" s="505">
        <v>2.0</v>
      </c>
      <c r="G80" s="505">
        <v>2.0</v>
      </c>
      <c r="H80" s="505">
        <v>2.0</v>
      </c>
      <c r="I80" s="505">
        <v>9.0</v>
      </c>
      <c r="J80" s="15"/>
      <c r="K80" s="15"/>
      <c r="L80" s="15"/>
      <c r="M80" s="15"/>
      <c r="N80" s="15"/>
      <c r="O80" s="15"/>
      <c r="P80" s="15"/>
    </row>
    <row r="81" ht="15.75" customHeight="1">
      <c r="A81" s="16"/>
      <c r="B81" s="16"/>
      <c r="C81" s="16"/>
      <c r="D81" s="16"/>
      <c r="E81" s="505">
        <v>3.0</v>
      </c>
      <c r="F81" s="505">
        <v>2.0</v>
      </c>
      <c r="G81" s="505">
        <v>2.0</v>
      </c>
      <c r="H81" s="505">
        <v>2.0</v>
      </c>
      <c r="I81" s="505">
        <v>9.0</v>
      </c>
      <c r="J81" s="16"/>
      <c r="K81" s="16"/>
      <c r="L81" s="16"/>
      <c r="M81" s="16"/>
      <c r="N81" s="16"/>
      <c r="O81" s="16"/>
      <c r="P81" s="16"/>
    </row>
    <row r="82" ht="15.75" customHeight="1">
      <c r="A82" s="579">
        <v>6.0</v>
      </c>
      <c r="B82" s="581" t="s">
        <v>42</v>
      </c>
      <c r="C82" s="482" t="s">
        <v>43</v>
      </c>
      <c r="D82" s="483" t="s">
        <v>44</v>
      </c>
      <c r="E82" s="505">
        <v>3.0</v>
      </c>
      <c r="F82" s="505">
        <v>2.0</v>
      </c>
      <c r="G82" s="505">
        <v>2.0</v>
      </c>
      <c r="H82" s="505">
        <v>2.0</v>
      </c>
      <c r="I82" s="505">
        <v>9.0</v>
      </c>
      <c r="J82" s="575">
        <f>AVERAGE(I82:I95)</f>
        <v>8.857142857</v>
      </c>
      <c r="K82" s="506">
        <v>3.0</v>
      </c>
      <c r="L82" s="506">
        <v>3.0</v>
      </c>
      <c r="M82" s="506">
        <v>3.0</v>
      </c>
      <c r="N82" s="506">
        <v>4.0</v>
      </c>
      <c r="O82" s="576">
        <f>SUM(K82:N95)</f>
        <v>13</v>
      </c>
      <c r="P82" s="587">
        <f>SUM(J82,O82)</f>
        <v>21.85714286</v>
      </c>
    </row>
    <row r="83" ht="15.75" customHeight="1">
      <c r="A83" s="15"/>
      <c r="B83" s="15"/>
      <c r="C83" s="15"/>
      <c r="D83" s="15"/>
      <c r="E83" s="505">
        <v>2.0</v>
      </c>
      <c r="F83" s="505">
        <v>2.0</v>
      </c>
      <c r="G83" s="505">
        <v>2.0</v>
      </c>
      <c r="H83" s="505">
        <v>2.0</v>
      </c>
      <c r="I83" s="505">
        <v>8.0</v>
      </c>
      <c r="J83" s="15"/>
      <c r="K83" s="15"/>
      <c r="L83" s="15"/>
      <c r="M83" s="15"/>
      <c r="N83" s="15"/>
      <c r="O83" s="15"/>
      <c r="P83" s="15"/>
    </row>
    <row r="84" ht="15.75" customHeight="1">
      <c r="A84" s="15"/>
      <c r="B84" s="15"/>
      <c r="C84" s="15"/>
      <c r="D84" s="15"/>
      <c r="E84" s="505">
        <v>3.0</v>
      </c>
      <c r="F84" s="505">
        <v>2.0</v>
      </c>
      <c r="G84" s="505">
        <v>2.0</v>
      </c>
      <c r="H84" s="505">
        <v>2.0</v>
      </c>
      <c r="I84" s="505">
        <v>9.0</v>
      </c>
      <c r="J84" s="15"/>
      <c r="K84" s="15"/>
      <c r="L84" s="15"/>
      <c r="M84" s="15"/>
      <c r="N84" s="15"/>
      <c r="O84" s="15"/>
      <c r="P84" s="15"/>
    </row>
    <row r="85" ht="15.75" customHeight="1">
      <c r="A85" s="15"/>
      <c r="B85" s="15"/>
      <c r="C85" s="15"/>
      <c r="D85" s="15"/>
      <c r="E85" s="505">
        <v>2.0</v>
      </c>
      <c r="F85" s="505">
        <v>2.0</v>
      </c>
      <c r="G85" s="505">
        <v>2.0</v>
      </c>
      <c r="H85" s="505">
        <v>2.0</v>
      </c>
      <c r="I85" s="505">
        <v>8.0</v>
      </c>
      <c r="J85" s="15"/>
      <c r="K85" s="15"/>
      <c r="L85" s="15"/>
      <c r="M85" s="15"/>
      <c r="N85" s="15"/>
      <c r="O85" s="15"/>
      <c r="P85" s="15"/>
    </row>
    <row r="86" ht="15.75" customHeight="1">
      <c r="A86" s="15"/>
      <c r="B86" s="15"/>
      <c r="C86" s="15"/>
      <c r="D86" s="15"/>
      <c r="E86" s="505">
        <v>2.0</v>
      </c>
      <c r="F86" s="505">
        <v>2.0</v>
      </c>
      <c r="G86" s="505">
        <v>2.0</v>
      </c>
      <c r="H86" s="505">
        <v>2.0</v>
      </c>
      <c r="I86" s="505">
        <v>8.0</v>
      </c>
      <c r="J86" s="15"/>
      <c r="K86" s="15"/>
      <c r="L86" s="15"/>
      <c r="M86" s="15"/>
      <c r="N86" s="15"/>
      <c r="O86" s="15"/>
      <c r="P86" s="15"/>
    </row>
    <row r="87" ht="15.75" customHeight="1">
      <c r="A87" s="15"/>
      <c r="B87" s="15"/>
      <c r="C87" s="15"/>
      <c r="D87" s="15"/>
      <c r="E87" s="505">
        <v>3.0</v>
      </c>
      <c r="F87" s="505">
        <v>2.0</v>
      </c>
      <c r="G87" s="505">
        <v>2.0</v>
      </c>
      <c r="H87" s="505">
        <v>2.0</v>
      </c>
      <c r="I87" s="505">
        <v>9.0</v>
      </c>
      <c r="J87" s="15"/>
      <c r="K87" s="15"/>
      <c r="L87" s="15"/>
      <c r="M87" s="15"/>
      <c r="N87" s="15"/>
      <c r="O87" s="15"/>
      <c r="P87" s="15"/>
    </row>
    <row r="88" ht="15.75" customHeight="1">
      <c r="A88" s="15"/>
      <c r="B88" s="15"/>
      <c r="C88" s="15"/>
      <c r="D88" s="15"/>
      <c r="E88" s="505">
        <v>3.0</v>
      </c>
      <c r="F88" s="505">
        <v>2.0</v>
      </c>
      <c r="G88" s="505">
        <v>2.0</v>
      </c>
      <c r="H88" s="505">
        <v>2.0</v>
      </c>
      <c r="I88" s="505">
        <v>9.0</v>
      </c>
      <c r="J88" s="15"/>
      <c r="K88" s="15"/>
      <c r="L88" s="15"/>
      <c r="M88" s="15"/>
      <c r="N88" s="15"/>
      <c r="O88" s="15"/>
      <c r="P88" s="15"/>
    </row>
    <row r="89" ht="15.75" customHeight="1">
      <c r="A89" s="15"/>
      <c r="B89" s="15"/>
      <c r="C89" s="15"/>
      <c r="D89" s="15"/>
      <c r="E89" s="505">
        <v>2.0</v>
      </c>
      <c r="F89" s="505">
        <v>2.0</v>
      </c>
      <c r="G89" s="505">
        <v>2.0</v>
      </c>
      <c r="H89" s="505">
        <v>2.0</v>
      </c>
      <c r="I89" s="505">
        <v>8.0</v>
      </c>
      <c r="J89" s="15"/>
      <c r="K89" s="15"/>
      <c r="L89" s="15"/>
      <c r="M89" s="15"/>
      <c r="N89" s="15"/>
      <c r="O89" s="15"/>
      <c r="P89" s="15"/>
    </row>
    <row r="90" ht="15.75" customHeight="1">
      <c r="A90" s="15"/>
      <c r="B90" s="15"/>
      <c r="C90" s="15"/>
      <c r="D90" s="15"/>
      <c r="E90" s="505">
        <v>3.0</v>
      </c>
      <c r="F90" s="505">
        <v>2.0</v>
      </c>
      <c r="G90" s="505">
        <v>2.0</v>
      </c>
      <c r="H90" s="505">
        <v>2.0</v>
      </c>
      <c r="I90" s="505">
        <v>9.0</v>
      </c>
      <c r="J90" s="15"/>
      <c r="K90" s="15"/>
      <c r="L90" s="15"/>
      <c r="M90" s="15"/>
      <c r="N90" s="15"/>
      <c r="O90" s="15"/>
      <c r="P90" s="15"/>
    </row>
    <row r="91" ht="15.75" customHeight="1">
      <c r="A91" s="15"/>
      <c r="B91" s="15"/>
      <c r="C91" s="15"/>
      <c r="D91" s="15"/>
      <c r="E91" s="505">
        <v>3.0</v>
      </c>
      <c r="F91" s="505">
        <v>2.0</v>
      </c>
      <c r="G91" s="505">
        <v>3.0</v>
      </c>
      <c r="H91" s="505">
        <v>2.0</v>
      </c>
      <c r="I91" s="505">
        <v>10.0</v>
      </c>
      <c r="J91" s="15"/>
      <c r="K91" s="15"/>
      <c r="L91" s="15"/>
      <c r="M91" s="15"/>
      <c r="N91" s="15"/>
      <c r="O91" s="15"/>
      <c r="P91" s="15"/>
    </row>
    <row r="92" ht="15.75" customHeight="1">
      <c r="A92" s="15"/>
      <c r="B92" s="15"/>
      <c r="C92" s="15"/>
      <c r="D92" s="15"/>
      <c r="E92" s="505">
        <v>3.0</v>
      </c>
      <c r="F92" s="505">
        <v>2.0</v>
      </c>
      <c r="G92" s="505">
        <v>2.0</v>
      </c>
      <c r="H92" s="505">
        <v>2.0</v>
      </c>
      <c r="I92" s="505">
        <v>9.0</v>
      </c>
      <c r="J92" s="15"/>
      <c r="K92" s="15"/>
      <c r="L92" s="15"/>
      <c r="M92" s="15"/>
      <c r="N92" s="15"/>
      <c r="O92" s="15"/>
      <c r="P92" s="15"/>
    </row>
    <row r="93" ht="15.75" customHeight="1">
      <c r="A93" s="15"/>
      <c r="B93" s="15"/>
      <c r="C93" s="15"/>
      <c r="D93" s="15"/>
      <c r="E93" s="505">
        <v>3.0</v>
      </c>
      <c r="F93" s="505">
        <v>2.0</v>
      </c>
      <c r="G93" s="505">
        <v>2.0</v>
      </c>
      <c r="H93" s="505">
        <v>2.0</v>
      </c>
      <c r="I93" s="505">
        <v>9.0</v>
      </c>
      <c r="J93" s="15"/>
      <c r="K93" s="15"/>
      <c r="L93" s="15"/>
      <c r="M93" s="15"/>
      <c r="N93" s="15"/>
      <c r="O93" s="15"/>
      <c r="P93" s="15"/>
    </row>
    <row r="94" ht="15.75" customHeight="1">
      <c r="A94" s="15"/>
      <c r="B94" s="15"/>
      <c r="C94" s="15"/>
      <c r="D94" s="15"/>
      <c r="E94" s="505">
        <v>3.0</v>
      </c>
      <c r="F94" s="505">
        <v>2.0</v>
      </c>
      <c r="G94" s="505">
        <v>2.0</v>
      </c>
      <c r="H94" s="505">
        <v>2.0</v>
      </c>
      <c r="I94" s="505">
        <v>9.0</v>
      </c>
      <c r="J94" s="15"/>
      <c r="K94" s="15"/>
      <c r="L94" s="15"/>
      <c r="M94" s="15"/>
      <c r="N94" s="15"/>
      <c r="O94" s="15"/>
      <c r="P94" s="15"/>
    </row>
    <row r="95" ht="15.75" customHeight="1">
      <c r="A95" s="16"/>
      <c r="B95" s="16"/>
      <c r="C95" s="16"/>
      <c r="D95" s="16"/>
      <c r="E95" s="505">
        <v>3.0</v>
      </c>
      <c r="F95" s="505">
        <v>2.0</v>
      </c>
      <c r="G95" s="505">
        <v>3.0</v>
      </c>
      <c r="H95" s="505">
        <v>2.0</v>
      </c>
      <c r="I95" s="505">
        <v>10.0</v>
      </c>
      <c r="J95" s="16"/>
      <c r="K95" s="16"/>
      <c r="L95" s="16"/>
      <c r="M95" s="16"/>
      <c r="N95" s="16"/>
      <c r="O95" s="16"/>
      <c r="P95" s="16"/>
    </row>
    <row r="96" ht="15.75" customHeight="1">
      <c r="A96" s="579">
        <v>7.0</v>
      </c>
      <c r="B96" s="581" t="s">
        <v>45</v>
      </c>
      <c r="C96" s="482" t="s">
        <v>46</v>
      </c>
      <c r="D96" s="483" t="s">
        <v>47</v>
      </c>
      <c r="E96" s="580">
        <v>3.0</v>
      </c>
      <c r="F96" s="525">
        <v>1.0</v>
      </c>
      <c r="G96" s="525">
        <v>3.0</v>
      </c>
      <c r="H96" s="525">
        <v>1.0</v>
      </c>
      <c r="I96" s="525">
        <v>8.0</v>
      </c>
      <c r="J96" s="575">
        <f>AVERAGE(I96:I107)</f>
        <v>8</v>
      </c>
      <c r="K96" s="575">
        <v>3.0</v>
      </c>
      <c r="L96" s="575">
        <v>3.0</v>
      </c>
      <c r="M96" s="575">
        <v>3.0</v>
      </c>
      <c r="N96" s="575">
        <v>4.0</v>
      </c>
      <c r="O96" s="575">
        <v>13.0</v>
      </c>
      <c r="P96" s="577">
        <f>SUM(J96,O96)</f>
        <v>21</v>
      </c>
    </row>
    <row r="97" ht="15.75" customHeight="1">
      <c r="A97" s="15"/>
      <c r="B97" s="15"/>
      <c r="C97" s="15"/>
      <c r="D97" s="15"/>
      <c r="E97" s="580">
        <v>3.0</v>
      </c>
      <c r="F97" s="525">
        <v>1.0</v>
      </c>
      <c r="G97" s="525">
        <v>3.0</v>
      </c>
      <c r="H97" s="525">
        <v>1.0</v>
      </c>
      <c r="I97" s="525">
        <v>8.0</v>
      </c>
      <c r="J97" s="15"/>
      <c r="K97" s="15"/>
      <c r="L97" s="15"/>
      <c r="M97" s="15"/>
      <c r="N97" s="15"/>
      <c r="O97" s="15"/>
      <c r="P97" s="15"/>
    </row>
    <row r="98" ht="15.75" customHeight="1">
      <c r="A98" s="15"/>
      <c r="B98" s="15"/>
      <c r="C98" s="15"/>
      <c r="D98" s="15"/>
      <c r="E98" s="580">
        <v>3.0</v>
      </c>
      <c r="F98" s="525">
        <v>1.0</v>
      </c>
      <c r="G98" s="525">
        <v>3.0</v>
      </c>
      <c r="H98" s="525">
        <v>1.0</v>
      </c>
      <c r="I98" s="525">
        <v>8.0</v>
      </c>
      <c r="J98" s="15"/>
      <c r="K98" s="15"/>
      <c r="L98" s="15"/>
      <c r="M98" s="15"/>
      <c r="N98" s="15"/>
      <c r="O98" s="15"/>
      <c r="P98" s="15"/>
    </row>
    <row r="99" ht="15.75" customHeight="1">
      <c r="A99" s="15"/>
      <c r="B99" s="15"/>
      <c r="C99" s="15"/>
      <c r="D99" s="15"/>
      <c r="E99" s="580">
        <v>3.0</v>
      </c>
      <c r="F99" s="525">
        <v>1.0</v>
      </c>
      <c r="G99" s="525">
        <v>3.0</v>
      </c>
      <c r="H99" s="525">
        <v>1.0</v>
      </c>
      <c r="I99" s="525">
        <v>8.0</v>
      </c>
      <c r="J99" s="15"/>
      <c r="K99" s="15"/>
      <c r="L99" s="15"/>
      <c r="M99" s="15"/>
      <c r="N99" s="15"/>
      <c r="O99" s="15"/>
      <c r="P99" s="15"/>
    </row>
    <row r="100" ht="15.75" customHeight="1">
      <c r="A100" s="15"/>
      <c r="B100" s="15"/>
      <c r="C100" s="15"/>
      <c r="D100" s="15"/>
      <c r="E100" s="580">
        <v>3.0</v>
      </c>
      <c r="F100" s="525">
        <v>1.0</v>
      </c>
      <c r="G100" s="525">
        <v>3.0</v>
      </c>
      <c r="H100" s="525">
        <v>1.0</v>
      </c>
      <c r="I100" s="525">
        <v>8.0</v>
      </c>
      <c r="J100" s="15"/>
      <c r="K100" s="15"/>
      <c r="L100" s="15"/>
      <c r="M100" s="15"/>
      <c r="N100" s="15"/>
      <c r="O100" s="15"/>
      <c r="P100" s="15"/>
    </row>
    <row r="101" ht="15.75" customHeight="1">
      <c r="A101" s="15"/>
      <c r="B101" s="15"/>
      <c r="C101" s="15"/>
      <c r="D101" s="15"/>
      <c r="E101" s="580">
        <v>3.0</v>
      </c>
      <c r="F101" s="525">
        <v>1.0</v>
      </c>
      <c r="G101" s="525">
        <v>3.0</v>
      </c>
      <c r="H101" s="525">
        <v>1.0</v>
      </c>
      <c r="I101" s="525">
        <v>8.0</v>
      </c>
      <c r="J101" s="15"/>
      <c r="K101" s="15"/>
      <c r="L101" s="15"/>
      <c r="M101" s="15"/>
      <c r="N101" s="15"/>
      <c r="O101" s="15"/>
      <c r="P101" s="15"/>
    </row>
    <row r="102" ht="15.75" customHeight="1">
      <c r="A102" s="15"/>
      <c r="B102" s="15"/>
      <c r="C102" s="15"/>
      <c r="D102" s="15"/>
      <c r="E102" s="580">
        <v>3.0</v>
      </c>
      <c r="F102" s="525">
        <v>1.0</v>
      </c>
      <c r="G102" s="525">
        <v>3.0</v>
      </c>
      <c r="H102" s="525">
        <v>1.0</v>
      </c>
      <c r="I102" s="525">
        <v>8.0</v>
      </c>
      <c r="J102" s="15"/>
      <c r="K102" s="15"/>
      <c r="L102" s="15"/>
      <c r="M102" s="15"/>
      <c r="N102" s="15"/>
      <c r="O102" s="15"/>
      <c r="P102" s="15"/>
    </row>
    <row r="103" ht="15.75" customHeight="1">
      <c r="A103" s="15"/>
      <c r="B103" s="15"/>
      <c r="C103" s="15"/>
      <c r="D103" s="15"/>
      <c r="E103" s="580">
        <v>3.0</v>
      </c>
      <c r="F103" s="525">
        <v>1.0</v>
      </c>
      <c r="G103" s="525">
        <v>3.0</v>
      </c>
      <c r="H103" s="525">
        <v>1.0</v>
      </c>
      <c r="I103" s="525">
        <v>8.0</v>
      </c>
      <c r="J103" s="15"/>
      <c r="K103" s="15"/>
      <c r="L103" s="15"/>
      <c r="M103" s="15"/>
      <c r="N103" s="15"/>
      <c r="O103" s="15"/>
      <c r="P103" s="15"/>
    </row>
    <row r="104" ht="15.75" customHeight="1">
      <c r="A104" s="15"/>
      <c r="B104" s="15"/>
      <c r="C104" s="15"/>
      <c r="D104" s="15"/>
      <c r="E104" s="580">
        <v>3.0</v>
      </c>
      <c r="F104" s="525">
        <v>1.0</v>
      </c>
      <c r="G104" s="525">
        <v>3.0</v>
      </c>
      <c r="H104" s="525">
        <v>1.0</v>
      </c>
      <c r="I104" s="525">
        <v>8.0</v>
      </c>
      <c r="J104" s="15"/>
      <c r="K104" s="15"/>
      <c r="L104" s="15"/>
      <c r="M104" s="15"/>
      <c r="N104" s="15"/>
      <c r="O104" s="15"/>
      <c r="P104" s="15"/>
    </row>
    <row r="105" ht="15.75" customHeight="1">
      <c r="A105" s="15"/>
      <c r="B105" s="15"/>
      <c r="C105" s="15"/>
      <c r="D105" s="15"/>
      <c r="E105" s="580">
        <v>3.0</v>
      </c>
      <c r="F105" s="525">
        <v>1.0</v>
      </c>
      <c r="G105" s="525">
        <v>3.0</v>
      </c>
      <c r="H105" s="525">
        <v>1.0</v>
      </c>
      <c r="I105" s="525">
        <v>8.0</v>
      </c>
      <c r="J105" s="15"/>
      <c r="K105" s="15"/>
      <c r="L105" s="15"/>
      <c r="M105" s="15"/>
      <c r="N105" s="15"/>
      <c r="O105" s="15"/>
      <c r="P105" s="15"/>
    </row>
    <row r="106" ht="15.75" customHeight="1">
      <c r="A106" s="15"/>
      <c r="B106" s="15"/>
      <c r="C106" s="15"/>
      <c r="D106" s="15"/>
      <c r="E106" s="580">
        <v>3.0</v>
      </c>
      <c r="F106" s="525">
        <v>1.0</v>
      </c>
      <c r="G106" s="525">
        <v>3.0</v>
      </c>
      <c r="H106" s="525">
        <v>1.0</v>
      </c>
      <c r="I106" s="525">
        <v>8.0</v>
      </c>
      <c r="J106" s="15"/>
      <c r="K106" s="15"/>
      <c r="L106" s="15"/>
      <c r="M106" s="15"/>
      <c r="N106" s="15"/>
      <c r="O106" s="15"/>
      <c r="P106" s="15"/>
    </row>
    <row r="107" ht="15.75" customHeight="1">
      <c r="A107" s="16"/>
      <c r="B107" s="16"/>
      <c r="C107" s="16"/>
      <c r="D107" s="16"/>
      <c r="E107" s="580">
        <v>3.0</v>
      </c>
      <c r="F107" s="525">
        <v>1.0</v>
      </c>
      <c r="G107" s="525">
        <v>3.0</v>
      </c>
      <c r="H107" s="525">
        <v>1.0</v>
      </c>
      <c r="I107" s="525">
        <v>8.0</v>
      </c>
      <c r="J107" s="16"/>
      <c r="K107" s="16"/>
      <c r="L107" s="16"/>
      <c r="M107" s="16"/>
      <c r="N107" s="16"/>
      <c r="O107" s="16"/>
      <c r="P107" s="16"/>
    </row>
    <row r="108" ht="15.75" customHeight="1">
      <c r="A108" s="579">
        <v>8.0</v>
      </c>
      <c r="B108" s="588" t="s">
        <v>48</v>
      </c>
      <c r="C108" s="482" t="s">
        <v>49</v>
      </c>
      <c r="D108" s="483" t="s">
        <v>50</v>
      </c>
      <c r="E108" s="505">
        <v>3.0</v>
      </c>
      <c r="F108" s="505">
        <v>2.0</v>
      </c>
      <c r="G108" s="505">
        <v>3.0</v>
      </c>
      <c r="H108" s="505">
        <v>2.0</v>
      </c>
      <c r="I108" s="505">
        <v>10.0</v>
      </c>
      <c r="J108" s="575">
        <f>AVERAGE(I108:I119)</f>
        <v>8.083333333</v>
      </c>
      <c r="K108" s="581">
        <v>3.0</v>
      </c>
      <c r="L108" s="581">
        <v>3.0</v>
      </c>
      <c r="M108" s="581">
        <v>3.0</v>
      </c>
      <c r="N108" s="581">
        <v>4.0</v>
      </c>
      <c r="O108" s="581">
        <v>13.0</v>
      </c>
      <c r="P108" s="577">
        <f>SUM(J108,O108)</f>
        <v>21.08333333</v>
      </c>
    </row>
    <row r="109" ht="15.75" customHeight="1">
      <c r="A109" s="15"/>
      <c r="B109" s="15"/>
      <c r="C109" s="15"/>
      <c r="D109" s="15"/>
      <c r="E109" s="505">
        <v>3.0</v>
      </c>
      <c r="F109" s="505">
        <v>2.0</v>
      </c>
      <c r="G109" s="505">
        <v>3.0</v>
      </c>
      <c r="H109" s="505">
        <v>2.0</v>
      </c>
      <c r="I109" s="505">
        <v>10.0</v>
      </c>
      <c r="J109" s="15"/>
      <c r="K109" s="15"/>
      <c r="L109" s="15"/>
      <c r="M109" s="15"/>
      <c r="N109" s="15"/>
      <c r="O109" s="15"/>
      <c r="P109" s="15"/>
    </row>
    <row r="110" ht="15.75" customHeight="1">
      <c r="A110" s="15"/>
      <c r="B110" s="15"/>
      <c r="C110" s="15"/>
      <c r="D110" s="15"/>
      <c r="E110" s="505">
        <v>3.0</v>
      </c>
      <c r="F110" s="505">
        <v>2.0</v>
      </c>
      <c r="G110" s="505">
        <v>3.0</v>
      </c>
      <c r="H110" s="505">
        <v>2.0</v>
      </c>
      <c r="I110" s="505">
        <v>10.0</v>
      </c>
      <c r="J110" s="15"/>
      <c r="K110" s="15"/>
      <c r="L110" s="15"/>
      <c r="M110" s="15"/>
      <c r="N110" s="15"/>
      <c r="O110" s="15"/>
      <c r="P110" s="15"/>
    </row>
    <row r="111" ht="15.75" customHeight="1">
      <c r="A111" s="15"/>
      <c r="B111" s="15"/>
      <c r="C111" s="15"/>
      <c r="D111" s="15"/>
      <c r="E111" s="505">
        <v>1.0</v>
      </c>
      <c r="F111" s="505">
        <v>0.0</v>
      </c>
      <c r="G111" s="505">
        <v>0.0</v>
      </c>
      <c r="H111" s="505">
        <v>0.0</v>
      </c>
      <c r="I111" s="505">
        <v>1.0</v>
      </c>
      <c r="J111" s="15"/>
      <c r="K111" s="15"/>
      <c r="L111" s="15"/>
      <c r="M111" s="15"/>
      <c r="N111" s="15"/>
      <c r="O111" s="15"/>
      <c r="P111" s="15"/>
    </row>
    <row r="112" ht="15.75" customHeight="1">
      <c r="A112" s="15"/>
      <c r="B112" s="15"/>
      <c r="C112" s="15"/>
      <c r="D112" s="15"/>
      <c r="E112" s="505">
        <v>2.0</v>
      </c>
      <c r="F112" s="505">
        <v>1.0</v>
      </c>
      <c r="G112" s="505">
        <v>2.0</v>
      </c>
      <c r="H112" s="505">
        <v>2.0</v>
      </c>
      <c r="I112" s="505">
        <v>7.0</v>
      </c>
      <c r="J112" s="15"/>
      <c r="K112" s="15"/>
      <c r="L112" s="15"/>
      <c r="M112" s="15"/>
      <c r="N112" s="15"/>
      <c r="O112" s="15"/>
      <c r="P112" s="15"/>
    </row>
    <row r="113" ht="15.75" customHeight="1">
      <c r="A113" s="15"/>
      <c r="B113" s="15"/>
      <c r="C113" s="15"/>
      <c r="D113" s="15"/>
      <c r="E113" s="505">
        <v>2.0</v>
      </c>
      <c r="F113" s="505">
        <v>1.0</v>
      </c>
      <c r="G113" s="505">
        <v>2.0</v>
      </c>
      <c r="H113" s="505">
        <v>1.0</v>
      </c>
      <c r="I113" s="505">
        <v>6.0</v>
      </c>
      <c r="J113" s="15"/>
      <c r="K113" s="15"/>
      <c r="L113" s="15"/>
      <c r="M113" s="15"/>
      <c r="N113" s="15"/>
      <c r="O113" s="15"/>
      <c r="P113" s="15"/>
    </row>
    <row r="114" ht="15.75" customHeight="1">
      <c r="A114" s="15"/>
      <c r="B114" s="15"/>
      <c r="C114" s="15"/>
      <c r="D114" s="15"/>
      <c r="E114" s="505">
        <v>3.0</v>
      </c>
      <c r="F114" s="505">
        <v>3.0</v>
      </c>
      <c r="G114" s="505">
        <v>1.0</v>
      </c>
      <c r="H114" s="505">
        <v>2.0</v>
      </c>
      <c r="I114" s="505">
        <v>8.0</v>
      </c>
      <c r="J114" s="15"/>
      <c r="K114" s="15"/>
      <c r="L114" s="15"/>
      <c r="M114" s="15"/>
      <c r="N114" s="15"/>
      <c r="O114" s="15"/>
      <c r="P114" s="15"/>
    </row>
    <row r="115" ht="15.75" customHeight="1">
      <c r="A115" s="15"/>
      <c r="B115" s="15"/>
      <c r="C115" s="15"/>
      <c r="D115" s="15"/>
      <c r="E115" s="505">
        <v>2.0</v>
      </c>
      <c r="F115" s="505">
        <v>1.0</v>
      </c>
      <c r="G115" s="505">
        <v>3.0</v>
      </c>
      <c r="H115" s="505">
        <v>2.0</v>
      </c>
      <c r="I115" s="505">
        <v>8.0</v>
      </c>
      <c r="J115" s="15"/>
      <c r="K115" s="15"/>
      <c r="L115" s="15"/>
      <c r="M115" s="15"/>
      <c r="N115" s="15"/>
      <c r="O115" s="15"/>
      <c r="P115" s="15"/>
    </row>
    <row r="116" ht="15.75" customHeight="1">
      <c r="A116" s="15"/>
      <c r="B116" s="15"/>
      <c r="C116" s="15"/>
      <c r="D116" s="15"/>
      <c r="E116" s="505">
        <v>3.0</v>
      </c>
      <c r="F116" s="505">
        <v>1.0</v>
      </c>
      <c r="G116" s="505">
        <v>3.0</v>
      </c>
      <c r="H116" s="505">
        <v>1.0</v>
      </c>
      <c r="I116" s="505">
        <v>8.0</v>
      </c>
      <c r="J116" s="15"/>
      <c r="K116" s="15"/>
      <c r="L116" s="15"/>
      <c r="M116" s="15"/>
      <c r="N116" s="15"/>
      <c r="O116" s="15"/>
      <c r="P116" s="15"/>
    </row>
    <row r="117" ht="15.75" customHeight="1">
      <c r="A117" s="15"/>
      <c r="B117" s="15"/>
      <c r="C117" s="15"/>
      <c r="D117" s="15"/>
      <c r="E117" s="505">
        <v>3.0</v>
      </c>
      <c r="F117" s="505">
        <v>2.0</v>
      </c>
      <c r="G117" s="505">
        <v>2.0</v>
      </c>
      <c r="H117" s="505">
        <v>2.0</v>
      </c>
      <c r="I117" s="505">
        <v>9.0</v>
      </c>
      <c r="J117" s="15"/>
      <c r="K117" s="15"/>
      <c r="L117" s="15"/>
      <c r="M117" s="15"/>
      <c r="N117" s="15"/>
      <c r="O117" s="15"/>
      <c r="P117" s="15"/>
    </row>
    <row r="118" ht="15.75" customHeight="1">
      <c r="A118" s="15"/>
      <c r="B118" s="15"/>
      <c r="C118" s="15"/>
      <c r="D118" s="15"/>
      <c r="E118" s="505">
        <v>3.0</v>
      </c>
      <c r="F118" s="505">
        <v>2.0</v>
      </c>
      <c r="G118" s="505">
        <v>3.0</v>
      </c>
      <c r="H118" s="505">
        <v>2.0</v>
      </c>
      <c r="I118" s="505">
        <v>10.0</v>
      </c>
      <c r="J118" s="15"/>
      <c r="K118" s="15"/>
      <c r="L118" s="15"/>
      <c r="M118" s="15"/>
      <c r="N118" s="15"/>
      <c r="O118" s="15"/>
      <c r="P118" s="15"/>
    </row>
    <row r="119" ht="15.75" customHeight="1">
      <c r="A119" s="16"/>
      <c r="B119" s="16"/>
      <c r="C119" s="16"/>
      <c r="D119" s="16"/>
      <c r="E119" s="505">
        <v>3.0</v>
      </c>
      <c r="F119" s="505">
        <v>2.0</v>
      </c>
      <c r="G119" s="505">
        <v>3.0</v>
      </c>
      <c r="H119" s="505">
        <v>2.0</v>
      </c>
      <c r="I119" s="505">
        <v>10.0</v>
      </c>
      <c r="J119" s="16"/>
      <c r="K119" s="16"/>
      <c r="L119" s="16"/>
      <c r="M119" s="16"/>
      <c r="N119" s="16"/>
      <c r="O119" s="16"/>
      <c r="P119" s="16"/>
    </row>
    <row r="120" ht="15.75" customHeight="1">
      <c r="A120" s="579">
        <v>9.0</v>
      </c>
      <c r="B120" s="588" t="s">
        <v>51</v>
      </c>
      <c r="C120" s="482" t="s">
        <v>52</v>
      </c>
      <c r="D120" s="483" t="s">
        <v>53</v>
      </c>
      <c r="E120" s="505">
        <v>3.0</v>
      </c>
      <c r="F120" s="505">
        <v>2.0</v>
      </c>
      <c r="G120" s="505">
        <v>3.0</v>
      </c>
      <c r="H120" s="505">
        <v>2.0</v>
      </c>
      <c r="I120" s="505">
        <v>10.0</v>
      </c>
      <c r="J120" s="575">
        <f>average(I120:I131)</f>
        <v>8.083333333</v>
      </c>
      <c r="K120" s="581">
        <v>3.0</v>
      </c>
      <c r="L120" s="581">
        <v>3.0</v>
      </c>
      <c r="M120" s="581">
        <v>3.0</v>
      </c>
      <c r="N120" s="581">
        <v>4.0</v>
      </c>
      <c r="O120" s="581">
        <v>13.0</v>
      </c>
      <c r="P120" s="577">
        <f>SUM(J120,O120)</f>
        <v>21.08333333</v>
      </c>
    </row>
    <row r="121" ht="15.75" customHeight="1">
      <c r="A121" s="15"/>
      <c r="B121" s="15"/>
      <c r="C121" s="15"/>
      <c r="D121" s="15"/>
      <c r="E121" s="505">
        <v>3.0</v>
      </c>
      <c r="F121" s="505">
        <v>2.0</v>
      </c>
      <c r="G121" s="505">
        <v>3.0</v>
      </c>
      <c r="H121" s="505">
        <v>2.0</v>
      </c>
      <c r="I121" s="505">
        <v>10.0</v>
      </c>
      <c r="J121" s="15"/>
      <c r="K121" s="15"/>
      <c r="L121" s="15"/>
      <c r="M121" s="15"/>
      <c r="N121" s="15"/>
      <c r="O121" s="15"/>
      <c r="P121" s="15"/>
    </row>
    <row r="122" ht="15.75" customHeight="1">
      <c r="A122" s="15"/>
      <c r="B122" s="15"/>
      <c r="C122" s="15"/>
      <c r="D122" s="15"/>
      <c r="E122" s="505">
        <v>3.0</v>
      </c>
      <c r="F122" s="505">
        <v>2.0</v>
      </c>
      <c r="G122" s="505">
        <v>3.0</v>
      </c>
      <c r="H122" s="505">
        <v>2.0</v>
      </c>
      <c r="I122" s="505">
        <v>10.0</v>
      </c>
      <c r="J122" s="15"/>
      <c r="K122" s="15"/>
      <c r="L122" s="15"/>
      <c r="M122" s="15"/>
      <c r="N122" s="15"/>
      <c r="O122" s="15"/>
      <c r="P122" s="15"/>
    </row>
    <row r="123" ht="15.75" customHeight="1">
      <c r="A123" s="15"/>
      <c r="B123" s="15"/>
      <c r="C123" s="15"/>
      <c r="D123" s="15"/>
      <c r="E123" s="505">
        <v>1.0</v>
      </c>
      <c r="F123" s="505">
        <v>0.0</v>
      </c>
      <c r="G123" s="505">
        <v>0.0</v>
      </c>
      <c r="H123" s="505">
        <v>0.0</v>
      </c>
      <c r="I123" s="505">
        <v>1.0</v>
      </c>
      <c r="J123" s="15"/>
      <c r="K123" s="15"/>
      <c r="L123" s="15"/>
      <c r="M123" s="15"/>
      <c r="N123" s="15"/>
      <c r="O123" s="15"/>
      <c r="P123" s="15"/>
    </row>
    <row r="124" ht="15.75" customHeight="1">
      <c r="A124" s="15"/>
      <c r="B124" s="15"/>
      <c r="C124" s="15"/>
      <c r="D124" s="15"/>
      <c r="E124" s="505">
        <v>2.0</v>
      </c>
      <c r="F124" s="505">
        <v>1.0</v>
      </c>
      <c r="G124" s="505">
        <v>2.0</v>
      </c>
      <c r="H124" s="505">
        <v>2.0</v>
      </c>
      <c r="I124" s="505">
        <v>7.0</v>
      </c>
      <c r="J124" s="15"/>
      <c r="K124" s="15"/>
      <c r="L124" s="15"/>
      <c r="M124" s="15"/>
      <c r="N124" s="15"/>
      <c r="O124" s="15"/>
      <c r="P124" s="15"/>
    </row>
    <row r="125" ht="15.75" customHeight="1">
      <c r="A125" s="15"/>
      <c r="B125" s="15"/>
      <c r="C125" s="15"/>
      <c r="D125" s="15"/>
      <c r="E125" s="505">
        <v>2.0</v>
      </c>
      <c r="F125" s="505">
        <v>1.0</v>
      </c>
      <c r="G125" s="505">
        <v>2.0</v>
      </c>
      <c r="H125" s="505">
        <v>1.0</v>
      </c>
      <c r="I125" s="505">
        <v>6.0</v>
      </c>
      <c r="J125" s="15"/>
      <c r="K125" s="15"/>
      <c r="L125" s="15"/>
      <c r="M125" s="15"/>
      <c r="N125" s="15"/>
      <c r="O125" s="15"/>
      <c r="P125" s="15"/>
    </row>
    <row r="126" ht="15.75" customHeight="1">
      <c r="A126" s="15"/>
      <c r="B126" s="15"/>
      <c r="C126" s="15"/>
      <c r="D126" s="15"/>
      <c r="E126" s="505">
        <v>3.0</v>
      </c>
      <c r="F126" s="505">
        <v>3.0</v>
      </c>
      <c r="G126" s="505">
        <v>1.0</v>
      </c>
      <c r="H126" s="505">
        <v>2.0</v>
      </c>
      <c r="I126" s="505">
        <v>8.0</v>
      </c>
      <c r="J126" s="15"/>
      <c r="K126" s="15"/>
      <c r="L126" s="15"/>
      <c r="M126" s="15"/>
      <c r="N126" s="15"/>
      <c r="O126" s="15"/>
      <c r="P126" s="15"/>
    </row>
    <row r="127" ht="15.75" customHeight="1">
      <c r="A127" s="15"/>
      <c r="B127" s="15"/>
      <c r="C127" s="15"/>
      <c r="D127" s="15"/>
      <c r="E127" s="505">
        <v>2.0</v>
      </c>
      <c r="F127" s="505">
        <v>1.0</v>
      </c>
      <c r="G127" s="505">
        <v>3.0</v>
      </c>
      <c r="H127" s="505">
        <v>2.0</v>
      </c>
      <c r="I127" s="505">
        <v>8.0</v>
      </c>
      <c r="J127" s="15"/>
      <c r="K127" s="15"/>
      <c r="L127" s="15"/>
      <c r="M127" s="15"/>
      <c r="N127" s="15"/>
      <c r="O127" s="15"/>
      <c r="P127" s="15"/>
    </row>
    <row r="128" ht="15.75" customHeight="1">
      <c r="A128" s="15"/>
      <c r="B128" s="15"/>
      <c r="C128" s="15"/>
      <c r="D128" s="15"/>
      <c r="E128" s="505">
        <v>3.0</v>
      </c>
      <c r="F128" s="505">
        <v>1.0</v>
      </c>
      <c r="G128" s="505">
        <v>3.0</v>
      </c>
      <c r="H128" s="505">
        <v>1.0</v>
      </c>
      <c r="I128" s="505">
        <v>8.0</v>
      </c>
      <c r="J128" s="15"/>
      <c r="K128" s="15"/>
      <c r="L128" s="15"/>
      <c r="M128" s="15"/>
      <c r="N128" s="15"/>
      <c r="O128" s="15"/>
      <c r="P128" s="15"/>
    </row>
    <row r="129" ht="15.75" customHeight="1">
      <c r="A129" s="15"/>
      <c r="B129" s="15"/>
      <c r="C129" s="15"/>
      <c r="D129" s="15"/>
      <c r="E129" s="505">
        <v>3.0</v>
      </c>
      <c r="F129" s="505">
        <v>2.0</v>
      </c>
      <c r="G129" s="505">
        <v>2.0</v>
      </c>
      <c r="H129" s="505">
        <v>2.0</v>
      </c>
      <c r="I129" s="505">
        <v>9.0</v>
      </c>
      <c r="J129" s="15"/>
      <c r="K129" s="15"/>
      <c r="L129" s="15"/>
      <c r="M129" s="15"/>
      <c r="N129" s="15"/>
      <c r="O129" s="15"/>
      <c r="P129" s="15"/>
    </row>
    <row r="130" ht="15.75" customHeight="1">
      <c r="A130" s="15"/>
      <c r="B130" s="15"/>
      <c r="C130" s="15"/>
      <c r="D130" s="15"/>
      <c r="E130" s="505">
        <v>3.0</v>
      </c>
      <c r="F130" s="505">
        <v>2.0</v>
      </c>
      <c r="G130" s="505">
        <v>3.0</v>
      </c>
      <c r="H130" s="505">
        <v>2.0</v>
      </c>
      <c r="I130" s="505">
        <v>10.0</v>
      </c>
      <c r="J130" s="15"/>
      <c r="K130" s="15"/>
      <c r="L130" s="15"/>
      <c r="M130" s="15"/>
      <c r="N130" s="15"/>
      <c r="O130" s="15"/>
      <c r="P130" s="15"/>
    </row>
    <row r="131" ht="15.75" customHeight="1">
      <c r="A131" s="16"/>
      <c r="B131" s="16"/>
      <c r="C131" s="16"/>
      <c r="D131" s="16"/>
      <c r="E131" s="505">
        <v>3.0</v>
      </c>
      <c r="F131" s="505">
        <v>2.0</v>
      </c>
      <c r="G131" s="505">
        <v>3.0</v>
      </c>
      <c r="H131" s="505">
        <v>2.0</v>
      </c>
      <c r="I131" s="505">
        <v>10.0</v>
      </c>
      <c r="J131" s="16"/>
      <c r="K131" s="16"/>
      <c r="L131" s="16"/>
      <c r="M131" s="16"/>
      <c r="N131" s="16"/>
      <c r="O131" s="16"/>
      <c r="P131" s="16"/>
    </row>
    <row r="132" ht="15.75" customHeight="1">
      <c r="A132" s="579">
        <v>10.0</v>
      </c>
      <c r="B132" s="581" t="s">
        <v>54</v>
      </c>
      <c r="C132" s="482" t="s">
        <v>55</v>
      </c>
      <c r="D132" s="483" t="s">
        <v>56</v>
      </c>
      <c r="E132" s="505">
        <v>3.0</v>
      </c>
      <c r="F132" s="505">
        <v>2.0</v>
      </c>
      <c r="G132" s="505">
        <v>3.0</v>
      </c>
      <c r="H132" s="505">
        <v>2.0</v>
      </c>
      <c r="I132" s="505">
        <v>10.0</v>
      </c>
      <c r="J132" s="575">
        <f>AVERAGE(I132:I143)</f>
        <v>8.083333333</v>
      </c>
      <c r="K132" s="581">
        <v>3.0</v>
      </c>
      <c r="L132" s="581">
        <v>4.0</v>
      </c>
      <c r="M132" s="581">
        <v>3.0</v>
      </c>
      <c r="N132" s="581">
        <v>3.0</v>
      </c>
      <c r="O132" s="576">
        <f>SUM(K132:N143)</f>
        <v>13</v>
      </c>
      <c r="P132" s="577">
        <f>SUM(J132,O132)</f>
        <v>21.08333333</v>
      </c>
    </row>
    <row r="133" ht="15.75" customHeight="1">
      <c r="A133" s="15"/>
      <c r="B133" s="15"/>
      <c r="C133" s="15"/>
      <c r="D133" s="15"/>
      <c r="E133" s="505">
        <v>3.0</v>
      </c>
      <c r="F133" s="505">
        <v>2.0</v>
      </c>
      <c r="G133" s="505">
        <v>3.0</v>
      </c>
      <c r="H133" s="505">
        <v>2.0</v>
      </c>
      <c r="I133" s="505">
        <v>10.0</v>
      </c>
      <c r="J133" s="15"/>
      <c r="K133" s="15"/>
      <c r="L133" s="15"/>
      <c r="M133" s="15"/>
      <c r="N133" s="15"/>
      <c r="O133" s="15"/>
      <c r="P133" s="15"/>
    </row>
    <row r="134" ht="15.75" customHeight="1">
      <c r="A134" s="15"/>
      <c r="B134" s="15"/>
      <c r="C134" s="15"/>
      <c r="D134" s="15"/>
      <c r="E134" s="505">
        <v>3.0</v>
      </c>
      <c r="F134" s="505">
        <v>2.0</v>
      </c>
      <c r="G134" s="505">
        <v>3.0</v>
      </c>
      <c r="H134" s="505">
        <v>2.0</v>
      </c>
      <c r="I134" s="505">
        <v>10.0</v>
      </c>
      <c r="J134" s="15"/>
      <c r="K134" s="15"/>
      <c r="L134" s="15"/>
      <c r="M134" s="15"/>
      <c r="N134" s="15"/>
      <c r="O134" s="15"/>
      <c r="P134" s="15"/>
    </row>
    <row r="135" ht="15.75" customHeight="1">
      <c r="A135" s="15"/>
      <c r="B135" s="15"/>
      <c r="C135" s="15"/>
      <c r="D135" s="15"/>
      <c r="E135" s="505">
        <v>1.0</v>
      </c>
      <c r="F135" s="505">
        <v>0.0</v>
      </c>
      <c r="G135" s="505">
        <v>0.0</v>
      </c>
      <c r="H135" s="505">
        <v>0.0</v>
      </c>
      <c r="I135" s="505">
        <v>1.0</v>
      </c>
      <c r="J135" s="15"/>
      <c r="K135" s="15"/>
      <c r="L135" s="15"/>
      <c r="M135" s="15"/>
      <c r="N135" s="15"/>
      <c r="O135" s="15"/>
      <c r="P135" s="15"/>
    </row>
    <row r="136" ht="15.75" customHeight="1">
      <c r="A136" s="15"/>
      <c r="B136" s="15"/>
      <c r="C136" s="15"/>
      <c r="D136" s="15"/>
      <c r="E136" s="505">
        <v>2.0</v>
      </c>
      <c r="F136" s="505">
        <v>1.0</v>
      </c>
      <c r="G136" s="505">
        <v>2.0</v>
      </c>
      <c r="H136" s="505">
        <v>2.0</v>
      </c>
      <c r="I136" s="505">
        <v>7.0</v>
      </c>
      <c r="J136" s="15"/>
      <c r="K136" s="15"/>
      <c r="L136" s="15"/>
      <c r="M136" s="15"/>
      <c r="N136" s="15"/>
      <c r="O136" s="15"/>
      <c r="P136" s="15"/>
    </row>
    <row r="137" ht="15.75" customHeight="1">
      <c r="A137" s="15"/>
      <c r="B137" s="15"/>
      <c r="C137" s="15"/>
      <c r="D137" s="15"/>
      <c r="E137" s="505">
        <v>2.0</v>
      </c>
      <c r="F137" s="505">
        <v>1.0</v>
      </c>
      <c r="G137" s="505">
        <v>2.0</v>
      </c>
      <c r="H137" s="505">
        <v>1.0</v>
      </c>
      <c r="I137" s="505">
        <v>6.0</v>
      </c>
      <c r="J137" s="15"/>
      <c r="K137" s="15"/>
      <c r="L137" s="15"/>
      <c r="M137" s="15"/>
      <c r="N137" s="15"/>
      <c r="O137" s="15"/>
      <c r="P137" s="15"/>
    </row>
    <row r="138" ht="15.75" customHeight="1">
      <c r="A138" s="15"/>
      <c r="B138" s="15"/>
      <c r="C138" s="15"/>
      <c r="D138" s="15"/>
      <c r="E138" s="505">
        <v>3.0</v>
      </c>
      <c r="F138" s="505">
        <v>3.0</v>
      </c>
      <c r="G138" s="505">
        <v>1.0</v>
      </c>
      <c r="H138" s="505">
        <v>2.0</v>
      </c>
      <c r="I138" s="505">
        <v>8.0</v>
      </c>
      <c r="J138" s="15"/>
      <c r="K138" s="15"/>
      <c r="L138" s="15"/>
      <c r="M138" s="15"/>
      <c r="N138" s="15"/>
      <c r="O138" s="15"/>
      <c r="P138" s="15"/>
    </row>
    <row r="139" ht="15.75" customHeight="1">
      <c r="A139" s="15"/>
      <c r="B139" s="15"/>
      <c r="C139" s="15"/>
      <c r="D139" s="15"/>
      <c r="E139" s="505">
        <v>2.0</v>
      </c>
      <c r="F139" s="505">
        <v>1.0</v>
      </c>
      <c r="G139" s="505">
        <v>3.0</v>
      </c>
      <c r="H139" s="505">
        <v>2.0</v>
      </c>
      <c r="I139" s="505">
        <v>8.0</v>
      </c>
      <c r="J139" s="15"/>
      <c r="K139" s="15"/>
      <c r="L139" s="15"/>
      <c r="M139" s="15"/>
      <c r="N139" s="15"/>
      <c r="O139" s="15"/>
      <c r="P139" s="15"/>
    </row>
    <row r="140" ht="15.75" customHeight="1">
      <c r="A140" s="15"/>
      <c r="B140" s="15"/>
      <c r="C140" s="15"/>
      <c r="D140" s="15"/>
      <c r="E140" s="505">
        <v>3.0</v>
      </c>
      <c r="F140" s="505">
        <v>1.0</v>
      </c>
      <c r="G140" s="505">
        <v>3.0</v>
      </c>
      <c r="H140" s="505">
        <v>1.0</v>
      </c>
      <c r="I140" s="505">
        <v>8.0</v>
      </c>
      <c r="J140" s="15"/>
      <c r="K140" s="15"/>
      <c r="L140" s="15"/>
      <c r="M140" s="15"/>
      <c r="N140" s="15"/>
      <c r="O140" s="15"/>
      <c r="P140" s="15"/>
    </row>
    <row r="141" ht="15.75" customHeight="1">
      <c r="A141" s="15"/>
      <c r="B141" s="15"/>
      <c r="C141" s="15"/>
      <c r="D141" s="15"/>
      <c r="E141" s="505">
        <v>3.0</v>
      </c>
      <c r="F141" s="505">
        <v>2.0</v>
      </c>
      <c r="G141" s="505">
        <v>2.0</v>
      </c>
      <c r="H141" s="505">
        <v>2.0</v>
      </c>
      <c r="I141" s="505">
        <v>9.0</v>
      </c>
      <c r="J141" s="15"/>
      <c r="K141" s="15"/>
      <c r="L141" s="15"/>
      <c r="M141" s="15"/>
      <c r="N141" s="15"/>
      <c r="O141" s="15"/>
      <c r="P141" s="15"/>
    </row>
    <row r="142" ht="15.75" customHeight="1">
      <c r="A142" s="15"/>
      <c r="B142" s="15"/>
      <c r="C142" s="15"/>
      <c r="D142" s="15"/>
      <c r="E142" s="505">
        <v>3.0</v>
      </c>
      <c r="F142" s="505">
        <v>2.0</v>
      </c>
      <c r="G142" s="505">
        <v>3.0</v>
      </c>
      <c r="H142" s="505">
        <v>2.0</v>
      </c>
      <c r="I142" s="505">
        <v>10.0</v>
      </c>
      <c r="J142" s="15"/>
      <c r="K142" s="15"/>
      <c r="L142" s="15"/>
      <c r="M142" s="15"/>
      <c r="N142" s="15"/>
      <c r="O142" s="15"/>
      <c r="P142" s="15"/>
    </row>
    <row r="143" ht="15.75" customHeight="1">
      <c r="A143" s="16"/>
      <c r="B143" s="16"/>
      <c r="C143" s="16"/>
      <c r="D143" s="16"/>
      <c r="E143" s="505">
        <v>3.0</v>
      </c>
      <c r="F143" s="505">
        <v>2.0</v>
      </c>
      <c r="G143" s="505">
        <v>3.0</v>
      </c>
      <c r="H143" s="505">
        <v>2.0</v>
      </c>
      <c r="I143" s="505">
        <v>10.0</v>
      </c>
      <c r="J143" s="16"/>
      <c r="K143" s="16"/>
      <c r="L143" s="16"/>
      <c r="M143" s="16"/>
      <c r="N143" s="16"/>
      <c r="O143" s="16"/>
      <c r="P143" s="16"/>
    </row>
    <row r="144" ht="15.75" customHeight="1">
      <c r="A144" s="579">
        <v>11.0</v>
      </c>
      <c r="B144" s="581" t="s">
        <v>57</v>
      </c>
      <c r="C144" s="482" t="s">
        <v>58</v>
      </c>
      <c r="D144" s="483" t="s">
        <v>59</v>
      </c>
      <c r="E144" s="580">
        <v>3.0</v>
      </c>
      <c r="F144" s="525">
        <v>2.0</v>
      </c>
      <c r="G144" s="525">
        <v>3.0</v>
      </c>
      <c r="H144" s="525">
        <v>2.0</v>
      </c>
      <c r="I144" s="525">
        <v>10.0</v>
      </c>
      <c r="J144" s="575">
        <f>AVERAGE(I144:I158)</f>
        <v>9.571428571</v>
      </c>
      <c r="K144" s="586">
        <v>3.0</v>
      </c>
      <c r="L144" s="586">
        <v>4.0</v>
      </c>
      <c r="M144" s="586">
        <v>3.0</v>
      </c>
      <c r="N144" s="586">
        <v>5.0</v>
      </c>
      <c r="O144" s="576">
        <f>SUM(K144:N158)</f>
        <v>15</v>
      </c>
      <c r="P144" s="577">
        <f>SUM(J144,O144)</f>
        <v>24.57142857</v>
      </c>
    </row>
    <row r="145" ht="15.75" customHeight="1">
      <c r="A145" s="15"/>
      <c r="B145" s="15"/>
      <c r="C145" s="15"/>
      <c r="D145" s="15"/>
      <c r="E145" s="580">
        <v>3.0</v>
      </c>
      <c r="F145" s="525">
        <v>2.0</v>
      </c>
      <c r="G145" s="525">
        <v>3.0</v>
      </c>
      <c r="H145" s="525">
        <v>2.0</v>
      </c>
      <c r="I145" s="525">
        <v>10.0</v>
      </c>
      <c r="J145" s="15"/>
      <c r="K145" s="15"/>
      <c r="L145" s="15"/>
      <c r="M145" s="15"/>
      <c r="N145" s="15"/>
      <c r="O145" s="15"/>
      <c r="P145" s="15"/>
    </row>
    <row r="146" ht="15.75" customHeight="1">
      <c r="A146" s="15"/>
      <c r="B146" s="15"/>
      <c r="C146" s="15"/>
      <c r="D146" s="15"/>
      <c r="E146" s="580">
        <v>3.0</v>
      </c>
      <c r="F146" s="525">
        <v>2.0</v>
      </c>
      <c r="G146" s="525">
        <v>3.0</v>
      </c>
      <c r="H146" s="525">
        <v>2.0</v>
      </c>
      <c r="I146" s="525">
        <v>10.0</v>
      </c>
      <c r="J146" s="15"/>
      <c r="K146" s="15"/>
      <c r="L146" s="15"/>
      <c r="M146" s="15"/>
      <c r="N146" s="15"/>
      <c r="O146" s="15"/>
      <c r="P146" s="15"/>
    </row>
    <row r="147" ht="15.75" customHeight="1">
      <c r="A147" s="15"/>
      <c r="B147" s="15"/>
      <c r="C147" s="15"/>
      <c r="D147" s="15"/>
      <c r="E147" s="525">
        <v>2.0</v>
      </c>
      <c r="F147" s="525">
        <v>2.0</v>
      </c>
      <c r="G147" s="525">
        <v>3.0</v>
      </c>
      <c r="H147" s="525">
        <v>2.0</v>
      </c>
      <c r="I147" s="525">
        <v>9.0</v>
      </c>
      <c r="J147" s="15"/>
      <c r="K147" s="15"/>
      <c r="L147" s="15"/>
      <c r="M147" s="15"/>
      <c r="N147" s="15"/>
      <c r="O147" s="15"/>
      <c r="P147" s="15"/>
    </row>
    <row r="148" ht="15.75" customHeight="1">
      <c r="A148" s="15"/>
      <c r="B148" s="15"/>
      <c r="C148" s="15"/>
      <c r="D148" s="15"/>
      <c r="E148" s="525">
        <v>3.0</v>
      </c>
      <c r="F148" s="525">
        <v>2.0</v>
      </c>
      <c r="G148" s="525">
        <v>2.0</v>
      </c>
      <c r="H148" s="525">
        <v>2.0</v>
      </c>
      <c r="I148" s="525">
        <v>9.0</v>
      </c>
      <c r="J148" s="15"/>
      <c r="K148" s="15"/>
      <c r="L148" s="15"/>
      <c r="M148" s="15"/>
      <c r="N148" s="15"/>
      <c r="O148" s="15"/>
      <c r="P148" s="15"/>
    </row>
    <row r="149" ht="15.75" customHeight="1">
      <c r="A149" s="15"/>
      <c r="B149" s="15"/>
      <c r="C149" s="15"/>
      <c r="D149" s="15"/>
      <c r="E149" s="525">
        <v>2.0</v>
      </c>
      <c r="F149" s="525">
        <v>2.0</v>
      </c>
      <c r="G149" s="525">
        <v>3.0</v>
      </c>
      <c r="H149" s="525">
        <v>2.0</v>
      </c>
      <c r="I149" s="525">
        <v>9.0</v>
      </c>
      <c r="J149" s="15"/>
      <c r="K149" s="15"/>
      <c r="L149" s="15"/>
      <c r="M149" s="15"/>
      <c r="N149" s="15"/>
      <c r="O149" s="15"/>
      <c r="P149" s="15"/>
    </row>
    <row r="150" ht="15.75" customHeight="1">
      <c r="A150" s="15"/>
      <c r="B150" s="15"/>
      <c r="C150" s="15"/>
      <c r="D150" s="15"/>
      <c r="E150" s="525">
        <v>2.0</v>
      </c>
      <c r="F150" s="525">
        <v>2.0</v>
      </c>
      <c r="G150" s="525">
        <v>3.0</v>
      </c>
      <c r="H150" s="525">
        <v>2.0</v>
      </c>
      <c r="I150" s="525">
        <v>9.0</v>
      </c>
      <c r="J150" s="15"/>
      <c r="K150" s="15"/>
      <c r="L150" s="15"/>
      <c r="M150" s="15"/>
      <c r="N150" s="15"/>
      <c r="O150" s="15"/>
      <c r="P150" s="15"/>
    </row>
    <row r="151" ht="15.75" customHeight="1">
      <c r="A151" s="15"/>
      <c r="B151" s="15"/>
      <c r="C151" s="15"/>
      <c r="D151" s="15"/>
      <c r="E151" s="525">
        <v>3.0</v>
      </c>
      <c r="F151" s="525">
        <v>2.0</v>
      </c>
      <c r="G151" s="525">
        <v>2.0</v>
      </c>
      <c r="H151" s="525">
        <v>2.0</v>
      </c>
      <c r="I151" s="525">
        <v>9.0</v>
      </c>
      <c r="J151" s="15"/>
      <c r="K151" s="15"/>
      <c r="L151" s="15"/>
      <c r="M151" s="15"/>
      <c r="N151" s="15"/>
      <c r="O151" s="15"/>
      <c r="P151" s="15"/>
    </row>
    <row r="152" ht="15.75" customHeight="1">
      <c r="A152" s="15"/>
      <c r="B152" s="15"/>
      <c r="C152" s="15"/>
      <c r="D152" s="15"/>
      <c r="E152" s="525">
        <v>2.0</v>
      </c>
      <c r="F152" s="525">
        <v>3.0</v>
      </c>
      <c r="G152" s="525">
        <v>2.0</v>
      </c>
      <c r="H152" s="525">
        <v>2.0</v>
      </c>
      <c r="I152" s="525">
        <v>9.0</v>
      </c>
      <c r="J152" s="15"/>
      <c r="K152" s="15"/>
      <c r="L152" s="15"/>
      <c r="M152" s="15"/>
      <c r="N152" s="15"/>
      <c r="O152" s="15"/>
      <c r="P152" s="15"/>
    </row>
    <row r="153" ht="15.75" customHeight="1">
      <c r="A153" s="15"/>
      <c r="B153" s="15"/>
      <c r="C153" s="15"/>
      <c r="D153" s="15"/>
      <c r="E153" s="525">
        <v>3.0</v>
      </c>
      <c r="F153" s="525">
        <v>2.0</v>
      </c>
      <c r="G153" s="525">
        <v>3.0</v>
      </c>
      <c r="H153" s="525">
        <v>2.0</v>
      </c>
      <c r="I153" s="525">
        <v>10.0</v>
      </c>
      <c r="J153" s="15"/>
      <c r="K153" s="15"/>
      <c r="L153" s="15"/>
      <c r="M153" s="15"/>
      <c r="N153" s="15"/>
      <c r="O153" s="15"/>
      <c r="P153" s="15"/>
    </row>
    <row r="154" ht="15.75" customHeight="1">
      <c r="A154" s="15"/>
      <c r="B154" s="15"/>
      <c r="C154" s="15"/>
      <c r="D154" s="15"/>
      <c r="E154" s="525">
        <v>3.0</v>
      </c>
      <c r="F154" s="525">
        <v>2.0</v>
      </c>
      <c r="G154" s="525">
        <v>3.0</v>
      </c>
      <c r="H154" s="525">
        <v>2.0</v>
      </c>
      <c r="I154" s="525">
        <v>10.0</v>
      </c>
      <c r="J154" s="15"/>
      <c r="K154" s="15"/>
      <c r="L154" s="15"/>
      <c r="M154" s="15"/>
      <c r="N154" s="15"/>
      <c r="O154" s="15"/>
      <c r="P154" s="15"/>
    </row>
    <row r="155" ht="15.75" customHeight="1">
      <c r="A155" s="15"/>
      <c r="B155" s="15"/>
      <c r="C155" s="15"/>
      <c r="D155" s="15"/>
      <c r="E155" s="525">
        <v>3.0</v>
      </c>
      <c r="F155" s="525">
        <v>2.0</v>
      </c>
      <c r="G155" s="525">
        <v>3.0</v>
      </c>
      <c r="H155" s="525">
        <v>2.0</v>
      </c>
      <c r="I155" s="525">
        <v>10.0</v>
      </c>
      <c r="J155" s="15"/>
      <c r="K155" s="15"/>
      <c r="L155" s="15"/>
      <c r="M155" s="15"/>
      <c r="N155" s="15"/>
      <c r="O155" s="15"/>
      <c r="P155" s="15"/>
    </row>
    <row r="156" ht="15.75" customHeight="1">
      <c r="A156" s="15"/>
      <c r="B156" s="15"/>
      <c r="C156" s="15"/>
      <c r="D156" s="15"/>
      <c r="E156" s="525">
        <v>3.0</v>
      </c>
      <c r="F156" s="525">
        <v>2.0</v>
      </c>
      <c r="G156" s="525">
        <v>3.0</v>
      </c>
      <c r="H156" s="525">
        <v>2.0</v>
      </c>
      <c r="I156" s="525">
        <v>10.0</v>
      </c>
      <c r="J156" s="15"/>
      <c r="K156" s="15"/>
      <c r="L156" s="15"/>
      <c r="M156" s="15"/>
      <c r="N156" s="15"/>
      <c r="O156" s="15"/>
      <c r="P156" s="15"/>
    </row>
    <row r="157" ht="15.75" customHeight="1">
      <c r="A157" s="15"/>
      <c r="B157" s="15"/>
      <c r="C157" s="15"/>
      <c r="D157" s="15"/>
      <c r="E157" s="525">
        <v>3.0</v>
      </c>
      <c r="F157" s="525">
        <v>2.0</v>
      </c>
      <c r="G157" s="525">
        <v>3.0</v>
      </c>
      <c r="H157" s="525">
        <v>2.0</v>
      </c>
      <c r="I157" s="525">
        <v>10.0</v>
      </c>
      <c r="J157" s="15"/>
      <c r="K157" s="15"/>
      <c r="L157" s="15"/>
      <c r="M157" s="15"/>
      <c r="N157" s="15"/>
      <c r="O157" s="15"/>
      <c r="P157" s="15"/>
    </row>
    <row r="158" ht="15.75" customHeight="1">
      <c r="A158" s="16"/>
      <c r="B158" s="16"/>
      <c r="C158" s="16"/>
      <c r="D158" s="16"/>
      <c r="E158" s="310"/>
      <c r="F158" s="310"/>
      <c r="G158" s="310"/>
      <c r="H158" s="310"/>
      <c r="I158" s="310"/>
      <c r="J158" s="16"/>
      <c r="K158" s="16"/>
      <c r="L158" s="16"/>
      <c r="M158" s="16"/>
      <c r="N158" s="16"/>
      <c r="O158" s="16"/>
      <c r="P158" s="16"/>
    </row>
    <row r="159" ht="15.75" customHeight="1">
      <c r="A159" s="579">
        <v>12.0</v>
      </c>
      <c r="B159" s="581" t="s">
        <v>60</v>
      </c>
      <c r="C159" s="482" t="s">
        <v>61</v>
      </c>
      <c r="D159" s="483" t="s">
        <v>62</v>
      </c>
      <c r="E159" s="580">
        <v>3.0</v>
      </c>
      <c r="F159" s="525">
        <v>3.0</v>
      </c>
      <c r="G159" s="525">
        <v>3.0</v>
      </c>
      <c r="H159" s="525">
        <v>1.0</v>
      </c>
      <c r="I159" s="525">
        <v>10.0</v>
      </c>
      <c r="J159" s="575">
        <f>AVERAGE(I159:I172)</f>
        <v>9.642857143</v>
      </c>
      <c r="K159" s="506">
        <v>3.0</v>
      </c>
      <c r="L159" s="586">
        <v>4.0</v>
      </c>
      <c r="M159" s="506">
        <v>3.0</v>
      </c>
      <c r="N159" s="586">
        <v>5.0</v>
      </c>
      <c r="O159" s="576">
        <f>SUM(K159:N172)</f>
        <v>15</v>
      </c>
      <c r="P159" s="577">
        <f>SUM(J159,O159)</f>
        <v>24.64285714</v>
      </c>
    </row>
    <row r="160" ht="15.75" customHeight="1">
      <c r="A160" s="15"/>
      <c r="B160" s="15"/>
      <c r="C160" s="15"/>
      <c r="D160" s="15"/>
      <c r="E160" s="525">
        <v>1.0</v>
      </c>
      <c r="F160" s="525">
        <v>3.0</v>
      </c>
      <c r="G160" s="525">
        <v>3.0</v>
      </c>
      <c r="H160" s="525">
        <v>3.0</v>
      </c>
      <c r="I160" s="525">
        <v>10.0</v>
      </c>
      <c r="J160" s="15"/>
      <c r="K160" s="15"/>
      <c r="L160" s="15"/>
      <c r="M160" s="15"/>
      <c r="N160" s="15"/>
      <c r="O160" s="15"/>
      <c r="P160" s="15"/>
    </row>
    <row r="161" ht="15.75" customHeight="1">
      <c r="A161" s="15"/>
      <c r="B161" s="15"/>
      <c r="C161" s="15"/>
      <c r="D161" s="15"/>
      <c r="E161" s="525">
        <v>3.0</v>
      </c>
      <c r="F161" s="525">
        <v>3.0</v>
      </c>
      <c r="G161" s="525">
        <v>3.0</v>
      </c>
      <c r="H161" s="525">
        <v>1.0</v>
      </c>
      <c r="I161" s="525">
        <v>10.0</v>
      </c>
      <c r="J161" s="15"/>
      <c r="K161" s="15"/>
      <c r="L161" s="15"/>
      <c r="M161" s="15"/>
      <c r="N161" s="15"/>
      <c r="O161" s="15"/>
      <c r="P161" s="15"/>
    </row>
    <row r="162" ht="15.75" customHeight="1">
      <c r="A162" s="15"/>
      <c r="B162" s="15"/>
      <c r="C162" s="15"/>
      <c r="D162" s="15"/>
      <c r="E162" s="525">
        <v>3.0</v>
      </c>
      <c r="F162" s="525">
        <v>1.0</v>
      </c>
      <c r="G162" s="525">
        <v>3.0</v>
      </c>
      <c r="H162" s="525">
        <v>3.0</v>
      </c>
      <c r="I162" s="525">
        <v>10.0</v>
      </c>
      <c r="J162" s="15"/>
      <c r="K162" s="15"/>
      <c r="L162" s="15"/>
      <c r="M162" s="15"/>
      <c r="N162" s="15"/>
      <c r="O162" s="15"/>
      <c r="P162" s="15"/>
    </row>
    <row r="163" ht="15.75" customHeight="1">
      <c r="A163" s="15"/>
      <c r="B163" s="15"/>
      <c r="C163" s="15"/>
      <c r="D163" s="15"/>
      <c r="E163" s="525">
        <v>3.0</v>
      </c>
      <c r="F163" s="525">
        <v>3.0</v>
      </c>
      <c r="G163" s="525">
        <v>3.0</v>
      </c>
      <c r="H163" s="525">
        <v>1.0</v>
      </c>
      <c r="I163" s="525">
        <v>10.0</v>
      </c>
      <c r="J163" s="15"/>
      <c r="K163" s="15"/>
      <c r="L163" s="15"/>
      <c r="M163" s="15"/>
      <c r="N163" s="15"/>
      <c r="O163" s="15"/>
      <c r="P163" s="15"/>
    </row>
    <row r="164" ht="15.75" customHeight="1">
      <c r="A164" s="15"/>
      <c r="B164" s="15"/>
      <c r="C164" s="15"/>
      <c r="D164" s="15"/>
      <c r="E164" s="525">
        <v>3.0</v>
      </c>
      <c r="F164" s="525">
        <v>3.0</v>
      </c>
      <c r="G164" s="525">
        <v>3.0</v>
      </c>
      <c r="H164" s="310"/>
      <c r="I164" s="525">
        <v>9.0</v>
      </c>
      <c r="J164" s="15"/>
      <c r="K164" s="15"/>
      <c r="L164" s="15"/>
      <c r="M164" s="15"/>
      <c r="N164" s="15"/>
      <c r="O164" s="15"/>
      <c r="P164" s="15"/>
    </row>
    <row r="165" ht="15.75" customHeight="1">
      <c r="A165" s="15"/>
      <c r="B165" s="15"/>
      <c r="C165" s="15"/>
      <c r="D165" s="15"/>
      <c r="E165" s="525">
        <v>3.0</v>
      </c>
      <c r="F165" s="525">
        <v>2.0</v>
      </c>
      <c r="G165" s="525">
        <v>3.0</v>
      </c>
      <c r="H165" s="525">
        <v>1.0</v>
      </c>
      <c r="I165" s="525">
        <v>9.0</v>
      </c>
      <c r="J165" s="15"/>
      <c r="K165" s="15"/>
      <c r="L165" s="15"/>
      <c r="M165" s="15"/>
      <c r="N165" s="15"/>
      <c r="O165" s="15"/>
      <c r="P165" s="15"/>
    </row>
    <row r="166" ht="15.75" customHeight="1">
      <c r="A166" s="15"/>
      <c r="B166" s="15"/>
      <c r="C166" s="15"/>
      <c r="D166" s="15"/>
      <c r="E166" s="525">
        <v>3.0</v>
      </c>
      <c r="F166" s="525">
        <v>3.0</v>
      </c>
      <c r="G166" s="525">
        <v>3.0</v>
      </c>
      <c r="H166" s="310"/>
      <c r="I166" s="525">
        <v>9.0</v>
      </c>
      <c r="J166" s="15"/>
      <c r="K166" s="15"/>
      <c r="L166" s="15"/>
      <c r="M166" s="15"/>
      <c r="N166" s="15"/>
      <c r="O166" s="15"/>
      <c r="P166" s="15"/>
    </row>
    <row r="167" ht="15.75" customHeight="1">
      <c r="A167" s="15"/>
      <c r="B167" s="15"/>
      <c r="C167" s="15"/>
      <c r="D167" s="15"/>
      <c r="E167" s="525">
        <v>3.0</v>
      </c>
      <c r="F167" s="525">
        <v>3.0</v>
      </c>
      <c r="G167" s="525">
        <v>2.0</v>
      </c>
      <c r="H167" s="525">
        <v>1.0</v>
      </c>
      <c r="I167" s="525">
        <v>9.0</v>
      </c>
      <c r="J167" s="15"/>
      <c r="K167" s="15"/>
      <c r="L167" s="15"/>
      <c r="M167" s="15"/>
      <c r="N167" s="15"/>
      <c r="O167" s="15"/>
      <c r="P167" s="15"/>
    </row>
    <row r="168" ht="15.75" customHeight="1">
      <c r="A168" s="15"/>
      <c r="B168" s="15"/>
      <c r="C168" s="15"/>
      <c r="D168" s="15"/>
      <c r="E168" s="525">
        <v>3.0</v>
      </c>
      <c r="F168" s="525">
        <v>3.0</v>
      </c>
      <c r="G168" s="525">
        <v>3.0</v>
      </c>
      <c r="H168" s="310"/>
      <c r="I168" s="525">
        <v>9.0</v>
      </c>
      <c r="J168" s="15"/>
      <c r="K168" s="15"/>
      <c r="L168" s="15"/>
      <c r="M168" s="15"/>
      <c r="N168" s="15"/>
      <c r="O168" s="15"/>
      <c r="P168" s="15"/>
    </row>
    <row r="169" ht="15.75" customHeight="1">
      <c r="A169" s="15"/>
      <c r="B169" s="15"/>
      <c r="C169" s="15"/>
      <c r="D169" s="15"/>
      <c r="E169" s="525">
        <v>3.0</v>
      </c>
      <c r="F169" s="525">
        <v>3.0</v>
      </c>
      <c r="G169" s="525">
        <v>2.0</v>
      </c>
      <c r="H169" s="525">
        <v>2.0</v>
      </c>
      <c r="I169" s="525">
        <v>10.0</v>
      </c>
      <c r="J169" s="15"/>
      <c r="K169" s="15"/>
      <c r="L169" s="15"/>
      <c r="M169" s="15"/>
      <c r="N169" s="15"/>
      <c r="O169" s="15"/>
      <c r="P169" s="15"/>
    </row>
    <row r="170" ht="15.75" customHeight="1">
      <c r="A170" s="15"/>
      <c r="B170" s="15"/>
      <c r="C170" s="15"/>
      <c r="D170" s="15"/>
      <c r="E170" s="525">
        <v>3.0</v>
      </c>
      <c r="F170" s="525">
        <v>3.0</v>
      </c>
      <c r="G170" s="525">
        <v>3.0</v>
      </c>
      <c r="H170" s="525">
        <v>1.0</v>
      </c>
      <c r="I170" s="525">
        <v>10.0</v>
      </c>
      <c r="J170" s="15"/>
      <c r="K170" s="15"/>
      <c r="L170" s="15"/>
      <c r="M170" s="15"/>
      <c r="N170" s="15"/>
      <c r="O170" s="15"/>
      <c r="P170" s="15"/>
    </row>
    <row r="171" ht="15.75" customHeight="1">
      <c r="A171" s="15"/>
      <c r="B171" s="15"/>
      <c r="C171" s="15"/>
      <c r="D171" s="15"/>
      <c r="E171" s="525">
        <v>1.0</v>
      </c>
      <c r="F171" s="525">
        <v>3.0</v>
      </c>
      <c r="G171" s="525">
        <v>3.0</v>
      </c>
      <c r="H171" s="525">
        <v>3.0</v>
      </c>
      <c r="I171" s="525">
        <v>10.0</v>
      </c>
      <c r="J171" s="15"/>
      <c r="K171" s="15"/>
      <c r="L171" s="15"/>
      <c r="M171" s="15"/>
      <c r="N171" s="15"/>
      <c r="O171" s="15"/>
      <c r="P171" s="15"/>
    </row>
    <row r="172" ht="15.75" customHeight="1">
      <c r="A172" s="16"/>
      <c r="B172" s="16"/>
      <c r="C172" s="16"/>
      <c r="D172" s="16"/>
      <c r="E172" s="525">
        <v>1.0</v>
      </c>
      <c r="F172" s="525">
        <v>3.0</v>
      </c>
      <c r="G172" s="525">
        <v>3.0</v>
      </c>
      <c r="H172" s="525">
        <v>3.0</v>
      </c>
      <c r="I172" s="525">
        <v>10.0</v>
      </c>
      <c r="J172" s="16"/>
      <c r="K172" s="16"/>
      <c r="L172" s="16"/>
      <c r="M172" s="16"/>
      <c r="N172" s="16"/>
      <c r="O172" s="16"/>
      <c r="P172" s="16"/>
    </row>
    <row r="173" ht="15.75" customHeight="1">
      <c r="A173" s="579">
        <v>13.0</v>
      </c>
      <c r="B173" s="581" t="s">
        <v>63</v>
      </c>
      <c r="C173" s="482" t="s">
        <v>64</v>
      </c>
      <c r="D173" s="483" t="s">
        <v>65</v>
      </c>
      <c r="E173" s="580">
        <v>3.0</v>
      </c>
      <c r="F173" s="525">
        <v>2.0</v>
      </c>
      <c r="G173" s="525">
        <v>3.0</v>
      </c>
      <c r="H173" s="525">
        <v>2.0</v>
      </c>
      <c r="I173" s="525">
        <v>10.0</v>
      </c>
      <c r="J173" s="575">
        <f>AVERAGE(I173:I186)</f>
        <v>9.714285714</v>
      </c>
      <c r="K173" s="506">
        <v>3.0</v>
      </c>
      <c r="L173" s="508">
        <v>4.0</v>
      </c>
      <c r="M173" s="506">
        <v>3.0</v>
      </c>
      <c r="N173" s="508">
        <v>5.0</v>
      </c>
      <c r="O173" s="576">
        <f>SUM(K173:N186)</f>
        <v>15</v>
      </c>
      <c r="P173" s="587">
        <f>SUM(J173,O173)</f>
        <v>24.71428571</v>
      </c>
    </row>
    <row r="174" ht="15.75" customHeight="1">
      <c r="A174" s="15"/>
      <c r="B174" s="15"/>
      <c r="C174" s="15"/>
      <c r="D174" s="15"/>
      <c r="E174" s="525">
        <v>3.0</v>
      </c>
      <c r="F174" s="525">
        <v>2.0</v>
      </c>
      <c r="G174" s="525">
        <v>3.0</v>
      </c>
      <c r="H174" s="525">
        <v>2.0</v>
      </c>
      <c r="I174" s="525">
        <v>10.0</v>
      </c>
      <c r="J174" s="15"/>
      <c r="K174" s="15"/>
      <c r="L174" s="15"/>
      <c r="M174" s="15"/>
      <c r="N174" s="15"/>
      <c r="O174" s="15"/>
      <c r="P174" s="15"/>
    </row>
    <row r="175" ht="15.75" customHeight="1">
      <c r="A175" s="15"/>
      <c r="B175" s="15"/>
      <c r="C175" s="15"/>
      <c r="D175" s="15"/>
      <c r="E175" s="525">
        <v>3.0</v>
      </c>
      <c r="F175" s="525">
        <v>2.0</v>
      </c>
      <c r="G175" s="525">
        <v>3.0</v>
      </c>
      <c r="H175" s="525">
        <v>2.0</v>
      </c>
      <c r="I175" s="525">
        <v>10.0</v>
      </c>
      <c r="J175" s="15"/>
      <c r="K175" s="15"/>
      <c r="L175" s="15"/>
      <c r="M175" s="15"/>
      <c r="N175" s="15"/>
      <c r="O175" s="15"/>
      <c r="P175" s="15"/>
    </row>
    <row r="176" ht="15.75" customHeight="1">
      <c r="A176" s="15"/>
      <c r="B176" s="15"/>
      <c r="C176" s="15"/>
      <c r="D176" s="15"/>
      <c r="E176" s="525">
        <v>3.0</v>
      </c>
      <c r="F176" s="525">
        <v>2.0</v>
      </c>
      <c r="G176" s="525">
        <v>3.0</v>
      </c>
      <c r="H176" s="525">
        <v>2.0</v>
      </c>
      <c r="I176" s="525">
        <v>10.0</v>
      </c>
      <c r="J176" s="15"/>
      <c r="K176" s="15"/>
      <c r="L176" s="15"/>
      <c r="M176" s="15"/>
      <c r="N176" s="15"/>
      <c r="O176" s="15"/>
      <c r="P176" s="15"/>
    </row>
    <row r="177" ht="15.75" customHeight="1">
      <c r="A177" s="15"/>
      <c r="B177" s="15"/>
      <c r="C177" s="15"/>
      <c r="D177" s="15"/>
      <c r="E177" s="525">
        <v>3.0</v>
      </c>
      <c r="F177" s="525">
        <v>2.0</v>
      </c>
      <c r="G177" s="525">
        <v>3.0</v>
      </c>
      <c r="H177" s="525">
        <v>2.0</v>
      </c>
      <c r="I177" s="525">
        <v>10.0</v>
      </c>
      <c r="J177" s="15"/>
      <c r="K177" s="15"/>
      <c r="L177" s="15"/>
      <c r="M177" s="15"/>
      <c r="N177" s="15"/>
      <c r="O177" s="15"/>
      <c r="P177" s="15"/>
    </row>
    <row r="178" ht="15.75" customHeight="1">
      <c r="A178" s="15"/>
      <c r="B178" s="15"/>
      <c r="C178" s="15"/>
      <c r="D178" s="15"/>
      <c r="E178" s="525">
        <v>3.0</v>
      </c>
      <c r="F178" s="525">
        <v>2.0</v>
      </c>
      <c r="G178" s="525">
        <v>3.0</v>
      </c>
      <c r="H178" s="525">
        <v>2.0</v>
      </c>
      <c r="I178" s="525">
        <v>10.0</v>
      </c>
      <c r="J178" s="15"/>
      <c r="K178" s="15"/>
      <c r="L178" s="15"/>
      <c r="M178" s="15"/>
      <c r="N178" s="15"/>
      <c r="O178" s="15"/>
      <c r="P178" s="15"/>
    </row>
    <row r="179" ht="15.75" customHeight="1">
      <c r="A179" s="15"/>
      <c r="B179" s="15"/>
      <c r="C179" s="15"/>
      <c r="D179" s="15"/>
      <c r="E179" s="525">
        <v>3.0</v>
      </c>
      <c r="F179" s="525">
        <v>2.0</v>
      </c>
      <c r="G179" s="525">
        <v>3.0</v>
      </c>
      <c r="H179" s="525">
        <v>1.0</v>
      </c>
      <c r="I179" s="525">
        <v>9.0</v>
      </c>
      <c r="J179" s="15"/>
      <c r="K179" s="15"/>
      <c r="L179" s="15"/>
      <c r="M179" s="15"/>
      <c r="N179" s="15"/>
      <c r="O179" s="15"/>
      <c r="P179" s="15"/>
    </row>
    <row r="180" ht="15.75" customHeight="1">
      <c r="A180" s="15"/>
      <c r="B180" s="15"/>
      <c r="C180" s="15"/>
      <c r="D180" s="15"/>
      <c r="E180" s="525">
        <v>3.0</v>
      </c>
      <c r="F180" s="525">
        <v>2.0</v>
      </c>
      <c r="G180" s="525">
        <v>3.0</v>
      </c>
      <c r="H180" s="525">
        <v>1.0</v>
      </c>
      <c r="I180" s="525">
        <v>9.0</v>
      </c>
      <c r="J180" s="15"/>
      <c r="K180" s="15"/>
      <c r="L180" s="15"/>
      <c r="M180" s="15"/>
      <c r="N180" s="15"/>
      <c r="O180" s="15"/>
      <c r="P180" s="15"/>
    </row>
    <row r="181" ht="15.75" customHeight="1">
      <c r="A181" s="15"/>
      <c r="B181" s="15"/>
      <c r="C181" s="15"/>
      <c r="D181" s="15"/>
      <c r="E181" s="525">
        <v>3.0</v>
      </c>
      <c r="F181" s="525">
        <v>2.0</v>
      </c>
      <c r="G181" s="525">
        <v>3.0</v>
      </c>
      <c r="H181" s="525">
        <v>1.0</v>
      </c>
      <c r="I181" s="525">
        <v>9.0</v>
      </c>
      <c r="J181" s="15"/>
      <c r="K181" s="15"/>
      <c r="L181" s="15"/>
      <c r="M181" s="15"/>
      <c r="N181" s="15"/>
      <c r="O181" s="15"/>
      <c r="P181" s="15"/>
    </row>
    <row r="182" ht="15.75" customHeight="1">
      <c r="A182" s="15"/>
      <c r="B182" s="15"/>
      <c r="C182" s="15"/>
      <c r="D182" s="15"/>
      <c r="E182" s="525">
        <v>3.0</v>
      </c>
      <c r="F182" s="525">
        <v>2.0</v>
      </c>
      <c r="G182" s="525">
        <v>3.0</v>
      </c>
      <c r="H182" s="525">
        <v>1.0</v>
      </c>
      <c r="I182" s="525">
        <v>9.0</v>
      </c>
      <c r="J182" s="15"/>
      <c r="K182" s="15"/>
      <c r="L182" s="15"/>
      <c r="M182" s="15"/>
      <c r="N182" s="15"/>
      <c r="O182" s="15"/>
      <c r="P182" s="15"/>
    </row>
    <row r="183" ht="15.75" customHeight="1">
      <c r="A183" s="15"/>
      <c r="B183" s="15"/>
      <c r="C183" s="15"/>
      <c r="D183" s="15"/>
      <c r="E183" s="525">
        <v>3.0</v>
      </c>
      <c r="F183" s="525">
        <v>2.0</v>
      </c>
      <c r="G183" s="525">
        <v>3.0</v>
      </c>
      <c r="H183" s="525">
        <v>2.0</v>
      </c>
      <c r="I183" s="525">
        <v>10.0</v>
      </c>
      <c r="J183" s="15"/>
      <c r="K183" s="15"/>
      <c r="L183" s="15"/>
      <c r="M183" s="15"/>
      <c r="N183" s="15"/>
      <c r="O183" s="15"/>
      <c r="P183" s="15"/>
    </row>
    <row r="184" ht="15.75" customHeight="1">
      <c r="A184" s="15"/>
      <c r="B184" s="15"/>
      <c r="C184" s="15"/>
      <c r="D184" s="15"/>
      <c r="E184" s="525">
        <v>3.0</v>
      </c>
      <c r="F184" s="525">
        <v>2.0</v>
      </c>
      <c r="G184" s="525">
        <v>3.0</v>
      </c>
      <c r="H184" s="525">
        <v>2.0</v>
      </c>
      <c r="I184" s="525">
        <v>10.0</v>
      </c>
      <c r="J184" s="15"/>
      <c r="K184" s="15"/>
      <c r="L184" s="15"/>
      <c r="M184" s="15"/>
      <c r="N184" s="15"/>
      <c r="O184" s="15"/>
      <c r="P184" s="15"/>
    </row>
    <row r="185" ht="15.75" customHeight="1">
      <c r="A185" s="15"/>
      <c r="B185" s="15"/>
      <c r="C185" s="15"/>
      <c r="D185" s="15"/>
      <c r="E185" s="525">
        <v>3.0</v>
      </c>
      <c r="F185" s="525">
        <v>2.0</v>
      </c>
      <c r="G185" s="525">
        <v>3.0</v>
      </c>
      <c r="H185" s="525">
        <v>2.0</v>
      </c>
      <c r="I185" s="525">
        <v>10.0</v>
      </c>
      <c r="J185" s="15"/>
      <c r="K185" s="15"/>
      <c r="L185" s="15"/>
      <c r="M185" s="15"/>
      <c r="N185" s="15"/>
      <c r="O185" s="15"/>
      <c r="P185" s="15"/>
    </row>
    <row r="186" ht="15.75" customHeight="1">
      <c r="A186" s="16"/>
      <c r="B186" s="16"/>
      <c r="C186" s="16"/>
      <c r="D186" s="16"/>
      <c r="E186" s="525">
        <v>3.0</v>
      </c>
      <c r="F186" s="525">
        <v>2.0</v>
      </c>
      <c r="G186" s="525">
        <v>3.0</v>
      </c>
      <c r="H186" s="525">
        <v>2.0</v>
      </c>
      <c r="I186" s="525">
        <v>10.0</v>
      </c>
      <c r="J186" s="16"/>
      <c r="K186" s="16"/>
      <c r="L186" s="16"/>
      <c r="M186" s="16"/>
      <c r="N186" s="16"/>
      <c r="O186" s="16"/>
      <c r="P186" s="16"/>
    </row>
    <row r="187" ht="15.75" customHeight="1">
      <c r="A187" s="579">
        <v>14.0</v>
      </c>
      <c r="B187" s="581" t="s">
        <v>66</v>
      </c>
      <c r="C187" s="482" t="s">
        <v>67</v>
      </c>
      <c r="D187" s="483" t="s">
        <v>68</v>
      </c>
      <c r="E187" s="580">
        <v>3.0</v>
      </c>
      <c r="F187" s="525">
        <v>2.0</v>
      </c>
      <c r="G187" s="525">
        <v>3.0</v>
      </c>
      <c r="H187" s="525">
        <v>2.0</v>
      </c>
      <c r="I187" s="525">
        <v>10.0</v>
      </c>
      <c r="J187" s="575">
        <f>AVERAGE(I187:I200)</f>
        <v>9.785714286</v>
      </c>
      <c r="K187" s="506">
        <v>3.0</v>
      </c>
      <c r="L187" s="586">
        <v>4.0</v>
      </c>
      <c r="M187" s="506">
        <v>3.0</v>
      </c>
      <c r="N187" s="586">
        <v>5.0</v>
      </c>
      <c r="O187" s="576">
        <f>SUM(K187:N200)</f>
        <v>15</v>
      </c>
      <c r="P187" s="577">
        <f>SUM(J187,O187)</f>
        <v>24.78571429</v>
      </c>
    </row>
    <row r="188" ht="15.75" customHeight="1">
      <c r="A188" s="15"/>
      <c r="B188" s="15"/>
      <c r="C188" s="15"/>
      <c r="D188" s="15"/>
      <c r="E188" s="580">
        <v>3.0</v>
      </c>
      <c r="F188" s="525">
        <v>2.0</v>
      </c>
      <c r="G188" s="525">
        <v>3.0</v>
      </c>
      <c r="H188" s="525">
        <v>2.0</v>
      </c>
      <c r="I188" s="525">
        <v>10.0</v>
      </c>
      <c r="J188" s="15"/>
      <c r="K188" s="15"/>
      <c r="L188" s="15"/>
      <c r="M188" s="15"/>
      <c r="N188" s="15"/>
      <c r="O188" s="15"/>
      <c r="P188" s="15"/>
    </row>
    <row r="189" ht="15.75" customHeight="1">
      <c r="A189" s="15"/>
      <c r="B189" s="15"/>
      <c r="C189" s="15"/>
      <c r="D189" s="15"/>
      <c r="E189" s="580">
        <v>3.0</v>
      </c>
      <c r="F189" s="525">
        <v>2.0</v>
      </c>
      <c r="G189" s="525">
        <v>3.0</v>
      </c>
      <c r="H189" s="525">
        <v>2.0</v>
      </c>
      <c r="I189" s="525">
        <v>10.0</v>
      </c>
      <c r="J189" s="15"/>
      <c r="K189" s="15"/>
      <c r="L189" s="15"/>
      <c r="M189" s="15"/>
      <c r="N189" s="15"/>
      <c r="O189" s="15"/>
      <c r="P189" s="15"/>
    </row>
    <row r="190" ht="15.75" customHeight="1">
      <c r="A190" s="15"/>
      <c r="B190" s="15"/>
      <c r="C190" s="15"/>
      <c r="D190" s="15"/>
      <c r="E190" s="580">
        <v>3.0</v>
      </c>
      <c r="F190" s="525">
        <v>2.0</v>
      </c>
      <c r="G190" s="525">
        <v>3.0</v>
      </c>
      <c r="H190" s="525">
        <v>2.0</v>
      </c>
      <c r="I190" s="525">
        <v>10.0</v>
      </c>
      <c r="J190" s="15"/>
      <c r="K190" s="15"/>
      <c r="L190" s="15"/>
      <c r="M190" s="15"/>
      <c r="N190" s="15"/>
      <c r="O190" s="15"/>
      <c r="P190" s="15"/>
    </row>
    <row r="191" ht="15.75" customHeight="1">
      <c r="A191" s="15"/>
      <c r="B191" s="15"/>
      <c r="C191" s="15"/>
      <c r="D191" s="15"/>
      <c r="E191" s="580">
        <v>3.0</v>
      </c>
      <c r="F191" s="525">
        <v>2.0</v>
      </c>
      <c r="G191" s="525">
        <v>3.0</v>
      </c>
      <c r="H191" s="525">
        <v>2.0</v>
      </c>
      <c r="I191" s="525">
        <v>10.0</v>
      </c>
      <c r="J191" s="15"/>
      <c r="K191" s="15"/>
      <c r="L191" s="15"/>
      <c r="M191" s="15"/>
      <c r="N191" s="15"/>
      <c r="O191" s="15"/>
      <c r="P191" s="15"/>
    </row>
    <row r="192" ht="15.75" customHeight="1">
      <c r="A192" s="15"/>
      <c r="B192" s="15"/>
      <c r="C192" s="15"/>
      <c r="D192" s="15"/>
      <c r="E192" s="580">
        <v>3.0</v>
      </c>
      <c r="F192" s="525">
        <v>2.0</v>
      </c>
      <c r="G192" s="525">
        <v>3.0</v>
      </c>
      <c r="H192" s="525">
        <v>2.0</v>
      </c>
      <c r="I192" s="525">
        <v>10.0</v>
      </c>
      <c r="J192" s="15"/>
      <c r="K192" s="15"/>
      <c r="L192" s="15"/>
      <c r="M192" s="15"/>
      <c r="N192" s="15"/>
      <c r="O192" s="15"/>
      <c r="P192" s="15"/>
    </row>
    <row r="193" ht="15.75" customHeight="1">
      <c r="A193" s="15"/>
      <c r="B193" s="15"/>
      <c r="C193" s="15"/>
      <c r="D193" s="15"/>
      <c r="E193" s="580">
        <v>3.0</v>
      </c>
      <c r="F193" s="525">
        <v>2.0</v>
      </c>
      <c r="G193" s="525">
        <v>3.0</v>
      </c>
      <c r="H193" s="525">
        <v>2.0</v>
      </c>
      <c r="I193" s="525">
        <v>10.0</v>
      </c>
      <c r="J193" s="15"/>
      <c r="K193" s="15"/>
      <c r="L193" s="15"/>
      <c r="M193" s="15"/>
      <c r="N193" s="15"/>
      <c r="O193" s="15"/>
      <c r="P193" s="15"/>
    </row>
    <row r="194" ht="15.75" customHeight="1">
      <c r="A194" s="15"/>
      <c r="B194" s="15"/>
      <c r="C194" s="15"/>
      <c r="D194" s="15"/>
      <c r="E194" s="525">
        <v>2.0</v>
      </c>
      <c r="F194" s="525">
        <v>2.0</v>
      </c>
      <c r="G194" s="525">
        <v>3.0</v>
      </c>
      <c r="H194" s="525">
        <v>2.0</v>
      </c>
      <c r="I194" s="525">
        <v>9.0</v>
      </c>
      <c r="J194" s="15"/>
      <c r="K194" s="15"/>
      <c r="L194" s="15"/>
      <c r="M194" s="15"/>
      <c r="N194" s="15"/>
      <c r="O194" s="15"/>
      <c r="P194" s="15"/>
    </row>
    <row r="195" ht="15.75" customHeight="1">
      <c r="A195" s="15"/>
      <c r="B195" s="15"/>
      <c r="C195" s="15"/>
      <c r="D195" s="15"/>
      <c r="E195" s="525">
        <v>2.0</v>
      </c>
      <c r="F195" s="525">
        <v>2.0</v>
      </c>
      <c r="G195" s="525">
        <v>3.0</v>
      </c>
      <c r="H195" s="525">
        <v>2.0</v>
      </c>
      <c r="I195" s="525">
        <v>9.0</v>
      </c>
      <c r="J195" s="15"/>
      <c r="K195" s="15"/>
      <c r="L195" s="15"/>
      <c r="M195" s="15"/>
      <c r="N195" s="15"/>
      <c r="O195" s="15"/>
      <c r="P195" s="15"/>
    </row>
    <row r="196" ht="15.75" customHeight="1">
      <c r="A196" s="15"/>
      <c r="B196" s="15"/>
      <c r="C196" s="15"/>
      <c r="D196" s="15"/>
      <c r="E196" s="525">
        <v>3.0</v>
      </c>
      <c r="F196" s="525">
        <v>2.0</v>
      </c>
      <c r="G196" s="525">
        <v>2.0</v>
      </c>
      <c r="H196" s="525">
        <v>2.0</v>
      </c>
      <c r="I196" s="525">
        <v>9.0</v>
      </c>
      <c r="J196" s="15"/>
      <c r="K196" s="15"/>
      <c r="L196" s="15"/>
      <c r="M196" s="15"/>
      <c r="N196" s="15"/>
      <c r="O196" s="15"/>
      <c r="P196" s="15"/>
    </row>
    <row r="197" ht="15.75" customHeight="1">
      <c r="A197" s="15"/>
      <c r="B197" s="15"/>
      <c r="C197" s="15"/>
      <c r="D197" s="15"/>
      <c r="E197" s="525">
        <v>3.0</v>
      </c>
      <c r="F197" s="525">
        <v>2.0</v>
      </c>
      <c r="G197" s="525">
        <v>3.0</v>
      </c>
      <c r="H197" s="525">
        <v>2.0</v>
      </c>
      <c r="I197" s="525">
        <v>10.0</v>
      </c>
      <c r="J197" s="15"/>
      <c r="K197" s="15"/>
      <c r="L197" s="15"/>
      <c r="M197" s="15"/>
      <c r="N197" s="15"/>
      <c r="O197" s="15"/>
      <c r="P197" s="15"/>
    </row>
    <row r="198" ht="15.75" customHeight="1">
      <c r="A198" s="15"/>
      <c r="B198" s="15"/>
      <c r="C198" s="15"/>
      <c r="D198" s="15"/>
      <c r="E198" s="525">
        <v>3.0</v>
      </c>
      <c r="F198" s="525">
        <v>2.0</v>
      </c>
      <c r="G198" s="525">
        <v>3.0</v>
      </c>
      <c r="H198" s="525">
        <v>2.0</v>
      </c>
      <c r="I198" s="525">
        <v>10.0</v>
      </c>
      <c r="J198" s="15"/>
      <c r="K198" s="15"/>
      <c r="L198" s="15"/>
      <c r="M198" s="15"/>
      <c r="N198" s="15"/>
      <c r="O198" s="15"/>
      <c r="P198" s="15"/>
    </row>
    <row r="199" ht="15.75" customHeight="1">
      <c r="A199" s="15"/>
      <c r="B199" s="15"/>
      <c r="C199" s="15"/>
      <c r="D199" s="15"/>
      <c r="E199" s="525">
        <v>3.0</v>
      </c>
      <c r="F199" s="525">
        <v>2.0</v>
      </c>
      <c r="G199" s="525">
        <v>3.0</v>
      </c>
      <c r="H199" s="525">
        <v>2.0</v>
      </c>
      <c r="I199" s="525">
        <v>10.0</v>
      </c>
      <c r="J199" s="15"/>
      <c r="K199" s="15"/>
      <c r="L199" s="15"/>
      <c r="M199" s="15"/>
      <c r="N199" s="15"/>
      <c r="O199" s="15"/>
      <c r="P199" s="15"/>
    </row>
    <row r="200" ht="15.75" customHeight="1">
      <c r="A200" s="16"/>
      <c r="B200" s="16"/>
      <c r="C200" s="16"/>
      <c r="D200" s="16"/>
      <c r="E200" s="525">
        <v>3.0</v>
      </c>
      <c r="F200" s="525">
        <v>2.0</v>
      </c>
      <c r="G200" s="525">
        <v>3.0</v>
      </c>
      <c r="H200" s="525">
        <v>2.0</v>
      </c>
      <c r="I200" s="525">
        <v>10.0</v>
      </c>
      <c r="J200" s="16"/>
      <c r="K200" s="16"/>
      <c r="L200" s="16"/>
      <c r="M200" s="16"/>
      <c r="N200" s="16"/>
      <c r="O200" s="16"/>
      <c r="P200" s="16"/>
    </row>
    <row r="201" ht="15.75" customHeight="1">
      <c r="A201" s="579">
        <v>15.0</v>
      </c>
      <c r="B201" s="588" t="s">
        <v>69</v>
      </c>
      <c r="C201" s="482" t="s">
        <v>70</v>
      </c>
      <c r="D201" s="483" t="s">
        <v>71</v>
      </c>
      <c r="E201" s="505">
        <v>3.0</v>
      </c>
      <c r="F201" s="505">
        <v>2.0</v>
      </c>
      <c r="G201" s="505">
        <v>3.0</v>
      </c>
      <c r="H201" s="505">
        <v>2.0</v>
      </c>
      <c r="I201" s="505">
        <v>10.0</v>
      </c>
      <c r="J201" s="575">
        <f>AVERAGE(I201:I212)</f>
        <v>8.083333333</v>
      </c>
      <c r="K201" s="581">
        <v>3.0</v>
      </c>
      <c r="L201" s="581">
        <v>4.0</v>
      </c>
      <c r="M201" s="581">
        <v>3.0</v>
      </c>
      <c r="N201" s="581">
        <v>3.0</v>
      </c>
      <c r="O201" s="576">
        <f>SUM(K201:N212)</f>
        <v>13</v>
      </c>
      <c r="P201" s="577">
        <f>SUM(J201,O201)</f>
        <v>21.08333333</v>
      </c>
    </row>
    <row r="202" ht="15.75" customHeight="1">
      <c r="A202" s="15"/>
      <c r="B202" s="15"/>
      <c r="C202" s="15"/>
      <c r="D202" s="15"/>
      <c r="E202" s="505">
        <v>3.0</v>
      </c>
      <c r="F202" s="505">
        <v>2.0</v>
      </c>
      <c r="G202" s="505">
        <v>3.0</v>
      </c>
      <c r="H202" s="505">
        <v>2.0</v>
      </c>
      <c r="I202" s="505">
        <v>10.0</v>
      </c>
      <c r="J202" s="15"/>
      <c r="K202" s="15"/>
      <c r="L202" s="15"/>
      <c r="M202" s="15"/>
      <c r="N202" s="15"/>
      <c r="O202" s="15"/>
      <c r="P202" s="15"/>
    </row>
    <row r="203" ht="15.75" customHeight="1">
      <c r="A203" s="15"/>
      <c r="B203" s="15"/>
      <c r="C203" s="15"/>
      <c r="D203" s="15"/>
      <c r="E203" s="505">
        <v>3.0</v>
      </c>
      <c r="F203" s="505">
        <v>2.0</v>
      </c>
      <c r="G203" s="505">
        <v>3.0</v>
      </c>
      <c r="H203" s="505">
        <v>2.0</v>
      </c>
      <c r="I203" s="505">
        <v>10.0</v>
      </c>
      <c r="J203" s="15"/>
      <c r="K203" s="15"/>
      <c r="L203" s="15"/>
      <c r="M203" s="15"/>
      <c r="N203" s="15"/>
      <c r="O203" s="15"/>
      <c r="P203" s="15"/>
    </row>
    <row r="204" ht="15.75" customHeight="1">
      <c r="A204" s="15"/>
      <c r="B204" s="15"/>
      <c r="C204" s="15"/>
      <c r="D204" s="15"/>
      <c r="E204" s="505">
        <v>1.0</v>
      </c>
      <c r="F204" s="505">
        <v>0.0</v>
      </c>
      <c r="G204" s="505">
        <v>0.0</v>
      </c>
      <c r="H204" s="505">
        <v>0.0</v>
      </c>
      <c r="I204" s="505">
        <v>1.0</v>
      </c>
      <c r="J204" s="15"/>
      <c r="K204" s="15"/>
      <c r="L204" s="15"/>
      <c r="M204" s="15"/>
      <c r="N204" s="15"/>
      <c r="O204" s="15"/>
      <c r="P204" s="15"/>
    </row>
    <row r="205" ht="15.75" customHeight="1">
      <c r="A205" s="15"/>
      <c r="B205" s="15"/>
      <c r="C205" s="15"/>
      <c r="D205" s="15"/>
      <c r="E205" s="505">
        <v>2.0</v>
      </c>
      <c r="F205" s="505">
        <v>1.0</v>
      </c>
      <c r="G205" s="505">
        <v>2.0</v>
      </c>
      <c r="H205" s="505">
        <v>2.0</v>
      </c>
      <c r="I205" s="505">
        <v>7.0</v>
      </c>
      <c r="J205" s="15"/>
      <c r="K205" s="15"/>
      <c r="L205" s="15"/>
      <c r="M205" s="15"/>
      <c r="N205" s="15"/>
      <c r="O205" s="15"/>
      <c r="P205" s="15"/>
    </row>
    <row r="206" ht="15.75" customHeight="1">
      <c r="A206" s="15"/>
      <c r="B206" s="15"/>
      <c r="C206" s="15"/>
      <c r="D206" s="15"/>
      <c r="E206" s="505">
        <v>2.0</v>
      </c>
      <c r="F206" s="505">
        <v>1.0</v>
      </c>
      <c r="G206" s="505">
        <v>2.0</v>
      </c>
      <c r="H206" s="505">
        <v>1.0</v>
      </c>
      <c r="I206" s="505">
        <v>6.0</v>
      </c>
      <c r="J206" s="15"/>
      <c r="K206" s="15"/>
      <c r="L206" s="15"/>
      <c r="M206" s="15"/>
      <c r="N206" s="15"/>
      <c r="O206" s="15"/>
      <c r="P206" s="15"/>
    </row>
    <row r="207" ht="15.75" customHeight="1">
      <c r="A207" s="15"/>
      <c r="B207" s="15"/>
      <c r="C207" s="15"/>
      <c r="D207" s="15"/>
      <c r="E207" s="505">
        <v>3.0</v>
      </c>
      <c r="F207" s="505">
        <v>3.0</v>
      </c>
      <c r="G207" s="505">
        <v>1.0</v>
      </c>
      <c r="H207" s="505">
        <v>2.0</v>
      </c>
      <c r="I207" s="505">
        <v>8.0</v>
      </c>
      <c r="J207" s="15"/>
      <c r="K207" s="15"/>
      <c r="L207" s="15"/>
      <c r="M207" s="15"/>
      <c r="N207" s="15"/>
      <c r="O207" s="15"/>
      <c r="P207" s="15"/>
    </row>
    <row r="208" ht="15.75" customHeight="1">
      <c r="A208" s="15"/>
      <c r="B208" s="15"/>
      <c r="C208" s="15"/>
      <c r="D208" s="15"/>
      <c r="E208" s="505">
        <v>2.0</v>
      </c>
      <c r="F208" s="505">
        <v>1.0</v>
      </c>
      <c r="G208" s="505">
        <v>3.0</v>
      </c>
      <c r="H208" s="505">
        <v>2.0</v>
      </c>
      <c r="I208" s="505">
        <v>8.0</v>
      </c>
      <c r="J208" s="15"/>
      <c r="K208" s="15"/>
      <c r="L208" s="15"/>
      <c r="M208" s="15"/>
      <c r="N208" s="15"/>
      <c r="O208" s="15"/>
      <c r="P208" s="15"/>
    </row>
    <row r="209" ht="15.75" customHeight="1">
      <c r="A209" s="15"/>
      <c r="B209" s="15"/>
      <c r="C209" s="15"/>
      <c r="D209" s="15"/>
      <c r="E209" s="505">
        <v>3.0</v>
      </c>
      <c r="F209" s="505">
        <v>1.0</v>
      </c>
      <c r="G209" s="505">
        <v>3.0</v>
      </c>
      <c r="H209" s="505">
        <v>1.0</v>
      </c>
      <c r="I209" s="505">
        <v>8.0</v>
      </c>
      <c r="J209" s="15"/>
      <c r="K209" s="15"/>
      <c r="L209" s="15"/>
      <c r="M209" s="15"/>
      <c r="N209" s="15"/>
      <c r="O209" s="15"/>
      <c r="P209" s="15"/>
    </row>
    <row r="210" ht="15.75" customHeight="1">
      <c r="A210" s="15"/>
      <c r="B210" s="15"/>
      <c r="C210" s="15"/>
      <c r="D210" s="15"/>
      <c r="E210" s="505">
        <v>3.0</v>
      </c>
      <c r="F210" s="505">
        <v>2.0</v>
      </c>
      <c r="G210" s="505">
        <v>2.0</v>
      </c>
      <c r="H210" s="505">
        <v>2.0</v>
      </c>
      <c r="I210" s="505">
        <v>9.0</v>
      </c>
      <c r="J210" s="15"/>
      <c r="K210" s="15"/>
      <c r="L210" s="15"/>
      <c r="M210" s="15"/>
      <c r="N210" s="15"/>
      <c r="O210" s="15"/>
      <c r="P210" s="15"/>
    </row>
    <row r="211" ht="15.75" customHeight="1">
      <c r="A211" s="15"/>
      <c r="B211" s="15"/>
      <c r="C211" s="15"/>
      <c r="D211" s="15"/>
      <c r="E211" s="505">
        <v>3.0</v>
      </c>
      <c r="F211" s="505">
        <v>2.0</v>
      </c>
      <c r="G211" s="505">
        <v>3.0</v>
      </c>
      <c r="H211" s="505">
        <v>2.0</v>
      </c>
      <c r="I211" s="505">
        <v>10.0</v>
      </c>
      <c r="J211" s="15"/>
      <c r="K211" s="15"/>
      <c r="L211" s="15"/>
      <c r="M211" s="15"/>
      <c r="N211" s="15"/>
      <c r="O211" s="15"/>
      <c r="P211" s="15"/>
    </row>
    <row r="212" ht="15.75" customHeight="1">
      <c r="A212" s="16"/>
      <c r="B212" s="16"/>
      <c r="C212" s="16"/>
      <c r="D212" s="16"/>
      <c r="E212" s="505">
        <v>3.0</v>
      </c>
      <c r="F212" s="505">
        <v>2.0</v>
      </c>
      <c r="G212" s="505">
        <v>3.0</v>
      </c>
      <c r="H212" s="505">
        <v>2.0</v>
      </c>
      <c r="I212" s="505">
        <v>10.0</v>
      </c>
      <c r="J212" s="16"/>
      <c r="K212" s="16"/>
      <c r="L212" s="16"/>
      <c r="M212" s="16"/>
      <c r="N212" s="16"/>
      <c r="O212" s="16"/>
      <c r="P212" s="16"/>
    </row>
    <row r="213" ht="15.75" customHeight="1">
      <c r="A213" s="579">
        <v>16.0</v>
      </c>
      <c r="B213" s="581" t="s">
        <v>72</v>
      </c>
      <c r="C213" s="482" t="s">
        <v>73</v>
      </c>
      <c r="D213" s="483" t="s">
        <v>74</v>
      </c>
      <c r="E213" s="580">
        <v>3.0</v>
      </c>
      <c r="F213" s="525">
        <v>2.0</v>
      </c>
      <c r="G213" s="525">
        <v>3.0</v>
      </c>
      <c r="H213" s="525">
        <v>2.0</v>
      </c>
      <c r="I213" s="525">
        <v>10.0</v>
      </c>
      <c r="J213" s="575">
        <f>AVERAGE(I213:I224)</f>
        <v>9.333333333</v>
      </c>
      <c r="K213" s="589">
        <v>3.0</v>
      </c>
      <c r="L213" s="589">
        <v>4.0</v>
      </c>
      <c r="M213" s="589">
        <v>3.0</v>
      </c>
      <c r="N213" s="589">
        <v>4.0</v>
      </c>
      <c r="O213" s="575">
        <f>SUM(K213:N224)</f>
        <v>14</v>
      </c>
      <c r="P213" s="577">
        <f>SUM(J213,O213)</f>
        <v>23.33333333</v>
      </c>
    </row>
    <row r="214" ht="15.75" customHeight="1">
      <c r="A214" s="15"/>
      <c r="B214" s="15"/>
      <c r="C214" s="15"/>
      <c r="D214" s="15"/>
      <c r="E214" s="580">
        <v>3.0</v>
      </c>
      <c r="F214" s="525">
        <v>2.0</v>
      </c>
      <c r="G214" s="525">
        <v>3.0</v>
      </c>
      <c r="H214" s="525">
        <v>2.0</v>
      </c>
      <c r="I214" s="525">
        <v>10.0</v>
      </c>
      <c r="J214" s="15"/>
      <c r="K214" s="15"/>
      <c r="L214" s="15"/>
      <c r="M214" s="15"/>
      <c r="N214" s="15"/>
      <c r="O214" s="15"/>
      <c r="P214" s="15"/>
    </row>
    <row r="215" ht="15.75" customHeight="1">
      <c r="A215" s="15"/>
      <c r="B215" s="15"/>
      <c r="C215" s="15"/>
      <c r="D215" s="15"/>
      <c r="E215" s="525">
        <v>3.0</v>
      </c>
      <c r="F215" s="525">
        <v>2.0</v>
      </c>
      <c r="G215" s="525">
        <v>2.0</v>
      </c>
      <c r="H215" s="525">
        <v>2.0</v>
      </c>
      <c r="I215" s="525">
        <v>9.0</v>
      </c>
      <c r="J215" s="15"/>
      <c r="K215" s="15"/>
      <c r="L215" s="15"/>
      <c r="M215" s="15"/>
      <c r="N215" s="15"/>
      <c r="O215" s="15"/>
      <c r="P215" s="15"/>
    </row>
    <row r="216" ht="15.75" customHeight="1">
      <c r="A216" s="15"/>
      <c r="B216" s="15"/>
      <c r="C216" s="15"/>
      <c r="D216" s="15"/>
      <c r="E216" s="525">
        <v>3.0</v>
      </c>
      <c r="F216" s="525">
        <v>2.0</v>
      </c>
      <c r="G216" s="525">
        <v>2.0</v>
      </c>
      <c r="H216" s="525">
        <v>2.0</v>
      </c>
      <c r="I216" s="525">
        <v>9.0</v>
      </c>
      <c r="J216" s="15"/>
      <c r="K216" s="15"/>
      <c r="L216" s="15"/>
      <c r="M216" s="15"/>
      <c r="N216" s="15"/>
      <c r="O216" s="15"/>
      <c r="P216" s="15"/>
    </row>
    <row r="217" ht="15.75" customHeight="1">
      <c r="A217" s="15"/>
      <c r="B217" s="15"/>
      <c r="C217" s="15"/>
      <c r="D217" s="15"/>
      <c r="E217" s="525">
        <v>3.0</v>
      </c>
      <c r="F217" s="525">
        <v>2.0</v>
      </c>
      <c r="G217" s="525">
        <v>2.0</v>
      </c>
      <c r="H217" s="525">
        <v>2.0</v>
      </c>
      <c r="I217" s="525">
        <v>9.0</v>
      </c>
      <c r="J217" s="15"/>
      <c r="K217" s="15"/>
      <c r="L217" s="15"/>
      <c r="M217" s="15"/>
      <c r="N217" s="15"/>
      <c r="O217" s="15"/>
      <c r="P217" s="15"/>
    </row>
    <row r="218" ht="15.75" customHeight="1">
      <c r="A218" s="15"/>
      <c r="B218" s="15"/>
      <c r="C218" s="15"/>
      <c r="D218" s="15"/>
      <c r="E218" s="525">
        <v>2.0</v>
      </c>
      <c r="F218" s="525">
        <v>2.0</v>
      </c>
      <c r="G218" s="525">
        <v>3.0</v>
      </c>
      <c r="H218" s="525">
        <v>2.0</v>
      </c>
      <c r="I218" s="525">
        <v>9.0</v>
      </c>
      <c r="J218" s="15"/>
      <c r="K218" s="15"/>
      <c r="L218" s="15"/>
      <c r="M218" s="15"/>
      <c r="N218" s="15"/>
      <c r="O218" s="15"/>
      <c r="P218" s="15"/>
    </row>
    <row r="219" ht="15.75" customHeight="1">
      <c r="A219" s="15"/>
      <c r="B219" s="15"/>
      <c r="C219" s="15"/>
      <c r="D219" s="15"/>
      <c r="E219" s="525">
        <v>2.0</v>
      </c>
      <c r="F219" s="525">
        <v>2.0</v>
      </c>
      <c r="G219" s="525">
        <v>3.0</v>
      </c>
      <c r="H219" s="525">
        <v>2.0</v>
      </c>
      <c r="I219" s="525">
        <v>9.0</v>
      </c>
      <c r="J219" s="15"/>
      <c r="K219" s="15"/>
      <c r="L219" s="15"/>
      <c r="M219" s="15"/>
      <c r="N219" s="15"/>
      <c r="O219" s="15"/>
      <c r="P219" s="15"/>
    </row>
    <row r="220" ht="15.75" customHeight="1">
      <c r="A220" s="15"/>
      <c r="B220" s="15"/>
      <c r="C220" s="15"/>
      <c r="D220" s="15"/>
      <c r="E220" s="525">
        <v>3.0</v>
      </c>
      <c r="F220" s="525">
        <v>1.0</v>
      </c>
      <c r="G220" s="525">
        <v>3.0</v>
      </c>
      <c r="H220" s="525">
        <v>2.0</v>
      </c>
      <c r="I220" s="525">
        <v>9.0</v>
      </c>
      <c r="J220" s="15"/>
      <c r="K220" s="15"/>
      <c r="L220" s="15"/>
      <c r="M220" s="15"/>
      <c r="N220" s="15"/>
      <c r="O220" s="15"/>
      <c r="P220" s="15"/>
    </row>
    <row r="221" ht="15.75" customHeight="1">
      <c r="A221" s="15"/>
      <c r="B221" s="15"/>
      <c r="C221" s="15"/>
      <c r="D221" s="15"/>
      <c r="E221" s="525">
        <v>3.0</v>
      </c>
      <c r="F221" s="525">
        <v>2.0</v>
      </c>
      <c r="G221" s="525">
        <v>3.0</v>
      </c>
      <c r="H221" s="525">
        <v>1.0</v>
      </c>
      <c r="I221" s="525">
        <v>9.0</v>
      </c>
      <c r="J221" s="15"/>
      <c r="K221" s="15"/>
      <c r="L221" s="15"/>
      <c r="M221" s="15"/>
      <c r="N221" s="15"/>
      <c r="O221" s="15"/>
      <c r="P221" s="15"/>
    </row>
    <row r="222" ht="15.75" customHeight="1">
      <c r="A222" s="15"/>
      <c r="B222" s="15"/>
      <c r="C222" s="15"/>
      <c r="D222" s="15"/>
      <c r="E222" s="525">
        <v>3.0</v>
      </c>
      <c r="F222" s="525">
        <v>2.0</v>
      </c>
      <c r="G222" s="525">
        <v>3.0</v>
      </c>
      <c r="H222" s="525">
        <v>1.0</v>
      </c>
      <c r="I222" s="525">
        <v>9.0</v>
      </c>
      <c r="J222" s="15"/>
      <c r="K222" s="15"/>
      <c r="L222" s="15"/>
      <c r="M222" s="15"/>
      <c r="N222" s="15"/>
      <c r="O222" s="15"/>
      <c r="P222" s="15"/>
    </row>
    <row r="223" ht="15.75" customHeight="1">
      <c r="A223" s="15"/>
      <c r="B223" s="15"/>
      <c r="C223" s="15"/>
      <c r="D223" s="15"/>
      <c r="E223" s="525">
        <v>3.0</v>
      </c>
      <c r="F223" s="525">
        <v>2.0</v>
      </c>
      <c r="G223" s="525">
        <v>3.0</v>
      </c>
      <c r="H223" s="525">
        <v>2.0</v>
      </c>
      <c r="I223" s="525">
        <v>10.0</v>
      </c>
      <c r="J223" s="15"/>
      <c r="K223" s="15"/>
      <c r="L223" s="15"/>
      <c r="M223" s="15"/>
      <c r="N223" s="15"/>
      <c r="O223" s="15"/>
      <c r="P223" s="15"/>
    </row>
    <row r="224" ht="15.75" customHeight="1">
      <c r="A224" s="16"/>
      <c r="B224" s="16"/>
      <c r="C224" s="16"/>
      <c r="D224" s="16"/>
      <c r="E224" s="525">
        <v>3.0</v>
      </c>
      <c r="F224" s="525">
        <v>2.0</v>
      </c>
      <c r="G224" s="525">
        <v>3.0</v>
      </c>
      <c r="H224" s="525">
        <v>2.0</v>
      </c>
      <c r="I224" s="525">
        <v>10.0</v>
      </c>
      <c r="J224" s="16"/>
      <c r="K224" s="16"/>
      <c r="L224" s="16"/>
      <c r="M224" s="16"/>
      <c r="N224" s="16"/>
      <c r="O224" s="16"/>
      <c r="P224" s="16"/>
    </row>
    <row r="225" ht="15.75" customHeight="1">
      <c r="A225" s="579">
        <v>17.0</v>
      </c>
      <c r="B225" s="581" t="s">
        <v>75</v>
      </c>
      <c r="C225" s="482" t="s">
        <v>76</v>
      </c>
      <c r="D225" s="483" t="s">
        <v>77</v>
      </c>
      <c r="E225" s="505">
        <v>3.0</v>
      </c>
      <c r="F225" s="505">
        <v>2.0</v>
      </c>
      <c r="G225" s="505">
        <v>3.0</v>
      </c>
      <c r="H225" s="505">
        <v>2.0</v>
      </c>
      <c r="I225" s="505">
        <v>10.0</v>
      </c>
      <c r="J225" s="575">
        <f>AVERAGE(I225:I236)</f>
        <v>8.75</v>
      </c>
      <c r="K225" s="581">
        <v>3.0</v>
      </c>
      <c r="L225" s="581">
        <v>4.0</v>
      </c>
      <c r="M225" s="581">
        <v>3.0</v>
      </c>
      <c r="N225" s="581">
        <v>3.0</v>
      </c>
      <c r="O225" s="576">
        <f>SUM(K225:N236)</f>
        <v>13</v>
      </c>
      <c r="P225" s="577">
        <f>SUM(J225,O225)</f>
        <v>21.75</v>
      </c>
    </row>
    <row r="226" ht="15.75" customHeight="1">
      <c r="A226" s="15"/>
      <c r="B226" s="15"/>
      <c r="C226" s="15"/>
      <c r="D226" s="15"/>
      <c r="E226" s="505">
        <v>3.0</v>
      </c>
      <c r="F226" s="505">
        <v>2.0</v>
      </c>
      <c r="G226" s="505">
        <v>3.0</v>
      </c>
      <c r="H226" s="505">
        <v>2.0</v>
      </c>
      <c r="I226" s="505">
        <v>10.0</v>
      </c>
      <c r="J226" s="15"/>
      <c r="K226" s="15"/>
      <c r="L226" s="15"/>
      <c r="M226" s="15"/>
      <c r="N226" s="15"/>
      <c r="O226" s="15"/>
      <c r="P226" s="15"/>
    </row>
    <row r="227" ht="15.75" customHeight="1">
      <c r="A227" s="15"/>
      <c r="B227" s="15"/>
      <c r="C227" s="15"/>
      <c r="D227" s="15"/>
      <c r="E227" s="505">
        <v>3.0</v>
      </c>
      <c r="F227" s="505">
        <v>2.0</v>
      </c>
      <c r="G227" s="505">
        <v>3.0</v>
      </c>
      <c r="H227" s="505">
        <v>2.0</v>
      </c>
      <c r="I227" s="505">
        <v>10.0</v>
      </c>
      <c r="J227" s="15"/>
      <c r="K227" s="15"/>
      <c r="L227" s="15"/>
      <c r="M227" s="15"/>
      <c r="N227" s="15"/>
      <c r="O227" s="15"/>
      <c r="P227" s="15"/>
    </row>
    <row r="228" ht="15.75" customHeight="1">
      <c r="A228" s="15"/>
      <c r="B228" s="15"/>
      <c r="C228" s="15"/>
      <c r="D228" s="15"/>
      <c r="E228" s="505">
        <v>1.0</v>
      </c>
      <c r="F228" s="590">
        <v>2.0</v>
      </c>
      <c r="G228" s="590">
        <v>3.0</v>
      </c>
      <c r="H228" s="590">
        <v>3.0</v>
      </c>
      <c r="I228" s="590">
        <v>9.0</v>
      </c>
      <c r="J228" s="15"/>
      <c r="K228" s="15"/>
      <c r="L228" s="15"/>
      <c r="M228" s="15"/>
      <c r="N228" s="15"/>
      <c r="O228" s="15"/>
      <c r="P228" s="15"/>
    </row>
    <row r="229" ht="15.75" customHeight="1">
      <c r="A229" s="15"/>
      <c r="B229" s="15"/>
      <c r="C229" s="15"/>
      <c r="D229" s="15"/>
      <c r="E229" s="505">
        <v>2.0</v>
      </c>
      <c r="F229" s="505">
        <v>1.0</v>
      </c>
      <c r="G229" s="505">
        <v>2.0</v>
      </c>
      <c r="H229" s="505">
        <v>2.0</v>
      </c>
      <c r="I229" s="505">
        <v>7.0</v>
      </c>
      <c r="J229" s="15"/>
      <c r="K229" s="15"/>
      <c r="L229" s="15"/>
      <c r="M229" s="15"/>
      <c r="N229" s="15"/>
      <c r="O229" s="15"/>
      <c r="P229" s="15"/>
    </row>
    <row r="230" ht="15.75" customHeight="1">
      <c r="A230" s="15"/>
      <c r="B230" s="15"/>
      <c r="C230" s="15"/>
      <c r="D230" s="15"/>
      <c r="E230" s="505">
        <v>2.0</v>
      </c>
      <c r="F230" s="505">
        <v>1.0</v>
      </c>
      <c r="G230" s="505">
        <v>2.0</v>
      </c>
      <c r="H230" s="505">
        <v>1.0</v>
      </c>
      <c r="I230" s="505">
        <v>6.0</v>
      </c>
      <c r="J230" s="15"/>
      <c r="K230" s="15"/>
      <c r="L230" s="15"/>
      <c r="M230" s="15"/>
      <c r="N230" s="15"/>
      <c r="O230" s="15"/>
      <c r="P230" s="15"/>
    </row>
    <row r="231" ht="15.75" customHeight="1">
      <c r="A231" s="15"/>
      <c r="B231" s="15"/>
      <c r="C231" s="15"/>
      <c r="D231" s="15"/>
      <c r="E231" s="505">
        <v>3.0</v>
      </c>
      <c r="F231" s="505">
        <v>3.0</v>
      </c>
      <c r="G231" s="505">
        <v>1.0</v>
      </c>
      <c r="H231" s="505">
        <v>2.0</v>
      </c>
      <c r="I231" s="505">
        <v>8.0</v>
      </c>
      <c r="J231" s="15"/>
      <c r="K231" s="15"/>
      <c r="L231" s="15"/>
      <c r="M231" s="15"/>
      <c r="N231" s="15"/>
      <c r="O231" s="15"/>
      <c r="P231" s="15"/>
    </row>
    <row r="232" ht="15.75" customHeight="1">
      <c r="A232" s="15"/>
      <c r="B232" s="15"/>
      <c r="C232" s="15"/>
      <c r="D232" s="15"/>
      <c r="E232" s="505">
        <v>2.0</v>
      </c>
      <c r="F232" s="505">
        <v>1.0</v>
      </c>
      <c r="G232" s="505">
        <v>3.0</v>
      </c>
      <c r="H232" s="505">
        <v>2.0</v>
      </c>
      <c r="I232" s="505">
        <v>8.0</v>
      </c>
      <c r="J232" s="15"/>
      <c r="K232" s="15"/>
      <c r="L232" s="15"/>
      <c r="M232" s="15"/>
      <c r="N232" s="15"/>
      <c r="O232" s="15"/>
      <c r="P232" s="15"/>
    </row>
    <row r="233" ht="15.75" customHeight="1">
      <c r="A233" s="15"/>
      <c r="B233" s="15"/>
      <c r="C233" s="15"/>
      <c r="D233" s="15"/>
      <c r="E233" s="505">
        <v>3.0</v>
      </c>
      <c r="F233" s="505">
        <v>1.0</v>
      </c>
      <c r="G233" s="505">
        <v>3.0</v>
      </c>
      <c r="H233" s="505">
        <v>1.0</v>
      </c>
      <c r="I233" s="505">
        <v>8.0</v>
      </c>
      <c r="J233" s="15"/>
      <c r="K233" s="15"/>
      <c r="L233" s="15"/>
      <c r="M233" s="15"/>
      <c r="N233" s="15"/>
      <c r="O233" s="15"/>
      <c r="P233" s="15"/>
    </row>
    <row r="234" ht="15.75" customHeight="1">
      <c r="A234" s="15"/>
      <c r="B234" s="15"/>
      <c r="C234" s="15"/>
      <c r="D234" s="15"/>
      <c r="E234" s="505">
        <v>3.0</v>
      </c>
      <c r="F234" s="505">
        <v>2.0</v>
      </c>
      <c r="G234" s="505">
        <v>2.0</v>
      </c>
      <c r="H234" s="505">
        <v>2.0</v>
      </c>
      <c r="I234" s="505">
        <v>9.0</v>
      </c>
      <c r="J234" s="15"/>
      <c r="K234" s="15"/>
      <c r="L234" s="15"/>
      <c r="M234" s="15"/>
      <c r="N234" s="15"/>
      <c r="O234" s="15"/>
      <c r="P234" s="15"/>
    </row>
    <row r="235" ht="15.75" customHeight="1">
      <c r="A235" s="15"/>
      <c r="B235" s="15"/>
      <c r="C235" s="15"/>
      <c r="D235" s="15"/>
      <c r="E235" s="505">
        <v>3.0</v>
      </c>
      <c r="F235" s="505">
        <v>2.0</v>
      </c>
      <c r="G235" s="505">
        <v>3.0</v>
      </c>
      <c r="H235" s="505">
        <v>2.0</v>
      </c>
      <c r="I235" s="505">
        <v>10.0</v>
      </c>
      <c r="J235" s="15"/>
      <c r="K235" s="15"/>
      <c r="L235" s="15"/>
      <c r="M235" s="15"/>
      <c r="N235" s="15"/>
      <c r="O235" s="15"/>
      <c r="P235" s="15"/>
    </row>
    <row r="236" ht="15.75" customHeight="1">
      <c r="A236" s="16"/>
      <c r="B236" s="16"/>
      <c r="C236" s="16"/>
      <c r="D236" s="16"/>
      <c r="E236" s="505">
        <v>3.0</v>
      </c>
      <c r="F236" s="505">
        <v>2.0</v>
      </c>
      <c r="G236" s="505">
        <v>3.0</v>
      </c>
      <c r="H236" s="505">
        <v>2.0</v>
      </c>
      <c r="I236" s="505">
        <v>10.0</v>
      </c>
      <c r="J236" s="16"/>
      <c r="K236" s="16"/>
      <c r="L236" s="16"/>
      <c r="M236" s="16"/>
      <c r="N236" s="16"/>
      <c r="O236" s="16"/>
      <c r="P236" s="16"/>
    </row>
    <row r="237" ht="15.75" customHeight="1">
      <c r="A237" s="579">
        <v>18.0</v>
      </c>
      <c r="B237" s="581" t="s">
        <v>78</v>
      </c>
      <c r="C237" s="482" t="s">
        <v>79</v>
      </c>
      <c r="D237" s="483" t="s">
        <v>80</v>
      </c>
      <c r="E237" s="505">
        <v>3.0</v>
      </c>
      <c r="F237" s="505">
        <v>2.0</v>
      </c>
      <c r="G237" s="505">
        <v>3.0</v>
      </c>
      <c r="H237" s="505">
        <v>2.0</v>
      </c>
      <c r="I237" s="505">
        <v>10.0</v>
      </c>
      <c r="J237" s="575">
        <f>AVERAGE(I237:I248)</f>
        <v>8.833333333</v>
      </c>
      <c r="K237" s="581">
        <v>3.0</v>
      </c>
      <c r="L237" s="581">
        <v>4.0</v>
      </c>
      <c r="M237" s="581">
        <v>3.0</v>
      </c>
      <c r="N237" s="581">
        <v>3.0</v>
      </c>
      <c r="O237" s="576">
        <f>SUM(K237:N248)</f>
        <v>13</v>
      </c>
      <c r="P237" s="577">
        <f>SUM(J237,O237)</f>
        <v>21.83333333</v>
      </c>
    </row>
    <row r="238" ht="15.75" customHeight="1">
      <c r="A238" s="15"/>
      <c r="B238" s="15"/>
      <c r="C238" s="15"/>
      <c r="D238" s="15"/>
      <c r="E238" s="505">
        <v>3.0</v>
      </c>
      <c r="F238" s="505">
        <v>2.0</v>
      </c>
      <c r="G238" s="505">
        <v>3.0</v>
      </c>
      <c r="H238" s="505">
        <v>2.0</v>
      </c>
      <c r="I238" s="505">
        <v>10.0</v>
      </c>
      <c r="J238" s="15"/>
      <c r="K238" s="15"/>
      <c r="L238" s="15"/>
      <c r="M238" s="15"/>
      <c r="N238" s="15"/>
      <c r="O238" s="15"/>
      <c r="P238" s="15"/>
    </row>
    <row r="239" ht="15.75" customHeight="1">
      <c r="A239" s="15"/>
      <c r="B239" s="15"/>
      <c r="C239" s="15"/>
      <c r="D239" s="15"/>
      <c r="E239" s="505">
        <v>3.0</v>
      </c>
      <c r="F239" s="505">
        <v>2.0</v>
      </c>
      <c r="G239" s="505">
        <v>3.0</v>
      </c>
      <c r="H239" s="505">
        <v>2.0</v>
      </c>
      <c r="I239" s="505">
        <v>10.0</v>
      </c>
      <c r="J239" s="15"/>
      <c r="K239" s="15"/>
      <c r="L239" s="15"/>
      <c r="M239" s="15"/>
      <c r="N239" s="15"/>
      <c r="O239" s="15"/>
      <c r="P239" s="15"/>
    </row>
    <row r="240" ht="15.75" customHeight="1">
      <c r="A240" s="15"/>
      <c r="B240" s="15"/>
      <c r="C240" s="15"/>
      <c r="D240" s="15"/>
      <c r="E240" s="505">
        <v>1.0</v>
      </c>
      <c r="F240" s="590">
        <v>2.0</v>
      </c>
      <c r="G240" s="590">
        <v>3.0</v>
      </c>
      <c r="H240" s="590">
        <v>3.0</v>
      </c>
      <c r="I240" s="590">
        <v>9.0</v>
      </c>
      <c r="J240" s="15"/>
      <c r="K240" s="15"/>
      <c r="L240" s="15"/>
      <c r="M240" s="15"/>
      <c r="N240" s="15"/>
      <c r="O240" s="15"/>
      <c r="P240" s="15"/>
    </row>
    <row r="241" ht="15.75" customHeight="1">
      <c r="A241" s="15"/>
      <c r="B241" s="15"/>
      <c r="C241" s="15"/>
      <c r="D241" s="15"/>
      <c r="E241" s="505">
        <v>2.0</v>
      </c>
      <c r="F241" s="505">
        <v>1.0</v>
      </c>
      <c r="G241" s="505">
        <v>2.0</v>
      </c>
      <c r="H241" s="505">
        <v>2.0</v>
      </c>
      <c r="I241" s="505">
        <v>7.0</v>
      </c>
      <c r="J241" s="15"/>
      <c r="K241" s="15"/>
      <c r="L241" s="15"/>
      <c r="M241" s="15"/>
      <c r="N241" s="15"/>
      <c r="O241" s="15"/>
      <c r="P241" s="15"/>
    </row>
    <row r="242" ht="15.75" customHeight="1">
      <c r="A242" s="15"/>
      <c r="B242" s="15"/>
      <c r="C242" s="15"/>
      <c r="D242" s="15"/>
      <c r="E242" s="505">
        <v>2.0</v>
      </c>
      <c r="F242" s="505">
        <v>1.0</v>
      </c>
      <c r="G242" s="505">
        <v>2.0</v>
      </c>
      <c r="H242" s="590">
        <v>3.0</v>
      </c>
      <c r="I242" s="590">
        <v>7.0</v>
      </c>
      <c r="J242" s="15"/>
      <c r="K242" s="15"/>
      <c r="L242" s="15"/>
      <c r="M242" s="15"/>
      <c r="N242" s="15"/>
      <c r="O242" s="15"/>
      <c r="P242" s="15"/>
    </row>
    <row r="243" ht="15.75" customHeight="1">
      <c r="A243" s="15"/>
      <c r="B243" s="15"/>
      <c r="C243" s="15"/>
      <c r="D243" s="15"/>
      <c r="E243" s="505">
        <v>3.0</v>
      </c>
      <c r="F243" s="505">
        <v>3.0</v>
      </c>
      <c r="G243" s="505">
        <v>1.0</v>
      </c>
      <c r="H243" s="505">
        <v>2.0</v>
      </c>
      <c r="I243" s="505">
        <v>8.0</v>
      </c>
      <c r="J243" s="15"/>
      <c r="K243" s="15"/>
      <c r="L243" s="15"/>
      <c r="M243" s="15"/>
      <c r="N243" s="15"/>
      <c r="O243" s="15"/>
      <c r="P243" s="15"/>
    </row>
    <row r="244" ht="15.75" customHeight="1">
      <c r="A244" s="15"/>
      <c r="B244" s="15"/>
      <c r="C244" s="15"/>
      <c r="D244" s="15"/>
      <c r="E244" s="505">
        <v>2.0</v>
      </c>
      <c r="F244" s="505">
        <v>1.0</v>
      </c>
      <c r="G244" s="505">
        <v>3.0</v>
      </c>
      <c r="H244" s="505">
        <v>2.0</v>
      </c>
      <c r="I244" s="505">
        <v>8.0</v>
      </c>
      <c r="J244" s="15"/>
      <c r="K244" s="15"/>
      <c r="L244" s="15"/>
      <c r="M244" s="15"/>
      <c r="N244" s="15"/>
      <c r="O244" s="15"/>
      <c r="P244" s="15"/>
    </row>
    <row r="245" ht="15.75" customHeight="1">
      <c r="A245" s="15"/>
      <c r="B245" s="15"/>
      <c r="C245" s="15"/>
      <c r="D245" s="15"/>
      <c r="E245" s="505">
        <v>3.0</v>
      </c>
      <c r="F245" s="505">
        <v>1.0</v>
      </c>
      <c r="G245" s="505">
        <v>3.0</v>
      </c>
      <c r="H245" s="505">
        <v>1.0</v>
      </c>
      <c r="I245" s="505">
        <v>8.0</v>
      </c>
      <c r="J245" s="15"/>
      <c r="K245" s="15"/>
      <c r="L245" s="15"/>
      <c r="M245" s="15"/>
      <c r="N245" s="15"/>
      <c r="O245" s="15"/>
      <c r="P245" s="15"/>
    </row>
    <row r="246" ht="15.75" customHeight="1">
      <c r="A246" s="15"/>
      <c r="B246" s="15"/>
      <c r="C246" s="15"/>
      <c r="D246" s="15"/>
      <c r="E246" s="505">
        <v>3.0</v>
      </c>
      <c r="F246" s="505">
        <v>2.0</v>
      </c>
      <c r="G246" s="505">
        <v>2.0</v>
      </c>
      <c r="H246" s="505">
        <v>2.0</v>
      </c>
      <c r="I246" s="505">
        <v>9.0</v>
      </c>
      <c r="J246" s="15"/>
      <c r="K246" s="15"/>
      <c r="L246" s="15"/>
      <c r="M246" s="15"/>
      <c r="N246" s="15"/>
      <c r="O246" s="15"/>
      <c r="P246" s="15"/>
    </row>
    <row r="247" ht="15.75" customHeight="1">
      <c r="A247" s="15"/>
      <c r="B247" s="15"/>
      <c r="C247" s="15"/>
      <c r="D247" s="15"/>
      <c r="E247" s="505">
        <v>3.0</v>
      </c>
      <c r="F247" s="505">
        <v>2.0</v>
      </c>
      <c r="G247" s="505">
        <v>3.0</v>
      </c>
      <c r="H247" s="505">
        <v>2.0</v>
      </c>
      <c r="I247" s="505">
        <v>10.0</v>
      </c>
      <c r="J247" s="15"/>
      <c r="K247" s="15"/>
      <c r="L247" s="15"/>
      <c r="M247" s="15"/>
      <c r="N247" s="15"/>
      <c r="O247" s="15"/>
      <c r="P247" s="15"/>
    </row>
    <row r="248" ht="15.75" customHeight="1">
      <c r="A248" s="16"/>
      <c r="B248" s="16"/>
      <c r="C248" s="16"/>
      <c r="D248" s="16"/>
      <c r="E248" s="505">
        <v>3.0</v>
      </c>
      <c r="F248" s="505">
        <v>2.0</v>
      </c>
      <c r="G248" s="505">
        <v>3.0</v>
      </c>
      <c r="H248" s="505">
        <v>2.0</v>
      </c>
      <c r="I248" s="505">
        <v>10.0</v>
      </c>
      <c r="J248" s="16"/>
      <c r="K248" s="16"/>
      <c r="L248" s="16"/>
      <c r="M248" s="16"/>
      <c r="N248" s="16"/>
      <c r="O248" s="16"/>
      <c r="P248" s="16"/>
    </row>
    <row r="249" ht="15.75" customHeight="1">
      <c r="A249" s="579">
        <v>19.0</v>
      </c>
      <c r="B249" s="581" t="s">
        <v>81</v>
      </c>
      <c r="C249" s="482" t="s">
        <v>82</v>
      </c>
      <c r="D249" s="483" t="s">
        <v>83</v>
      </c>
      <c r="E249" s="525">
        <v>2.0</v>
      </c>
      <c r="F249" s="525">
        <v>1.0</v>
      </c>
      <c r="G249" s="525">
        <v>2.0</v>
      </c>
      <c r="H249" s="525">
        <v>2.0</v>
      </c>
      <c r="I249" s="525">
        <v>7.0</v>
      </c>
      <c r="J249" s="575">
        <f>AVERAGE(I249:I260)</f>
        <v>6.583333333</v>
      </c>
      <c r="K249" s="581">
        <v>2.0</v>
      </c>
      <c r="L249" s="581">
        <v>2.0</v>
      </c>
      <c r="M249" s="581">
        <v>2.0</v>
      </c>
      <c r="N249" s="581">
        <v>2.0</v>
      </c>
      <c r="O249" s="576">
        <f>SUM(K249:N260)</f>
        <v>8</v>
      </c>
      <c r="P249" s="577">
        <f>SUM(J249,O249)</f>
        <v>14.58333333</v>
      </c>
    </row>
    <row r="250" ht="15.75" customHeight="1">
      <c r="A250" s="15"/>
      <c r="B250" s="15"/>
      <c r="C250" s="15"/>
      <c r="D250" s="15"/>
      <c r="E250" s="525">
        <v>2.0</v>
      </c>
      <c r="F250" s="525">
        <v>1.0</v>
      </c>
      <c r="G250" s="525">
        <v>2.0</v>
      </c>
      <c r="H250" s="525">
        <v>2.0</v>
      </c>
      <c r="I250" s="525">
        <v>7.0</v>
      </c>
      <c r="J250" s="15"/>
      <c r="K250" s="15"/>
      <c r="L250" s="15"/>
      <c r="M250" s="15"/>
      <c r="N250" s="15"/>
      <c r="O250" s="15"/>
      <c r="P250" s="15"/>
    </row>
    <row r="251" ht="15.75" customHeight="1">
      <c r="A251" s="15"/>
      <c r="B251" s="15"/>
      <c r="C251" s="15"/>
      <c r="D251" s="15"/>
      <c r="E251" s="525">
        <v>2.0</v>
      </c>
      <c r="F251" s="525">
        <v>2.0</v>
      </c>
      <c r="G251" s="525">
        <v>1.0</v>
      </c>
      <c r="H251" s="525">
        <v>2.0</v>
      </c>
      <c r="I251" s="525">
        <v>7.0</v>
      </c>
      <c r="J251" s="15"/>
      <c r="K251" s="15"/>
      <c r="L251" s="15"/>
      <c r="M251" s="15"/>
      <c r="N251" s="15"/>
      <c r="O251" s="15"/>
      <c r="P251" s="15"/>
    </row>
    <row r="252" ht="15.75" customHeight="1">
      <c r="A252" s="15"/>
      <c r="B252" s="15"/>
      <c r="C252" s="15"/>
      <c r="D252" s="15"/>
      <c r="E252" s="525">
        <v>2.0</v>
      </c>
      <c r="F252" s="525">
        <v>1.0</v>
      </c>
      <c r="G252" s="525">
        <v>2.0</v>
      </c>
      <c r="H252" s="525">
        <v>2.0</v>
      </c>
      <c r="I252" s="525">
        <v>7.0</v>
      </c>
      <c r="J252" s="15"/>
      <c r="K252" s="15"/>
      <c r="L252" s="15"/>
      <c r="M252" s="15"/>
      <c r="N252" s="15"/>
      <c r="O252" s="15"/>
      <c r="P252" s="15"/>
    </row>
    <row r="253" ht="15.75" customHeight="1">
      <c r="A253" s="15"/>
      <c r="B253" s="15"/>
      <c r="C253" s="15"/>
      <c r="D253" s="15"/>
      <c r="E253" s="525">
        <v>2.0</v>
      </c>
      <c r="F253" s="525">
        <v>1.0</v>
      </c>
      <c r="G253" s="525">
        <v>2.0</v>
      </c>
      <c r="H253" s="525">
        <v>2.0</v>
      </c>
      <c r="I253" s="525">
        <v>7.0</v>
      </c>
      <c r="J253" s="15"/>
      <c r="K253" s="15"/>
      <c r="L253" s="15"/>
      <c r="M253" s="15"/>
      <c r="N253" s="15"/>
      <c r="O253" s="15"/>
      <c r="P253" s="15"/>
    </row>
    <row r="254" ht="15.75" customHeight="1">
      <c r="A254" s="15"/>
      <c r="B254" s="15"/>
      <c r="C254" s="15"/>
      <c r="D254" s="15"/>
      <c r="E254" s="525">
        <v>1.0</v>
      </c>
      <c r="F254" s="525">
        <v>1.0</v>
      </c>
      <c r="G254" s="525">
        <v>2.0</v>
      </c>
      <c r="H254" s="525">
        <v>2.0</v>
      </c>
      <c r="I254" s="525">
        <v>6.0</v>
      </c>
      <c r="J254" s="15"/>
      <c r="K254" s="15"/>
      <c r="L254" s="15"/>
      <c r="M254" s="15"/>
      <c r="N254" s="15"/>
      <c r="O254" s="15"/>
      <c r="P254" s="15"/>
    </row>
    <row r="255" ht="15.75" customHeight="1">
      <c r="A255" s="15"/>
      <c r="B255" s="15"/>
      <c r="C255" s="15"/>
      <c r="D255" s="15"/>
      <c r="E255" s="525">
        <v>2.0</v>
      </c>
      <c r="F255" s="525">
        <v>2.0</v>
      </c>
      <c r="G255" s="525">
        <v>1.0</v>
      </c>
      <c r="H255" s="525">
        <v>2.0</v>
      </c>
      <c r="I255" s="525">
        <v>7.0</v>
      </c>
      <c r="J255" s="15"/>
      <c r="K255" s="15"/>
      <c r="L255" s="15"/>
      <c r="M255" s="15"/>
      <c r="N255" s="15"/>
      <c r="O255" s="15"/>
      <c r="P255" s="15"/>
    </row>
    <row r="256" ht="15.75" customHeight="1">
      <c r="A256" s="15"/>
      <c r="B256" s="15"/>
      <c r="C256" s="15"/>
      <c r="D256" s="15"/>
      <c r="E256" s="525">
        <v>2.0</v>
      </c>
      <c r="F256" s="525">
        <v>1.0</v>
      </c>
      <c r="G256" s="525">
        <v>2.0</v>
      </c>
      <c r="H256" s="525">
        <v>2.0</v>
      </c>
      <c r="I256" s="525">
        <v>6.0</v>
      </c>
      <c r="J256" s="15"/>
      <c r="K256" s="15"/>
      <c r="L256" s="15"/>
      <c r="M256" s="15"/>
      <c r="N256" s="15"/>
      <c r="O256" s="15"/>
      <c r="P256" s="15"/>
    </row>
    <row r="257" ht="15.75" customHeight="1">
      <c r="A257" s="15"/>
      <c r="B257" s="15"/>
      <c r="C257" s="15"/>
      <c r="D257" s="15"/>
      <c r="E257" s="525">
        <v>2.0</v>
      </c>
      <c r="F257" s="525">
        <v>2.0</v>
      </c>
      <c r="G257" s="525">
        <v>2.0</v>
      </c>
      <c r="H257" s="525">
        <v>2.0</v>
      </c>
      <c r="I257" s="525">
        <v>7.0</v>
      </c>
      <c r="J257" s="15"/>
      <c r="K257" s="15"/>
      <c r="L257" s="15"/>
      <c r="M257" s="15"/>
      <c r="N257" s="15"/>
      <c r="O257" s="15"/>
      <c r="P257" s="15"/>
    </row>
    <row r="258" ht="15.75" customHeight="1">
      <c r="A258" s="15"/>
      <c r="B258" s="15"/>
      <c r="C258" s="15"/>
      <c r="D258" s="15"/>
      <c r="E258" s="525">
        <v>2.0</v>
      </c>
      <c r="F258" s="525">
        <v>2.0</v>
      </c>
      <c r="G258" s="525">
        <v>1.0</v>
      </c>
      <c r="H258" s="525">
        <v>1.0</v>
      </c>
      <c r="I258" s="525">
        <v>6.0</v>
      </c>
      <c r="J258" s="15"/>
      <c r="K258" s="15"/>
      <c r="L258" s="15"/>
      <c r="M258" s="15"/>
      <c r="N258" s="15"/>
      <c r="O258" s="15"/>
      <c r="P258" s="15"/>
    </row>
    <row r="259" ht="15.75" customHeight="1">
      <c r="A259" s="15"/>
      <c r="B259" s="15"/>
      <c r="C259" s="15"/>
      <c r="D259" s="15"/>
      <c r="E259" s="525">
        <v>1.0</v>
      </c>
      <c r="F259" s="525">
        <v>1.0</v>
      </c>
      <c r="G259" s="525">
        <v>2.0</v>
      </c>
      <c r="H259" s="525">
        <v>2.0</v>
      </c>
      <c r="I259" s="525">
        <v>6.0</v>
      </c>
      <c r="J259" s="15"/>
      <c r="K259" s="15"/>
      <c r="L259" s="15"/>
      <c r="M259" s="15"/>
      <c r="N259" s="15"/>
      <c r="O259" s="15"/>
      <c r="P259" s="15"/>
    </row>
    <row r="260" ht="15.75" customHeight="1">
      <c r="A260" s="16"/>
      <c r="B260" s="16"/>
      <c r="C260" s="16"/>
      <c r="D260" s="16"/>
      <c r="E260" s="525">
        <v>1.0</v>
      </c>
      <c r="F260" s="525">
        <v>1.0</v>
      </c>
      <c r="G260" s="525">
        <v>2.0</v>
      </c>
      <c r="H260" s="525">
        <v>2.0</v>
      </c>
      <c r="I260" s="525">
        <v>6.0</v>
      </c>
      <c r="J260" s="16"/>
      <c r="K260" s="16"/>
      <c r="L260" s="16"/>
      <c r="M260" s="16"/>
      <c r="N260" s="16"/>
      <c r="O260" s="16"/>
      <c r="P260" s="16"/>
    </row>
    <row r="261" ht="15.75" customHeight="1">
      <c r="A261" s="579">
        <v>20.0</v>
      </c>
      <c r="B261" s="581" t="s">
        <v>84</v>
      </c>
      <c r="C261" s="482" t="s">
        <v>85</v>
      </c>
      <c r="D261" s="483" t="s">
        <v>86</v>
      </c>
      <c r="E261" s="505">
        <v>3.0</v>
      </c>
      <c r="F261" s="505">
        <v>2.0</v>
      </c>
      <c r="G261" s="505">
        <v>3.0</v>
      </c>
      <c r="H261" s="505">
        <v>2.0</v>
      </c>
      <c r="I261" s="505">
        <v>10.0</v>
      </c>
      <c r="J261" s="575">
        <f>AVERAGE(I261:I272)</f>
        <v>8.833333333</v>
      </c>
      <c r="K261" s="581">
        <v>3.0</v>
      </c>
      <c r="L261" s="581">
        <v>4.0</v>
      </c>
      <c r="M261" s="581">
        <v>3.0</v>
      </c>
      <c r="N261" s="581">
        <v>3.0</v>
      </c>
      <c r="O261" s="576">
        <f>SUM(K261:N272)</f>
        <v>13</v>
      </c>
      <c r="P261" s="577">
        <f>SUM(J261,O261)</f>
        <v>21.83333333</v>
      </c>
    </row>
    <row r="262" ht="15.75" customHeight="1">
      <c r="A262" s="15"/>
      <c r="B262" s="15"/>
      <c r="C262" s="15"/>
      <c r="D262" s="15"/>
      <c r="E262" s="505">
        <v>3.0</v>
      </c>
      <c r="F262" s="505">
        <v>2.0</v>
      </c>
      <c r="G262" s="505">
        <v>3.0</v>
      </c>
      <c r="H262" s="505">
        <v>2.0</v>
      </c>
      <c r="I262" s="505">
        <v>10.0</v>
      </c>
      <c r="J262" s="15"/>
      <c r="K262" s="15"/>
      <c r="L262" s="15"/>
      <c r="M262" s="15"/>
      <c r="N262" s="15"/>
      <c r="O262" s="15"/>
      <c r="P262" s="15"/>
    </row>
    <row r="263" ht="15.75" customHeight="1">
      <c r="A263" s="15"/>
      <c r="B263" s="15"/>
      <c r="C263" s="15"/>
      <c r="D263" s="15"/>
      <c r="E263" s="505">
        <v>3.0</v>
      </c>
      <c r="F263" s="505">
        <v>2.0</v>
      </c>
      <c r="G263" s="505">
        <v>3.0</v>
      </c>
      <c r="H263" s="505">
        <v>2.0</v>
      </c>
      <c r="I263" s="505">
        <v>10.0</v>
      </c>
      <c r="J263" s="15"/>
      <c r="K263" s="15"/>
      <c r="L263" s="15"/>
      <c r="M263" s="15"/>
      <c r="N263" s="15"/>
      <c r="O263" s="15"/>
      <c r="P263" s="15"/>
    </row>
    <row r="264" ht="15.75" customHeight="1">
      <c r="A264" s="15"/>
      <c r="B264" s="15"/>
      <c r="C264" s="15"/>
      <c r="D264" s="15"/>
      <c r="E264" s="505">
        <v>1.0</v>
      </c>
      <c r="F264" s="590">
        <v>2.0</v>
      </c>
      <c r="G264" s="590">
        <v>3.0</v>
      </c>
      <c r="H264" s="590">
        <v>3.0</v>
      </c>
      <c r="I264" s="590">
        <v>9.0</v>
      </c>
      <c r="J264" s="15"/>
      <c r="K264" s="15"/>
      <c r="L264" s="15"/>
      <c r="M264" s="15"/>
      <c r="N264" s="15"/>
      <c r="O264" s="15"/>
      <c r="P264" s="15"/>
    </row>
    <row r="265" ht="15.75" customHeight="1">
      <c r="A265" s="15"/>
      <c r="B265" s="15"/>
      <c r="C265" s="15"/>
      <c r="D265" s="15"/>
      <c r="E265" s="505">
        <v>2.0</v>
      </c>
      <c r="F265" s="505">
        <v>1.0</v>
      </c>
      <c r="G265" s="505">
        <v>2.0</v>
      </c>
      <c r="H265" s="505">
        <v>2.0</v>
      </c>
      <c r="I265" s="505">
        <v>7.0</v>
      </c>
      <c r="J265" s="15"/>
      <c r="K265" s="15"/>
      <c r="L265" s="15"/>
      <c r="M265" s="15"/>
      <c r="N265" s="15"/>
      <c r="O265" s="15"/>
      <c r="P265" s="15"/>
    </row>
    <row r="266" ht="15.75" customHeight="1">
      <c r="A266" s="15"/>
      <c r="B266" s="15"/>
      <c r="C266" s="15"/>
      <c r="D266" s="15"/>
      <c r="E266" s="505">
        <v>2.0</v>
      </c>
      <c r="F266" s="505">
        <v>1.0</v>
      </c>
      <c r="G266" s="505">
        <v>2.0</v>
      </c>
      <c r="H266" s="590">
        <v>3.0</v>
      </c>
      <c r="I266" s="590">
        <v>7.0</v>
      </c>
      <c r="J266" s="15"/>
      <c r="K266" s="15"/>
      <c r="L266" s="15"/>
      <c r="M266" s="15"/>
      <c r="N266" s="15"/>
      <c r="O266" s="15"/>
      <c r="P266" s="15"/>
    </row>
    <row r="267" ht="15.75" customHeight="1">
      <c r="A267" s="15"/>
      <c r="B267" s="15"/>
      <c r="C267" s="15"/>
      <c r="D267" s="15"/>
      <c r="E267" s="505">
        <v>3.0</v>
      </c>
      <c r="F267" s="505">
        <v>3.0</v>
      </c>
      <c r="G267" s="505">
        <v>1.0</v>
      </c>
      <c r="H267" s="505">
        <v>2.0</v>
      </c>
      <c r="I267" s="505">
        <v>8.0</v>
      </c>
      <c r="J267" s="15"/>
      <c r="K267" s="15"/>
      <c r="L267" s="15"/>
      <c r="M267" s="15"/>
      <c r="N267" s="15"/>
      <c r="O267" s="15"/>
      <c r="P267" s="15"/>
    </row>
    <row r="268" ht="15.75" customHeight="1">
      <c r="A268" s="15"/>
      <c r="B268" s="15"/>
      <c r="C268" s="15"/>
      <c r="D268" s="15"/>
      <c r="E268" s="505">
        <v>2.0</v>
      </c>
      <c r="F268" s="505">
        <v>1.0</v>
      </c>
      <c r="G268" s="505">
        <v>3.0</v>
      </c>
      <c r="H268" s="505">
        <v>2.0</v>
      </c>
      <c r="I268" s="505">
        <v>8.0</v>
      </c>
      <c r="J268" s="15"/>
      <c r="K268" s="15"/>
      <c r="L268" s="15"/>
      <c r="M268" s="15"/>
      <c r="N268" s="15"/>
      <c r="O268" s="15"/>
      <c r="P268" s="15"/>
    </row>
    <row r="269" ht="15.75" customHeight="1">
      <c r="A269" s="15"/>
      <c r="B269" s="15"/>
      <c r="C269" s="15"/>
      <c r="D269" s="15"/>
      <c r="E269" s="505">
        <v>3.0</v>
      </c>
      <c r="F269" s="505">
        <v>1.0</v>
      </c>
      <c r="G269" s="505">
        <v>3.0</v>
      </c>
      <c r="H269" s="505">
        <v>1.0</v>
      </c>
      <c r="I269" s="505">
        <v>8.0</v>
      </c>
      <c r="J269" s="15"/>
      <c r="K269" s="15"/>
      <c r="L269" s="15"/>
      <c r="M269" s="15"/>
      <c r="N269" s="15"/>
      <c r="O269" s="15"/>
      <c r="P269" s="15"/>
    </row>
    <row r="270" ht="15.75" customHeight="1">
      <c r="A270" s="15"/>
      <c r="B270" s="15"/>
      <c r="C270" s="15"/>
      <c r="D270" s="15"/>
      <c r="E270" s="505">
        <v>3.0</v>
      </c>
      <c r="F270" s="505">
        <v>2.0</v>
      </c>
      <c r="G270" s="505">
        <v>2.0</v>
      </c>
      <c r="H270" s="505">
        <v>2.0</v>
      </c>
      <c r="I270" s="505">
        <v>9.0</v>
      </c>
      <c r="J270" s="15"/>
      <c r="K270" s="15"/>
      <c r="L270" s="15"/>
      <c r="M270" s="15"/>
      <c r="N270" s="15"/>
      <c r="O270" s="15"/>
      <c r="P270" s="15"/>
    </row>
    <row r="271" ht="15.75" customHeight="1">
      <c r="A271" s="16"/>
      <c r="B271" s="16"/>
      <c r="C271" s="16"/>
      <c r="D271" s="16"/>
      <c r="E271" s="505">
        <v>3.0</v>
      </c>
      <c r="F271" s="505">
        <v>2.0</v>
      </c>
      <c r="G271" s="505">
        <v>3.0</v>
      </c>
      <c r="H271" s="505">
        <v>2.0</v>
      </c>
      <c r="I271" s="505">
        <v>10.0</v>
      </c>
      <c r="J271" s="15"/>
      <c r="K271" s="15"/>
      <c r="L271" s="15"/>
      <c r="M271" s="15"/>
      <c r="N271" s="15"/>
      <c r="O271" s="15"/>
      <c r="P271" s="15"/>
    </row>
    <row r="272" ht="15.75" customHeight="1">
      <c r="A272" s="579">
        <v>21.0</v>
      </c>
      <c r="B272" s="588" t="s">
        <v>87</v>
      </c>
      <c r="C272" s="482" t="s">
        <v>88</v>
      </c>
      <c r="D272" s="483" t="s">
        <v>89</v>
      </c>
      <c r="E272" s="505">
        <v>3.0</v>
      </c>
      <c r="F272" s="505">
        <v>2.0</v>
      </c>
      <c r="G272" s="505">
        <v>3.0</v>
      </c>
      <c r="H272" s="505">
        <v>2.0</v>
      </c>
      <c r="I272" s="505">
        <v>10.0</v>
      </c>
      <c r="J272" s="16"/>
      <c r="K272" s="16"/>
      <c r="L272" s="16"/>
      <c r="M272" s="16"/>
      <c r="N272" s="16"/>
      <c r="O272" s="16"/>
      <c r="P272" s="16"/>
    </row>
    <row r="273" ht="15.75" customHeight="1">
      <c r="A273" s="15"/>
      <c r="B273" s="15"/>
      <c r="C273" s="15"/>
      <c r="D273" s="15"/>
      <c r="E273" s="505">
        <v>3.0</v>
      </c>
      <c r="F273" s="505">
        <v>2.0</v>
      </c>
      <c r="G273" s="505">
        <v>3.0</v>
      </c>
      <c r="H273" s="505">
        <v>2.0</v>
      </c>
      <c r="I273" s="505">
        <v>10.0</v>
      </c>
      <c r="J273" s="582">
        <f>AVERAGE(I273:I284)</f>
        <v>8</v>
      </c>
      <c r="K273" s="591">
        <v>3.0</v>
      </c>
      <c r="L273" s="591">
        <v>3.0</v>
      </c>
      <c r="M273" s="591">
        <v>4.0</v>
      </c>
      <c r="N273" s="591">
        <v>4.0</v>
      </c>
      <c r="O273" s="582">
        <f>SUM(K273:N283)</f>
        <v>14</v>
      </c>
      <c r="P273" s="585">
        <f>SUM(J273,O273)</f>
        <v>22</v>
      </c>
    </row>
    <row r="274" ht="15.75" customHeight="1">
      <c r="A274" s="15"/>
      <c r="B274" s="15"/>
      <c r="C274" s="15"/>
      <c r="D274" s="15"/>
      <c r="E274" s="505">
        <v>3.0</v>
      </c>
      <c r="F274" s="505">
        <v>2.0</v>
      </c>
      <c r="G274" s="505">
        <v>3.0</v>
      </c>
      <c r="H274" s="505">
        <v>2.0</v>
      </c>
      <c r="I274" s="505">
        <v>10.0</v>
      </c>
      <c r="J274" s="15"/>
      <c r="K274" s="15"/>
      <c r="L274" s="15"/>
      <c r="M274" s="15"/>
      <c r="N274" s="15"/>
      <c r="O274" s="15"/>
      <c r="P274" s="15"/>
    </row>
    <row r="275" ht="15.75" customHeight="1">
      <c r="A275" s="15"/>
      <c r="B275" s="15"/>
      <c r="C275" s="15"/>
      <c r="D275" s="15"/>
      <c r="E275" s="505">
        <v>1.0</v>
      </c>
      <c r="F275" s="505">
        <v>0.0</v>
      </c>
      <c r="G275" s="505">
        <v>0.0</v>
      </c>
      <c r="H275" s="505">
        <v>0.0</v>
      </c>
      <c r="I275" s="505">
        <v>1.0</v>
      </c>
      <c r="J275" s="15"/>
      <c r="K275" s="15"/>
      <c r="L275" s="15"/>
      <c r="M275" s="15"/>
      <c r="N275" s="15"/>
      <c r="O275" s="15"/>
      <c r="P275" s="15"/>
    </row>
    <row r="276" ht="15.75" customHeight="1">
      <c r="A276" s="15"/>
      <c r="B276" s="15"/>
      <c r="C276" s="15"/>
      <c r="D276" s="15"/>
      <c r="E276" s="505">
        <v>2.0</v>
      </c>
      <c r="F276" s="505">
        <v>1.0</v>
      </c>
      <c r="G276" s="505">
        <v>2.0</v>
      </c>
      <c r="H276" s="505">
        <v>2.0</v>
      </c>
      <c r="I276" s="505">
        <v>7.0</v>
      </c>
      <c r="J276" s="15"/>
      <c r="K276" s="15"/>
      <c r="L276" s="15"/>
      <c r="M276" s="15"/>
      <c r="N276" s="15"/>
      <c r="O276" s="15"/>
      <c r="P276" s="15"/>
    </row>
    <row r="277" ht="15.75" customHeight="1">
      <c r="A277" s="15"/>
      <c r="B277" s="15"/>
      <c r="C277" s="15"/>
      <c r="D277" s="15"/>
      <c r="E277" s="505">
        <v>2.0</v>
      </c>
      <c r="F277" s="505">
        <v>1.0</v>
      </c>
      <c r="G277" s="505">
        <v>2.0</v>
      </c>
      <c r="H277" s="505">
        <v>1.0</v>
      </c>
      <c r="I277" s="505">
        <v>6.0</v>
      </c>
      <c r="J277" s="15"/>
      <c r="K277" s="15"/>
      <c r="L277" s="15"/>
      <c r="M277" s="15"/>
      <c r="N277" s="15"/>
      <c r="O277" s="15"/>
      <c r="P277" s="15"/>
    </row>
    <row r="278" ht="15.75" customHeight="1">
      <c r="A278" s="15"/>
      <c r="B278" s="15"/>
      <c r="C278" s="15"/>
      <c r="D278" s="15"/>
      <c r="E278" s="505">
        <v>3.0</v>
      </c>
      <c r="F278" s="505">
        <v>3.0</v>
      </c>
      <c r="G278" s="505">
        <v>1.0</v>
      </c>
      <c r="H278" s="505">
        <v>2.0</v>
      </c>
      <c r="I278" s="505">
        <v>8.0</v>
      </c>
      <c r="J278" s="15"/>
      <c r="K278" s="15"/>
      <c r="L278" s="15"/>
      <c r="M278" s="15"/>
      <c r="N278" s="15"/>
      <c r="O278" s="15"/>
      <c r="P278" s="15"/>
    </row>
    <row r="279" ht="15.75" customHeight="1">
      <c r="A279" s="15"/>
      <c r="B279" s="15"/>
      <c r="C279" s="15"/>
      <c r="D279" s="15"/>
      <c r="E279" s="505">
        <v>2.0</v>
      </c>
      <c r="F279" s="505">
        <v>1.0</v>
      </c>
      <c r="G279" s="505">
        <v>3.0</v>
      </c>
      <c r="H279" s="505">
        <v>2.0</v>
      </c>
      <c r="I279" s="505">
        <v>8.0</v>
      </c>
      <c r="J279" s="15"/>
      <c r="K279" s="15"/>
      <c r="L279" s="15"/>
      <c r="M279" s="15"/>
      <c r="N279" s="15"/>
      <c r="O279" s="15"/>
      <c r="P279" s="15"/>
    </row>
    <row r="280" ht="15.75" customHeight="1">
      <c r="A280" s="15"/>
      <c r="B280" s="15"/>
      <c r="C280" s="15"/>
      <c r="D280" s="15"/>
      <c r="E280" s="505">
        <v>3.0</v>
      </c>
      <c r="F280" s="505">
        <v>1.0</v>
      </c>
      <c r="G280" s="505">
        <v>3.0</v>
      </c>
      <c r="H280" s="505">
        <v>1.0</v>
      </c>
      <c r="I280" s="505">
        <v>8.0</v>
      </c>
      <c r="J280" s="15"/>
      <c r="K280" s="15"/>
      <c r="L280" s="15"/>
      <c r="M280" s="15"/>
      <c r="N280" s="15"/>
      <c r="O280" s="15"/>
      <c r="P280" s="15"/>
    </row>
    <row r="281" ht="15.75" customHeight="1">
      <c r="A281" s="15"/>
      <c r="B281" s="15"/>
      <c r="C281" s="15"/>
      <c r="D281" s="15"/>
      <c r="E281" s="505">
        <v>3.0</v>
      </c>
      <c r="F281" s="505">
        <v>2.0</v>
      </c>
      <c r="G281" s="505">
        <v>2.0</v>
      </c>
      <c r="H281" s="505">
        <v>2.0</v>
      </c>
      <c r="I281" s="505">
        <v>9.0</v>
      </c>
      <c r="J281" s="15"/>
      <c r="K281" s="15"/>
      <c r="L281" s="15"/>
      <c r="M281" s="15"/>
      <c r="N281" s="15"/>
      <c r="O281" s="15"/>
      <c r="P281" s="15"/>
    </row>
    <row r="282" ht="15.75" customHeight="1">
      <c r="A282" s="15"/>
      <c r="B282" s="15"/>
      <c r="C282" s="15"/>
      <c r="D282" s="15"/>
      <c r="E282" s="505">
        <v>3.0</v>
      </c>
      <c r="F282" s="505">
        <v>2.0</v>
      </c>
      <c r="G282" s="505">
        <v>3.0</v>
      </c>
      <c r="H282" s="505">
        <v>2.0</v>
      </c>
      <c r="I282" s="505">
        <v>10.0</v>
      </c>
      <c r="J282" s="15"/>
      <c r="K282" s="15"/>
      <c r="L282" s="15"/>
      <c r="M282" s="15"/>
      <c r="N282" s="15"/>
      <c r="O282" s="15"/>
      <c r="P282" s="15"/>
    </row>
    <row r="283" ht="15.75" customHeight="1">
      <c r="A283" s="16"/>
      <c r="B283" s="16"/>
      <c r="C283" s="16"/>
      <c r="D283" s="16"/>
      <c r="E283" s="505">
        <v>3.0</v>
      </c>
      <c r="F283" s="505">
        <v>2.0</v>
      </c>
      <c r="G283" s="505">
        <v>3.0</v>
      </c>
      <c r="H283" s="505">
        <v>2.0</v>
      </c>
      <c r="I283" s="505">
        <v>10.0</v>
      </c>
      <c r="J283" s="16"/>
      <c r="K283" s="16"/>
      <c r="L283" s="16"/>
      <c r="M283" s="16"/>
      <c r="N283" s="16"/>
      <c r="O283" s="16"/>
      <c r="P283" s="16"/>
    </row>
    <row r="284" ht="15.75" customHeight="1">
      <c r="A284" s="579">
        <v>22.0</v>
      </c>
      <c r="B284" s="581" t="s">
        <v>90</v>
      </c>
      <c r="C284" s="482" t="s">
        <v>91</v>
      </c>
      <c r="D284" s="483" t="s">
        <v>92</v>
      </c>
      <c r="E284" s="525">
        <v>3.0</v>
      </c>
      <c r="F284" s="525">
        <v>2.0</v>
      </c>
      <c r="G284" s="525">
        <v>2.0</v>
      </c>
      <c r="H284" s="525">
        <v>2.0</v>
      </c>
      <c r="I284" s="525">
        <v>9.0</v>
      </c>
      <c r="J284" s="575">
        <f>AVERAGE(I284:I295)</f>
        <v>8.916666667</v>
      </c>
      <c r="K284" s="581">
        <v>3.0</v>
      </c>
      <c r="L284" s="581">
        <v>4.0</v>
      </c>
      <c r="M284" s="581">
        <v>3.0</v>
      </c>
      <c r="N284" s="581">
        <v>4.0</v>
      </c>
      <c r="O284" s="576">
        <f>SUM(K284:N295)</f>
        <v>14</v>
      </c>
      <c r="P284" s="577">
        <f>SUM(J284,O284)</f>
        <v>22.91666667</v>
      </c>
    </row>
    <row r="285" ht="15.75" customHeight="1">
      <c r="A285" s="15"/>
      <c r="B285" s="15"/>
      <c r="C285" s="15"/>
      <c r="D285" s="15"/>
      <c r="E285" s="525">
        <v>2.0</v>
      </c>
      <c r="F285" s="525">
        <v>2.0</v>
      </c>
      <c r="G285" s="525">
        <v>3.0</v>
      </c>
      <c r="H285" s="525">
        <v>1.0</v>
      </c>
      <c r="I285" s="525">
        <v>8.0</v>
      </c>
      <c r="J285" s="15"/>
      <c r="K285" s="15"/>
      <c r="L285" s="15"/>
      <c r="M285" s="15"/>
      <c r="N285" s="15"/>
      <c r="O285" s="15"/>
      <c r="P285" s="15"/>
    </row>
    <row r="286" ht="15.75" customHeight="1">
      <c r="A286" s="15"/>
      <c r="B286" s="15"/>
      <c r="C286" s="15"/>
      <c r="D286" s="15"/>
      <c r="E286" s="525">
        <v>3.0</v>
      </c>
      <c r="F286" s="525">
        <v>2.0</v>
      </c>
      <c r="G286" s="525">
        <v>2.0</v>
      </c>
      <c r="H286" s="525">
        <v>2.0</v>
      </c>
      <c r="I286" s="525">
        <v>9.0</v>
      </c>
      <c r="J286" s="15"/>
      <c r="K286" s="15"/>
      <c r="L286" s="15"/>
      <c r="M286" s="15"/>
      <c r="N286" s="15"/>
      <c r="O286" s="15"/>
      <c r="P286" s="15"/>
    </row>
    <row r="287" ht="15.75" customHeight="1">
      <c r="A287" s="15"/>
      <c r="B287" s="15"/>
      <c r="C287" s="15"/>
      <c r="D287" s="15"/>
      <c r="E287" s="525">
        <v>3.0</v>
      </c>
      <c r="F287" s="525">
        <v>2.0</v>
      </c>
      <c r="G287" s="525">
        <v>2.0</v>
      </c>
      <c r="H287" s="525">
        <v>2.0</v>
      </c>
      <c r="I287" s="525">
        <v>9.0</v>
      </c>
      <c r="J287" s="15"/>
      <c r="K287" s="15"/>
      <c r="L287" s="15"/>
      <c r="M287" s="15"/>
      <c r="N287" s="15"/>
      <c r="O287" s="15"/>
      <c r="P287" s="15"/>
    </row>
    <row r="288" ht="15.75" customHeight="1">
      <c r="A288" s="15"/>
      <c r="B288" s="15"/>
      <c r="C288" s="15"/>
      <c r="D288" s="15"/>
      <c r="E288" s="525">
        <v>3.0</v>
      </c>
      <c r="F288" s="525">
        <v>2.0</v>
      </c>
      <c r="G288" s="525">
        <v>2.0</v>
      </c>
      <c r="H288" s="525">
        <v>2.0</v>
      </c>
      <c r="I288" s="525">
        <v>9.0</v>
      </c>
      <c r="J288" s="15"/>
      <c r="K288" s="15"/>
      <c r="L288" s="15"/>
      <c r="M288" s="15"/>
      <c r="N288" s="15"/>
      <c r="O288" s="15"/>
      <c r="P288" s="15"/>
    </row>
    <row r="289" ht="15.75" customHeight="1">
      <c r="A289" s="15"/>
      <c r="B289" s="15"/>
      <c r="C289" s="15"/>
      <c r="D289" s="15"/>
      <c r="E289" s="525">
        <v>3.0</v>
      </c>
      <c r="F289" s="525">
        <v>2.0</v>
      </c>
      <c r="G289" s="525">
        <v>2.0</v>
      </c>
      <c r="H289" s="525">
        <v>2.0</v>
      </c>
      <c r="I289" s="525">
        <v>9.0</v>
      </c>
      <c r="J289" s="15"/>
      <c r="K289" s="15"/>
      <c r="L289" s="15"/>
      <c r="M289" s="15"/>
      <c r="N289" s="15"/>
      <c r="O289" s="15"/>
      <c r="P289" s="15"/>
    </row>
    <row r="290" ht="15.75" customHeight="1">
      <c r="A290" s="15"/>
      <c r="B290" s="15"/>
      <c r="C290" s="15"/>
      <c r="D290" s="15"/>
      <c r="E290" s="525">
        <v>3.0</v>
      </c>
      <c r="F290" s="525">
        <v>2.0</v>
      </c>
      <c r="G290" s="525">
        <v>2.0</v>
      </c>
      <c r="H290" s="525">
        <v>2.0</v>
      </c>
      <c r="I290" s="525">
        <v>9.0</v>
      </c>
      <c r="J290" s="15"/>
      <c r="K290" s="15"/>
      <c r="L290" s="15"/>
      <c r="M290" s="15"/>
      <c r="N290" s="15"/>
      <c r="O290" s="15"/>
      <c r="P290" s="15"/>
    </row>
    <row r="291" ht="15.75" customHeight="1">
      <c r="A291" s="15"/>
      <c r="B291" s="15"/>
      <c r="C291" s="15"/>
      <c r="D291" s="15"/>
      <c r="E291" s="525">
        <v>3.0</v>
      </c>
      <c r="F291" s="525">
        <v>2.0</v>
      </c>
      <c r="G291" s="525">
        <v>3.0</v>
      </c>
      <c r="H291" s="525">
        <v>1.0</v>
      </c>
      <c r="I291" s="525">
        <v>9.0</v>
      </c>
      <c r="J291" s="15"/>
      <c r="K291" s="15"/>
      <c r="L291" s="15"/>
      <c r="M291" s="15"/>
      <c r="N291" s="15"/>
      <c r="O291" s="15"/>
      <c r="P291" s="15"/>
    </row>
    <row r="292" ht="15.75" customHeight="1">
      <c r="A292" s="15"/>
      <c r="B292" s="15"/>
      <c r="C292" s="15"/>
      <c r="D292" s="15"/>
      <c r="E292" s="525">
        <v>3.0</v>
      </c>
      <c r="F292" s="525">
        <v>2.0</v>
      </c>
      <c r="G292" s="525">
        <v>3.0</v>
      </c>
      <c r="H292" s="525">
        <v>1.0</v>
      </c>
      <c r="I292" s="525">
        <v>9.0</v>
      </c>
      <c r="J292" s="15"/>
      <c r="K292" s="15"/>
      <c r="L292" s="15"/>
      <c r="M292" s="15"/>
      <c r="N292" s="15"/>
      <c r="O292" s="15"/>
      <c r="P292" s="15"/>
    </row>
    <row r="293" ht="15.75" customHeight="1">
      <c r="A293" s="15"/>
      <c r="B293" s="15"/>
      <c r="C293" s="15"/>
      <c r="D293" s="15"/>
      <c r="E293" s="525">
        <v>3.0</v>
      </c>
      <c r="F293" s="525">
        <v>2.0</v>
      </c>
      <c r="G293" s="525">
        <v>3.0</v>
      </c>
      <c r="H293" s="525">
        <v>1.0</v>
      </c>
      <c r="I293" s="525">
        <v>9.0</v>
      </c>
      <c r="J293" s="15"/>
      <c r="K293" s="15"/>
      <c r="L293" s="15"/>
      <c r="M293" s="15"/>
      <c r="N293" s="15"/>
      <c r="O293" s="15"/>
      <c r="P293" s="15"/>
    </row>
    <row r="294" ht="15.75" customHeight="1">
      <c r="A294" s="15"/>
      <c r="B294" s="15"/>
      <c r="C294" s="15"/>
      <c r="D294" s="15"/>
      <c r="E294" s="525">
        <v>3.0</v>
      </c>
      <c r="F294" s="525">
        <v>2.0</v>
      </c>
      <c r="G294" s="525">
        <v>3.0</v>
      </c>
      <c r="H294" s="525">
        <v>1.0</v>
      </c>
      <c r="I294" s="525">
        <v>9.0</v>
      </c>
      <c r="J294" s="15"/>
      <c r="K294" s="15"/>
      <c r="L294" s="15"/>
      <c r="M294" s="15"/>
      <c r="N294" s="15"/>
      <c r="O294" s="15"/>
      <c r="P294" s="15"/>
    </row>
    <row r="295" ht="15.75" customHeight="1">
      <c r="A295" s="16"/>
      <c r="B295" s="16"/>
      <c r="C295" s="16"/>
      <c r="D295" s="16"/>
      <c r="E295" s="525">
        <v>3.0</v>
      </c>
      <c r="F295" s="525">
        <v>2.0</v>
      </c>
      <c r="G295" s="525">
        <v>3.0</v>
      </c>
      <c r="H295" s="525">
        <v>1.0</v>
      </c>
      <c r="I295" s="525">
        <v>9.0</v>
      </c>
      <c r="J295" s="16"/>
      <c r="K295" s="16"/>
      <c r="L295" s="16"/>
      <c r="M295" s="16"/>
      <c r="N295" s="16"/>
      <c r="O295" s="16"/>
      <c r="P295" s="16"/>
    </row>
    <row r="296" ht="15.75" customHeight="1">
      <c r="A296" s="579">
        <v>23.0</v>
      </c>
      <c r="B296" s="588" t="s">
        <v>93</v>
      </c>
      <c r="C296" s="482" t="s">
        <v>94</v>
      </c>
      <c r="D296" s="483" t="s">
        <v>95</v>
      </c>
      <c r="E296" s="505">
        <v>3.0</v>
      </c>
      <c r="F296" s="505">
        <v>2.0</v>
      </c>
      <c r="G296" s="505">
        <v>3.0</v>
      </c>
      <c r="H296" s="505">
        <v>2.0</v>
      </c>
      <c r="I296" s="505">
        <v>10.0</v>
      </c>
      <c r="J296" s="575">
        <f>AVERAGE(I296:I307)</f>
        <v>8.083333333</v>
      </c>
      <c r="K296" s="581">
        <v>3.0</v>
      </c>
      <c r="L296" s="581">
        <v>4.0</v>
      </c>
      <c r="M296" s="581">
        <v>3.0</v>
      </c>
      <c r="N296" s="581">
        <v>3.0</v>
      </c>
      <c r="O296" s="576">
        <f>SUM(K296:N307)</f>
        <v>13</v>
      </c>
      <c r="P296" s="577">
        <f>SUM(J296,O296)</f>
        <v>21.08333333</v>
      </c>
    </row>
    <row r="297" ht="15.75" customHeight="1">
      <c r="A297" s="15"/>
      <c r="B297" s="15"/>
      <c r="C297" s="15"/>
      <c r="D297" s="15"/>
      <c r="E297" s="505">
        <v>3.0</v>
      </c>
      <c r="F297" s="505">
        <v>2.0</v>
      </c>
      <c r="G297" s="505">
        <v>3.0</v>
      </c>
      <c r="H297" s="505">
        <v>2.0</v>
      </c>
      <c r="I297" s="505">
        <v>10.0</v>
      </c>
      <c r="J297" s="15"/>
      <c r="K297" s="15"/>
      <c r="L297" s="15"/>
      <c r="M297" s="15"/>
      <c r="N297" s="15"/>
      <c r="O297" s="15"/>
      <c r="P297" s="15"/>
    </row>
    <row r="298" ht="15.75" customHeight="1">
      <c r="A298" s="15"/>
      <c r="B298" s="15"/>
      <c r="C298" s="15"/>
      <c r="D298" s="15"/>
      <c r="E298" s="505">
        <v>3.0</v>
      </c>
      <c r="F298" s="505">
        <v>2.0</v>
      </c>
      <c r="G298" s="505">
        <v>3.0</v>
      </c>
      <c r="H298" s="505">
        <v>2.0</v>
      </c>
      <c r="I298" s="505">
        <v>10.0</v>
      </c>
      <c r="J298" s="15"/>
      <c r="K298" s="15"/>
      <c r="L298" s="15"/>
      <c r="M298" s="15"/>
      <c r="N298" s="15"/>
      <c r="O298" s="15"/>
      <c r="P298" s="15"/>
    </row>
    <row r="299" ht="15.75" customHeight="1">
      <c r="A299" s="15"/>
      <c r="B299" s="15"/>
      <c r="C299" s="15"/>
      <c r="D299" s="15"/>
      <c r="E299" s="505">
        <v>1.0</v>
      </c>
      <c r="F299" s="505">
        <v>0.0</v>
      </c>
      <c r="G299" s="505">
        <v>0.0</v>
      </c>
      <c r="H299" s="505">
        <v>0.0</v>
      </c>
      <c r="I299" s="505">
        <v>1.0</v>
      </c>
      <c r="J299" s="15"/>
      <c r="K299" s="15"/>
      <c r="L299" s="15"/>
      <c r="M299" s="15"/>
      <c r="N299" s="15"/>
      <c r="O299" s="15"/>
      <c r="P299" s="15"/>
    </row>
    <row r="300" ht="15.75" customHeight="1">
      <c r="A300" s="15"/>
      <c r="B300" s="15"/>
      <c r="C300" s="15"/>
      <c r="D300" s="15"/>
      <c r="E300" s="505">
        <v>2.0</v>
      </c>
      <c r="F300" s="505">
        <v>1.0</v>
      </c>
      <c r="G300" s="505">
        <v>2.0</v>
      </c>
      <c r="H300" s="505">
        <v>2.0</v>
      </c>
      <c r="I300" s="505">
        <v>7.0</v>
      </c>
      <c r="J300" s="15"/>
      <c r="K300" s="15"/>
      <c r="L300" s="15"/>
      <c r="M300" s="15"/>
      <c r="N300" s="15"/>
      <c r="O300" s="15"/>
      <c r="P300" s="15"/>
    </row>
    <row r="301" ht="15.75" customHeight="1">
      <c r="A301" s="15"/>
      <c r="B301" s="15"/>
      <c r="C301" s="15"/>
      <c r="D301" s="15"/>
      <c r="E301" s="505">
        <v>2.0</v>
      </c>
      <c r="F301" s="505">
        <v>1.0</v>
      </c>
      <c r="G301" s="505">
        <v>2.0</v>
      </c>
      <c r="H301" s="505">
        <v>1.0</v>
      </c>
      <c r="I301" s="505">
        <v>6.0</v>
      </c>
      <c r="J301" s="15"/>
      <c r="K301" s="15"/>
      <c r="L301" s="15"/>
      <c r="M301" s="15"/>
      <c r="N301" s="15"/>
      <c r="O301" s="15"/>
      <c r="P301" s="15"/>
    </row>
    <row r="302" ht="15.75" customHeight="1">
      <c r="A302" s="15"/>
      <c r="B302" s="15"/>
      <c r="C302" s="15"/>
      <c r="D302" s="15"/>
      <c r="E302" s="505">
        <v>3.0</v>
      </c>
      <c r="F302" s="505">
        <v>3.0</v>
      </c>
      <c r="G302" s="505">
        <v>1.0</v>
      </c>
      <c r="H302" s="505">
        <v>2.0</v>
      </c>
      <c r="I302" s="505">
        <v>8.0</v>
      </c>
      <c r="J302" s="15"/>
      <c r="K302" s="15"/>
      <c r="L302" s="15"/>
      <c r="M302" s="15"/>
      <c r="N302" s="15"/>
      <c r="O302" s="15"/>
      <c r="P302" s="15"/>
    </row>
    <row r="303" ht="15.75" customHeight="1">
      <c r="A303" s="15"/>
      <c r="B303" s="15"/>
      <c r="C303" s="15"/>
      <c r="D303" s="15"/>
      <c r="E303" s="505">
        <v>2.0</v>
      </c>
      <c r="F303" s="505">
        <v>1.0</v>
      </c>
      <c r="G303" s="505">
        <v>3.0</v>
      </c>
      <c r="H303" s="505">
        <v>2.0</v>
      </c>
      <c r="I303" s="505">
        <v>8.0</v>
      </c>
      <c r="J303" s="15"/>
      <c r="K303" s="15"/>
      <c r="L303" s="15"/>
      <c r="M303" s="15"/>
      <c r="N303" s="15"/>
      <c r="O303" s="15"/>
      <c r="P303" s="15"/>
    </row>
    <row r="304" ht="15.75" customHeight="1">
      <c r="A304" s="15"/>
      <c r="B304" s="15"/>
      <c r="C304" s="15"/>
      <c r="D304" s="15"/>
      <c r="E304" s="505">
        <v>3.0</v>
      </c>
      <c r="F304" s="505">
        <v>1.0</v>
      </c>
      <c r="G304" s="505">
        <v>3.0</v>
      </c>
      <c r="H304" s="505">
        <v>1.0</v>
      </c>
      <c r="I304" s="505">
        <v>8.0</v>
      </c>
      <c r="J304" s="15"/>
      <c r="K304" s="15"/>
      <c r="L304" s="15"/>
      <c r="M304" s="15"/>
      <c r="N304" s="15"/>
      <c r="O304" s="15"/>
      <c r="P304" s="15"/>
    </row>
    <row r="305" ht="15.75" customHeight="1">
      <c r="A305" s="15"/>
      <c r="B305" s="15"/>
      <c r="C305" s="15"/>
      <c r="D305" s="15"/>
      <c r="E305" s="505">
        <v>3.0</v>
      </c>
      <c r="F305" s="505">
        <v>2.0</v>
      </c>
      <c r="G305" s="505">
        <v>2.0</v>
      </c>
      <c r="H305" s="505">
        <v>2.0</v>
      </c>
      <c r="I305" s="505">
        <v>9.0</v>
      </c>
      <c r="J305" s="15"/>
      <c r="K305" s="15"/>
      <c r="L305" s="15"/>
      <c r="M305" s="15"/>
      <c r="N305" s="15"/>
      <c r="O305" s="15"/>
      <c r="P305" s="15"/>
    </row>
    <row r="306" ht="15.75" customHeight="1">
      <c r="A306" s="15"/>
      <c r="B306" s="15"/>
      <c r="C306" s="15"/>
      <c r="D306" s="15"/>
      <c r="E306" s="505">
        <v>3.0</v>
      </c>
      <c r="F306" s="505">
        <v>2.0</v>
      </c>
      <c r="G306" s="505">
        <v>3.0</v>
      </c>
      <c r="H306" s="505">
        <v>2.0</v>
      </c>
      <c r="I306" s="505">
        <v>10.0</v>
      </c>
      <c r="J306" s="15"/>
      <c r="K306" s="15"/>
      <c r="L306" s="15"/>
      <c r="M306" s="15"/>
      <c r="N306" s="15"/>
      <c r="O306" s="15"/>
      <c r="P306" s="15"/>
    </row>
    <row r="307" ht="15.75" customHeight="1">
      <c r="A307" s="16"/>
      <c r="B307" s="16"/>
      <c r="C307" s="16"/>
      <c r="D307" s="16"/>
      <c r="E307" s="505">
        <v>3.0</v>
      </c>
      <c r="F307" s="505">
        <v>2.0</v>
      </c>
      <c r="G307" s="505">
        <v>3.0</v>
      </c>
      <c r="H307" s="505">
        <v>2.0</v>
      </c>
      <c r="I307" s="505">
        <v>10.0</v>
      </c>
      <c r="J307" s="16"/>
      <c r="K307" s="16"/>
      <c r="L307" s="16"/>
      <c r="M307" s="16"/>
      <c r="N307" s="16"/>
      <c r="O307" s="16"/>
      <c r="P307" s="16"/>
    </row>
    <row r="308" ht="15.75" customHeight="1">
      <c r="A308" s="579">
        <v>24.0</v>
      </c>
      <c r="B308" s="581" t="s">
        <v>96</v>
      </c>
      <c r="C308" s="482" t="s">
        <v>97</v>
      </c>
      <c r="D308" s="483" t="s">
        <v>98</v>
      </c>
      <c r="E308" s="525">
        <v>3.0</v>
      </c>
      <c r="F308" s="525">
        <v>3.0</v>
      </c>
      <c r="G308" s="525">
        <v>3.0</v>
      </c>
      <c r="H308" s="310"/>
      <c r="I308" s="525">
        <v>9.0</v>
      </c>
      <c r="J308" s="575">
        <f>AVERAGE(I308:I319)</f>
        <v>9.166666667</v>
      </c>
      <c r="K308" s="581">
        <v>3.0</v>
      </c>
      <c r="L308" s="581">
        <v>4.0</v>
      </c>
      <c r="M308" s="581">
        <v>3.0</v>
      </c>
      <c r="N308" s="581">
        <v>4.0</v>
      </c>
      <c r="O308" s="576">
        <f>SUM(K308:N319)</f>
        <v>14</v>
      </c>
      <c r="P308" s="577">
        <f>SUM(J308,O308)</f>
        <v>23.16666667</v>
      </c>
    </row>
    <row r="309" ht="15.75" customHeight="1">
      <c r="A309" s="15"/>
      <c r="B309" s="15"/>
      <c r="C309" s="15"/>
      <c r="D309" s="15"/>
      <c r="E309" s="525">
        <v>3.0</v>
      </c>
      <c r="F309" s="525">
        <v>2.0</v>
      </c>
      <c r="G309" s="525">
        <v>3.0</v>
      </c>
      <c r="H309" s="525">
        <v>1.0</v>
      </c>
      <c r="I309" s="525">
        <v>9.0</v>
      </c>
      <c r="J309" s="15"/>
      <c r="K309" s="15"/>
      <c r="L309" s="15"/>
      <c r="M309" s="15"/>
      <c r="N309" s="15"/>
      <c r="O309" s="15"/>
      <c r="P309" s="15"/>
    </row>
    <row r="310" ht="15.75" customHeight="1">
      <c r="A310" s="15"/>
      <c r="B310" s="15"/>
      <c r="C310" s="15"/>
      <c r="D310" s="15"/>
      <c r="E310" s="525">
        <v>3.0</v>
      </c>
      <c r="F310" s="525">
        <v>3.0</v>
      </c>
      <c r="G310" s="525">
        <v>3.0</v>
      </c>
      <c r="H310" s="310"/>
      <c r="I310" s="525">
        <v>9.0</v>
      </c>
      <c r="J310" s="15"/>
      <c r="K310" s="15"/>
      <c r="L310" s="15"/>
      <c r="M310" s="15"/>
      <c r="N310" s="15"/>
      <c r="O310" s="15"/>
      <c r="P310" s="15"/>
    </row>
    <row r="311" ht="15.75" customHeight="1">
      <c r="A311" s="15"/>
      <c r="B311" s="15"/>
      <c r="C311" s="15"/>
      <c r="D311" s="15"/>
      <c r="E311" s="525">
        <v>3.0</v>
      </c>
      <c r="F311" s="525">
        <v>2.0</v>
      </c>
      <c r="G311" s="525">
        <v>2.0</v>
      </c>
      <c r="H311" s="525">
        <v>2.0</v>
      </c>
      <c r="I311" s="525">
        <v>9.0</v>
      </c>
      <c r="J311" s="15"/>
      <c r="K311" s="15"/>
      <c r="L311" s="15"/>
      <c r="M311" s="15"/>
      <c r="N311" s="15"/>
      <c r="O311" s="15"/>
      <c r="P311" s="15"/>
    </row>
    <row r="312" ht="15.75" customHeight="1">
      <c r="A312" s="15"/>
      <c r="B312" s="15"/>
      <c r="C312" s="15"/>
      <c r="D312" s="15"/>
      <c r="E312" s="525">
        <v>2.0</v>
      </c>
      <c r="F312" s="525">
        <v>2.0</v>
      </c>
      <c r="G312" s="525">
        <v>3.0</v>
      </c>
      <c r="H312" s="525">
        <v>2.0</v>
      </c>
      <c r="I312" s="525">
        <v>9.0</v>
      </c>
      <c r="J312" s="15"/>
      <c r="K312" s="15"/>
      <c r="L312" s="15"/>
      <c r="M312" s="15"/>
      <c r="N312" s="15"/>
      <c r="O312" s="15"/>
      <c r="P312" s="15"/>
    </row>
    <row r="313" ht="15.75" customHeight="1">
      <c r="A313" s="15"/>
      <c r="B313" s="15"/>
      <c r="C313" s="15"/>
      <c r="D313" s="15"/>
      <c r="E313" s="525">
        <v>3.0</v>
      </c>
      <c r="F313" s="525">
        <v>3.0</v>
      </c>
      <c r="G313" s="525">
        <v>3.0</v>
      </c>
      <c r="H313" s="310"/>
      <c r="I313" s="525">
        <v>9.0</v>
      </c>
      <c r="J313" s="15"/>
      <c r="K313" s="15"/>
      <c r="L313" s="15"/>
      <c r="M313" s="15"/>
      <c r="N313" s="15"/>
      <c r="O313" s="15"/>
      <c r="P313" s="15"/>
    </row>
    <row r="314" ht="15.75" customHeight="1">
      <c r="A314" s="15"/>
      <c r="B314" s="15"/>
      <c r="C314" s="15"/>
      <c r="D314" s="15"/>
      <c r="E314" s="525">
        <v>3.0</v>
      </c>
      <c r="F314" s="525">
        <v>3.0</v>
      </c>
      <c r="G314" s="525">
        <v>3.0</v>
      </c>
      <c r="H314" s="310"/>
      <c r="I314" s="525">
        <v>9.0</v>
      </c>
      <c r="J314" s="15"/>
      <c r="K314" s="15"/>
      <c r="L314" s="15"/>
      <c r="M314" s="15"/>
      <c r="N314" s="15"/>
      <c r="O314" s="15"/>
      <c r="P314" s="15"/>
    </row>
    <row r="315" ht="15.75" customHeight="1">
      <c r="A315" s="15"/>
      <c r="B315" s="15"/>
      <c r="C315" s="15"/>
      <c r="D315" s="15"/>
      <c r="E315" s="525">
        <v>3.0</v>
      </c>
      <c r="F315" s="525">
        <v>2.0</v>
      </c>
      <c r="G315" s="525">
        <v>3.0</v>
      </c>
      <c r="H315" s="525">
        <v>1.0</v>
      </c>
      <c r="I315" s="525">
        <v>9.0</v>
      </c>
      <c r="J315" s="15"/>
      <c r="K315" s="15"/>
      <c r="L315" s="15"/>
      <c r="M315" s="15"/>
      <c r="N315" s="15"/>
      <c r="O315" s="15"/>
      <c r="P315" s="15"/>
    </row>
    <row r="316" ht="15.75" customHeight="1">
      <c r="A316" s="15"/>
      <c r="B316" s="15"/>
      <c r="C316" s="15"/>
      <c r="D316" s="15"/>
      <c r="E316" s="525">
        <v>2.0</v>
      </c>
      <c r="F316" s="525">
        <v>2.0</v>
      </c>
      <c r="G316" s="525">
        <v>2.0</v>
      </c>
      <c r="H316" s="525">
        <v>3.0</v>
      </c>
      <c r="I316" s="525">
        <v>9.0</v>
      </c>
      <c r="J316" s="15"/>
      <c r="K316" s="15"/>
      <c r="L316" s="15"/>
      <c r="M316" s="15"/>
      <c r="N316" s="15"/>
      <c r="O316" s="15"/>
      <c r="P316" s="15"/>
    </row>
    <row r="317" ht="15.75" customHeight="1">
      <c r="A317" s="15"/>
      <c r="B317" s="15"/>
      <c r="C317" s="15"/>
      <c r="D317" s="15"/>
      <c r="E317" s="525">
        <v>3.0</v>
      </c>
      <c r="F317" s="525">
        <v>3.0</v>
      </c>
      <c r="G317" s="525">
        <v>3.0</v>
      </c>
      <c r="H317" s="310"/>
      <c r="I317" s="525">
        <v>9.0</v>
      </c>
      <c r="J317" s="15"/>
      <c r="K317" s="15"/>
      <c r="L317" s="15"/>
      <c r="M317" s="15"/>
      <c r="N317" s="15"/>
      <c r="O317" s="15"/>
      <c r="P317" s="15"/>
    </row>
    <row r="318" ht="15.75" customHeight="1">
      <c r="A318" s="15"/>
      <c r="B318" s="15"/>
      <c r="C318" s="15"/>
      <c r="D318" s="15"/>
      <c r="E318" s="525">
        <v>3.0</v>
      </c>
      <c r="F318" s="525">
        <v>3.0</v>
      </c>
      <c r="G318" s="525">
        <v>3.0</v>
      </c>
      <c r="H318" s="525">
        <v>1.0</v>
      </c>
      <c r="I318" s="525">
        <v>10.0</v>
      </c>
      <c r="J318" s="15"/>
      <c r="K318" s="15"/>
      <c r="L318" s="15"/>
      <c r="M318" s="15"/>
      <c r="N318" s="15"/>
      <c r="O318" s="15"/>
      <c r="P318" s="15"/>
    </row>
    <row r="319" ht="15.75" customHeight="1">
      <c r="A319" s="16"/>
      <c r="B319" s="16"/>
      <c r="C319" s="16"/>
      <c r="D319" s="16"/>
      <c r="E319" s="525">
        <v>1.0</v>
      </c>
      <c r="F319" s="525">
        <v>3.0</v>
      </c>
      <c r="G319" s="525">
        <v>3.0</v>
      </c>
      <c r="H319" s="525">
        <v>3.0</v>
      </c>
      <c r="I319" s="525">
        <v>10.0</v>
      </c>
      <c r="J319" s="16"/>
      <c r="K319" s="16"/>
      <c r="L319" s="16"/>
      <c r="M319" s="16"/>
      <c r="N319" s="16"/>
      <c r="O319" s="16"/>
      <c r="P319" s="16"/>
    </row>
    <row r="320" ht="15.75" customHeight="1">
      <c r="A320" s="579">
        <v>25.0</v>
      </c>
      <c r="B320" s="581" t="s">
        <v>99</v>
      </c>
      <c r="C320" s="482" t="s">
        <v>100</v>
      </c>
      <c r="D320" s="483" t="s">
        <v>101</v>
      </c>
      <c r="E320" s="525">
        <v>3.0</v>
      </c>
      <c r="F320" s="525">
        <v>2.0</v>
      </c>
      <c r="G320" s="525">
        <v>3.0</v>
      </c>
      <c r="H320" s="525">
        <v>1.0</v>
      </c>
      <c r="I320" s="525">
        <v>9.0</v>
      </c>
      <c r="J320" s="575">
        <f>AVERAGE(I320:I333)</f>
        <v>9.071428571</v>
      </c>
      <c r="K320" s="581">
        <v>3.0</v>
      </c>
      <c r="L320" s="581">
        <v>4.0</v>
      </c>
      <c r="M320" s="581">
        <v>3.0</v>
      </c>
      <c r="N320" s="581">
        <v>4.0</v>
      </c>
      <c r="O320" s="576">
        <f>SUM(K320:N334)</f>
        <v>14</v>
      </c>
      <c r="P320" s="577">
        <f>SUM(J320,O320)</f>
        <v>23.07142857</v>
      </c>
    </row>
    <row r="321" ht="15.75" customHeight="1">
      <c r="A321" s="15"/>
      <c r="B321" s="15"/>
      <c r="C321" s="15"/>
      <c r="D321" s="15"/>
      <c r="E321" s="525">
        <v>3.0</v>
      </c>
      <c r="F321" s="525">
        <v>2.0</v>
      </c>
      <c r="G321" s="525">
        <v>3.0</v>
      </c>
      <c r="H321" s="310"/>
      <c r="I321" s="525">
        <v>8.0</v>
      </c>
      <c r="J321" s="15"/>
      <c r="K321" s="15"/>
      <c r="L321" s="15"/>
      <c r="M321" s="15"/>
      <c r="N321" s="15"/>
      <c r="O321" s="15"/>
      <c r="P321" s="15"/>
    </row>
    <row r="322" ht="15.75" customHeight="1">
      <c r="A322" s="15"/>
      <c r="B322" s="15"/>
      <c r="C322" s="15"/>
      <c r="D322" s="15"/>
      <c r="E322" s="525">
        <v>3.0</v>
      </c>
      <c r="F322" s="525">
        <v>1.0</v>
      </c>
      <c r="G322" s="525">
        <v>3.0</v>
      </c>
      <c r="H322" s="525">
        <v>2.0</v>
      </c>
      <c r="I322" s="525">
        <v>9.0</v>
      </c>
      <c r="J322" s="15"/>
      <c r="K322" s="15"/>
      <c r="L322" s="15"/>
      <c r="M322" s="15"/>
      <c r="N322" s="15"/>
      <c r="O322" s="15"/>
      <c r="P322" s="15"/>
    </row>
    <row r="323" ht="15.75" customHeight="1">
      <c r="A323" s="15"/>
      <c r="B323" s="15"/>
      <c r="C323" s="15"/>
      <c r="D323" s="15"/>
      <c r="E323" s="525">
        <v>3.0</v>
      </c>
      <c r="F323" s="525">
        <v>1.0</v>
      </c>
      <c r="G323" s="525">
        <v>3.0</v>
      </c>
      <c r="H323" s="525">
        <v>2.0</v>
      </c>
      <c r="I323" s="525">
        <v>9.0</v>
      </c>
      <c r="J323" s="15"/>
      <c r="K323" s="15"/>
      <c r="L323" s="15"/>
      <c r="M323" s="15"/>
      <c r="N323" s="15"/>
      <c r="O323" s="15"/>
      <c r="P323" s="15"/>
    </row>
    <row r="324" ht="15.75" customHeight="1">
      <c r="A324" s="15"/>
      <c r="B324" s="15"/>
      <c r="C324" s="15"/>
      <c r="D324" s="15"/>
      <c r="E324" s="525">
        <v>3.0</v>
      </c>
      <c r="F324" s="525">
        <v>2.0</v>
      </c>
      <c r="G324" s="525">
        <v>3.0</v>
      </c>
      <c r="H324" s="525">
        <v>1.0</v>
      </c>
      <c r="I324" s="525">
        <v>9.0</v>
      </c>
      <c r="J324" s="15"/>
      <c r="K324" s="15"/>
      <c r="L324" s="15"/>
      <c r="M324" s="15"/>
      <c r="N324" s="15"/>
      <c r="O324" s="15"/>
      <c r="P324" s="15"/>
    </row>
    <row r="325" ht="15.75" customHeight="1">
      <c r="A325" s="15"/>
      <c r="B325" s="15"/>
      <c r="C325" s="15"/>
      <c r="D325" s="15"/>
      <c r="E325" s="525">
        <v>3.0</v>
      </c>
      <c r="F325" s="525">
        <v>2.0</v>
      </c>
      <c r="G325" s="525">
        <v>3.0</v>
      </c>
      <c r="H325" s="525">
        <v>1.0</v>
      </c>
      <c r="I325" s="525">
        <v>9.0</v>
      </c>
      <c r="J325" s="15"/>
      <c r="K325" s="15"/>
      <c r="L325" s="15"/>
      <c r="M325" s="15"/>
      <c r="N325" s="15"/>
      <c r="O325" s="15"/>
      <c r="P325" s="15"/>
    </row>
    <row r="326" ht="15.75" customHeight="1">
      <c r="A326" s="15"/>
      <c r="B326" s="15"/>
      <c r="C326" s="15"/>
      <c r="D326" s="15"/>
      <c r="E326" s="525">
        <v>3.0</v>
      </c>
      <c r="F326" s="525">
        <v>1.0</v>
      </c>
      <c r="G326" s="525">
        <v>3.0</v>
      </c>
      <c r="H326" s="525">
        <v>2.0</v>
      </c>
      <c r="I326" s="525">
        <v>9.0</v>
      </c>
      <c r="J326" s="15"/>
      <c r="K326" s="15"/>
      <c r="L326" s="15"/>
      <c r="M326" s="15"/>
      <c r="N326" s="15"/>
      <c r="O326" s="15"/>
      <c r="P326" s="15"/>
    </row>
    <row r="327" ht="15.75" customHeight="1">
      <c r="A327" s="15"/>
      <c r="B327" s="15"/>
      <c r="C327" s="15"/>
      <c r="D327" s="15"/>
      <c r="E327" s="525">
        <v>3.0</v>
      </c>
      <c r="F327" s="525">
        <v>2.0</v>
      </c>
      <c r="G327" s="525">
        <v>3.0</v>
      </c>
      <c r="H327" s="525">
        <v>1.0</v>
      </c>
      <c r="I327" s="525">
        <v>9.0</v>
      </c>
      <c r="J327" s="15"/>
      <c r="K327" s="15"/>
      <c r="L327" s="15"/>
      <c r="M327" s="15"/>
      <c r="N327" s="15"/>
      <c r="O327" s="15"/>
      <c r="P327" s="15"/>
    </row>
    <row r="328" ht="15.75" customHeight="1">
      <c r="A328" s="15"/>
      <c r="B328" s="15"/>
      <c r="C328" s="15"/>
      <c r="D328" s="15"/>
      <c r="E328" s="525">
        <v>3.0</v>
      </c>
      <c r="F328" s="525">
        <v>2.0</v>
      </c>
      <c r="G328" s="525">
        <v>3.0</v>
      </c>
      <c r="H328" s="525">
        <v>1.0</v>
      </c>
      <c r="I328" s="525">
        <v>9.0</v>
      </c>
      <c r="J328" s="15"/>
      <c r="K328" s="15"/>
      <c r="L328" s="15"/>
      <c r="M328" s="15"/>
      <c r="N328" s="15"/>
      <c r="O328" s="15"/>
      <c r="P328" s="15"/>
    </row>
    <row r="329" ht="15.75" customHeight="1">
      <c r="A329" s="15"/>
      <c r="B329" s="15"/>
      <c r="C329" s="15"/>
      <c r="D329" s="15"/>
      <c r="E329" s="525">
        <v>3.0</v>
      </c>
      <c r="F329" s="525">
        <v>2.0</v>
      </c>
      <c r="G329" s="525">
        <v>3.0</v>
      </c>
      <c r="H329" s="525">
        <v>1.0</v>
      </c>
      <c r="I329" s="525">
        <v>9.0</v>
      </c>
      <c r="J329" s="15"/>
      <c r="K329" s="15"/>
      <c r="L329" s="15"/>
      <c r="M329" s="15"/>
      <c r="N329" s="15"/>
      <c r="O329" s="15"/>
      <c r="P329" s="15"/>
    </row>
    <row r="330" ht="15.75" customHeight="1">
      <c r="A330" s="15"/>
      <c r="B330" s="15"/>
      <c r="C330" s="15"/>
      <c r="D330" s="15"/>
      <c r="E330" s="525">
        <v>3.0</v>
      </c>
      <c r="F330" s="525">
        <v>2.0</v>
      </c>
      <c r="G330" s="525">
        <v>3.0</v>
      </c>
      <c r="H330" s="525">
        <v>1.0</v>
      </c>
      <c r="I330" s="525">
        <v>9.0</v>
      </c>
      <c r="J330" s="15"/>
      <c r="K330" s="15"/>
      <c r="L330" s="15"/>
      <c r="M330" s="15"/>
      <c r="N330" s="15"/>
      <c r="O330" s="15"/>
      <c r="P330" s="15"/>
    </row>
    <row r="331" ht="15.75" customHeight="1">
      <c r="A331" s="15"/>
      <c r="B331" s="15"/>
      <c r="C331" s="15"/>
      <c r="D331" s="15"/>
      <c r="E331" s="525">
        <v>3.0</v>
      </c>
      <c r="F331" s="525">
        <v>2.0</v>
      </c>
      <c r="G331" s="525">
        <v>3.0</v>
      </c>
      <c r="H331" s="525">
        <v>1.0</v>
      </c>
      <c r="I331" s="525">
        <v>9.0</v>
      </c>
      <c r="J331" s="15"/>
      <c r="K331" s="15"/>
      <c r="L331" s="15"/>
      <c r="M331" s="15"/>
      <c r="N331" s="15"/>
      <c r="O331" s="15"/>
      <c r="P331" s="15"/>
    </row>
    <row r="332" ht="15.75" customHeight="1">
      <c r="A332" s="15"/>
      <c r="B332" s="15"/>
      <c r="C332" s="15"/>
      <c r="D332" s="15"/>
      <c r="E332" s="525">
        <v>3.0</v>
      </c>
      <c r="F332" s="525">
        <v>2.0</v>
      </c>
      <c r="G332" s="525">
        <v>3.0</v>
      </c>
      <c r="H332" s="525">
        <v>2.0</v>
      </c>
      <c r="I332" s="525">
        <v>10.0</v>
      </c>
      <c r="J332" s="15"/>
      <c r="K332" s="15"/>
      <c r="L332" s="15"/>
      <c r="M332" s="15"/>
      <c r="N332" s="15"/>
      <c r="O332" s="15"/>
      <c r="P332" s="15"/>
    </row>
    <row r="333" ht="15.75" customHeight="1">
      <c r="A333" s="15"/>
      <c r="B333" s="15"/>
      <c r="C333" s="15"/>
      <c r="D333" s="15"/>
      <c r="E333" s="525">
        <v>3.0</v>
      </c>
      <c r="F333" s="525">
        <v>2.0</v>
      </c>
      <c r="G333" s="525">
        <v>3.0</v>
      </c>
      <c r="H333" s="525">
        <v>2.0</v>
      </c>
      <c r="I333" s="525">
        <v>10.0</v>
      </c>
      <c r="J333" s="15"/>
      <c r="K333" s="15"/>
      <c r="L333" s="15"/>
      <c r="M333" s="15"/>
      <c r="N333" s="15"/>
      <c r="O333" s="15"/>
      <c r="P333" s="15"/>
    </row>
    <row r="334" ht="15.75" customHeight="1">
      <c r="A334" s="16"/>
      <c r="B334" s="16"/>
      <c r="C334" s="16"/>
      <c r="D334" s="16"/>
      <c r="E334" s="310"/>
      <c r="F334" s="310"/>
      <c r="G334" s="310"/>
      <c r="H334" s="310"/>
      <c r="I334" s="310"/>
      <c r="J334" s="16"/>
      <c r="K334" s="16"/>
      <c r="L334" s="16"/>
      <c r="M334" s="16"/>
      <c r="N334" s="16"/>
      <c r="O334" s="16"/>
      <c r="P334" s="16"/>
    </row>
    <row r="335" ht="15.75" customHeight="1">
      <c r="A335" s="579">
        <v>26.0</v>
      </c>
      <c r="B335" s="581" t="s">
        <v>102</v>
      </c>
      <c r="C335" s="482" t="s">
        <v>103</v>
      </c>
      <c r="D335" s="483" t="s">
        <v>104</v>
      </c>
      <c r="E335" s="525">
        <v>3.0</v>
      </c>
      <c r="F335" s="525">
        <v>2.0</v>
      </c>
      <c r="G335" s="525">
        <v>3.0</v>
      </c>
      <c r="H335" s="525">
        <v>1.0</v>
      </c>
      <c r="I335" s="525">
        <v>9.0</v>
      </c>
      <c r="J335" s="575">
        <f>AVERAGE(I335:I349)</f>
        <v>9.666666667</v>
      </c>
      <c r="K335" s="506">
        <v>3.0</v>
      </c>
      <c r="L335" s="506">
        <v>3.0</v>
      </c>
      <c r="M335" s="506">
        <v>3.0</v>
      </c>
      <c r="N335" s="506">
        <v>4.0</v>
      </c>
      <c r="O335" s="576">
        <f>SUM(K335:N348)</f>
        <v>13</v>
      </c>
      <c r="P335" s="577">
        <f>SUM(J335,O335)</f>
        <v>22.66666667</v>
      </c>
    </row>
    <row r="336" ht="15.75" customHeight="1">
      <c r="A336" s="15"/>
      <c r="B336" s="15"/>
      <c r="C336" s="15"/>
      <c r="D336" s="15"/>
      <c r="E336" s="525">
        <v>1.0</v>
      </c>
      <c r="F336" s="525">
        <v>2.0</v>
      </c>
      <c r="G336" s="525">
        <v>3.0</v>
      </c>
      <c r="H336" s="525">
        <v>3.0</v>
      </c>
      <c r="I336" s="525">
        <v>9.0</v>
      </c>
      <c r="J336" s="15"/>
      <c r="K336" s="15"/>
      <c r="L336" s="15"/>
      <c r="M336" s="15"/>
      <c r="N336" s="15"/>
      <c r="O336" s="15"/>
      <c r="P336" s="15"/>
    </row>
    <row r="337" ht="15.75" customHeight="1">
      <c r="A337" s="15"/>
      <c r="B337" s="15"/>
      <c r="C337" s="15"/>
      <c r="D337" s="15"/>
      <c r="E337" s="525">
        <v>3.0</v>
      </c>
      <c r="F337" s="525">
        <v>2.0</v>
      </c>
      <c r="G337" s="525">
        <v>3.0</v>
      </c>
      <c r="H337" s="525">
        <v>1.0</v>
      </c>
      <c r="I337" s="525">
        <v>9.0</v>
      </c>
      <c r="J337" s="15"/>
      <c r="K337" s="15"/>
      <c r="L337" s="15"/>
      <c r="M337" s="15"/>
      <c r="N337" s="15"/>
      <c r="O337" s="15"/>
      <c r="P337" s="15"/>
    </row>
    <row r="338" ht="15.75" customHeight="1">
      <c r="A338" s="15"/>
      <c r="B338" s="15"/>
      <c r="C338" s="15"/>
      <c r="D338" s="15"/>
      <c r="E338" s="525">
        <v>3.0</v>
      </c>
      <c r="F338" s="525">
        <v>2.0</v>
      </c>
      <c r="G338" s="525">
        <v>3.0</v>
      </c>
      <c r="H338" s="525">
        <v>1.0</v>
      </c>
      <c r="I338" s="525">
        <v>9.0</v>
      </c>
      <c r="J338" s="15"/>
      <c r="K338" s="15"/>
      <c r="L338" s="15"/>
      <c r="M338" s="15"/>
      <c r="N338" s="15"/>
      <c r="O338" s="15"/>
      <c r="P338" s="15"/>
    </row>
    <row r="339" ht="15.75" customHeight="1">
      <c r="A339" s="15"/>
      <c r="B339" s="15"/>
      <c r="C339" s="15"/>
      <c r="D339" s="15"/>
      <c r="E339" s="525">
        <v>3.0</v>
      </c>
      <c r="F339" s="525">
        <v>2.0</v>
      </c>
      <c r="G339" s="525">
        <v>3.0</v>
      </c>
      <c r="H339" s="525">
        <v>2.0</v>
      </c>
      <c r="I339" s="525">
        <v>10.0</v>
      </c>
      <c r="J339" s="15"/>
      <c r="K339" s="15"/>
      <c r="L339" s="15"/>
      <c r="M339" s="15"/>
      <c r="N339" s="15"/>
      <c r="O339" s="15"/>
      <c r="P339" s="15"/>
    </row>
    <row r="340" ht="15.75" customHeight="1">
      <c r="A340" s="15"/>
      <c r="B340" s="15"/>
      <c r="C340" s="15"/>
      <c r="D340" s="15"/>
      <c r="E340" s="525">
        <v>3.0</v>
      </c>
      <c r="F340" s="525">
        <v>2.0</v>
      </c>
      <c r="G340" s="525">
        <v>3.0</v>
      </c>
      <c r="H340" s="525">
        <v>2.0</v>
      </c>
      <c r="I340" s="525">
        <v>10.0</v>
      </c>
      <c r="J340" s="15"/>
      <c r="K340" s="15"/>
      <c r="L340" s="15"/>
      <c r="M340" s="15"/>
      <c r="N340" s="15"/>
      <c r="O340" s="15"/>
      <c r="P340" s="15"/>
    </row>
    <row r="341" ht="15.75" customHeight="1">
      <c r="A341" s="15"/>
      <c r="B341" s="15"/>
      <c r="C341" s="15"/>
      <c r="D341" s="15"/>
      <c r="E341" s="525">
        <v>3.0</v>
      </c>
      <c r="F341" s="525">
        <v>2.0</v>
      </c>
      <c r="G341" s="525">
        <v>3.0</v>
      </c>
      <c r="H341" s="525">
        <v>2.0</v>
      </c>
      <c r="I341" s="525">
        <v>10.0</v>
      </c>
      <c r="J341" s="15"/>
      <c r="K341" s="15"/>
      <c r="L341" s="15"/>
      <c r="M341" s="15"/>
      <c r="N341" s="15"/>
      <c r="O341" s="15"/>
      <c r="P341" s="15"/>
    </row>
    <row r="342" ht="15.75" customHeight="1">
      <c r="A342" s="15"/>
      <c r="B342" s="15"/>
      <c r="C342" s="15"/>
      <c r="D342" s="15"/>
      <c r="E342" s="525">
        <v>3.0</v>
      </c>
      <c r="F342" s="525">
        <v>2.0</v>
      </c>
      <c r="G342" s="525">
        <v>3.0</v>
      </c>
      <c r="H342" s="525">
        <v>2.0</v>
      </c>
      <c r="I342" s="525">
        <v>10.0</v>
      </c>
      <c r="J342" s="15"/>
      <c r="K342" s="15"/>
      <c r="L342" s="15"/>
      <c r="M342" s="15"/>
      <c r="N342" s="15"/>
      <c r="O342" s="15"/>
      <c r="P342" s="15"/>
    </row>
    <row r="343" ht="15.75" customHeight="1">
      <c r="A343" s="15"/>
      <c r="B343" s="15"/>
      <c r="C343" s="15"/>
      <c r="D343" s="15"/>
      <c r="E343" s="525">
        <v>3.0</v>
      </c>
      <c r="F343" s="525">
        <v>2.0</v>
      </c>
      <c r="G343" s="525">
        <v>3.0</v>
      </c>
      <c r="H343" s="525">
        <v>2.0</v>
      </c>
      <c r="I343" s="525">
        <v>10.0</v>
      </c>
      <c r="J343" s="15"/>
      <c r="K343" s="15"/>
      <c r="L343" s="15"/>
      <c r="M343" s="15"/>
      <c r="N343" s="15"/>
      <c r="O343" s="15"/>
      <c r="P343" s="15"/>
    </row>
    <row r="344" ht="15.75" customHeight="1">
      <c r="A344" s="15"/>
      <c r="B344" s="15"/>
      <c r="C344" s="15"/>
      <c r="D344" s="15"/>
      <c r="E344" s="525">
        <v>3.0</v>
      </c>
      <c r="F344" s="525">
        <v>2.0</v>
      </c>
      <c r="G344" s="525">
        <v>3.0</v>
      </c>
      <c r="H344" s="525">
        <v>2.0</v>
      </c>
      <c r="I344" s="525">
        <v>10.0</v>
      </c>
      <c r="J344" s="15"/>
      <c r="K344" s="15"/>
      <c r="L344" s="15"/>
      <c r="M344" s="15"/>
      <c r="N344" s="15"/>
      <c r="O344" s="15"/>
      <c r="P344" s="15"/>
    </row>
    <row r="345" ht="15.75" customHeight="1">
      <c r="A345" s="15"/>
      <c r="B345" s="15"/>
      <c r="C345" s="15"/>
      <c r="D345" s="15"/>
      <c r="E345" s="525">
        <v>3.0</v>
      </c>
      <c r="F345" s="525">
        <v>2.0</v>
      </c>
      <c r="G345" s="525">
        <v>3.0</v>
      </c>
      <c r="H345" s="525">
        <v>2.0</v>
      </c>
      <c r="I345" s="525">
        <v>10.0</v>
      </c>
      <c r="J345" s="15"/>
      <c r="K345" s="15"/>
      <c r="L345" s="15"/>
      <c r="M345" s="15"/>
      <c r="N345" s="15"/>
      <c r="O345" s="15"/>
      <c r="P345" s="15"/>
    </row>
    <row r="346" ht="15.75" customHeight="1">
      <c r="A346" s="15"/>
      <c r="B346" s="15"/>
      <c r="C346" s="15"/>
      <c r="D346" s="15"/>
      <c r="E346" s="525">
        <v>3.0</v>
      </c>
      <c r="F346" s="525">
        <v>2.0</v>
      </c>
      <c r="G346" s="525">
        <v>3.0</v>
      </c>
      <c r="H346" s="525">
        <v>2.0</v>
      </c>
      <c r="I346" s="525">
        <v>10.0</v>
      </c>
      <c r="J346" s="15"/>
      <c r="K346" s="15"/>
      <c r="L346" s="15"/>
      <c r="M346" s="15"/>
      <c r="N346" s="15"/>
      <c r="O346" s="15"/>
      <c r="P346" s="15"/>
    </row>
    <row r="347" ht="15.75" customHeight="1">
      <c r="A347" s="15"/>
      <c r="B347" s="15"/>
      <c r="C347" s="15"/>
      <c r="D347" s="15"/>
      <c r="E347" s="525">
        <v>3.0</v>
      </c>
      <c r="F347" s="525">
        <v>2.0</v>
      </c>
      <c r="G347" s="525">
        <v>3.0</v>
      </c>
      <c r="H347" s="525">
        <v>2.0</v>
      </c>
      <c r="I347" s="525">
        <v>10.0</v>
      </c>
      <c r="J347" s="15"/>
      <c r="K347" s="15"/>
      <c r="L347" s="15"/>
      <c r="M347" s="15"/>
      <c r="N347" s="15"/>
      <c r="O347" s="15"/>
      <c r="P347" s="15"/>
    </row>
    <row r="348" ht="15.75" customHeight="1">
      <c r="A348" s="16"/>
      <c r="B348" s="16"/>
      <c r="C348" s="16"/>
      <c r="D348" s="16"/>
      <c r="E348" s="525">
        <v>3.0</v>
      </c>
      <c r="F348" s="525">
        <v>2.0</v>
      </c>
      <c r="G348" s="525">
        <v>3.0</v>
      </c>
      <c r="H348" s="525">
        <v>2.0</v>
      </c>
      <c r="I348" s="525">
        <v>10.0</v>
      </c>
      <c r="J348" s="16"/>
      <c r="K348" s="16"/>
      <c r="L348" s="16"/>
      <c r="M348" s="16"/>
      <c r="N348" s="16"/>
      <c r="O348" s="16"/>
      <c r="P348" s="16"/>
    </row>
    <row r="349" ht="15.75" customHeight="1">
      <c r="A349" s="579">
        <v>27.0</v>
      </c>
      <c r="B349" s="581" t="s">
        <v>105</v>
      </c>
      <c r="C349" s="482" t="s">
        <v>106</v>
      </c>
      <c r="D349" s="483" t="s">
        <v>107</v>
      </c>
      <c r="E349" s="525">
        <v>3.0</v>
      </c>
      <c r="F349" s="525">
        <v>3.0</v>
      </c>
      <c r="G349" s="525">
        <v>3.0</v>
      </c>
      <c r="H349" s="310"/>
      <c r="I349" s="525">
        <v>9.0</v>
      </c>
      <c r="J349" s="575">
        <f>AVERAGE(I349:I364)</f>
        <v>9.1875</v>
      </c>
      <c r="K349" s="576">
        <v>3.0</v>
      </c>
      <c r="L349" s="576">
        <v>3.0</v>
      </c>
      <c r="M349" s="576">
        <v>3.0</v>
      </c>
      <c r="N349" s="576">
        <v>4.0</v>
      </c>
      <c r="O349" s="576">
        <f>SUM(K349:N364)</f>
        <v>13</v>
      </c>
      <c r="P349" s="577">
        <f>SUM(J349,O349)</f>
        <v>22.1875</v>
      </c>
    </row>
    <row r="350" ht="15.75" customHeight="1">
      <c r="A350" s="15"/>
      <c r="B350" s="15"/>
      <c r="C350" s="15"/>
      <c r="D350" s="15"/>
      <c r="E350" s="580">
        <v>3.0</v>
      </c>
      <c r="F350" s="525">
        <v>3.0</v>
      </c>
      <c r="G350" s="525">
        <v>3.0</v>
      </c>
      <c r="H350" s="310"/>
      <c r="I350" s="525">
        <v>9.0</v>
      </c>
      <c r="J350" s="15"/>
      <c r="K350" s="15"/>
      <c r="L350" s="15"/>
      <c r="M350" s="15"/>
      <c r="N350" s="15"/>
      <c r="O350" s="15"/>
      <c r="P350" s="15"/>
    </row>
    <row r="351" ht="15.75" customHeight="1">
      <c r="A351" s="15"/>
      <c r="B351" s="15"/>
      <c r="C351" s="15"/>
      <c r="D351" s="15"/>
      <c r="E351" s="580">
        <v>3.0</v>
      </c>
      <c r="F351" s="525">
        <v>3.0</v>
      </c>
      <c r="G351" s="525">
        <v>2.0</v>
      </c>
      <c r="H351" s="525">
        <v>1.0</v>
      </c>
      <c r="I351" s="525">
        <v>9.0</v>
      </c>
      <c r="J351" s="15"/>
      <c r="K351" s="15"/>
      <c r="L351" s="15"/>
      <c r="M351" s="15"/>
      <c r="N351" s="15"/>
      <c r="O351" s="15"/>
      <c r="P351" s="15"/>
    </row>
    <row r="352" ht="15.75" customHeight="1">
      <c r="A352" s="15"/>
      <c r="B352" s="15"/>
      <c r="C352" s="15"/>
      <c r="D352" s="15"/>
      <c r="E352" s="580">
        <v>2.0</v>
      </c>
      <c r="F352" s="525">
        <v>1.0</v>
      </c>
      <c r="G352" s="525">
        <v>3.0</v>
      </c>
      <c r="H352" s="525">
        <v>3.0</v>
      </c>
      <c r="I352" s="525">
        <v>9.0</v>
      </c>
      <c r="J352" s="15"/>
      <c r="K352" s="15"/>
      <c r="L352" s="15"/>
      <c r="M352" s="15"/>
      <c r="N352" s="15"/>
      <c r="O352" s="15"/>
      <c r="P352" s="15"/>
    </row>
    <row r="353" ht="15.75" customHeight="1">
      <c r="A353" s="15"/>
      <c r="B353" s="15"/>
      <c r="C353" s="15"/>
      <c r="D353" s="15"/>
      <c r="E353" s="580">
        <v>2.0</v>
      </c>
      <c r="F353" s="525">
        <v>2.0</v>
      </c>
      <c r="G353" s="525">
        <v>2.0</v>
      </c>
      <c r="H353" s="525">
        <v>2.0</v>
      </c>
      <c r="I353" s="525">
        <v>8.0</v>
      </c>
      <c r="J353" s="15"/>
      <c r="K353" s="15"/>
      <c r="L353" s="15"/>
      <c r="M353" s="15"/>
      <c r="N353" s="15"/>
      <c r="O353" s="15"/>
      <c r="P353" s="15"/>
    </row>
    <row r="354" ht="15.75" customHeight="1">
      <c r="A354" s="15"/>
      <c r="B354" s="15"/>
      <c r="C354" s="15"/>
      <c r="D354" s="15"/>
      <c r="E354" s="580">
        <v>2.0</v>
      </c>
      <c r="F354" s="525">
        <v>2.0</v>
      </c>
      <c r="G354" s="525">
        <v>3.0</v>
      </c>
      <c r="H354" s="525">
        <v>2.0</v>
      </c>
      <c r="I354" s="525">
        <v>9.0</v>
      </c>
      <c r="J354" s="15"/>
      <c r="K354" s="15"/>
      <c r="L354" s="15"/>
      <c r="M354" s="15"/>
      <c r="N354" s="15"/>
      <c r="O354" s="15"/>
      <c r="P354" s="15"/>
    </row>
    <row r="355" ht="15.75" customHeight="1">
      <c r="A355" s="15"/>
      <c r="B355" s="15"/>
      <c r="C355" s="15"/>
      <c r="D355" s="15"/>
      <c r="E355" s="580">
        <v>3.0</v>
      </c>
      <c r="F355" s="525">
        <v>3.0</v>
      </c>
      <c r="G355" s="525">
        <v>3.0</v>
      </c>
      <c r="H355" s="310"/>
      <c r="I355" s="525">
        <v>9.0</v>
      </c>
      <c r="J355" s="15"/>
      <c r="K355" s="15"/>
      <c r="L355" s="15"/>
      <c r="M355" s="15"/>
      <c r="N355" s="15"/>
      <c r="O355" s="15"/>
      <c r="P355" s="15"/>
    </row>
    <row r="356" ht="15.75" customHeight="1">
      <c r="A356" s="15"/>
      <c r="B356" s="15"/>
      <c r="C356" s="15"/>
      <c r="D356" s="15"/>
      <c r="E356" s="580">
        <v>3.0</v>
      </c>
      <c r="F356" s="525">
        <v>3.0</v>
      </c>
      <c r="G356" s="525">
        <v>3.0</v>
      </c>
      <c r="H356" s="310"/>
      <c r="I356" s="525">
        <v>9.0</v>
      </c>
      <c r="J356" s="15"/>
      <c r="K356" s="15"/>
      <c r="L356" s="15"/>
      <c r="M356" s="15"/>
      <c r="N356" s="15"/>
      <c r="O356" s="15"/>
      <c r="P356" s="15"/>
    </row>
    <row r="357" ht="15.75" customHeight="1">
      <c r="A357" s="15"/>
      <c r="B357" s="15"/>
      <c r="C357" s="15"/>
      <c r="D357" s="15"/>
      <c r="E357" s="580">
        <v>3.0</v>
      </c>
      <c r="F357" s="525">
        <v>3.0</v>
      </c>
      <c r="G357" s="525">
        <v>3.0</v>
      </c>
      <c r="H357" s="310"/>
      <c r="I357" s="525">
        <v>9.0</v>
      </c>
      <c r="J357" s="15"/>
      <c r="K357" s="15"/>
      <c r="L357" s="15"/>
      <c r="M357" s="15"/>
      <c r="N357" s="15"/>
      <c r="O357" s="15"/>
      <c r="P357" s="15"/>
    </row>
    <row r="358" ht="15.75" customHeight="1">
      <c r="A358" s="15"/>
      <c r="B358" s="15"/>
      <c r="C358" s="15"/>
      <c r="D358" s="15"/>
      <c r="E358" s="580">
        <v>3.0</v>
      </c>
      <c r="F358" s="525">
        <v>2.0</v>
      </c>
      <c r="G358" s="525">
        <v>3.0</v>
      </c>
      <c r="H358" s="525">
        <v>1.0</v>
      </c>
      <c r="I358" s="525">
        <v>9.0</v>
      </c>
      <c r="J358" s="15"/>
      <c r="K358" s="15"/>
      <c r="L358" s="15"/>
      <c r="M358" s="15"/>
      <c r="N358" s="15"/>
      <c r="O358" s="15"/>
      <c r="P358" s="15"/>
    </row>
    <row r="359" ht="15.75" customHeight="1">
      <c r="A359" s="15"/>
      <c r="B359" s="15"/>
      <c r="C359" s="15"/>
      <c r="D359" s="15"/>
      <c r="E359" s="580">
        <v>2.0</v>
      </c>
      <c r="F359" s="525">
        <v>1.0</v>
      </c>
      <c r="G359" s="525">
        <v>3.0</v>
      </c>
      <c r="H359" s="525">
        <v>3.0</v>
      </c>
      <c r="I359" s="525">
        <v>9.0</v>
      </c>
      <c r="J359" s="15"/>
      <c r="K359" s="15"/>
      <c r="L359" s="15"/>
      <c r="M359" s="15"/>
      <c r="N359" s="15"/>
      <c r="O359" s="15"/>
      <c r="P359" s="15"/>
    </row>
    <row r="360" ht="15.75" customHeight="1">
      <c r="A360" s="15"/>
      <c r="B360" s="15"/>
      <c r="C360" s="15"/>
      <c r="D360" s="15"/>
      <c r="E360" s="580">
        <v>3.0</v>
      </c>
      <c r="F360" s="525">
        <v>3.0</v>
      </c>
      <c r="G360" s="525">
        <v>3.0</v>
      </c>
      <c r="H360" s="310"/>
      <c r="I360" s="525">
        <v>9.0</v>
      </c>
      <c r="J360" s="15"/>
      <c r="K360" s="15"/>
      <c r="L360" s="15"/>
      <c r="M360" s="15"/>
      <c r="N360" s="15"/>
      <c r="O360" s="15"/>
      <c r="P360" s="15"/>
    </row>
    <row r="361" ht="15.75" customHeight="1">
      <c r="A361" s="15"/>
      <c r="B361" s="15"/>
      <c r="C361" s="15"/>
      <c r="D361" s="15"/>
      <c r="E361" s="580">
        <v>3.0</v>
      </c>
      <c r="F361" s="525">
        <v>3.0</v>
      </c>
      <c r="G361" s="525">
        <v>3.0</v>
      </c>
      <c r="H361" s="525">
        <v>1.0</v>
      </c>
      <c r="I361" s="525">
        <v>10.0</v>
      </c>
      <c r="J361" s="15"/>
      <c r="K361" s="15"/>
      <c r="L361" s="15"/>
      <c r="M361" s="15"/>
      <c r="N361" s="15"/>
      <c r="O361" s="15"/>
      <c r="P361" s="15"/>
    </row>
    <row r="362" ht="15.75" customHeight="1">
      <c r="A362" s="15"/>
      <c r="B362" s="15"/>
      <c r="C362" s="15"/>
      <c r="D362" s="15"/>
      <c r="E362" s="580">
        <v>1.0</v>
      </c>
      <c r="F362" s="525">
        <v>3.0</v>
      </c>
      <c r="G362" s="525">
        <v>3.0</v>
      </c>
      <c r="H362" s="525">
        <v>3.0</v>
      </c>
      <c r="I362" s="525">
        <v>10.0</v>
      </c>
      <c r="J362" s="15"/>
      <c r="K362" s="15"/>
      <c r="L362" s="15"/>
      <c r="M362" s="15"/>
      <c r="N362" s="15"/>
      <c r="O362" s="15"/>
      <c r="P362" s="15"/>
    </row>
    <row r="363" ht="15.75" customHeight="1">
      <c r="A363" s="15"/>
      <c r="B363" s="15"/>
      <c r="C363" s="15"/>
      <c r="D363" s="15"/>
      <c r="E363" s="580">
        <v>3.0</v>
      </c>
      <c r="F363" s="525">
        <v>3.0</v>
      </c>
      <c r="G363" s="525">
        <v>3.0</v>
      </c>
      <c r="H363" s="525">
        <v>1.0</v>
      </c>
      <c r="I363" s="525">
        <v>10.0</v>
      </c>
      <c r="J363" s="15"/>
      <c r="K363" s="15"/>
      <c r="L363" s="15"/>
      <c r="M363" s="15"/>
      <c r="N363" s="15"/>
      <c r="O363" s="15"/>
      <c r="P363" s="15"/>
    </row>
    <row r="364" ht="15.75" customHeight="1">
      <c r="A364" s="16"/>
      <c r="B364" s="16"/>
      <c r="C364" s="16"/>
      <c r="D364" s="16"/>
      <c r="E364" s="580">
        <v>3.0</v>
      </c>
      <c r="F364" s="525">
        <v>3.0</v>
      </c>
      <c r="G364" s="525">
        <v>3.0</v>
      </c>
      <c r="H364" s="525">
        <v>1.0</v>
      </c>
      <c r="I364" s="525">
        <v>10.0</v>
      </c>
      <c r="J364" s="16"/>
      <c r="K364" s="16"/>
      <c r="L364" s="16"/>
      <c r="M364" s="16"/>
      <c r="N364" s="16"/>
      <c r="O364" s="16"/>
      <c r="P364" s="16"/>
    </row>
    <row r="365" ht="15.75" customHeight="1">
      <c r="A365" s="579">
        <v>28.0</v>
      </c>
      <c r="B365" s="592" t="s">
        <v>108</v>
      </c>
      <c r="C365" s="593" t="s">
        <v>109</v>
      </c>
      <c r="D365" s="593" t="s">
        <v>110</v>
      </c>
      <c r="E365" s="505">
        <v>3.0</v>
      </c>
      <c r="F365" s="505">
        <v>2.0</v>
      </c>
      <c r="G365" s="505">
        <v>3.0</v>
      </c>
      <c r="H365" s="505">
        <v>2.0</v>
      </c>
      <c r="I365" s="505">
        <v>10.0</v>
      </c>
      <c r="J365" s="575">
        <f>AVERAGE(I365:I376)</f>
        <v>8.083333333</v>
      </c>
      <c r="K365" s="581">
        <v>3.0</v>
      </c>
      <c r="L365" s="581">
        <v>3.0</v>
      </c>
      <c r="M365" s="581">
        <v>3.0</v>
      </c>
      <c r="N365" s="581">
        <v>4.0</v>
      </c>
      <c r="O365" s="576">
        <f>SUM(K365:N376)</f>
        <v>13</v>
      </c>
      <c r="P365" s="577">
        <f>SUM(J365,O365)</f>
        <v>21.08333333</v>
      </c>
    </row>
    <row r="366" ht="15.75" customHeight="1">
      <c r="A366" s="15"/>
      <c r="B366" s="15"/>
      <c r="C366" s="15"/>
      <c r="D366" s="15"/>
      <c r="E366" s="505">
        <v>3.0</v>
      </c>
      <c r="F366" s="505">
        <v>2.0</v>
      </c>
      <c r="G366" s="505">
        <v>3.0</v>
      </c>
      <c r="H366" s="505">
        <v>2.0</v>
      </c>
      <c r="I366" s="505">
        <v>10.0</v>
      </c>
      <c r="J366" s="15"/>
      <c r="K366" s="15"/>
      <c r="L366" s="15"/>
      <c r="M366" s="15"/>
      <c r="N366" s="15"/>
      <c r="O366" s="15"/>
      <c r="P366" s="15"/>
    </row>
    <row r="367" ht="15.75" customHeight="1">
      <c r="A367" s="15"/>
      <c r="B367" s="15"/>
      <c r="C367" s="15"/>
      <c r="D367" s="15"/>
      <c r="E367" s="505">
        <v>3.0</v>
      </c>
      <c r="F367" s="505">
        <v>2.0</v>
      </c>
      <c r="G367" s="505">
        <v>3.0</v>
      </c>
      <c r="H367" s="505">
        <v>2.0</v>
      </c>
      <c r="I367" s="505">
        <v>10.0</v>
      </c>
      <c r="J367" s="15"/>
      <c r="K367" s="15"/>
      <c r="L367" s="15"/>
      <c r="M367" s="15"/>
      <c r="N367" s="15"/>
      <c r="O367" s="15"/>
      <c r="P367" s="15"/>
    </row>
    <row r="368" ht="15.75" customHeight="1">
      <c r="A368" s="15"/>
      <c r="B368" s="15"/>
      <c r="C368" s="15"/>
      <c r="D368" s="15"/>
      <c r="E368" s="505">
        <v>1.0</v>
      </c>
      <c r="F368" s="505">
        <v>0.0</v>
      </c>
      <c r="G368" s="505">
        <v>0.0</v>
      </c>
      <c r="H368" s="505">
        <v>0.0</v>
      </c>
      <c r="I368" s="505">
        <v>1.0</v>
      </c>
      <c r="J368" s="15"/>
      <c r="K368" s="15"/>
      <c r="L368" s="15"/>
      <c r="M368" s="15"/>
      <c r="N368" s="15"/>
      <c r="O368" s="15"/>
      <c r="P368" s="15"/>
    </row>
    <row r="369" ht="15.75" customHeight="1">
      <c r="A369" s="15"/>
      <c r="B369" s="15"/>
      <c r="C369" s="15"/>
      <c r="D369" s="15"/>
      <c r="E369" s="505">
        <v>2.0</v>
      </c>
      <c r="F369" s="505">
        <v>1.0</v>
      </c>
      <c r="G369" s="505">
        <v>2.0</v>
      </c>
      <c r="H369" s="505">
        <v>2.0</v>
      </c>
      <c r="I369" s="505">
        <v>7.0</v>
      </c>
      <c r="J369" s="15"/>
      <c r="K369" s="15"/>
      <c r="L369" s="15"/>
      <c r="M369" s="15"/>
      <c r="N369" s="15"/>
      <c r="O369" s="15"/>
      <c r="P369" s="15"/>
    </row>
    <row r="370" ht="15.75" customHeight="1">
      <c r="A370" s="15"/>
      <c r="B370" s="15"/>
      <c r="C370" s="15"/>
      <c r="D370" s="15"/>
      <c r="E370" s="505">
        <v>2.0</v>
      </c>
      <c r="F370" s="505">
        <v>1.0</v>
      </c>
      <c r="G370" s="505">
        <v>2.0</v>
      </c>
      <c r="H370" s="505">
        <v>1.0</v>
      </c>
      <c r="I370" s="505">
        <v>6.0</v>
      </c>
      <c r="J370" s="15"/>
      <c r="K370" s="15"/>
      <c r="L370" s="15"/>
      <c r="M370" s="15"/>
      <c r="N370" s="15"/>
      <c r="O370" s="15"/>
      <c r="P370" s="15"/>
    </row>
    <row r="371" ht="15.75" customHeight="1">
      <c r="A371" s="15"/>
      <c r="B371" s="15"/>
      <c r="C371" s="15"/>
      <c r="D371" s="15"/>
      <c r="E371" s="505">
        <v>3.0</v>
      </c>
      <c r="F371" s="505">
        <v>3.0</v>
      </c>
      <c r="G371" s="505">
        <v>1.0</v>
      </c>
      <c r="H371" s="505">
        <v>2.0</v>
      </c>
      <c r="I371" s="505">
        <v>8.0</v>
      </c>
      <c r="J371" s="15"/>
      <c r="K371" s="15"/>
      <c r="L371" s="15"/>
      <c r="M371" s="15"/>
      <c r="N371" s="15"/>
      <c r="O371" s="15"/>
      <c r="P371" s="15"/>
    </row>
    <row r="372" ht="15.75" customHeight="1">
      <c r="A372" s="15"/>
      <c r="B372" s="15"/>
      <c r="C372" s="15"/>
      <c r="D372" s="15"/>
      <c r="E372" s="505">
        <v>2.0</v>
      </c>
      <c r="F372" s="505">
        <v>1.0</v>
      </c>
      <c r="G372" s="505">
        <v>3.0</v>
      </c>
      <c r="H372" s="505">
        <v>2.0</v>
      </c>
      <c r="I372" s="505">
        <v>8.0</v>
      </c>
      <c r="J372" s="15"/>
      <c r="K372" s="15"/>
      <c r="L372" s="15"/>
      <c r="M372" s="15"/>
      <c r="N372" s="15"/>
      <c r="O372" s="15"/>
      <c r="P372" s="15"/>
    </row>
    <row r="373" ht="15.75" customHeight="1">
      <c r="A373" s="15"/>
      <c r="B373" s="15"/>
      <c r="C373" s="15"/>
      <c r="D373" s="15"/>
      <c r="E373" s="505">
        <v>3.0</v>
      </c>
      <c r="F373" s="505">
        <v>1.0</v>
      </c>
      <c r="G373" s="505">
        <v>3.0</v>
      </c>
      <c r="H373" s="505">
        <v>1.0</v>
      </c>
      <c r="I373" s="505">
        <v>8.0</v>
      </c>
      <c r="J373" s="15"/>
      <c r="K373" s="15"/>
      <c r="L373" s="15"/>
      <c r="M373" s="15"/>
      <c r="N373" s="15"/>
      <c r="O373" s="15"/>
      <c r="P373" s="15"/>
    </row>
    <row r="374" ht="15.75" customHeight="1">
      <c r="A374" s="15"/>
      <c r="B374" s="15"/>
      <c r="C374" s="15"/>
      <c r="D374" s="15"/>
      <c r="E374" s="505">
        <v>3.0</v>
      </c>
      <c r="F374" s="505">
        <v>2.0</v>
      </c>
      <c r="G374" s="505">
        <v>2.0</v>
      </c>
      <c r="H374" s="505">
        <v>2.0</v>
      </c>
      <c r="I374" s="505">
        <v>9.0</v>
      </c>
      <c r="J374" s="15"/>
      <c r="K374" s="15"/>
      <c r="L374" s="15"/>
      <c r="M374" s="15"/>
      <c r="N374" s="15"/>
      <c r="O374" s="15"/>
      <c r="P374" s="15"/>
    </row>
    <row r="375" ht="15.75" customHeight="1">
      <c r="A375" s="15"/>
      <c r="B375" s="15"/>
      <c r="C375" s="15"/>
      <c r="D375" s="15"/>
      <c r="E375" s="505">
        <v>3.0</v>
      </c>
      <c r="F375" s="505">
        <v>2.0</v>
      </c>
      <c r="G375" s="505">
        <v>3.0</v>
      </c>
      <c r="H375" s="505">
        <v>2.0</v>
      </c>
      <c r="I375" s="505">
        <v>10.0</v>
      </c>
      <c r="J375" s="15"/>
      <c r="K375" s="15"/>
      <c r="L375" s="15"/>
      <c r="M375" s="15"/>
      <c r="N375" s="15"/>
      <c r="O375" s="15"/>
      <c r="P375" s="15"/>
    </row>
    <row r="376" ht="15.75" customHeight="1">
      <c r="A376" s="16"/>
      <c r="B376" s="16"/>
      <c r="C376" s="16"/>
      <c r="D376" s="16"/>
      <c r="E376" s="505">
        <v>3.0</v>
      </c>
      <c r="F376" s="505">
        <v>2.0</v>
      </c>
      <c r="G376" s="505">
        <v>3.0</v>
      </c>
      <c r="H376" s="505">
        <v>2.0</v>
      </c>
      <c r="I376" s="505">
        <v>10.0</v>
      </c>
      <c r="J376" s="16"/>
      <c r="K376" s="16"/>
      <c r="L376" s="16"/>
      <c r="M376" s="16"/>
      <c r="N376" s="16"/>
      <c r="O376" s="16"/>
      <c r="P376" s="16"/>
    </row>
    <row r="377" ht="15.75" customHeight="1">
      <c r="A377" s="579">
        <v>29.0</v>
      </c>
      <c r="B377" s="592" t="s">
        <v>111</v>
      </c>
      <c r="C377" s="594" t="s">
        <v>112</v>
      </c>
      <c r="D377" s="594" t="s">
        <v>113</v>
      </c>
      <c r="E377" s="505">
        <v>3.0</v>
      </c>
      <c r="F377" s="505">
        <v>2.0</v>
      </c>
      <c r="G377" s="505">
        <v>3.0</v>
      </c>
      <c r="H377" s="505">
        <v>2.0</v>
      </c>
      <c r="I377" s="505">
        <v>10.0</v>
      </c>
      <c r="J377" s="575">
        <f>AVERAGE(I377:I388)</f>
        <v>8.583333333</v>
      </c>
      <c r="K377" s="581">
        <v>3.0</v>
      </c>
      <c r="L377" s="581">
        <v>4.0</v>
      </c>
      <c r="M377" s="581">
        <v>3.0</v>
      </c>
      <c r="N377" s="581">
        <v>4.0</v>
      </c>
      <c r="O377" s="576">
        <f>SUM(K377:N388)</f>
        <v>14</v>
      </c>
      <c r="P377" s="577">
        <f>SUM(J377,O377)</f>
        <v>22.58333333</v>
      </c>
    </row>
    <row r="378" ht="15.75" customHeight="1">
      <c r="A378" s="15"/>
      <c r="B378" s="15"/>
      <c r="C378" s="15"/>
      <c r="D378" s="15"/>
      <c r="E378" s="505">
        <v>3.0</v>
      </c>
      <c r="F378" s="505">
        <v>2.0</v>
      </c>
      <c r="G378" s="505">
        <v>3.0</v>
      </c>
      <c r="H378" s="505">
        <v>2.0</v>
      </c>
      <c r="I378" s="505">
        <v>10.0</v>
      </c>
      <c r="J378" s="15"/>
      <c r="K378" s="15"/>
      <c r="L378" s="15"/>
      <c r="M378" s="15"/>
      <c r="N378" s="15"/>
      <c r="O378" s="15"/>
      <c r="P378" s="15"/>
    </row>
    <row r="379" ht="15.75" customHeight="1">
      <c r="A379" s="15"/>
      <c r="B379" s="15"/>
      <c r="C379" s="15"/>
      <c r="D379" s="15"/>
      <c r="E379" s="505">
        <v>3.0</v>
      </c>
      <c r="F379" s="505">
        <v>2.0</v>
      </c>
      <c r="G379" s="505">
        <v>3.0</v>
      </c>
      <c r="H379" s="505">
        <v>2.0</v>
      </c>
      <c r="I379" s="505">
        <v>10.0</v>
      </c>
      <c r="J379" s="15"/>
      <c r="K379" s="15"/>
      <c r="L379" s="15"/>
      <c r="M379" s="15"/>
      <c r="N379" s="15"/>
      <c r="O379" s="15"/>
      <c r="P379" s="15"/>
    </row>
    <row r="380" ht="15.75" customHeight="1">
      <c r="A380" s="15"/>
      <c r="B380" s="15"/>
      <c r="C380" s="15"/>
      <c r="D380" s="15"/>
      <c r="E380" s="505">
        <v>2.0</v>
      </c>
      <c r="F380" s="505">
        <v>1.0</v>
      </c>
      <c r="G380" s="505">
        <v>2.0</v>
      </c>
      <c r="H380" s="505">
        <v>2.0</v>
      </c>
      <c r="I380" s="505">
        <v>7.0</v>
      </c>
      <c r="J380" s="15"/>
      <c r="K380" s="15"/>
      <c r="L380" s="15"/>
      <c r="M380" s="15"/>
      <c r="N380" s="15"/>
      <c r="O380" s="15"/>
      <c r="P380" s="15"/>
    </row>
    <row r="381" ht="15.75" customHeight="1">
      <c r="A381" s="15"/>
      <c r="B381" s="15"/>
      <c r="C381" s="15"/>
      <c r="D381" s="15"/>
      <c r="E381" s="505">
        <v>2.0</v>
      </c>
      <c r="F381" s="505">
        <v>1.0</v>
      </c>
      <c r="G381" s="505">
        <v>2.0</v>
      </c>
      <c r="H381" s="505">
        <v>2.0</v>
      </c>
      <c r="I381" s="505">
        <v>7.0</v>
      </c>
      <c r="J381" s="15"/>
      <c r="K381" s="15"/>
      <c r="L381" s="15"/>
      <c r="M381" s="15"/>
      <c r="N381" s="15"/>
      <c r="O381" s="15"/>
      <c r="P381" s="15"/>
    </row>
    <row r="382" ht="15.75" customHeight="1">
      <c r="A382" s="15"/>
      <c r="B382" s="15"/>
      <c r="C382" s="15"/>
      <c r="D382" s="15"/>
      <c r="E382" s="505">
        <v>2.0</v>
      </c>
      <c r="F382" s="505">
        <v>2.0</v>
      </c>
      <c r="G382" s="505">
        <v>1.0</v>
      </c>
      <c r="H382" s="505">
        <v>2.0</v>
      </c>
      <c r="I382" s="505">
        <v>7.0</v>
      </c>
      <c r="J382" s="15"/>
      <c r="K382" s="15"/>
      <c r="L382" s="15"/>
      <c r="M382" s="15"/>
      <c r="N382" s="15"/>
      <c r="O382" s="15"/>
      <c r="P382" s="15"/>
    </row>
    <row r="383" ht="15.75" customHeight="1">
      <c r="A383" s="15"/>
      <c r="B383" s="15"/>
      <c r="C383" s="15"/>
      <c r="D383" s="15"/>
      <c r="E383" s="505">
        <v>2.0</v>
      </c>
      <c r="F383" s="505">
        <v>2.0</v>
      </c>
      <c r="G383" s="505">
        <v>1.0</v>
      </c>
      <c r="H383" s="505">
        <v>2.0</v>
      </c>
      <c r="I383" s="505">
        <v>7.0</v>
      </c>
      <c r="J383" s="15"/>
      <c r="K383" s="15"/>
      <c r="L383" s="15"/>
      <c r="M383" s="15"/>
      <c r="N383" s="15"/>
      <c r="O383" s="15"/>
      <c r="P383" s="15"/>
    </row>
    <row r="384" ht="15.75" customHeight="1">
      <c r="A384" s="15"/>
      <c r="B384" s="15"/>
      <c r="C384" s="15"/>
      <c r="D384" s="15"/>
      <c r="E384" s="505">
        <v>2.0</v>
      </c>
      <c r="F384" s="505">
        <v>2.0</v>
      </c>
      <c r="G384" s="505">
        <v>2.0</v>
      </c>
      <c r="H384" s="505">
        <v>2.0</v>
      </c>
      <c r="I384" s="505">
        <v>8.0</v>
      </c>
      <c r="J384" s="15"/>
      <c r="K384" s="15"/>
      <c r="L384" s="15"/>
      <c r="M384" s="15"/>
      <c r="N384" s="15"/>
      <c r="O384" s="15"/>
      <c r="P384" s="15"/>
    </row>
    <row r="385" ht="15.75" customHeight="1">
      <c r="A385" s="15"/>
      <c r="B385" s="15"/>
      <c r="C385" s="15"/>
      <c r="D385" s="15"/>
      <c r="E385" s="505">
        <v>2.0</v>
      </c>
      <c r="F385" s="505">
        <v>2.0</v>
      </c>
      <c r="G385" s="505">
        <v>2.0</v>
      </c>
      <c r="H385" s="505">
        <v>2.0</v>
      </c>
      <c r="I385" s="505">
        <v>8.0</v>
      </c>
      <c r="J385" s="15"/>
      <c r="K385" s="15"/>
      <c r="L385" s="15"/>
      <c r="M385" s="15"/>
      <c r="N385" s="15"/>
      <c r="O385" s="15"/>
      <c r="P385" s="15"/>
    </row>
    <row r="386" ht="15.75" customHeight="1">
      <c r="A386" s="15"/>
      <c r="B386" s="15"/>
      <c r="C386" s="15"/>
      <c r="D386" s="15"/>
      <c r="E386" s="505">
        <v>3.0</v>
      </c>
      <c r="F386" s="505">
        <v>2.0</v>
      </c>
      <c r="G386" s="505">
        <v>2.0</v>
      </c>
      <c r="H386" s="505">
        <v>2.0</v>
      </c>
      <c r="I386" s="505">
        <v>9.0</v>
      </c>
      <c r="J386" s="15"/>
      <c r="K386" s="15"/>
      <c r="L386" s="15"/>
      <c r="M386" s="15"/>
      <c r="N386" s="15"/>
      <c r="O386" s="15"/>
      <c r="P386" s="15"/>
    </row>
    <row r="387" ht="15.75" customHeight="1">
      <c r="A387" s="15"/>
      <c r="B387" s="15"/>
      <c r="C387" s="15"/>
      <c r="D387" s="15"/>
      <c r="E387" s="505">
        <v>3.0</v>
      </c>
      <c r="F387" s="505">
        <v>2.0</v>
      </c>
      <c r="G387" s="505">
        <v>3.0</v>
      </c>
      <c r="H387" s="505">
        <v>2.0</v>
      </c>
      <c r="I387" s="505">
        <v>10.0</v>
      </c>
      <c r="J387" s="15"/>
      <c r="K387" s="15"/>
      <c r="L387" s="15"/>
      <c r="M387" s="15"/>
      <c r="N387" s="15"/>
      <c r="O387" s="15"/>
      <c r="P387" s="15"/>
    </row>
    <row r="388" ht="15.75" customHeight="1">
      <c r="A388" s="16"/>
      <c r="B388" s="16"/>
      <c r="C388" s="16"/>
      <c r="D388" s="16"/>
      <c r="E388" s="505">
        <v>3.0</v>
      </c>
      <c r="F388" s="505">
        <v>2.0</v>
      </c>
      <c r="G388" s="505">
        <v>3.0</v>
      </c>
      <c r="H388" s="505">
        <v>2.0</v>
      </c>
      <c r="I388" s="505">
        <v>10.0</v>
      </c>
      <c r="J388" s="16"/>
      <c r="K388" s="16"/>
      <c r="L388" s="16"/>
      <c r="M388" s="16"/>
      <c r="N388" s="16"/>
      <c r="O388" s="16"/>
      <c r="P388" s="16"/>
    </row>
    <row r="389" ht="15.75" customHeight="1">
      <c r="A389" s="579">
        <v>30.0</v>
      </c>
      <c r="B389" s="592" t="s">
        <v>114</v>
      </c>
      <c r="C389" s="594" t="s">
        <v>115</v>
      </c>
      <c r="D389" s="594" t="s">
        <v>116</v>
      </c>
      <c r="E389" s="505">
        <v>3.0</v>
      </c>
      <c r="F389" s="505">
        <v>2.0</v>
      </c>
      <c r="G389" s="505">
        <v>3.0</v>
      </c>
      <c r="H389" s="505">
        <v>2.0</v>
      </c>
      <c r="I389" s="505">
        <v>10.0</v>
      </c>
      <c r="J389" s="575">
        <f>AVERAGE(I389:I402)</f>
        <v>8.357142857</v>
      </c>
      <c r="K389" s="575">
        <v>3.0</v>
      </c>
      <c r="L389" s="575">
        <v>3.0</v>
      </c>
      <c r="M389" s="575">
        <v>3.0</v>
      </c>
      <c r="N389" s="575">
        <v>4.0</v>
      </c>
      <c r="O389" s="575">
        <f>SUM(K389:N400)</f>
        <v>13</v>
      </c>
      <c r="P389" s="577">
        <f>SUM(J389,O389)</f>
        <v>21.35714286</v>
      </c>
    </row>
    <row r="390" ht="15.75" customHeight="1">
      <c r="A390" s="15"/>
      <c r="B390" s="15"/>
      <c r="C390" s="15"/>
      <c r="D390" s="15"/>
      <c r="E390" s="505">
        <v>3.0</v>
      </c>
      <c r="F390" s="505">
        <v>2.0</v>
      </c>
      <c r="G390" s="505">
        <v>3.0</v>
      </c>
      <c r="H390" s="505">
        <v>2.0</v>
      </c>
      <c r="I390" s="505">
        <v>10.0</v>
      </c>
      <c r="J390" s="15"/>
      <c r="K390" s="15"/>
      <c r="L390" s="15"/>
      <c r="M390" s="15"/>
      <c r="N390" s="15"/>
      <c r="O390" s="15"/>
      <c r="P390" s="15"/>
    </row>
    <row r="391" ht="15.75" customHeight="1">
      <c r="A391" s="15"/>
      <c r="B391" s="15"/>
      <c r="C391" s="15"/>
      <c r="D391" s="15"/>
      <c r="E391" s="505">
        <v>3.0</v>
      </c>
      <c r="F391" s="505">
        <v>2.0</v>
      </c>
      <c r="G391" s="505">
        <v>3.0</v>
      </c>
      <c r="H391" s="505">
        <v>2.0</v>
      </c>
      <c r="I391" s="505">
        <v>10.0</v>
      </c>
      <c r="J391" s="15"/>
      <c r="K391" s="15"/>
      <c r="L391" s="15"/>
      <c r="M391" s="15"/>
      <c r="N391" s="15"/>
      <c r="O391" s="15"/>
      <c r="P391" s="15"/>
    </row>
    <row r="392" ht="15.75" customHeight="1">
      <c r="A392" s="15"/>
      <c r="B392" s="15"/>
      <c r="C392" s="15"/>
      <c r="D392" s="15"/>
      <c r="E392" s="505">
        <v>1.0</v>
      </c>
      <c r="F392" s="505">
        <v>0.0</v>
      </c>
      <c r="G392" s="505">
        <v>0.0</v>
      </c>
      <c r="H392" s="505">
        <v>0.0</v>
      </c>
      <c r="I392" s="505">
        <v>1.0</v>
      </c>
      <c r="J392" s="15"/>
      <c r="K392" s="15"/>
      <c r="L392" s="15"/>
      <c r="M392" s="15"/>
      <c r="N392" s="15"/>
      <c r="O392" s="15"/>
      <c r="P392" s="15"/>
    </row>
    <row r="393" ht="15.75" customHeight="1">
      <c r="A393" s="15"/>
      <c r="B393" s="15"/>
      <c r="C393" s="15"/>
      <c r="D393" s="15"/>
      <c r="E393" s="505">
        <v>2.0</v>
      </c>
      <c r="F393" s="505">
        <v>1.0</v>
      </c>
      <c r="G393" s="505">
        <v>2.0</v>
      </c>
      <c r="H393" s="505">
        <v>2.0</v>
      </c>
      <c r="I393" s="505">
        <v>7.0</v>
      </c>
      <c r="J393" s="15"/>
      <c r="K393" s="15"/>
      <c r="L393" s="15"/>
      <c r="M393" s="15"/>
      <c r="N393" s="15"/>
      <c r="O393" s="15"/>
      <c r="P393" s="15"/>
    </row>
    <row r="394" ht="15.75" customHeight="1">
      <c r="A394" s="15"/>
      <c r="B394" s="15"/>
      <c r="C394" s="15"/>
      <c r="D394" s="15"/>
      <c r="E394" s="505">
        <v>2.0</v>
      </c>
      <c r="F394" s="505">
        <v>1.0</v>
      </c>
      <c r="G394" s="505">
        <v>2.0</v>
      </c>
      <c r="H394" s="505">
        <v>1.0</v>
      </c>
      <c r="I394" s="505">
        <v>6.0</v>
      </c>
      <c r="J394" s="15"/>
      <c r="K394" s="15"/>
      <c r="L394" s="15"/>
      <c r="M394" s="15"/>
      <c r="N394" s="15"/>
      <c r="O394" s="15"/>
      <c r="P394" s="15"/>
    </row>
    <row r="395" ht="15.75" customHeight="1">
      <c r="A395" s="15"/>
      <c r="B395" s="15"/>
      <c r="C395" s="15"/>
      <c r="D395" s="15"/>
      <c r="E395" s="505">
        <v>3.0</v>
      </c>
      <c r="F395" s="505">
        <v>3.0</v>
      </c>
      <c r="G395" s="505">
        <v>1.0</v>
      </c>
      <c r="H395" s="505">
        <v>2.0</v>
      </c>
      <c r="I395" s="505">
        <v>8.0</v>
      </c>
      <c r="J395" s="15"/>
      <c r="K395" s="15"/>
      <c r="L395" s="15"/>
      <c r="M395" s="15"/>
      <c r="N395" s="15"/>
      <c r="O395" s="15"/>
      <c r="P395" s="15"/>
    </row>
    <row r="396" ht="15.75" customHeight="1">
      <c r="A396" s="15"/>
      <c r="B396" s="15"/>
      <c r="C396" s="15"/>
      <c r="D396" s="15"/>
      <c r="E396" s="505">
        <v>2.0</v>
      </c>
      <c r="F396" s="505">
        <v>1.0</v>
      </c>
      <c r="G396" s="505">
        <v>3.0</v>
      </c>
      <c r="H396" s="505">
        <v>2.0</v>
      </c>
      <c r="I396" s="505">
        <v>8.0</v>
      </c>
      <c r="J396" s="15"/>
      <c r="K396" s="15"/>
      <c r="L396" s="15"/>
      <c r="M396" s="15"/>
      <c r="N396" s="15"/>
      <c r="O396" s="15"/>
      <c r="P396" s="15"/>
    </row>
    <row r="397" ht="15.75" customHeight="1">
      <c r="A397" s="15"/>
      <c r="B397" s="15"/>
      <c r="C397" s="15"/>
      <c r="D397" s="15"/>
      <c r="E397" s="505">
        <v>3.0</v>
      </c>
      <c r="F397" s="505">
        <v>1.0</v>
      </c>
      <c r="G397" s="505">
        <v>3.0</v>
      </c>
      <c r="H397" s="505">
        <v>1.0</v>
      </c>
      <c r="I397" s="505">
        <v>8.0</v>
      </c>
      <c r="J397" s="15"/>
      <c r="K397" s="15"/>
      <c r="L397" s="15"/>
      <c r="M397" s="15"/>
      <c r="N397" s="15"/>
      <c r="O397" s="15"/>
      <c r="P397" s="15"/>
    </row>
    <row r="398" ht="15.75" customHeight="1">
      <c r="A398" s="15"/>
      <c r="B398" s="15"/>
      <c r="C398" s="15"/>
      <c r="D398" s="15"/>
      <c r="E398" s="505">
        <v>3.0</v>
      </c>
      <c r="F398" s="505">
        <v>2.0</v>
      </c>
      <c r="G398" s="505">
        <v>2.0</v>
      </c>
      <c r="H398" s="505">
        <v>2.0</v>
      </c>
      <c r="I398" s="505">
        <v>9.0</v>
      </c>
      <c r="J398" s="15"/>
      <c r="K398" s="15"/>
      <c r="L398" s="15"/>
      <c r="M398" s="15"/>
      <c r="N398" s="15"/>
      <c r="O398" s="15"/>
      <c r="P398" s="15"/>
    </row>
    <row r="399" ht="15.75" customHeight="1">
      <c r="A399" s="15"/>
      <c r="B399" s="15"/>
      <c r="C399" s="15"/>
      <c r="D399" s="15"/>
      <c r="E399" s="505">
        <v>3.0</v>
      </c>
      <c r="F399" s="505">
        <v>2.0</v>
      </c>
      <c r="G399" s="505">
        <v>3.0</v>
      </c>
      <c r="H399" s="505">
        <v>2.0</v>
      </c>
      <c r="I399" s="505">
        <v>10.0</v>
      </c>
      <c r="J399" s="15"/>
      <c r="K399" s="15"/>
      <c r="L399" s="15"/>
      <c r="M399" s="15"/>
      <c r="N399" s="15"/>
      <c r="O399" s="15"/>
      <c r="P399" s="15"/>
    </row>
    <row r="400" ht="15.75" customHeight="1">
      <c r="A400" s="15"/>
      <c r="B400" s="15"/>
      <c r="C400" s="15"/>
      <c r="D400" s="15"/>
      <c r="E400" s="505">
        <v>3.0</v>
      </c>
      <c r="F400" s="505">
        <v>2.0</v>
      </c>
      <c r="G400" s="505">
        <v>3.0</v>
      </c>
      <c r="H400" s="505">
        <v>2.0</v>
      </c>
      <c r="I400" s="505">
        <v>10.0</v>
      </c>
      <c r="J400" s="15"/>
      <c r="K400" s="15"/>
      <c r="L400" s="15"/>
      <c r="M400" s="15"/>
      <c r="N400" s="15"/>
      <c r="O400" s="15"/>
      <c r="P400" s="15"/>
    </row>
    <row r="401" ht="15.75" customHeight="1">
      <c r="A401" s="15"/>
      <c r="B401" s="15"/>
      <c r="C401" s="15"/>
      <c r="D401" s="15"/>
      <c r="E401" s="505">
        <v>3.0</v>
      </c>
      <c r="F401" s="505">
        <v>2.0</v>
      </c>
      <c r="G401" s="505">
        <v>3.0</v>
      </c>
      <c r="H401" s="505">
        <v>2.0</v>
      </c>
      <c r="I401" s="505">
        <v>10.0</v>
      </c>
      <c r="J401" s="15"/>
      <c r="K401" s="15"/>
      <c r="L401" s="15"/>
      <c r="M401" s="15"/>
      <c r="N401" s="15"/>
      <c r="O401" s="15"/>
      <c r="P401" s="15"/>
    </row>
    <row r="402" ht="15.75" customHeight="1">
      <c r="A402" s="16"/>
      <c r="B402" s="16"/>
      <c r="C402" s="16"/>
      <c r="D402" s="16"/>
      <c r="E402" s="505">
        <v>3.0</v>
      </c>
      <c r="F402" s="505">
        <v>2.0</v>
      </c>
      <c r="G402" s="505">
        <v>3.0</v>
      </c>
      <c r="H402" s="505">
        <v>2.0</v>
      </c>
      <c r="I402" s="505">
        <v>10.0</v>
      </c>
      <c r="J402" s="16"/>
      <c r="K402" s="16"/>
      <c r="L402" s="16"/>
      <c r="M402" s="16"/>
      <c r="N402" s="16"/>
      <c r="O402" s="16"/>
      <c r="P402" s="16"/>
    </row>
    <row r="403" ht="15.75" customHeight="1">
      <c r="A403" s="579">
        <v>31.0</v>
      </c>
      <c r="B403" s="581" t="s">
        <v>117</v>
      </c>
      <c r="C403" s="593" t="s">
        <v>118</v>
      </c>
      <c r="D403" s="593" t="s">
        <v>119</v>
      </c>
      <c r="E403" s="525">
        <v>3.0</v>
      </c>
      <c r="F403" s="525">
        <v>2.0</v>
      </c>
      <c r="G403" s="525">
        <v>3.0</v>
      </c>
      <c r="H403" s="525">
        <v>2.0</v>
      </c>
      <c r="I403" s="525">
        <v>10.0</v>
      </c>
      <c r="J403" s="575">
        <f>AVERAGE(I403:I416)</f>
        <v>9.642857143</v>
      </c>
      <c r="K403" s="576">
        <v>3.0</v>
      </c>
      <c r="L403" s="576">
        <v>3.0</v>
      </c>
      <c r="M403" s="576">
        <v>3.0</v>
      </c>
      <c r="N403" s="576">
        <v>4.0</v>
      </c>
      <c r="O403" s="576">
        <f>SUM(K403:N416)</f>
        <v>13</v>
      </c>
      <c r="P403" s="577">
        <f>SUM(J403,O403)</f>
        <v>22.64285714</v>
      </c>
    </row>
    <row r="404" ht="15.75" customHeight="1">
      <c r="A404" s="15"/>
      <c r="B404" s="15"/>
      <c r="C404" s="15"/>
      <c r="D404" s="15"/>
      <c r="E404" s="525">
        <v>3.0</v>
      </c>
      <c r="F404" s="525">
        <v>2.0</v>
      </c>
      <c r="G404" s="525">
        <v>3.0</v>
      </c>
      <c r="H404" s="525">
        <v>2.0</v>
      </c>
      <c r="I404" s="525">
        <v>10.0</v>
      </c>
      <c r="J404" s="15"/>
      <c r="K404" s="15"/>
      <c r="L404" s="15"/>
      <c r="M404" s="15"/>
      <c r="N404" s="15"/>
      <c r="O404" s="15"/>
      <c r="P404" s="15"/>
    </row>
    <row r="405" ht="15.75" customHeight="1">
      <c r="A405" s="15"/>
      <c r="B405" s="15"/>
      <c r="C405" s="15"/>
      <c r="D405" s="15"/>
      <c r="E405" s="525">
        <v>3.0</v>
      </c>
      <c r="F405" s="525">
        <v>2.0</v>
      </c>
      <c r="G405" s="525">
        <v>3.0</v>
      </c>
      <c r="H405" s="525">
        <v>2.0</v>
      </c>
      <c r="I405" s="525">
        <v>10.0</v>
      </c>
      <c r="J405" s="15"/>
      <c r="K405" s="15"/>
      <c r="L405" s="15"/>
      <c r="M405" s="15"/>
      <c r="N405" s="15"/>
      <c r="O405" s="15"/>
      <c r="P405" s="15"/>
    </row>
    <row r="406" ht="15.75" customHeight="1">
      <c r="A406" s="15"/>
      <c r="B406" s="15"/>
      <c r="C406" s="15"/>
      <c r="D406" s="15"/>
      <c r="E406" s="525">
        <v>3.0</v>
      </c>
      <c r="F406" s="525">
        <v>1.0</v>
      </c>
      <c r="G406" s="525">
        <v>2.0</v>
      </c>
      <c r="H406" s="525">
        <v>3.0</v>
      </c>
      <c r="I406" s="525">
        <v>9.0</v>
      </c>
      <c r="J406" s="15"/>
      <c r="K406" s="15"/>
      <c r="L406" s="15"/>
      <c r="M406" s="15"/>
      <c r="N406" s="15"/>
      <c r="O406" s="15"/>
      <c r="P406" s="15"/>
    </row>
    <row r="407" ht="15.75" customHeight="1">
      <c r="A407" s="15"/>
      <c r="B407" s="15"/>
      <c r="C407" s="15"/>
      <c r="D407" s="15"/>
      <c r="E407" s="525">
        <v>3.0</v>
      </c>
      <c r="F407" s="525">
        <v>2.0</v>
      </c>
      <c r="G407" s="525">
        <v>2.0</v>
      </c>
      <c r="H407" s="525">
        <v>2.0</v>
      </c>
      <c r="I407" s="525">
        <v>9.0</v>
      </c>
      <c r="J407" s="15"/>
      <c r="K407" s="15"/>
      <c r="L407" s="15"/>
      <c r="M407" s="15"/>
      <c r="N407" s="15"/>
      <c r="O407" s="15"/>
      <c r="P407" s="15"/>
    </row>
    <row r="408" ht="15.75" customHeight="1">
      <c r="A408" s="15"/>
      <c r="B408" s="15"/>
      <c r="C408" s="15"/>
      <c r="D408" s="15"/>
      <c r="E408" s="525">
        <v>2.0</v>
      </c>
      <c r="F408" s="525">
        <v>2.0</v>
      </c>
      <c r="G408" s="525">
        <v>3.0</v>
      </c>
      <c r="H408" s="525">
        <v>2.0</v>
      </c>
      <c r="I408" s="525">
        <v>9.0</v>
      </c>
      <c r="J408" s="15"/>
      <c r="K408" s="15"/>
      <c r="L408" s="15"/>
      <c r="M408" s="15"/>
      <c r="N408" s="15"/>
      <c r="O408" s="15"/>
      <c r="P408" s="15"/>
    </row>
    <row r="409" ht="15.75" customHeight="1">
      <c r="A409" s="15"/>
      <c r="B409" s="15"/>
      <c r="C409" s="15"/>
      <c r="D409" s="15"/>
      <c r="E409" s="525">
        <v>2.0</v>
      </c>
      <c r="F409" s="525">
        <v>2.0</v>
      </c>
      <c r="G409" s="525">
        <v>3.0</v>
      </c>
      <c r="H409" s="525">
        <v>2.0</v>
      </c>
      <c r="I409" s="525">
        <v>9.0</v>
      </c>
      <c r="J409" s="15"/>
      <c r="K409" s="15"/>
      <c r="L409" s="15"/>
      <c r="M409" s="15"/>
      <c r="N409" s="15"/>
      <c r="O409" s="15"/>
      <c r="P409" s="15"/>
    </row>
    <row r="410" ht="15.75" customHeight="1">
      <c r="A410" s="15"/>
      <c r="B410" s="15"/>
      <c r="C410" s="15"/>
      <c r="D410" s="15"/>
      <c r="E410" s="525">
        <v>3.0</v>
      </c>
      <c r="F410" s="525">
        <v>2.0</v>
      </c>
      <c r="G410" s="525">
        <v>2.0</v>
      </c>
      <c r="H410" s="525">
        <v>2.0</v>
      </c>
      <c r="I410" s="525">
        <v>9.0</v>
      </c>
      <c r="J410" s="15"/>
      <c r="K410" s="15"/>
      <c r="L410" s="15"/>
      <c r="M410" s="15"/>
      <c r="N410" s="15"/>
      <c r="O410" s="15"/>
      <c r="P410" s="15"/>
    </row>
    <row r="411" ht="15.75" customHeight="1">
      <c r="A411" s="15"/>
      <c r="B411" s="15"/>
      <c r="C411" s="15"/>
      <c r="D411" s="15"/>
      <c r="E411" s="525">
        <v>3.0</v>
      </c>
      <c r="F411" s="525">
        <v>2.0</v>
      </c>
      <c r="G411" s="525">
        <v>3.0</v>
      </c>
      <c r="H411" s="525">
        <v>2.0</v>
      </c>
      <c r="I411" s="525">
        <v>10.0</v>
      </c>
      <c r="J411" s="15"/>
      <c r="K411" s="15"/>
      <c r="L411" s="15"/>
      <c r="M411" s="15"/>
      <c r="N411" s="15"/>
      <c r="O411" s="15"/>
      <c r="P411" s="15"/>
    </row>
    <row r="412" ht="15.75" customHeight="1">
      <c r="A412" s="15"/>
      <c r="B412" s="15"/>
      <c r="C412" s="15"/>
      <c r="D412" s="15"/>
      <c r="E412" s="525">
        <v>3.0</v>
      </c>
      <c r="F412" s="525">
        <v>2.0</v>
      </c>
      <c r="G412" s="525">
        <v>3.0</v>
      </c>
      <c r="H412" s="525">
        <v>2.0</v>
      </c>
      <c r="I412" s="525">
        <v>10.0</v>
      </c>
      <c r="J412" s="15"/>
      <c r="K412" s="15"/>
      <c r="L412" s="15"/>
      <c r="M412" s="15"/>
      <c r="N412" s="15"/>
      <c r="O412" s="15"/>
      <c r="P412" s="15"/>
    </row>
    <row r="413" ht="15.75" customHeight="1">
      <c r="A413" s="15"/>
      <c r="B413" s="15"/>
      <c r="C413" s="15"/>
      <c r="D413" s="15"/>
      <c r="E413" s="525">
        <v>3.0</v>
      </c>
      <c r="F413" s="525">
        <v>2.0</v>
      </c>
      <c r="G413" s="525">
        <v>3.0</v>
      </c>
      <c r="H413" s="525">
        <v>2.0</v>
      </c>
      <c r="I413" s="525">
        <v>10.0</v>
      </c>
      <c r="J413" s="15"/>
      <c r="K413" s="15"/>
      <c r="L413" s="15"/>
      <c r="M413" s="15"/>
      <c r="N413" s="15"/>
      <c r="O413" s="15"/>
      <c r="P413" s="15"/>
    </row>
    <row r="414" ht="15.75" customHeight="1">
      <c r="A414" s="15"/>
      <c r="B414" s="15"/>
      <c r="C414" s="15"/>
      <c r="D414" s="15"/>
      <c r="E414" s="525">
        <v>3.0</v>
      </c>
      <c r="F414" s="525">
        <v>2.0</v>
      </c>
      <c r="G414" s="525">
        <v>3.0</v>
      </c>
      <c r="H414" s="525">
        <v>2.0</v>
      </c>
      <c r="I414" s="525">
        <v>10.0</v>
      </c>
      <c r="J414" s="15"/>
      <c r="K414" s="15"/>
      <c r="L414" s="15"/>
      <c r="M414" s="15"/>
      <c r="N414" s="15"/>
      <c r="O414" s="15"/>
      <c r="P414" s="15"/>
    </row>
    <row r="415" ht="15.75" customHeight="1">
      <c r="A415" s="15"/>
      <c r="B415" s="15"/>
      <c r="C415" s="15"/>
      <c r="D415" s="15"/>
      <c r="E415" s="525">
        <v>3.0</v>
      </c>
      <c r="F415" s="525">
        <v>2.0</v>
      </c>
      <c r="G415" s="525">
        <v>3.0</v>
      </c>
      <c r="H415" s="525">
        <v>2.0</v>
      </c>
      <c r="I415" s="525">
        <v>10.0</v>
      </c>
      <c r="J415" s="15"/>
      <c r="K415" s="15"/>
      <c r="L415" s="15"/>
      <c r="M415" s="15"/>
      <c r="N415" s="15"/>
      <c r="O415" s="15"/>
      <c r="P415" s="15"/>
    </row>
    <row r="416" ht="15.75" customHeight="1">
      <c r="A416" s="16"/>
      <c r="B416" s="16"/>
      <c r="C416" s="16"/>
      <c r="D416" s="16"/>
      <c r="E416" s="525">
        <v>3.0</v>
      </c>
      <c r="F416" s="525">
        <v>2.0</v>
      </c>
      <c r="G416" s="525">
        <v>3.0</v>
      </c>
      <c r="H416" s="525">
        <v>2.0</v>
      </c>
      <c r="I416" s="525">
        <v>10.0</v>
      </c>
      <c r="J416" s="16"/>
      <c r="K416" s="16"/>
      <c r="L416" s="16"/>
      <c r="M416" s="16"/>
      <c r="N416" s="16"/>
      <c r="O416" s="16"/>
      <c r="P416" s="16"/>
    </row>
    <row r="417" ht="15.75" customHeight="1">
      <c r="A417" s="579">
        <v>32.0</v>
      </c>
      <c r="B417" s="581" t="s">
        <v>120</v>
      </c>
      <c r="C417" s="593" t="s">
        <v>121</v>
      </c>
      <c r="D417" s="593" t="s">
        <v>122</v>
      </c>
      <c r="E417" s="525">
        <v>3.0</v>
      </c>
      <c r="F417" s="525">
        <v>2.0</v>
      </c>
      <c r="G417" s="525">
        <v>3.0</v>
      </c>
      <c r="H417" s="525">
        <v>2.0</v>
      </c>
      <c r="I417" s="525">
        <v>10.0</v>
      </c>
      <c r="J417" s="575">
        <f>AVERAGE(I417:I428)</f>
        <v>9.583333333</v>
      </c>
      <c r="K417" s="576">
        <v>3.0</v>
      </c>
      <c r="L417" s="581">
        <v>4.0</v>
      </c>
      <c r="M417" s="576">
        <v>3.0</v>
      </c>
      <c r="N417" s="576">
        <v>4.0</v>
      </c>
      <c r="O417" s="576">
        <f>SUM(K417:N428)</f>
        <v>14</v>
      </c>
      <c r="P417" s="577">
        <f>SUM(J417,O417)</f>
        <v>23.58333333</v>
      </c>
    </row>
    <row r="418" ht="15.75" customHeight="1">
      <c r="A418" s="15"/>
      <c r="B418" s="15"/>
      <c r="C418" s="15"/>
      <c r="D418" s="15"/>
      <c r="E418" s="525">
        <v>3.0</v>
      </c>
      <c r="F418" s="525">
        <v>2.0</v>
      </c>
      <c r="G418" s="525">
        <v>2.0</v>
      </c>
      <c r="H418" s="525">
        <v>2.0</v>
      </c>
      <c r="I418" s="525">
        <v>9.0</v>
      </c>
      <c r="J418" s="15"/>
      <c r="K418" s="15"/>
      <c r="L418" s="15"/>
      <c r="M418" s="15"/>
      <c r="N418" s="15"/>
      <c r="O418" s="15"/>
      <c r="P418" s="15"/>
    </row>
    <row r="419" ht="15.75" customHeight="1">
      <c r="A419" s="15"/>
      <c r="B419" s="15"/>
      <c r="C419" s="15"/>
      <c r="D419" s="15"/>
      <c r="E419" s="525">
        <v>3.0</v>
      </c>
      <c r="F419" s="525">
        <v>1.0</v>
      </c>
      <c r="G419" s="525">
        <v>3.0</v>
      </c>
      <c r="H419" s="525">
        <v>2.0</v>
      </c>
      <c r="I419" s="525">
        <v>9.0</v>
      </c>
      <c r="J419" s="15"/>
      <c r="K419" s="15"/>
      <c r="L419" s="15"/>
      <c r="M419" s="15"/>
      <c r="N419" s="15"/>
      <c r="O419" s="15"/>
      <c r="P419" s="15"/>
    </row>
    <row r="420" ht="15.75" customHeight="1">
      <c r="A420" s="15"/>
      <c r="B420" s="15"/>
      <c r="C420" s="15"/>
      <c r="D420" s="15"/>
      <c r="E420" s="525">
        <v>3.0</v>
      </c>
      <c r="F420" s="525">
        <v>2.0</v>
      </c>
      <c r="G420" s="525">
        <v>3.0</v>
      </c>
      <c r="H420" s="525">
        <v>1.0</v>
      </c>
      <c r="I420" s="525">
        <v>9.0</v>
      </c>
      <c r="J420" s="15"/>
      <c r="K420" s="15"/>
      <c r="L420" s="15"/>
      <c r="M420" s="15"/>
      <c r="N420" s="15"/>
      <c r="O420" s="15"/>
      <c r="P420" s="15"/>
    </row>
    <row r="421" ht="15.75" customHeight="1">
      <c r="A421" s="15"/>
      <c r="B421" s="15"/>
      <c r="C421" s="15"/>
      <c r="D421" s="15"/>
      <c r="E421" s="525">
        <v>2.0</v>
      </c>
      <c r="F421" s="525">
        <v>2.0</v>
      </c>
      <c r="G421" s="525">
        <v>3.0</v>
      </c>
      <c r="H421" s="525">
        <v>2.0</v>
      </c>
      <c r="I421" s="525">
        <v>9.0</v>
      </c>
      <c r="J421" s="15"/>
      <c r="K421" s="15"/>
      <c r="L421" s="15"/>
      <c r="M421" s="15"/>
      <c r="N421" s="15"/>
      <c r="O421" s="15"/>
      <c r="P421" s="15"/>
    </row>
    <row r="422" ht="15.75" customHeight="1">
      <c r="A422" s="15"/>
      <c r="B422" s="15"/>
      <c r="C422" s="15"/>
      <c r="D422" s="15"/>
      <c r="E422" s="525">
        <v>3.0</v>
      </c>
      <c r="F422" s="525">
        <v>2.0</v>
      </c>
      <c r="G422" s="525">
        <v>3.0</v>
      </c>
      <c r="H422" s="525">
        <v>2.0</v>
      </c>
      <c r="I422" s="525">
        <v>9.0</v>
      </c>
      <c r="J422" s="15"/>
      <c r="K422" s="15"/>
      <c r="L422" s="15"/>
      <c r="M422" s="15"/>
      <c r="N422" s="15"/>
      <c r="O422" s="15"/>
      <c r="P422" s="15"/>
    </row>
    <row r="423" ht="15.75" customHeight="1">
      <c r="A423" s="15"/>
      <c r="B423" s="15"/>
      <c r="C423" s="15"/>
      <c r="D423" s="15"/>
      <c r="E423" s="525">
        <v>3.0</v>
      </c>
      <c r="F423" s="525">
        <v>2.0</v>
      </c>
      <c r="G423" s="525">
        <v>3.0</v>
      </c>
      <c r="H423" s="525">
        <v>2.0</v>
      </c>
      <c r="I423" s="525">
        <v>10.0</v>
      </c>
      <c r="J423" s="15"/>
      <c r="K423" s="15"/>
      <c r="L423" s="15"/>
      <c r="M423" s="15"/>
      <c r="N423" s="15"/>
      <c r="O423" s="15"/>
      <c r="P423" s="15"/>
    </row>
    <row r="424" ht="15.75" customHeight="1">
      <c r="A424" s="15"/>
      <c r="B424" s="15"/>
      <c r="C424" s="15"/>
      <c r="D424" s="15"/>
      <c r="E424" s="525">
        <v>3.0</v>
      </c>
      <c r="F424" s="525">
        <v>2.0</v>
      </c>
      <c r="G424" s="525">
        <v>3.0</v>
      </c>
      <c r="H424" s="525">
        <v>2.0</v>
      </c>
      <c r="I424" s="525">
        <v>10.0</v>
      </c>
      <c r="J424" s="15"/>
      <c r="K424" s="15"/>
      <c r="L424" s="15"/>
      <c r="M424" s="15"/>
      <c r="N424" s="15"/>
      <c r="O424" s="15"/>
      <c r="P424" s="15"/>
    </row>
    <row r="425" ht="15.75" customHeight="1">
      <c r="A425" s="15"/>
      <c r="B425" s="15"/>
      <c r="C425" s="15"/>
      <c r="D425" s="15"/>
      <c r="E425" s="525">
        <v>3.0</v>
      </c>
      <c r="F425" s="525">
        <v>2.0</v>
      </c>
      <c r="G425" s="525">
        <v>3.0</v>
      </c>
      <c r="H425" s="525">
        <v>2.0</v>
      </c>
      <c r="I425" s="525">
        <v>10.0</v>
      </c>
      <c r="J425" s="15"/>
      <c r="K425" s="15"/>
      <c r="L425" s="15"/>
      <c r="M425" s="15"/>
      <c r="N425" s="15"/>
      <c r="O425" s="15"/>
      <c r="P425" s="15"/>
    </row>
    <row r="426" ht="15.75" customHeight="1">
      <c r="A426" s="15"/>
      <c r="B426" s="15"/>
      <c r="C426" s="15"/>
      <c r="D426" s="15"/>
      <c r="E426" s="525">
        <v>3.0</v>
      </c>
      <c r="F426" s="525">
        <v>2.0</v>
      </c>
      <c r="G426" s="525">
        <v>3.0</v>
      </c>
      <c r="H426" s="525">
        <v>2.0</v>
      </c>
      <c r="I426" s="525">
        <v>10.0</v>
      </c>
      <c r="J426" s="15"/>
      <c r="K426" s="15"/>
      <c r="L426" s="15"/>
      <c r="M426" s="15"/>
      <c r="N426" s="15"/>
      <c r="O426" s="15"/>
      <c r="P426" s="15"/>
    </row>
    <row r="427" ht="15.75" customHeight="1">
      <c r="A427" s="15"/>
      <c r="B427" s="15"/>
      <c r="C427" s="15"/>
      <c r="D427" s="15"/>
      <c r="E427" s="525">
        <v>3.0</v>
      </c>
      <c r="F427" s="525">
        <v>2.0</v>
      </c>
      <c r="G427" s="525">
        <v>3.0</v>
      </c>
      <c r="H427" s="525">
        <v>2.0</v>
      </c>
      <c r="I427" s="525">
        <v>10.0</v>
      </c>
      <c r="J427" s="15"/>
      <c r="K427" s="15"/>
      <c r="L427" s="15"/>
      <c r="M427" s="15"/>
      <c r="N427" s="15"/>
      <c r="O427" s="15"/>
      <c r="P427" s="15"/>
    </row>
    <row r="428" ht="15.75" customHeight="1">
      <c r="A428" s="16"/>
      <c r="B428" s="16"/>
      <c r="C428" s="16"/>
      <c r="D428" s="16"/>
      <c r="E428" s="525">
        <v>3.0</v>
      </c>
      <c r="F428" s="525">
        <v>2.0</v>
      </c>
      <c r="G428" s="525">
        <v>3.0</v>
      </c>
      <c r="H428" s="525">
        <v>2.0</v>
      </c>
      <c r="I428" s="525">
        <v>10.0</v>
      </c>
      <c r="J428" s="16"/>
      <c r="K428" s="16"/>
      <c r="L428" s="16"/>
      <c r="M428" s="16"/>
      <c r="N428" s="16"/>
      <c r="O428" s="16"/>
      <c r="P428" s="16"/>
    </row>
    <row r="429" ht="15.75" customHeight="1">
      <c r="A429" s="579">
        <v>33.0</v>
      </c>
      <c r="B429" s="581" t="s">
        <v>123</v>
      </c>
      <c r="C429" s="593" t="s">
        <v>124</v>
      </c>
      <c r="D429" s="593" t="s">
        <v>125</v>
      </c>
      <c r="E429" s="505">
        <v>3.0</v>
      </c>
      <c r="F429" s="505">
        <v>2.0</v>
      </c>
      <c r="G429" s="505">
        <v>3.0</v>
      </c>
      <c r="H429" s="505">
        <v>2.0</v>
      </c>
      <c r="I429" s="505">
        <v>10.0</v>
      </c>
      <c r="J429" s="575">
        <f>AVERAGE(I429:I440)</f>
        <v>8.083333333</v>
      </c>
      <c r="K429" s="581">
        <v>3.0</v>
      </c>
      <c r="L429" s="581">
        <v>3.0</v>
      </c>
      <c r="M429" s="581">
        <v>3.0</v>
      </c>
      <c r="N429" s="581">
        <v>4.0</v>
      </c>
      <c r="O429" s="576">
        <f>SUM(K429:N440)</f>
        <v>13</v>
      </c>
      <c r="P429" s="587">
        <f>SUM(J429,O429)</f>
        <v>21.08333333</v>
      </c>
    </row>
    <row r="430" ht="15.75" customHeight="1">
      <c r="A430" s="15"/>
      <c r="B430" s="15"/>
      <c r="C430" s="15"/>
      <c r="D430" s="15"/>
      <c r="E430" s="505">
        <v>3.0</v>
      </c>
      <c r="F430" s="505">
        <v>2.0</v>
      </c>
      <c r="G430" s="505">
        <v>3.0</v>
      </c>
      <c r="H430" s="505">
        <v>2.0</v>
      </c>
      <c r="I430" s="505">
        <v>10.0</v>
      </c>
      <c r="J430" s="15"/>
      <c r="K430" s="15"/>
      <c r="L430" s="15"/>
      <c r="M430" s="15"/>
      <c r="N430" s="15"/>
      <c r="O430" s="15"/>
      <c r="P430" s="15"/>
    </row>
    <row r="431" ht="15.75" customHeight="1">
      <c r="A431" s="15"/>
      <c r="B431" s="15"/>
      <c r="C431" s="15"/>
      <c r="D431" s="15"/>
      <c r="E431" s="505">
        <v>3.0</v>
      </c>
      <c r="F431" s="505">
        <v>2.0</v>
      </c>
      <c r="G431" s="505">
        <v>3.0</v>
      </c>
      <c r="H431" s="505">
        <v>2.0</v>
      </c>
      <c r="I431" s="505">
        <v>10.0</v>
      </c>
      <c r="J431" s="15"/>
      <c r="K431" s="15"/>
      <c r="L431" s="15"/>
      <c r="M431" s="15"/>
      <c r="N431" s="15"/>
      <c r="O431" s="15"/>
      <c r="P431" s="15"/>
    </row>
    <row r="432" ht="15.75" customHeight="1">
      <c r="A432" s="15"/>
      <c r="B432" s="15"/>
      <c r="C432" s="15"/>
      <c r="D432" s="15"/>
      <c r="E432" s="505">
        <v>1.0</v>
      </c>
      <c r="F432" s="505">
        <v>0.0</v>
      </c>
      <c r="G432" s="505">
        <v>0.0</v>
      </c>
      <c r="H432" s="505">
        <v>0.0</v>
      </c>
      <c r="I432" s="505">
        <v>1.0</v>
      </c>
      <c r="J432" s="15"/>
      <c r="K432" s="15"/>
      <c r="L432" s="15"/>
      <c r="M432" s="15"/>
      <c r="N432" s="15"/>
      <c r="O432" s="15"/>
      <c r="P432" s="15"/>
    </row>
    <row r="433" ht="15.75" customHeight="1">
      <c r="A433" s="15"/>
      <c r="B433" s="15"/>
      <c r="C433" s="15"/>
      <c r="D433" s="15"/>
      <c r="E433" s="505">
        <v>2.0</v>
      </c>
      <c r="F433" s="505">
        <v>1.0</v>
      </c>
      <c r="G433" s="505">
        <v>2.0</v>
      </c>
      <c r="H433" s="505">
        <v>2.0</v>
      </c>
      <c r="I433" s="505">
        <v>7.0</v>
      </c>
      <c r="J433" s="15"/>
      <c r="K433" s="15"/>
      <c r="L433" s="15"/>
      <c r="M433" s="15"/>
      <c r="N433" s="15"/>
      <c r="O433" s="15"/>
      <c r="P433" s="15"/>
    </row>
    <row r="434" ht="15.75" customHeight="1">
      <c r="A434" s="15"/>
      <c r="B434" s="15"/>
      <c r="C434" s="15"/>
      <c r="D434" s="15"/>
      <c r="E434" s="505">
        <v>2.0</v>
      </c>
      <c r="F434" s="505">
        <v>1.0</v>
      </c>
      <c r="G434" s="505">
        <v>2.0</v>
      </c>
      <c r="H434" s="505">
        <v>1.0</v>
      </c>
      <c r="I434" s="505">
        <v>6.0</v>
      </c>
      <c r="J434" s="15"/>
      <c r="K434" s="15"/>
      <c r="L434" s="15"/>
      <c r="M434" s="15"/>
      <c r="N434" s="15"/>
      <c r="O434" s="15"/>
      <c r="P434" s="15"/>
    </row>
    <row r="435" ht="15.75" customHeight="1">
      <c r="A435" s="15"/>
      <c r="B435" s="15"/>
      <c r="C435" s="15"/>
      <c r="D435" s="15"/>
      <c r="E435" s="505">
        <v>3.0</v>
      </c>
      <c r="F435" s="505">
        <v>3.0</v>
      </c>
      <c r="G435" s="505">
        <v>1.0</v>
      </c>
      <c r="H435" s="505">
        <v>2.0</v>
      </c>
      <c r="I435" s="505">
        <v>8.0</v>
      </c>
      <c r="J435" s="15"/>
      <c r="K435" s="15"/>
      <c r="L435" s="15"/>
      <c r="M435" s="15"/>
      <c r="N435" s="15"/>
      <c r="O435" s="15"/>
      <c r="P435" s="15"/>
    </row>
    <row r="436" ht="15.75" customHeight="1">
      <c r="A436" s="15"/>
      <c r="B436" s="15"/>
      <c r="C436" s="15"/>
      <c r="D436" s="15"/>
      <c r="E436" s="505">
        <v>2.0</v>
      </c>
      <c r="F436" s="505">
        <v>1.0</v>
      </c>
      <c r="G436" s="505">
        <v>3.0</v>
      </c>
      <c r="H436" s="505">
        <v>2.0</v>
      </c>
      <c r="I436" s="505">
        <v>8.0</v>
      </c>
      <c r="J436" s="15"/>
      <c r="K436" s="15"/>
      <c r="L436" s="15"/>
      <c r="M436" s="15"/>
      <c r="N436" s="15"/>
      <c r="O436" s="15"/>
      <c r="P436" s="15"/>
    </row>
    <row r="437" ht="15.75" customHeight="1">
      <c r="A437" s="15"/>
      <c r="B437" s="15"/>
      <c r="C437" s="15"/>
      <c r="D437" s="15"/>
      <c r="E437" s="505">
        <v>3.0</v>
      </c>
      <c r="F437" s="505">
        <v>1.0</v>
      </c>
      <c r="G437" s="505">
        <v>3.0</v>
      </c>
      <c r="H437" s="505">
        <v>1.0</v>
      </c>
      <c r="I437" s="505">
        <v>8.0</v>
      </c>
      <c r="J437" s="15"/>
      <c r="K437" s="15"/>
      <c r="L437" s="15"/>
      <c r="M437" s="15"/>
      <c r="N437" s="15"/>
      <c r="O437" s="15"/>
      <c r="P437" s="15"/>
    </row>
    <row r="438" ht="15.75" customHeight="1">
      <c r="A438" s="15"/>
      <c r="B438" s="15"/>
      <c r="C438" s="15"/>
      <c r="D438" s="15"/>
      <c r="E438" s="505">
        <v>3.0</v>
      </c>
      <c r="F438" s="505">
        <v>2.0</v>
      </c>
      <c r="G438" s="505">
        <v>2.0</v>
      </c>
      <c r="H438" s="505">
        <v>2.0</v>
      </c>
      <c r="I438" s="505">
        <v>9.0</v>
      </c>
      <c r="J438" s="15"/>
      <c r="K438" s="15"/>
      <c r="L438" s="15"/>
      <c r="M438" s="15"/>
      <c r="N438" s="15"/>
      <c r="O438" s="15"/>
      <c r="P438" s="15"/>
    </row>
    <row r="439" ht="15.75" customHeight="1">
      <c r="A439" s="15"/>
      <c r="B439" s="15"/>
      <c r="C439" s="15"/>
      <c r="D439" s="15"/>
      <c r="E439" s="505">
        <v>3.0</v>
      </c>
      <c r="F439" s="505">
        <v>2.0</v>
      </c>
      <c r="G439" s="505">
        <v>3.0</v>
      </c>
      <c r="H439" s="505">
        <v>2.0</v>
      </c>
      <c r="I439" s="505">
        <v>10.0</v>
      </c>
      <c r="J439" s="15"/>
      <c r="K439" s="15"/>
      <c r="L439" s="15"/>
      <c r="M439" s="15"/>
      <c r="N439" s="15"/>
      <c r="O439" s="15"/>
      <c r="P439" s="15"/>
    </row>
    <row r="440" ht="15.75" customHeight="1">
      <c r="A440" s="16"/>
      <c r="B440" s="16"/>
      <c r="C440" s="16"/>
      <c r="D440" s="16"/>
      <c r="E440" s="505">
        <v>3.0</v>
      </c>
      <c r="F440" s="505">
        <v>2.0</v>
      </c>
      <c r="G440" s="505">
        <v>3.0</v>
      </c>
      <c r="H440" s="505">
        <v>2.0</v>
      </c>
      <c r="I440" s="505">
        <v>10.0</v>
      </c>
      <c r="J440" s="16"/>
      <c r="K440" s="16"/>
      <c r="L440" s="16"/>
      <c r="M440" s="16"/>
      <c r="N440" s="16"/>
      <c r="O440" s="16"/>
      <c r="P440" s="16"/>
    </row>
    <row r="441" ht="15.75" customHeight="1">
      <c r="A441" s="579">
        <v>34.0</v>
      </c>
      <c r="B441" s="581" t="s">
        <v>126</v>
      </c>
      <c r="C441" s="593" t="s">
        <v>127</v>
      </c>
      <c r="D441" s="593" t="s">
        <v>128</v>
      </c>
      <c r="E441" s="525">
        <v>2.0</v>
      </c>
      <c r="F441" s="525">
        <v>1.0</v>
      </c>
      <c r="G441" s="525">
        <v>2.0</v>
      </c>
      <c r="H441" s="525">
        <v>2.0</v>
      </c>
      <c r="I441" s="525">
        <v>7.0</v>
      </c>
      <c r="J441" s="575">
        <f>AVERAGE(I441:I452)</f>
        <v>6.583333333</v>
      </c>
      <c r="K441" s="581">
        <v>3.0</v>
      </c>
      <c r="L441" s="581">
        <v>3.0</v>
      </c>
      <c r="M441" s="581">
        <v>3.0</v>
      </c>
      <c r="N441" s="581">
        <v>4.0</v>
      </c>
      <c r="O441" s="576">
        <f>SUM(K441:N452)</f>
        <v>13</v>
      </c>
      <c r="P441" s="577">
        <f>SUM(J441,O441)</f>
        <v>19.58333333</v>
      </c>
    </row>
    <row r="442" ht="15.75" customHeight="1">
      <c r="A442" s="15"/>
      <c r="B442" s="15"/>
      <c r="C442" s="15"/>
      <c r="D442" s="15"/>
      <c r="E442" s="525">
        <v>2.0</v>
      </c>
      <c r="F442" s="525">
        <v>1.0</v>
      </c>
      <c r="G442" s="525">
        <v>2.0</v>
      </c>
      <c r="H442" s="525">
        <v>2.0</v>
      </c>
      <c r="I442" s="525">
        <v>7.0</v>
      </c>
      <c r="J442" s="15"/>
      <c r="K442" s="15"/>
      <c r="L442" s="15"/>
      <c r="M442" s="15"/>
      <c r="N442" s="15"/>
      <c r="O442" s="15"/>
      <c r="P442" s="15"/>
    </row>
    <row r="443" ht="15.75" customHeight="1">
      <c r="A443" s="15"/>
      <c r="B443" s="15"/>
      <c r="C443" s="15"/>
      <c r="D443" s="15"/>
      <c r="E443" s="525">
        <v>2.0</v>
      </c>
      <c r="F443" s="525">
        <v>2.0</v>
      </c>
      <c r="G443" s="525">
        <v>1.0</v>
      </c>
      <c r="H443" s="525">
        <v>2.0</v>
      </c>
      <c r="I443" s="525">
        <v>7.0</v>
      </c>
      <c r="J443" s="15"/>
      <c r="K443" s="15"/>
      <c r="L443" s="15"/>
      <c r="M443" s="15"/>
      <c r="N443" s="15"/>
      <c r="O443" s="15"/>
      <c r="P443" s="15"/>
    </row>
    <row r="444" ht="15.75" customHeight="1">
      <c r="A444" s="15"/>
      <c r="B444" s="15"/>
      <c r="C444" s="15"/>
      <c r="D444" s="15"/>
      <c r="E444" s="525">
        <v>2.0</v>
      </c>
      <c r="F444" s="525">
        <v>1.0</v>
      </c>
      <c r="G444" s="525">
        <v>2.0</v>
      </c>
      <c r="H444" s="525">
        <v>2.0</v>
      </c>
      <c r="I444" s="525">
        <v>7.0</v>
      </c>
      <c r="J444" s="15"/>
      <c r="K444" s="15"/>
      <c r="L444" s="15"/>
      <c r="M444" s="15"/>
      <c r="N444" s="15"/>
      <c r="O444" s="15"/>
      <c r="P444" s="15"/>
    </row>
    <row r="445" ht="15.75" customHeight="1">
      <c r="A445" s="15"/>
      <c r="B445" s="15"/>
      <c r="C445" s="15"/>
      <c r="D445" s="15"/>
      <c r="E445" s="525">
        <v>2.0</v>
      </c>
      <c r="F445" s="525">
        <v>1.0</v>
      </c>
      <c r="G445" s="525">
        <v>2.0</v>
      </c>
      <c r="H445" s="525">
        <v>2.0</v>
      </c>
      <c r="I445" s="525">
        <v>7.0</v>
      </c>
      <c r="J445" s="15"/>
      <c r="K445" s="15"/>
      <c r="L445" s="15"/>
      <c r="M445" s="15"/>
      <c r="N445" s="15"/>
      <c r="O445" s="15"/>
      <c r="P445" s="15"/>
    </row>
    <row r="446" ht="15.75" customHeight="1">
      <c r="A446" s="15"/>
      <c r="B446" s="15"/>
      <c r="C446" s="15"/>
      <c r="D446" s="15"/>
      <c r="E446" s="525">
        <v>1.0</v>
      </c>
      <c r="F446" s="525">
        <v>1.0</v>
      </c>
      <c r="G446" s="525">
        <v>2.0</v>
      </c>
      <c r="H446" s="525">
        <v>2.0</v>
      </c>
      <c r="I446" s="525">
        <v>6.0</v>
      </c>
      <c r="J446" s="15"/>
      <c r="K446" s="15"/>
      <c r="L446" s="15"/>
      <c r="M446" s="15"/>
      <c r="N446" s="15"/>
      <c r="O446" s="15"/>
      <c r="P446" s="15"/>
    </row>
    <row r="447" ht="15.75" customHeight="1">
      <c r="A447" s="15"/>
      <c r="B447" s="15"/>
      <c r="C447" s="15"/>
      <c r="D447" s="15"/>
      <c r="E447" s="525">
        <v>2.0</v>
      </c>
      <c r="F447" s="525">
        <v>2.0</v>
      </c>
      <c r="G447" s="525">
        <v>1.0</v>
      </c>
      <c r="H447" s="525">
        <v>2.0</v>
      </c>
      <c r="I447" s="525">
        <v>7.0</v>
      </c>
      <c r="J447" s="15"/>
      <c r="K447" s="15"/>
      <c r="L447" s="15"/>
      <c r="M447" s="15"/>
      <c r="N447" s="15"/>
      <c r="O447" s="15"/>
      <c r="P447" s="15"/>
    </row>
    <row r="448" ht="15.75" customHeight="1">
      <c r="A448" s="15"/>
      <c r="B448" s="15"/>
      <c r="C448" s="15"/>
      <c r="D448" s="15"/>
      <c r="E448" s="525">
        <v>2.0</v>
      </c>
      <c r="F448" s="525">
        <v>1.0</v>
      </c>
      <c r="G448" s="525">
        <v>2.0</v>
      </c>
      <c r="H448" s="525">
        <v>2.0</v>
      </c>
      <c r="I448" s="525">
        <v>6.0</v>
      </c>
      <c r="J448" s="15"/>
      <c r="K448" s="15"/>
      <c r="L448" s="15"/>
      <c r="M448" s="15"/>
      <c r="N448" s="15"/>
      <c r="O448" s="15"/>
      <c r="P448" s="15"/>
    </row>
    <row r="449" ht="15.75" customHeight="1">
      <c r="A449" s="15"/>
      <c r="B449" s="15"/>
      <c r="C449" s="15"/>
      <c r="D449" s="15"/>
      <c r="E449" s="525">
        <v>2.0</v>
      </c>
      <c r="F449" s="525">
        <v>2.0</v>
      </c>
      <c r="G449" s="525">
        <v>2.0</v>
      </c>
      <c r="H449" s="525">
        <v>2.0</v>
      </c>
      <c r="I449" s="525">
        <v>7.0</v>
      </c>
      <c r="J449" s="15"/>
      <c r="K449" s="15"/>
      <c r="L449" s="15"/>
      <c r="M449" s="15"/>
      <c r="N449" s="15"/>
      <c r="O449" s="15"/>
      <c r="P449" s="15"/>
    </row>
    <row r="450" ht="15.75" customHeight="1">
      <c r="A450" s="15"/>
      <c r="B450" s="15"/>
      <c r="C450" s="15"/>
      <c r="D450" s="15"/>
      <c r="E450" s="525">
        <v>2.0</v>
      </c>
      <c r="F450" s="525">
        <v>2.0</v>
      </c>
      <c r="G450" s="525">
        <v>1.0</v>
      </c>
      <c r="H450" s="525">
        <v>1.0</v>
      </c>
      <c r="I450" s="525">
        <v>6.0</v>
      </c>
      <c r="J450" s="15"/>
      <c r="K450" s="15"/>
      <c r="L450" s="15"/>
      <c r="M450" s="15"/>
      <c r="N450" s="15"/>
      <c r="O450" s="15"/>
      <c r="P450" s="15"/>
    </row>
    <row r="451" ht="15.75" customHeight="1">
      <c r="A451" s="15"/>
      <c r="B451" s="15"/>
      <c r="C451" s="15"/>
      <c r="D451" s="15"/>
      <c r="E451" s="525">
        <v>1.0</v>
      </c>
      <c r="F451" s="525">
        <v>1.0</v>
      </c>
      <c r="G451" s="525">
        <v>2.0</v>
      </c>
      <c r="H451" s="525">
        <v>2.0</v>
      </c>
      <c r="I451" s="525">
        <v>6.0</v>
      </c>
      <c r="J451" s="15"/>
      <c r="K451" s="15"/>
      <c r="L451" s="15"/>
      <c r="M451" s="15"/>
      <c r="N451" s="15"/>
      <c r="O451" s="15"/>
      <c r="P451" s="15"/>
    </row>
    <row r="452" ht="15.75" customHeight="1">
      <c r="A452" s="16"/>
      <c r="B452" s="16"/>
      <c r="C452" s="16"/>
      <c r="D452" s="16"/>
      <c r="E452" s="525">
        <v>1.0</v>
      </c>
      <c r="F452" s="525">
        <v>1.0</v>
      </c>
      <c r="G452" s="525">
        <v>2.0</v>
      </c>
      <c r="H452" s="525">
        <v>2.0</v>
      </c>
      <c r="I452" s="525">
        <v>6.0</v>
      </c>
      <c r="J452" s="16"/>
      <c r="K452" s="16"/>
      <c r="L452" s="16"/>
      <c r="M452" s="16"/>
      <c r="N452" s="16"/>
      <c r="O452" s="16"/>
      <c r="P452" s="16"/>
    </row>
    <row r="453" ht="15.75" customHeight="1">
      <c r="A453" s="579">
        <v>35.0</v>
      </c>
      <c r="B453" s="581" t="s">
        <v>129</v>
      </c>
      <c r="C453" s="593" t="s">
        <v>130</v>
      </c>
      <c r="D453" s="593" t="s">
        <v>131</v>
      </c>
      <c r="E453" s="505">
        <v>3.0</v>
      </c>
      <c r="F453" s="505">
        <v>2.0</v>
      </c>
      <c r="G453" s="505">
        <v>3.0</v>
      </c>
      <c r="H453" s="505">
        <v>2.0</v>
      </c>
      <c r="I453" s="505">
        <v>10.0</v>
      </c>
      <c r="J453" s="575">
        <f>AVERAGE(I453:I464)</f>
        <v>8.083333333</v>
      </c>
      <c r="K453" s="581">
        <v>3.0</v>
      </c>
      <c r="L453" s="581">
        <v>4.0</v>
      </c>
      <c r="M453" s="581">
        <v>3.0</v>
      </c>
      <c r="N453" s="581">
        <v>4.0</v>
      </c>
      <c r="O453" s="576">
        <f>SUM(K453:N464)</f>
        <v>14</v>
      </c>
      <c r="P453" s="577">
        <f>SUM(J453,O453)</f>
        <v>22.08333333</v>
      </c>
    </row>
    <row r="454" ht="15.75" customHeight="1">
      <c r="A454" s="15"/>
      <c r="B454" s="15"/>
      <c r="C454" s="15"/>
      <c r="D454" s="15"/>
      <c r="E454" s="505">
        <v>3.0</v>
      </c>
      <c r="F454" s="505">
        <v>2.0</v>
      </c>
      <c r="G454" s="505">
        <v>3.0</v>
      </c>
      <c r="H454" s="505">
        <v>2.0</v>
      </c>
      <c r="I454" s="505">
        <v>10.0</v>
      </c>
      <c r="J454" s="15"/>
      <c r="K454" s="15"/>
      <c r="L454" s="15"/>
      <c r="M454" s="15"/>
      <c r="N454" s="15"/>
      <c r="O454" s="15"/>
      <c r="P454" s="15"/>
    </row>
    <row r="455" ht="15.75" customHeight="1">
      <c r="A455" s="15"/>
      <c r="B455" s="15"/>
      <c r="C455" s="15"/>
      <c r="D455" s="15"/>
      <c r="E455" s="505">
        <v>3.0</v>
      </c>
      <c r="F455" s="505">
        <v>2.0</v>
      </c>
      <c r="G455" s="505">
        <v>3.0</v>
      </c>
      <c r="H455" s="505">
        <v>2.0</v>
      </c>
      <c r="I455" s="505">
        <v>10.0</v>
      </c>
      <c r="J455" s="15"/>
      <c r="K455" s="15"/>
      <c r="L455" s="15"/>
      <c r="M455" s="15"/>
      <c r="N455" s="15"/>
      <c r="O455" s="15"/>
      <c r="P455" s="15"/>
    </row>
    <row r="456" ht="15.75" customHeight="1">
      <c r="A456" s="15"/>
      <c r="B456" s="15"/>
      <c r="C456" s="15"/>
      <c r="D456" s="15"/>
      <c r="E456" s="505">
        <v>1.0</v>
      </c>
      <c r="F456" s="505">
        <v>0.0</v>
      </c>
      <c r="G456" s="505">
        <v>0.0</v>
      </c>
      <c r="H456" s="505">
        <v>0.0</v>
      </c>
      <c r="I456" s="505">
        <v>1.0</v>
      </c>
      <c r="J456" s="15"/>
      <c r="K456" s="15"/>
      <c r="L456" s="15"/>
      <c r="M456" s="15"/>
      <c r="N456" s="15"/>
      <c r="O456" s="15"/>
      <c r="P456" s="15"/>
    </row>
    <row r="457" ht="15.75" customHeight="1">
      <c r="A457" s="15"/>
      <c r="B457" s="15"/>
      <c r="C457" s="15"/>
      <c r="D457" s="15"/>
      <c r="E457" s="505">
        <v>2.0</v>
      </c>
      <c r="F457" s="505">
        <v>1.0</v>
      </c>
      <c r="G457" s="505">
        <v>2.0</v>
      </c>
      <c r="H457" s="505">
        <v>2.0</v>
      </c>
      <c r="I457" s="505">
        <v>7.0</v>
      </c>
      <c r="J457" s="15"/>
      <c r="K457" s="15"/>
      <c r="L457" s="15"/>
      <c r="M457" s="15"/>
      <c r="N457" s="15"/>
      <c r="O457" s="15"/>
      <c r="P457" s="15"/>
    </row>
    <row r="458" ht="15.75" customHeight="1">
      <c r="A458" s="15"/>
      <c r="B458" s="15"/>
      <c r="C458" s="15"/>
      <c r="D458" s="15"/>
      <c r="E458" s="505">
        <v>2.0</v>
      </c>
      <c r="F458" s="505">
        <v>1.0</v>
      </c>
      <c r="G458" s="505">
        <v>2.0</v>
      </c>
      <c r="H458" s="505">
        <v>1.0</v>
      </c>
      <c r="I458" s="505">
        <v>6.0</v>
      </c>
      <c r="J458" s="15"/>
      <c r="K458" s="15"/>
      <c r="L458" s="15"/>
      <c r="M458" s="15"/>
      <c r="N458" s="15"/>
      <c r="O458" s="15"/>
      <c r="P458" s="15"/>
    </row>
    <row r="459" ht="15.75" customHeight="1">
      <c r="A459" s="15"/>
      <c r="B459" s="15"/>
      <c r="C459" s="15"/>
      <c r="D459" s="15"/>
      <c r="E459" s="505">
        <v>3.0</v>
      </c>
      <c r="F459" s="505">
        <v>3.0</v>
      </c>
      <c r="G459" s="505">
        <v>1.0</v>
      </c>
      <c r="H459" s="505">
        <v>2.0</v>
      </c>
      <c r="I459" s="505">
        <v>8.0</v>
      </c>
      <c r="J459" s="15"/>
      <c r="K459" s="15"/>
      <c r="L459" s="15"/>
      <c r="M459" s="15"/>
      <c r="N459" s="15"/>
      <c r="O459" s="15"/>
      <c r="P459" s="15"/>
    </row>
    <row r="460" ht="15.75" customHeight="1">
      <c r="A460" s="15"/>
      <c r="B460" s="15"/>
      <c r="C460" s="15"/>
      <c r="D460" s="15"/>
      <c r="E460" s="505">
        <v>2.0</v>
      </c>
      <c r="F460" s="505">
        <v>1.0</v>
      </c>
      <c r="G460" s="505">
        <v>3.0</v>
      </c>
      <c r="H460" s="505">
        <v>2.0</v>
      </c>
      <c r="I460" s="505">
        <v>8.0</v>
      </c>
      <c r="J460" s="15"/>
      <c r="K460" s="15"/>
      <c r="L460" s="15"/>
      <c r="M460" s="15"/>
      <c r="N460" s="15"/>
      <c r="O460" s="15"/>
      <c r="P460" s="15"/>
    </row>
    <row r="461" ht="15.75" customHeight="1">
      <c r="A461" s="15"/>
      <c r="B461" s="15"/>
      <c r="C461" s="15"/>
      <c r="D461" s="15"/>
      <c r="E461" s="505">
        <v>3.0</v>
      </c>
      <c r="F461" s="505">
        <v>1.0</v>
      </c>
      <c r="G461" s="505">
        <v>3.0</v>
      </c>
      <c r="H461" s="505">
        <v>1.0</v>
      </c>
      <c r="I461" s="505">
        <v>8.0</v>
      </c>
      <c r="J461" s="15"/>
      <c r="K461" s="15"/>
      <c r="L461" s="15"/>
      <c r="M461" s="15"/>
      <c r="N461" s="15"/>
      <c r="O461" s="15"/>
      <c r="P461" s="15"/>
    </row>
    <row r="462" ht="15.75" customHeight="1">
      <c r="A462" s="15"/>
      <c r="B462" s="15"/>
      <c r="C462" s="15"/>
      <c r="D462" s="15"/>
      <c r="E462" s="505">
        <v>3.0</v>
      </c>
      <c r="F462" s="505">
        <v>2.0</v>
      </c>
      <c r="G462" s="505">
        <v>2.0</v>
      </c>
      <c r="H462" s="505">
        <v>2.0</v>
      </c>
      <c r="I462" s="505">
        <v>9.0</v>
      </c>
      <c r="J462" s="15"/>
      <c r="K462" s="15"/>
      <c r="L462" s="15"/>
      <c r="M462" s="15"/>
      <c r="N462" s="15"/>
      <c r="O462" s="15"/>
      <c r="P462" s="15"/>
    </row>
    <row r="463" ht="15.75" customHeight="1">
      <c r="A463" s="15"/>
      <c r="B463" s="15"/>
      <c r="C463" s="15"/>
      <c r="D463" s="15"/>
      <c r="E463" s="505">
        <v>3.0</v>
      </c>
      <c r="F463" s="505">
        <v>2.0</v>
      </c>
      <c r="G463" s="505">
        <v>3.0</v>
      </c>
      <c r="H463" s="505">
        <v>2.0</v>
      </c>
      <c r="I463" s="505">
        <v>10.0</v>
      </c>
      <c r="J463" s="15"/>
      <c r="K463" s="15"/>
      <c r="L463" s="15"/>
      <c r="M463" s="15"/>
      <c r="N463" s="15"/>
      <c r="O463" s="15"/>
      <c r="P463" s="15"/>
    </row>
    <row r="464" ht="15.75" customHeight="1">
      <c r="A464" s="16"/>
      <c r="B464" s="16"/>
      <c r="C464" s="16"/>
      <c r="D464" s="16"/>
      <c r="E464" s="505">
        <v>3.0</v>
      </c>
      <c r="F464" s="505">
        <v>2.0</v>
      </c>
      <c r="G464" s="505">
        <v>3.0</v>
      </c>
      <c r="H464" s="505">
        <v>2.0</v>
      </c>
      <c r="I464" s="505">
        <v>10.0</v>
      </c>
      <c r="J464" s="16"/>
      <c r="K464" s="16"/>
      <c r="L464" s="16"/>
      <c r="M464" s="16"/>
      <c r="N464" s="16"/>
      <c r="O464" s="16"/>
      <c r="P464" s="16"/>
    </row>
    <row r="465" ht="15.75" customHeight="1">
      <c r="A465" s="579">
        <v>36.0</v>
      </c>
      <c r="B465" s="581" t="s">
        <v>132</v>
      </c>
      <c r="C465" s="593" t="s">
        <v>133</v>
      </c>
      <c r="D465" s="593" t="s">
        <v>134</v>
      </c>
      <c r="E465" s="525">
        <v>2.0</v>
      </c>
      <c r="F465" s="525">
        <v>1.0</v>
      </c>
      <c r="G465" s="525">
        <v>2.0</v>
      </c>
      <c r="H465" s="525">
        <v>2.0</v>
      </c>
      <c r="I465" s="525">
        <v>7.0</v>
      </c>
      <c r="J465" s="575">
        <f>AVERAGE(I465:I476)</f>
        <v>6.583333333</v>
      </c>
      <c r="K465" s="589">
        <v>3.0</v>
      </c>
      <c r="L465" s="589">
        <v>3.0</v>
      </c>
      <c r="M465" s="589">
        <v>3.0</v>
      </c>
      <c r="N465" s="589">
        <v>3.0</v>
      </c>
      <c r="O465" s="575">
        <f>SUM(K465:N476)</f>
        <v>12</v>
      </c>
      <c r="P465" s="577">
        <f>SUM(J465,O465)</f>
        <v>18.58333333</v>
      </c>
    </row>
    <row r="466" ht="15.75" customHeight="1">
      <c r="A466" s="15"/>
      <c r="B466" s="15"/>
      <c r="C466" s="15"/>
      <c r="D466" s="15"/>
      <c r="E466" s="525">
        <v>2.0</v>
      </c>
      <c r="F466" s="525">
        <v>1.0</v>
      </c>
      <c r="G466" s="525">
        <v>2.0</v>
      </c>
      <c r="H466" s="525">
        <v>2.0</v>
      </c>
      <c r="I466" s="525">
        <v>7.0</v>
      </c>
      <c r="J466" s="15"/>
      <c r="K466" s="15"/>
      <c r="L466" s="15"/>
      <c r="M466" s="15"/>
      <c r="N466" s="15"/>
      <c r="O466" s="15"/>
      <c r="P466" s="15"/>
    </row>
    <row r="467" ht="15.75" customHeight="1">
      <c r="A467" s="15"/>
      <c r="B467" s="15"/>
      <c r="C467" s="15"/>
      <c r="D467" s="15"/>
      <c r="E467" s="525">
        <v>2.0</v>
      </c>
      <c r="F467" s="525">
        <v>2.0</v>
      </c>
      <c r="G467" s="525">
        <v>1.0</v>
      </c>
      <c r="H467" s="525">
        <v>2.0</v>
      </c>
      <c r="I467" s="525">
        <v>7.0</v>
      </c>
      <c r="J467" s="15"/>
      <c r="K467" s="15"/>
      <c r="L467" s="15"/>
      <c r="M467" s="15"/>
      <c r="N467" s="15"/>
      <c r="O467" s="15"/>
      <c r="P467" s="15"/>
    </row>
    <row r="468" ht="15.75" customHeight="1">
      <c r="A468" s="15"/>
      <c r="B468" s="15"/>
      <c r="C468" s="15"/>
      <c r="D468" s="15"/>
      <c r="E468" s="525">
        <v>2.0</v>
      </c>
      <c r="F468" s="525">
        <v>1.0</v>
      </c>
      <c r="G468" s="525">
        <v>2.0</v>
      </c>
      <c r="H468" s="525">
        <v>2.0</v>
      </c>
      <c r="I468" s="525">
        <v>7.0</v>
      </c>
      <c r="J468" s="15"/>
      <c r="K468" s="15"/>
      <c r="L468" s="15"/>
      <c r="M468" s="15"/>
      <c r="N468" s="15"/>
      <c r="O468" s="15"/>
      <c r="P468" s="15"/>
    </row>
    <row r="469" ht="15.75" customHeight="1">
      <c r="A469" s="15"/>
      <c r="B469" s="15"/>
      <c r="C469" s="15"/>
      <c r="D469" s="15"/>
      <c r="E469" s="525">
        <v>2.0</v>
      </c>
      <c r="F469" s="525">
        <v>1.0</v>
      </c>
      <c r="G469" s="525">
        <v>2.0</v>
      </c>
      <c r="H469" s="525">
        <v>2.0</v>
      </c>
      <c r="I469" s="525">
        <v>7.0</v>
      </c>
      <c r="J469" s="15"/>
      <c r="K469" s="15"/>
      <c r="L469" s="15"/>
      <c r="M469" s="15"/>
      <c r="N469" s="15"/>
      <c r="O469" s="15"/>
      <c r="P469" s="15"/>
    </row>
    <row r="470" ht="15.75" customHeight="1">
      <c r="A470" s="15"/>
      <c r="B470" s="15"/>
      <c r="C470" s="15"/>
      <c r="D470" s="15"/>
      <c r="E470" s="525">
        <v>1.0</v>
      </c>
      <c r="F470" s="525">
        <v>1.0</v>
      </c>
      <c r="G470" s="525">
        <v>2.0</v>
      </c>
      <c r="H470" s="525">
        <v>2.0</v>
      </c>
      <c r="I470" s="525">
        <v>6.0</v>
      </c>
      <c r="J470" s="15"/>
      <c r="K470" s="15"/>
      <c r="L470" s="15"/>
      <c r="M470" s="15"/>
      <c r="N470" s="15"/>
      <c r="O470" s="15"/>
      <c r="P470" s="15"/>
    </row>
    <row r="471" ht="15.75" customHeight="1">
      <c r="A471" s="15"/>
      <c r="B471" s="15"/>
      <c r="C471" s="15"/>
      <c r="D471" s="15"/>
      <c r="E471" s="525">
        <v>2.0</v>
      </c>
      <c r="F471" s="525">
        <v>2.0</v>
      </c>
      <c r="G471" s="525">
        <v>1.0</v>
      </c>
      <c r="H471" s="525">
        <v>2.0</v>
      </c>
      <c r="I471" s="525">
        <v>7.0</v>
      </c>
      <c r="J471" s="15"/>
      <c r="K471" s="15"/>
      <c r="L471" s="15"/>
      <c r="M471" s="15"/>
      <c r="N471" s="15"/>
      <c r="O471" s="15"/>
      <c r="P471" s="15"/>
    </row>
    <row r="472" ht="15.75" customHeight="1">
      <c r="A472" s="15"/>
      <c r="B472" s="15"/>
      <c r="C472" s="15"/>
      <c r="D472" s="15"/>
      <c r="E472" s="525">
        <v>2.0</v>
      </c>
      <c r="F472" s="525">
        <v>1.0</v>
      </c>
      <c r="G472" s="525">
        <v>2.0</v>
      </c>
      <c r="H472" s="525">
        <v>2.0</v>
      </c>
      <c r="I472" s="525">
        <v>6.0</v>
      </c>
      <c r="J472" s="15"/>
      <c r="K472" s="15"/>
      <c r="L472" s="15"/>
      <c r="M472" s="15"/>
      <c r="N472" s="15"/>
      <c r="O472" s="15"/>
      <c r="P472" s="15"/>
    </row>
    <row r="473" ht="15.75" customHeight="1">
      <c r="A473" s="15"/>
      <c r="B473" s="15"/>
      <c r="C473" s="15"/>
      <c r="D473" s="15"/>
      <c r="E473" s="525">
        <v>2.0</v>
      </c>
      <c r="F473" s="525">
        <v>2.0</v>
      </c>
      <c r="G473" s="525">
        <v>2.0</v>
      </c>
      <c r="H473" s="525">
        <v>2.0</v>
      </c>
      <c r="I473" s="525">
        <v>7.0</v>
      </c>
      <c r="J473" s="15"/>
      <c r="K473" s="15"/>
      <c r="L473" s="15"/>
      <c r="M473" s="15"/>
      <c r="N473" s="15"/>
      <c r="O473" s="15"/>
      <c r="P473" s="15"/>
    </row>
    <row r="474" ht="15.75" customHeight="1">
      <c r="A474" s="15"/>
      <c r="B474" s="15"/>
      <c r="C474" s="15"/>
      <c r="D474" s="15"/>
      <c r="E474" s="525">
        <v>2.0</v>
      </c>
      <c r="F474" s="525">
        <v>2.0</v>
      </c>
      <c r="G474" s="525">
        <v>1.0</v>
      </c>
      <c r="H474" s="525">
        <v>1.0</v>
      </c>
      <c r="I474" s="525">
        <v>6.0</v>
      </c>
      <c r="J474" s="15"/>
      <c r="K474" s="15"/>
      <c r="L474" s="15"/>
      <c r="M474" s="15"/>
      <c r="N474" s="15"/>
      <c r="O474" s="15"/>
      <c r="P474" s="15"/>
    </row>
    <row r="475" ht="15.75" customHeight="1">
      <c r="A475" s="15"/>
      <c r="B475" s="15"/>
      <c r="C475" s="15"/>
      <c r="D475" s="15"/>
      <c r="E475" s="525">
        <v>1.0</v>
      </c>
      <c r="F475" s="525">
        <v>1.0</v>
      </c>
      <c r="G475" s="525">
        <v>2.0</v>
      </c>
      <c r="H475" s="525">
        <v>2.0</v>
      </c>
      <c r="I475" s="525">
        <v>6.0</v>
      </c>
      <c r="J475" s="15"/>
      <c r="K475" s="15"/>
      <c r="L475" s="15"/>
      <c r="M475" s="15"/>
      <c r="N475" s="15"/>
      <c r="O475" s="15"/>
      <c r="P475" s="15"/>
    </row>
    <row r="476" ht="15.75" customHeight="1">
      <c r="A476" s="16"/>
      <c r="B476" s="16"/>
      <c r="C476" s="16"/>
      <c r="D476" s="16"/>
      <c r="E476" s="525">
        <v>1.0</v>
      </c>
      <c r="F476" s="525">
        <v>1.0</v>
      </c>
      <c r="G476" s="525">
        <v>2.0</v>
      </c>
      <c r="H476" s="525">
        <v>2.0</v>
      </c>
      <c r="I476" s="525">
        <v>6.0</v>
      </c>
      <c r="J476" s="16"/>
      <c r="K476" s="16"/>
      <c r="L476" s="16"/>
      <c r="M476" s="16"/>
      <c r="N476" s="16"/>
      <c r="O476" s="16"/>
      <c r="P476" s="16"/>
    </row>
    <row r="477" ht="15.75" customHeight="1">
      <c r="A477" s="579">
        <v>37.0</v>
      </c>
      <c r="B477" s="595" t="s">
        <v>135</v>
      </c>
      <c r="C477" s="596" t="s">
        <v>136</v>
      </c>
      <c r="D477" s="596" t="s">
        <v>137</v>
      </c>
      <c r="E477" s="505">
        <v>3.0</v>
      </c>
      <c r="F477" s="505">
        <v>2.0</v>
      </c>
      <c r="G477" s="505">
        <v>3.0</v>
      </c>
      <c r="H477" s="505">
        <v>2.0</v>
      </c>
      <c r="I477" s="505">
        <v>10.0</v>
      </c>
      <c r="J477" s="575">
        <f>AVERAGE(I477:I488)</f>
        <v>8.583333333</v>
      </c>
      <c r="K477" s="581">
        <v>3.0</v>
      </c>
      <c r="L477" s="581">
        <v>4.0</v>
      </c>
      <c r="M477" s="581">
        <v>3.0</v>
      </c>
      <c r="N477" s="581">
        <v>4.0</v>
      </c>
      <c r="O477" s="576">
        <f>SUM(K477:N488)</f>
        <v>14</v>
      </c>
      <c r="P477" s="577">
        <f>SUM(J477,O477)</f>
        <v>22.58333333</v>
      </c>
    </row>
    <row r="478" ht="15.75" customHeight="1">
      <c r="A478" s="15"/>
      <c r="B478" s="15"/>
      <c r="C478" s="15"/>
      <c r="D478" s="15"/>
      <c r="E478" s="505">
        <v>3.0</v>
      </c>
      <c r="F478" s="505">
        <v>2.0</v>
      </c>
      <c r="G478" s="505">
        <v>3.0</v>
      </c>
      <c r="H478" s="505">
        <v>2.0</v>
      </c>
      <c r="I478" s="505">
        <v>10.0</v>
      </c>
      <c r="J478" s="15"/>
      <c r="K478" s="15"/>
      <c r="L478" s="15"/>
      <c r="M478" s="15"/>
      <c r="N478" s="15"/>
      <c r="O478" s="15"/>
      <c r="P478" s="15"/>
    </row>
    <row r="479" ht="15.75" customHeight="1">
      <c r="A479" s="15"/>
      <c r="B479" s="15"/>
      <c r="C479" s="15"/>
      <c r="D479" s="15"/>
      <c r="E479" s="505">
        <v>3.0</v>
      </c>
      <c r="F479" s="505">
        <v>2.0</v>
      </c>
      <c r="G479" s="505">
        <v>3.0</v>
      </c>
      <c r="H479" s="505">
        <v>2.0</v>
      </c>
      <c r="I479" s="505">
        <v>10.0</v>
      </c>
      <c r="J479" s="15"/>
      <c r="K479" s="15"/>
      <c r="L479" s="15"/>
      <c r="M479" s="15"/>
      <c r="N479" s="15"/>
      <c r="O479" s="15"/>
      <c r="P479" s="15"/>
    </row>
    <row r="480" ht="15.75" customHeight="1">
      <c r="A480" s="15"/>
      <c r="B480" s="15"/>
      <c r="C480" s="15"/>
      <c r="D480" s="15"/>
      <c r="E480" s="505">
        <v>2.0</v>
      </c>
      <c r="F480" s="505">
        <v>1.0</v>
      </c>
      <c r="G480" s="505">
        <v>2.0</v>
      </c>
      <c r="H480" s="505">
        <v>2.0</v>
      </c>
      <c r="I480" s="505">
        <v>7.0</v>
      </c>
      <c r="J480" s="15"/>
      <c r="K480" s="15"/>
      <c r="L480" s="15"/>
      <c r="M480" s="15"/>
      <c r="N480" s="15"/>
      <c r="O480" s="15"/>
      <c r="P480" s="15"/>
    </row>
    <row r="481" ht="15.75" customHeight="1">
      <c r="A481" s="15"/>
      <c r="B481" s="15"/>
      <c r="C481" s="15"/>
      <c r="D481" s="15"/>
      <c r="E481" s="505">
        <v>2.0</v>
      </c>
      <c r="F481" s="505">
        <v>1.0</v>
      </c>
      <c r="G481" s="505">
        <v>2.0</v>
      </c>
      <c r="H481" s="505">
        <v>2.0</v>
      </c>
      <c r="I481" s="505">
        <v>7.0</v>
      </c>
      <c r="J481" s="15"/>
      <c r="K481" s="15"/>
      <c r="L481" s="15"/>
      <c r="M481" s="15"/>
      <c r="N481" s="15"/>
      <c r="O481" s="15"/>
      <c r="P481" s="15"/>
    </row>
    <row r="482" ht="15.75" customHeight="1">
      <c r="A482" s="15"/>
      <c r="B482" s="15"/>
      <c r="C482" s="15"/>
      <c r="D482" s="15"/>
      <c r="E482" s="505">
        <v>2.0</v>
      </c>
      <c r="F482" s="505">
        <v>2.0</v>
      </c>
      <c r="G482" s="505">
        <v>1.0</v>
      </c>
      <c r="H482" s="505">
        <v>2.0</v>
      </c>
      <c r="I482" s="505">
        <v>7.0</v>
      </c>
      <c r="J482" s="15"/>
      <c r="K482" s="15"/>
      <c r="L482" s="15"/>
      <c r="M482" s="15"/>
      <c r="N482" s="15"/>
      <c r="O482" s="15"/>
      <c r="P482" s="15"/>
    </row>
    <row r="483" ht="15.75" customHeight="1">
      <c r="A483" s="15"/>
      <c r="B483" s="15"/>
      <c r="C483" s="15"/>
      <c r="D483" s="15"/>
      <c r="E483" s="505">
        <v>2.0</v>
      </c>
      <c r="F483" s="505">
        <v>2.0</v>
      </c>
      <c r="G483" s="505">
        <v>1.0</v>
      </c>
      <c r="H483" s="505">
        <v>2.0</v>
      </c>
      <c r="I483" s="505">
        <v>7.0</v>
      </c>
      <c r="J483" s="15"/>
      <c r="K483" s="15"/>
      <c r="L483" s="15"/>
      <c r="M483" s="15"/>
      <c r="N483" s="15"/>
      <c r="O483" s="15"/>
      <c r="P483" s="15"/>
    </row>
    <row r="484" ht="15.75" customHeight="1">
      <c r="A484" s="15"/>
      <c r="B484" s="15"/>
      <c r="C484" s="15"/>
      <c r="D484" s="15"/>
      <c r="E484" s="505">
        <v>2.0</v>
      </c>
      <c r="F484" s="505">
        <v>2.0</v>
      </c>
      <c r="G484" s="505">
        <v>2.0</v>
      </c>
      <c r="H484" s="505">
        <v>2.0</v>
      </c>
      <c r="I484" s="505">
        <v>8.0</v>
      </c>
      <c r="J484" s="15"/>
      <c r="K484" s="15"/>
      <c r="L484" s="15"/>
      <c r="M484" s="15"/>
      <c r="N484" s="15"/>
      <c r="O484" s="15"/>
      <c r="P484" s="15"/>
    </row>
    <row r="485" ht="15.75" customHeight="1">
      <c r="A485" s="15"/>
      <c r="B485" s="15"/>
      <c r="C485" s="15"/>
      <c r="D485" s="15"/>
      <c r="E485" s="505">
        <v>2.0</v>
      </c>
      <c r="F485" s="505">
        <v>2.0</v>
      </c>
      <c r="G485" s="505">
        <v>2.0</v>
      </c>
      <c r="H485" s="505">
        <v>2.0</v>
      </c>
      <c r="I485" s="505">
        <v>8.0</v>
      </c>
      <c r="J485" s="15"/>
      <c r="K485" s="15"/>
      <c r="L485" s="15"/>
      <c r="M485" s="15"/>
      <c r="N485" s="15"/>
      <c r="O485" s="15"/>
      <c r="P485" s="15"/>
    </row>
    <row r="486" ht="15.75" customHeight="1">
      <c r="A486" s="15"/>
      <c r="B486" s="15"/>
      <c r="C486" s="15"/>
      <c r="D486" s="15"/>
      <c r="E486" s="505">
        <v>3.0</v>
      </c>
      <c r="F486" s="505">
        <v>2.0</v>
      </c>
      <c r="G486" s="505">
        <v>2.0</v>
      </c>
      <c r="H486" s="505">
        <v>2.0</v>
      </c>
      <c r="I486" s="505">
        <v>9.0</v>
      </c>
      <c r="J486" s="15"/>
      <c r="K486" s="15"/>
      <c r="L486" s="15"/>
      <c r="M486" s="15"/>
      <c r="N486" s="15"/>
      <c r="O486" s="15"/>
      <c r="P486" s="15"/>
    </row>
    <row r="487" ht="15.75" customHeight="1">
      <c r="A487" s="15"/>
      <c r="B487" s="15"/>
      <c r="C487" s="15"/>
      <c r="D487" s="15"/>
      <c r="E487" s="505">
        <v>3.0</v>
      </c>
      <c r="F487" s="505">
        <v>2.0</v>
      </c>
      <c r="G487" s="505">
        <v>3.0</v>
      </c>
      <c r="H487" s="505">
        <v>2.0</v>
      </c>
      <c r="I487" s="505">
        <v>10.0</v>
      </c>
      <c r="J487" s="15"/>
      <c r="K487" s="15"/>
      <c r="L487" s="15"/>
      <c r="M487" s="15"/>
      <c r="N487" s="15"/>
      <c r="O487" s="15"/>
      <c r="P487" s="15"/>
    </row>
    <row r="488" ht="15.75" customHeight="1">
      <c r="A488" s="16"/>
      <c r="B488" s="16"/>
      <c r="C488" s="16"/>
      <c r="D488" s="16"/>
      <c r="E488" s="505">
        <v>3.0</v>
      </c>
      <c r="F488" s="505">
        <v>2.0</v>
      </c>
      <c r="G488" s="505">
        <v>3.0</v>
      </c>
      <c r="H488" s="505">
        <v>2.0</v>
      </c>
      <c r="I488" s="505">
        <v>10.0</v>
      </c>
      <c r="J488" s="16"/>
      <c r="K488" s="16"/>
      <c r="L488" s="16"/>
      <c r="M488" s="16"/>
      <c r="N488" s="16"/>
      <c r="O488" s="16"/>
      <c r="P488" s="16"/>
    </row>
    <row r="489" ht="15.75" customHeight="1">
      <c r="A489" s="579">
        <v>38.0</v>
      </c>
      <c r="B489" s="581" t="s">
        <v>138</v>
      </c>
      <c r="C489" s="593" t="s">
        <v>139</v>
      </c>
      <c r="D489" s="593" t="s">
        <v>140</v>
      </c>
      <c r="E489" s="505">
        <v>3.0</v>
      </c>
      <c r="F489" s="505">
        <v>2.0</v>
      </c>
      <c r="G489" s="505">
        <v>3.0</v>
      </c>
      <c r="H489" s="505">
        <v>2.0</v>
      </c>
      <c r="I489" s="505">
        <v>10.0</v>
      </c>
      <c r="J489" s="575">
        <f>AVERAGE(I489:I500)</f>
        <v>8.083333333</v>
      </c>
      <c r="K489" s="581">
        <v>3.0</v>
      </c>
      <c r="L489" s="581">
        <v>3.0</v>
      </c>
      <c r="M489" s="581">
        <v>3.0</v>
      </c>
      <c r="N489" s="581">
        <v>4.0</v>
      </c>
      <c r="O489" s="576">
        <f>SUM(K489:N500)</f>
        <v>13</v>
      </c>
      <c r="P489" s="587">
        <f>SUM(J489,O489)</f>
        <v>21.08333333</v>
      </c>
    </row>
    <row r="490" ht="15.75" customHeight="1">
      <c r="A490" s="15"/>
      <c r="B490" s="15"/>
      <c r="C490" s="15"/>
      <c r="D490" s="15"/>
      <c r="E490" s="505">
        <v>3.0</v>
      </c>
      <c r="F490" s="505">
        <v>2.0</v>
      </c>
      <c r="G490" s="505">
        <v>3.0</v>
      </c>
      <c r="H490" s="505">
        <v>2.0</v>
      </c>
      <c r="I490" s="505">
        <v>10.0</v>
      </c>
      <c r="J490" s="15"/>
      <c r="K490" s="15"/>
      <c r="L490" s="15"/>
      <c r="M490" s="15"/>
      <c r="N490" s="15"/>
      <c r="O490" s="15"/>
      <c r="P490" s="15"/>
    </row>
    <row r="491" ht="15.75" customHeight="1">
      <c r="A491" s="15"/>
      <c r="B491" s="15"/>
      <c r="C491" s="15"/>
      <c r="D491" s="15"/>
      <c r="E491" s="505">
        <v>3.0</v>
      </c>
      <c r="F491" s="505">
        <v>2.0</v>
      </c>
      <c r="G491" s="505">
        <v>3.0</v>
      </c>
      <c r="H491" s="505">
        <v>2.0</v>
      </c>
      <c r="I491" s="505">
        <v>10.0</v>
      </c>
      <c r="J491" s="15"/>
      <c r="K491" s="15"/>
      <c r="L491" s="15"/>
      <c r="M491" s="15"/>
      <c r="N491" s="15"/>
      <c r="O491" s="15"/>
      <c r="P491" s="15"/>
    </row>
    <row r="492" ht="15.75" customHeight="1">
      <c r="A492" s="15"/>
      <c r="B492" s="15"/>
      <c r="C492" s="15"/>
      <c r="D492" s="15"/>
      <c r="E492" s="505">
        <v>1.0</v>
      </c>
      <c r="F492" s="505">
        <v>0.0</v>
      </c>
      <c r="G492" s="505">
        <v>0.0</v>
      </c>
      <c r="H492" s="505">
        <v>0.0</v>
      </c>
      <c r="I492" s="505">
        <v>1.0</v>
      </c>
      <c r="J492" s="15"/>
      <c r="K492" s="15"/>
      <c r="L492" s="15"/>
      <c r="M492" s="15"/>
      <c r="N492" s="15"/>
      <c r="O492" s="15"/>
      <c r="P492" s="15"/>
    </row>
    <row r="493" ht="15.75" customHeight="1">
      <c r="A493" s="15"/>
      <c r="B493" s="15"/>
      <c r="C493" s="15"/>
      <c r="D493" s="15"/>
      <c r="E493" s="505">
        <v>2.0</v>
      </c>
      <c r="F493" s="505">
        <v>1.0</v>
      </c>
      <c r="G493" s="505">
        <v>2.0</v>
      </c>
      <c r="H493" s="505">
        <v>2.0</v>
      </c>
      <c r="I493" s="505">
        <v>7.0</v>
      </c>
      <c r="J493" s="15"/>
      <c r="K493" s="15"/>
      <c r="L493" s="15"/>
      <c r="M493" s="15"/>
      <c r="N493" s="15"/>
      <c r="O493" s="15"/>
      <c r="P493" s="15"/>
    </row>
    <row r="494" ht="15.75" customHeight="1">
      <c r="A494" s="15"/>
      <c r="B494" s="15"/>
      <c r="C494" s="15"/>
      <c r="D494" s="15"/>
      <c r="E494" s="505">
        <v>2.0</v>
      </c>
      <c r="F494" s="505">
        <v>1.0</v>
      </c>
      <c r="G494" s="505">
        <v>2.0</v>
      </c>
      <c r="H494" s="505">
        <v>1.0</v>
      </c>
      <c r="I494" s="505">
        <v>6.0</v>
      </c>
      <c r="J494" s="15"/>
      <c r="K494" s="15"/>
      <c r="L494" s="15"/>
      <c r="M494" s="15"/>
      <c r="N494" s="15"/>
      <c r="O494" s="15"/>
      <c r="P494" s="15"/>
    </row>
    <row r="495" ht="15.75" customHeight="1">
      <c r="A495" s="15"/>
      <c r="B495" s="15"/>
      <c r="C495" s="15"/>
      <c r="D495" s="15"/>
      <c r="E495" s="505">
        <v>3.0</v>
      </c>
      <c r="F495" s="505">
        <v>3.0</v>
      </c>
      <c r="G495" s="505">
        <v>1.0</v>
      </c>
      <c r="H495" s="505">
        <v>2.0</v>
      </c>
      <c r="I495" s="505">
        <v>8.0</v>
      </c>
      <c r="J495" s="15"/>
      <c r="K495" s="15"/>
      <c r="L495" s="15"/>
      <c r="M495" s="15"/>
      <c r="N495" s="15"/>
      <c r="O495" s="15"/>
      <c r="P495" s="15"/>
    </row>
    <row r="496" ht="15.75" customHeight="1">
      <c r="A496" s="15"/>
      <c r="B496" s="15"/>
      <c r="C496" s="15"/>
      <c r="D496" s="15"/>
      <c r="E496" s="505">
        <v>2.0</v>
      </c>
      <c r="F496" s="505">
        <v>1.0</v>
      </c>
      <c r="G496" s="505">
        <v>3.0</v>
      </c>
      <c r="H496" s="505">
        <v>2.0</v>
      </c>
      <c r="I496" s="505">
        <v>8.0</v>
      </c>
      <c r="J496" s="15"/>
      <c r="K496" s="15"/>
      <c r="L496" s="15"/>
      <c r="M496" s="15"/>
      <c r="N496" s="15"/>
      <c r="O496" s="15"/>
      <c r="P496" s="15"/>
    </row>
    <row r="497" ht="15.75" customHeight="1">
      <c r="A497" s="15"/>
      <c r="B497" s="15"/>
      <c r="C497" s="15"/>
      <c r="D497" s="15"/>
      <c r="E497" s="505">
        <v>3.0</v>
      </c>
      <c r="F497" s="505">
        <v>1.0</v>
      </c>
      <c r="G497" s="505">
        <v>3.0</v>
      </c>
      <c r="H497" s="505">
        <v>1.0</v>
      </c>
      <c r="I497" s="505">
        <v>8.0</v>
      </c>
      <c r="J497" s="15"/>
      <c r="K497" s="15"/>
      <c r="L497" s="15"/>
      <c r="M497" s="15"/>
      <c r="N497" s="15"/>
      <c r="O497" s="15"/>
      <c r="P497" s="15"/>
    </row>
    <row r="498" ht="15.75" customHeight="1">
      <c r="A498" s="15"/>
      <c r="B498" s="15"/>
      <c r="C498" s="15"/>
      <c r="D498" s="15"/>
      <c r="E498" s="505">
        <v>3.0</v>
      </c>
      <c r="F498" s="505">
        <v>2.0</v>
      </c>
      <c r="G498" s="505">
        <v>2.0</v>
      </c>
      <c r="H498" s="505">
        <v>2.0</v>
      </c>
      <c r="I498" s="505">
        <v>9.0</v>
      </c>
      <c r="J498" s="15"/>
      <c r="K498" s="15"/>
      <c r="L498" s="15"/>
      <c r="M498" s="15"/>
      <c r="N498" s="15"/>
      <c r="O498" s="15"/>
      <c r="P498" s="15"/>
    </row>
    <row r="499" ht="15.75" customHeight="1">
      <c r="A499" s="15"/>
      <c r="B499" s="15"/>
      <c r="C499" s="15"/>
      <c r="D499" s="15"/>
      <c r="E499" s="505">
        <v>3.0</v>
      </c>
      <c r="F499" s="505">
        <v>2.0</v>
      </c>
      <c r="G499" s="505">
        <v>3.0</v>
      </c>
      <c r="H499" s="505">
        <v>2.0</v>
      </c>
      <c r="I499" s="505">
        <v>10.0</v>
      </c>
      <c r="J499" s="15"/>
      <c r="K499" s="15"/>
      <c r="L499" s="15"/>
      <c r="M499" s="15"/>
      <c r="N499" s="15"/>
      <c r="O499" s="15"/>
      <c r="P499" s="15"/>
    </row>
    <row r="500" ht="15.75" customHeight="1">
      <c r="A500" s="16"/>
      <c r="B500" s="16"/>
      <c r="C500" s="16"/>
      <c r="D500" s="16"/>
      <c r="E500" s="505">
        <v>3.0</v>
      </c>
      <c r="F500" s="505">
        <v>2.0</v>
      </c>
      <c r="G500" s="505">
        <v>3.0</v>
      </c>
      <c r="H500" s="505">
        <v>2.0</v>
      </c>
      <c r="I500" s="505">
        <v>10.0</v>
      </c>
      <c r="J500" s="16"/>
      <c r="K500" s="16"/>
      <c r="L500" s="16"/>
      <c r="M500" s="16"/>
      <c r="N500" s="16"/>
      <c r="O500" s="16"/>
      <c r="P500" s="16"/>
    </row>
    <row r="501" ht="15.75" customHeight="1">
      <c r="A501" s="579">
        <v>39.0</v>
      </c>
      <c r="B501" s="581" t="s">
        <v>141</v>
      </c>
      <c r="C501" s="593" t="s">
        <v>142</v>
      </c>
      <c r="D501" s="593" t="s">
        <v>143</v>
      </c>
      <c r="E501" s="505">
        <v>3.0</v>
      </c>
      <c r="F501" s="505">
        <v>2.0</v>
      </c>
      <c r="G501" s="505">
        <v>3.0</v>
      </c>
      <c r="H501" s="505">
        <v>2.0</v>
      </c>
      <c r="I501" s="505">
        <v>10.0</v>
      </c>
      <c r="J501" s="575">
        <f>AVERAGE(I501:I512)</f>
        <v>8.583333333</v>
      </c>
      <c r="K501" s="581">
        <v>3.0</v>
      </c>
      <c r="L501" s="581">
        <v>3.0</v>
      </c>
      <c r="M501" s="581">
        <v>3.0</v>
      </c>
      <c r="N501" s="581">
        <v>4.0</v>
      </c>
      <c r="O501" s="576">
        <f>SUM(K501:N512)</f>
        <v>13</v>
      </c>
      <c r="P501" s="587">
        <f>SUM(J501,O501)</f>
        <v>21.58333333</v>
      </c>
    </row>
    <row r="502" ht="15.75" customHeight="1">
      <c r="A502" s="15"/>
      <c r="B502" s="15"/>
      <c r="C502" s="15"/>
      <c r="D502" s="15"/>
      <c r="E502" s="505">
        <v>3.0</v>
      </c>
      <c r="F502" s="505">
        <v>2.0</v>
      </c>
      <c r="G502" s="505">
        <v>3.0</v>
      </c>
      <c r="H502" s="505">
        <v>2.0</v>
      </c>
      <c r="I502" s="505">
        <v>10.0</v>
      </c>
      <c r="J502" s="15"/>
      <c r="K502" s="15"/>
      <c r="L502" s="15"/>
      <c r="M502" s="15"/>
      <c r="N502" s="15"/>
      <c r="O502" s="15"/>
      <c r="P502" s="15"/>
    </row>
    <row r="503" ht="15.75" customHeight="1">
      <c r="A503" s="15"/>
      <c r="B503" s="15"/>
      <c r="C503" s="15"/>
      <c r="D503" s="15"/>
      <c r="E503" s="505">
        <v>3.0</v>
      </c>
      <c r="F503" s="505">
        <v>2.0</v>
      </c>
      <c r="G503" s="505">
        <v>3.0</v>
      </c>
      <c r="H503" s="505">
        <v>2.0</v>
      </c>
      <c r="I503" s="505">
        <v>10.0</v>
      </c>
      <c r="J503" s="15"/>
      <c r="K503" s="15"/>
      <c r="L503" s="15"/>
      <c r="M503" s="15"/>
      <c r="N503" s="15"/>
      <c r="O503" s="15"/>
      <c r="P503" s="15"/>
    </row>
    <row r="504" ht="15.75" customHeight="1">
      <c r="A504" s="15"/>
      <c r="B504" s="15"/>
      <c r="C504" s="15"/>
      <c r="D504" s="15"/>
      <c r="E504" s="505">
        <v>1.0</v>
      </c>
      <c r="F504" s="590">
        <v>1.0</v>
      </c>
      <c r="G504" s="590">
        <v>2.0</v>
      </c>
      <c r="H504" s="590">
        <v>2.0</v>
      </c>
      <c r="I504" s="590">
        <v>6.0</v>
      </c>
      <c r="J504" s="15"/>
      <c r="K504" s="15"/>
      <c r="L504" s="15"/>
      <c r="M504" s="15"/>
      <c r="N504" s="15"/>
      <c r="O504" s="15"/>
      <c r="P504" s="15"/>
    </row>
    <row r="505" ht="15.75" customHeight="1">
      <c r="A505" s="15"/>
      <c r="B505" s="15"/>
      <c r="C505" s="15"/>
      <c r="D505" s="15"/>
      <c r="E505" s="505">
        <v>2.0</v>
      </c>
      <c r="F505" s="505">
        <v>1.0</v>
      </c>
      <c r="G505" s="505">
        <v>2.0</v>
      </c>
      <c r="H505" s="505">
        <v>2.0</v>
      </c>
      <c r="I505" s="505">
        <v>7.0</v>
      </c>
      <c r="J505" s="15"/>
      <c r="K505" s="15"/>
      <c r="L505" s="15"/>
      <c r="M505" s="15"/>
      <c r="N505" s="15"/>
      <c r="O505" s="15"/>
      <c r="P505" s="15"/>
    </row>
    <row r="506" ht="15.75" customHeight="1">
      <c r="A506" s="15"/>
      <c r="B506" s="15"/>
      <c r="C506" s="15"/>
      <c r="D506" s="15"/>
      <c r="E506" s="505">
        <v>2.0</v>
      </c>
      <c r="F506" s="505">
        <v>1.0</v>
      </c>
      <c r="G506" s="505">
        <v>2.0</v>
      </c>
      <c r="H506" s="505">
        <v>1.0</v>
      </c>
      <c r="I506" s="505">
        <v>6.0</v>
      </c>
      <c r="J506" s="15"/>
      <c r="K506" s="15"/>
      <c r="L506" s="15"/>
      <c r="M506" s="15"/>
      <c r="N506" s="15"/>
      <c r="O506" s="15"/>
      <c r="P506" s="15"/>
    </row>
    <row r="507" ht="15.75" customHeight="1">
      <c r="A507" s="15"/>
      <c r="B507" s="15"/>
      <c r="C507" s="15"/>
      <c r="D507" s="15"/>
      <c r="E507" s="505">
        <v>3.0</v>
      </c>
      <c r="F507" s="505">
        <v>3.0</v>
      </c>
      <c r="G507" s="505">
        <v>1.0</v>
      </c>
      <c r="H507" s="505">
        <v>2.0</v>
      </c>
      <c r="I507" s="505">
        <v>8.0</v>
      </c>
      <c r="J507" s="15"/>
      <c r="K507" s="15"/>
      <c r="L507" s="15"/>
      <c r="M507" s="15"/>
      <c r="N507" s="15"/>
      <c r="O507" s="15"/>
      <c r="P507" s="15"/>
    </row>
    <row r="508" ht="15.75" customHeight="1">
      <c r="A508" s="15"/>
      <c r="B508" s="15"/>
      <c r="C508" s="15"/>
      <c r="D508" s="15"/>
      <c r="E508" s="505">
        <v>2.0</v>
      </c>
      <c r="F508" s="590">
        <v>2.0</v>
      </c>
      <c r="G508" s="505">
        <v>3.0</v>
      </c>
      <c r="H508" s="505">
        <v>2.0</v>
      </c>
      <c r="I508" s="590">
        <v>9.0</v>
      </c>
      <c r="J508" s="15"/>
      <c r="K508" s="15"/>
      <c r="L508" s="15"/>
      <c r="M508" s="15"/>
      <c r="N508" s="15"/>
      <c r="O508" s="15"/>
      <c r="P508" s="15"/>
    </row>
    <row r="509" ht="15.75" customHeight="1">
      <c r="A509" s="15"/>
      <c r="B509" s="15"/>
      <c r="C509" s="15"/>
      <c r="D509" s="15"/>
      <c r="E509" s="505">
        <v>3.0</v>
      </c>
      <c r="F509" s="505">
        <v>1.0</v>
      </c>
      <c r="G509" s="505">
        <v>3.0</v>
      </c>
      <c r="H509" s="505">
        <v>1.0</v>
      </c>
      <c r="I509" s="505">
        <v>8.0</v>
      </c>
      <c r="J509" s="15"/>
      <c r="K509" s="15"/>
      <c r="L509" s="15"/>
      <c r="M509" s="15"/>
      <c r="N509" s="15"/>
      <c r="O509" s="15"/>
      <c r="P509" s="15"/>
    </row>
    <row r="510" ht="15.75" customHeight="1">
      <c r="A510" s="15"/>
      <c r="B510" s="15"/>
      <c r="C510" s="15"/>
      <c r="D510" s="15"/>
      <c r="E510" s="505">
        <v>3.0</v>
      </c>
      <c r="F510" s="505">
        <v>2.0</v>
      </c>
      <c r="G510" s="505">
        <v>2.0</v>
      </c>
      <c r="H510" s="505">
        <v>2.0</v>
      </c>
      <c r="I510" s="505">
        <v>9.0</v>
      </c>
      <c r="J510" s="15"/>
      <c r="K510" s="15"/>
      <c r="L510" s="15"/>
      <c r="M510" s="15"/>
      <c r="N510" s="15"/>
      <c r="O510" s="15"/>
      <c r="P510" s="15"/>
    </row>
    <row r="511" ht="15.75" customHeight="1">
      <c r="A511" s="15"/>
      <c r="B511" s="15"/>
      <c r="C511" s="15"/>
      <c r="D511" s="15"/>
      <c r="E511" s="505">
        <v>3.0</v>
      </c>
      <c r="F511" s="505">
        <v>2.0</v>
      </c>
      <c r="G511" s="505">
        <v>3.0</v>
      </c>
      <c r="H511" s="505">
        <v>2.0</v>
      </c>
      <c r="I511" s="505">
        <v>10.0</v>
      </c>
      <c r="J511" s="15"/>
      <c r="K511" s="15"/>
      <c r="L511" s="15"/>
      <c r="M511" s="15"/>
      <c r="N511" s="15"/>
      <c r="O511" s="15"/>
      <c r="P511" s="15"/>
    </row>
    <row r="512" ht="15.75" customHeight="1">
      <c r="A512" s="16"/>
      <c r="B512" s="16"/>
      <c r="C512" s="16"/>
      <c r="D512" s="16"/>
      <c r="E512" s="505">
        <v>3.0</v>
      </c>
      <c r="F512" s="505">
        <v>2.0</v>
      </c>
      <c r="G512" s="505">
        <v>3.0</v>
      </c>
      <c r="H512" s="505">
        <v>2.0</v>
      </c>
      <c r="I512" s="505">
        <v>10.0</v>
      </c>
      <c r="J512" s="16"/>
      <c r="K512" s="16"/>
      <c r="L512" s="16"/>
      <c r="M512" s="16"/>
      <c r="N512" s="16"/>
      <c r="O512" s="16"/>
      <c r="P512" s="16"/>
    </row>
    <row r="513" ht="15.75" customHeight="1">
      <c r="A513" s="579">
        <v>40.0</v>
      </c>
      <c r="B513" s="581" t="s">
        <v>144</v>
      </c>
      <c r="C513" s="593" t="s">
        <v>145</v>
      </c>
      <c r="D513" s="593" t="s">
        <v>146</v>
      </c>
      <c r="E513" s="505">
        <v>3.0</v>
      </c>
      <c r="F513" s="505">
        <v>2.0</v>
      </c>
      <c r="G513" s="505">
        <v>3.0</v>
      </c>
      <c r="H513" s="505">
        <v>2.0</v>
      </c>
      <c r="I513" s="505">
        <v>10.0</v>
      </c>
      <c r="J513" s="575">
        <f>AVERAGE(I513:I524)</f>
        <v>8.083333333</v>
      </c>
      <c r="K513" s="581">
        <v>3.0</v>
      </c>
      <c r="L513" s="581">
        <v>4.0</v>
      </c>
      <c r="M513" s="581">
        <v>3.0</v>
      </c>
      <c r="N513" s="581">
        <v>4.0</v>
      </c>
      <c r="O513" s="576">
        <f>SUM(K513:N524)</f>
        <v>14</v>
      </c>
      <c r="P513" s="577">
        <f>SUM(J513,O513)</f>
        <v>22.08333333</v>
      </c>
    </row>
    <row r="514" ht="15.75" customHeight="1">
      <c r="A514" s="15"/>
      <c r="B514" s="15"/>
      <c r="C514" s="15"/>
      <c r="D514" s="15"/>
      <c r="E514" s="505">
        <v>3.0</v>
      </c>
      <c r="F514" s="505">
        <v>2.0</v>
      </c>
      <c r="G514" s="505">
        <v>3.0</v>
      </c>
      <c r="H514" s="505">
        <v>2.0</v>
      </c>
      <c r="I514" s="505">
        <v>10.0</v>
      </c>
      <c r="J514" s="15"/>
      <c r="K514" s="15"/>
      <c r="L514" s="15"/>
      <c r="M514" s="15"/>
      <c r="N514" s="15"/>
      <c r="O514" s="15"/>
      <c r="P514" s="15"/>
    </row>
    <row r="515" ht="15.75" customHeight="1">
      <c r="A515" s="15"/>
      <c r="B515" s="15"/>
      <c r="C515" s="15"/>
      <c r="D515" s="15"/>
      <c r="E515" s="505">
        <v>3.0</v>
      </c>
      <c r="F515" s="505">
        <v>2.0</v>
      </c>
      <c r="G515" s="505">
        <v>3.0</v>
      </c>
      <c r="H515" s="505">
        <v>2.0</v>
      </c>
      <c r="I515" s="505">
        <v>10.0</v>
      </c>
      <c r="J515" s="15"/>
      <c r="K515" s="15"/>
      <c r="L515" s="15"/>
      <c r="M515" s="15"/>
      <c r="N515" s="15"/>
      <c r="O515" s="15"/>
      <c r="P515" s="15"/>
    </row>
    <row r="516" ht="15.75" customHeight="1">
      <c r="A516" s="15"/>
      <c r="B516" s="15"/>
      <c r="C516" s="15"/>
      <c r="D516" s="15"/>
      <c r="E516" s="505">
        <v>1.0</v>
      </c>
      <c r="F516" s="505">
        <v>0.0</v>
      </c>
      <c r="G516" s="505">
        <v>0.0</v>
      </c>
      <c r="H516" s="505">
        <v>0.0</v>
      </c>
      <c r="I516" s="505">
        <v>1.0</v>
      </c>
      <c r="J516" s="15"/>
      <c r="K516" s="15"/>
      <c r="L516" s="15"/>
      <c r="M516" s="15"/>
      <c r="N516" s="15"/>
      <c r="O516" s="15"/>
      <c r="P516" s="15"/>
    </row>
    <row r="517" ht="15.75" customHeight="1">
      <c r="A517" s="15"/>
      <c r="B517" s="15"/>
      <c r="C517" s="15"/>
      <c r="D517" s="15"/>
      <c r="E517" s="505">
        <v>2.0</v>
      </c>
      <c r="F517" s="505">
        <v>1.0</v>
      </c>
      <c r="G517" s="505">
        <v>2.0</v>
      </c>
      <c r="H517" s="505">
        <v>2.0</v>
      </c>
      <c r="I517" s="505">
        <v>7.0</v>
      </c>
      <c r="J517" s="15"/>
      <c r="K517" s="15"/>
      <c r="L517" s="15"/>
      <c r="M517" s="15"/>
      <c r="N517" s="15"/>
      <c r="O517" s="15"/>
      <c r="P517" s="15"/>
    </row>
    <row r="518" ht="15.75" customHeight="1">
      <c r="A518" s="15"/>
      <c r="B518" s="15"/>
      <c r="C518" s="15"/>
      <c r="D518" s="15"/>
      <c r="E518" s="505">
        <v>2.0</v>
      </c>
      <c r="F518" s="505">
        <v>1.0</v>
      </c>
      <c r="G518" s="505">
        <v>2.0</v>
      </c>
      <c r="H518" s="505">
        <v>1.0</v>
      </c>
      <c r="I518" s="505">
        <v>6.0</v>
      </c>
      <c r="J518" s="15"/>
      <c r="K518" s="15"/>
      <c r="L518" s="15"/>
      <c r="M518" s="15"/>
      <c r="N518" s="15"/>
      <c r="O518" s="15"/>
      <c r="P518" s="15"/>
    </row>
    <row r="519" ht="15.75" customHeight="1">
      <c r="A519" s="15"/>
      <c r="B519" s="15"/>
      <c r="C519" s="15"/>
      <c r="D519" s="15"/>
      <c r="E519" s="505">
        <v>3.0</v>
      </c>
      <c r="F519" s="505">
        <v>3.0</v>
      </c>
      <c r="G519" s="505">
        <v>1.0</v>
      </c>
      <c r="H519" s="505">
        <v>2.0</v>
      </c>
      <c r="I519" s="505">
        <v>8.0</v>
      </c>
      <c r="J519" s="15"/>
      <c r="K519" s="15"/>
      <c r="L519" s="15"/>
      <c r="M519" s="15"/>
      <c r="N519" s="15"/>
      <c r="O519" s="15"/>
      <c r="P519" s="15"/>
    </row>
    <row r="520" ht="15.75" customHeight="1">
      <c r="A520" s="15"/>
      <c r="B520" s="15"/>
      <c r="C520" s="15"/>
      <c r="D520" s="15"/>
      <c r="E520" s="505">
        <v>2.0</v>
      </c>
      <c r="F520" s="505">
        <v>1.0</v>
      </c>
      <c r="G520" s="505">
        <v>3.0</v>
      </c>
      <c r="H520" s="505">
        <v>2.0</v>
      </c>
      <c r="I520" s="505">
        <v>8.0</v>
      </c>
      <c r="J520" s="15"/>
      <c r="K520" s="15"/>
      <c r="L520" s="15"/>
      <c r="M520" s="15"/>
      <c r="N520" s="15"/>
      <c r="O520" s="15"/>
      <c r="P520" s="15"/>
    </row>
    <row r="521" ht="15.75" customHeight="1">
      <c r="A521" s="15"/>
      <c r="B521" s="15"/>
      <c r="C521" s="15"/>
      <c r="D521" s="15"/>
      <c r="E521" s="505">
        <v>3.0</v>
      </c>
      <c r="F521" s="505">
        <v>1.0</v>
      </c>
      <c r="G521" s="505">
        <v>3.0</v>
      </c>
      <c r="H521" s="505">
        <v>1.0</v>
      </c>
      <c r="I521" s="505">
        <v>8.0</v>
      </c>
      <c r="J521" s="15"/>
      <c r="K521" s="15"/>
      <c r="L521" s="15"/>
      <c r="M521" s="15"/>
      <c r="N521" s="15"/>
      <c r="O521" s="15"/>
      <c r="P521" s="15"/>
    </row>
    <row r="522" ht="15.75" customHeight="1">
      <c r="A522" s="15"/>
      <c r="B522" s="15"/>
      <c r="C522" s="15"/>
      <c r="D522" s="15"/>
      <c r="E522" s="505">
        <v>3.0</v>
      </c>
      <c r="F522" s="505">
        <v>2.0</v>
      </c>
      <c r="G522" s="505">
        <v>2.0</v>
      </c>
      <c r="H522" s="505">
        <v>2.0</v>
      </c>
      <c r="I522" s="505">
        <v>9.0</v>
      </c>
      <c r="J522" s="15"/>
      <c r="K522" s="15"/>
      <c r="L522" s="15"/>
      <c r="M522" s="15"/>
      <c r="N522" s="15"/>
      <c r="O522" s="15"/>
      <c r="P522" s="15"/>
    </row>
    <row r="523" ht="15.75" customHeight="1">
      <c r="A523" s="15"/>
      <c r="B523" s="15"/>
      <c r="C523" s="15"/>
      <c r="D523" s="15"/>
      <c r="E523" s="505">
        <v>3.0</v>
      </c>
      <c r="F523" s="505">
        <v>2.0</v>
      </c>
      <c r="G523" s="505">
        <v>3.0</v>
      </c>
      <c r="H523" s="505">
        <v>2.0</v>
      </c>
      <c r="I523" s="505">
        <v>10.0</v>
      </c>
      <c r="J523" s="15"/>
      <c r="K523" s="15"/>
      <c r="L523" s="15"/>
      <c r="M523" s="15"/>
      <c r="N523" s="15"/>
      <c r="O523" s="15"/>
      <c r="P523" s="15"/>
    </row>
    <row r="524" ht="15.75" customHeight="1">
      <c r="A524" s="16"/>
      <c r="B524" s="16"/>
      <c r="C524" s="16"/>
      <c r="D524" s="16"/>
      <c r="E524" s="505">
        <v>3.0</v>
      </c>
      <c r="F524" s="505">
        <v>2.0</v>
      </c>
      <c r="G524" s="505">
        <v>3.0</v>
      </c>
      <c r="H524" s="505">
        <v>2.0</v>
      </c>
      <c r="I524" s="505">
        <v>10.0</v>
      </c>
      <c r="J524" s="16"/>
      <c r="K524" s="16"/>
      <c r="L524" s="16"/>
      <c r="M524" s="16"/>
      <c r="N524" s="16"/>
      <c r="O524" s="16"/>
      <c r="P524" s="16"/>
    </row>
    <row r="525" ht="15.75" customHeight="1">
      <c r="A525" s="579">
        <v>41.0</v>
      </c>
      <c r="B525" s="581" t="s">
        <v>147</v>
      </c>
      <c r="C525" s="593" t="s">
        <v>148</v>
      </c>
      <c r="D525" s="593" t="s">
        <v>149</v>
      </c>
      <c r="E525" s="525">
        <v>3.0</v>
      </c>
      <c r="F525" s="525">
        <v>2.0</v>
      </c>
      <c r="G525" s="525">
        <v>3.0</v>
      </c>
      <c r="H525" s="525">
        <v>2.0</v>
      </c>
      <c r="I525" s="525">
        <v>10.0</v>
      </c>
      <c r="J525" s="575">
        <f>AVERAGE(I525:I538)</f>
        <v>8.928571429</v>
      </c>
      <c r="K525" s="576">
        <v>3.0</v>
      </c>
      <c r="L525" s="576">
        <v>3.0</v>
      </c>
      <c r="M525" s="576">
        <v>3.0</v>
      </c>
      <c r="N525" s="576">
        <v>4.0</v>
      </c>
      <c r="O525" s="576">
        <f>SUM(K525:N538)</f>
        <v>13</v>
      </c>
      <c r="P525" s="577">
        <f>SUM(J525,O525)</f>
        <v>21.92857143</v>
      </c>
    </row>
    <row r="526" ht="15.75" customHeight="1">
      <c r="A526" s="15"/>
      <c r="B526" s="15"/>
      <c r="C526" s="15"/>
      <c r="D526" s="15"/>
      <c r="E526" s="525">
        <v>3.0</v>
      </c>
      <c r="F526" s="525">
        <v>2.0</v>
      </c>
      <c r="G526" s="525">
        <v>3.0</v>
      </c>
      <c r="H526" s="525">
        <v>2.0</v>
      </c>
      <c r="I526" s="525">
        <v>10.0</v>
      </c>
      <c r="J526" s="15"/>
      <c r="K526" s="15"/>
      <c r="L526" s="15"/>
      <c r="M526" s="15"/>
      <c r="N526" s="15"/>
      <c r="O526" s="15"/>
      <c r="P526" s="15"/>
    </row>
    <row r="527" ht="15.75" customHeight="1">
      <c r="A527" s="15"/>
      <c r="B527" s="15"/>
      <c r="C527" s="15"/>
      <c r="D527" s="15"/>
      <c r="E527" s="525">
        <v>3.0</v>
      </c>
      <c r="F527" s="525">
        <v>2.0</v>
      </c>
      <c r="G527" s="525">
        <v>2.0</v>
      </c>
      <c r="H527" s="525">
        <v>2.0</v>
      </c>
      <c r="I527" s="525">
        <v>9.0</v>
      </c>
      <c r="J527" s="15"/>
      <c r="K527" s="15"/>
      <c r="L527" s="15"/>
      <c r="M527" s="15"/>
      <c r="N527" s="15"/>
      <c r="O527" s="15"/>
      <c r="P527" s="15"/>
    </row>
    <row r="528" ht="15.75" customHeight="1">
      <c r="A528" s="15"/>
      <c r="B528" s="15"/>
      <c r="C528" s="15"/>
      <c r="D528" s="15"/>
      <c r="E528" s="525">
        <v>3.0</v>
      </c>
      <c r="F528" s="525">
        <v>2.0</v>
      </c>
      <c r="G528" s="525">
        <v>3.0</v>
      </c>
      <c r="H528" s="525">
        <v>2.0</v>
      </c>
      <c r="I528" s="525">
        <v>9.0</v>
      </c>
      <c r="J528" s="15"/>
      <c r="K528" s="15"/>
      <c r="L528" s="15"/>
      <c r="M528" s="15"/>
      <c r="N528" s="15"/>
      <c r="O528" s="15"/>
      <c r="P528" s="15"/>
    </row>
    <row r="529" ht="15.75" customHeight="1">
      <c r="A529" s="15"/>
      <c r="B529" s="15"/>
      <c r="C529" s="15"/>
      <c r="D529" s="15"/>
      <c r="E529" s="525">
        <v>3.0</v>
      </c>
      <c r="F529" s="525">
        <v>1.0</v>
      </c>
      <c r="G529" s="525">
        <v>3.0</v>
      </c>
      <c r="H529" s="525">
        <v>2.0</v>
      </c>
      <c r="I529" s="525">
        <v>9.0</v>
      </c>
      <c r="J529" s="15"/>
      <c r="K529" s="15"/>
      <c r="L529" s="15"/>
      <c r="M529" s="15"/>
      <c r="N529" s="15"/>
      <c r="O529" s="15"/>
      <c r="P529" s="15"/>
    </row>
    <row r="530" ht="15.75" customHeight="1">
      <c r="A530" s="15"/>
      <c r="B530" s="15"/>
      <c r="C530" s="15"/>
      <c r="D530" s="15"/>
      <c r="E530" s="525">
        <v>3.0</v>
      </c>
      <c r="F530" s="525">
        <v>2.0</v>
      </c>
      <c r="G530" s="525">
        <v>3.0</v>
      </c>
      <c r="H530" s="525">
        <v>1.0</v>
      </c>
      <c r="I530" s="525">
        <v>9.0</v>
      </c>
      <c r="J530" s="15"/>
      <c r="K530" s="15"/>
      <c r="L530" s="15"/>
      <c r="M530" s="15"/>
      <c r="N530" s="15"/>
      <c r="O530" s="15"/>
      <c r="P530" s="15"/>
    </row>
    <row r="531" ht="15.75" customHeight="1">
      <c r="A531" s="15"/>
      <c r="B531" s="15"/>
      <c r="C531" s="15"/>
      <c r="D531" s="15"/>
      <c r="E531" s="525">
        <v>3.0</v>
      </c>
      <c r="F531" s="525">
        <v>2.0</v>
      </c>
      <c r="G531" s="525">
        <v>3.0</v>
      </c>
      <c r="H531" s="525">
        <v>1.0</v>
      </c>
      <c r="I531" s="525">
        <v>9.0</v>
      </c>
      <c r="J531" s="15"/>
      <c r="K531" s="15"/>
      <c r="L531" s="15"/>
      <c r="M531" s="15"/>
      <c r="N531" s="15"/>
      <c r="O531" s="15"/>
      <c r="P531" s="15"/>
    </row>
    <row r="532" ht="15.75" customHeight="1">
      <c r="A532" s="15"/>
      <c r="B532" s="15"/>
      <c r="C532" s="15"/>
      <c r="D532" s="15"/>
      <c r="E532" s="525">
        <v>2.0</v>
      </c>
      <c r="F532" s="525">
        <v>2.0</v>
      </c>
      <c r="G532" s="525">
        <v>2.0</v>
      </c>
      <c r="H532" s="525">
        <v>2.0</v>
      </c>
      <c r="I532" s="525">
        <v>8.0</v>
      </c>
      <c r="J532" s="15"/>
      <c r="K532" s="15"/>
      <c r="L532" s="15"/>
      <c r="M532" s="15"/>
      <c r="N532" s="15"/>
      <c r="O532" s="15"/>
      <c r="P532" s="15"/>
    </row>
    <row r="533" ht="15.75" customHeight="1">
      <c r="A533" s="15"/>
      <c r="B533" s="15"/>
      <c r="C533" s="15"/>
      <c r="D533" s="15"/>
      <c r="E533" s="525">
        <v>3.0</v>
      </c>
      <c r="F533" s="525">
        <v>2.0</v>
      </c>
      <c r="G533" s="525">
        <v>2.0</v>
      </c>
      <c r="H533" s="525">
        <v>2.0</v>
      </c>
      <c r="I533" s="525">
        <v>9.0</v>
      </c>
      <c r="J533" s="15"/>
      <c r="K533" s="15"/>
      <c r="L533" s="15"/>
      <c r="M533" s="15"/>
      <c r="N533" s="15"/>
      <c r="O533" s="15"/>
      <c r="P533" s="15"/>
    </row>
    <row r="534" ht="15.75" customHeight="1">
      <c r="A534" s="15"/>
      <c r="B534" s="15"/>
      <c r="C534" s="15"/>
      <c r="D534" s="15"/>
      <c r="E534" s="525">
        <v>3.0</v>
      </c>
      <c r="F534" s="525">
        <v>2.0</v>
      </c>
      <c r="G534" s="525">
        <v>2.0</v>
      </c>
      <c r="H534" s="525">
        <v>2.0</v>
      </c>
      <c r="I534" s="525">
        <v>9.0</v>
      </c>
      <c r="J534" s="15"/>
      <c r="K534" s="15"/>
      <c r="L534" s="15"/>
      <c r="M534" s="15"/>
      <c r="N534" s="15"/>
      <c r="O534" s="15"/>
      <c r="P534" s="15"/>
    </row>
    <row r="535" ht="15.75" customHeight="1">
      <c r="A535" s="15"/>
      <c r="B535" s="15"/>
      <c r="C535" s="15"/>
      <c r="D535" s="15"/>
      <c r="E535" s="525">
        <v>3.0</v>
      </c>
      <c r="F535" s="525">
        <v>2.0</v>
      </c>
      <c r="G535" s="525">
        <v>3.0</v>
      </c>
      <c r="H535" s="525">
        <v>2.0</v>
      </c>
      <c r="I535" s="525">
        <v>10.0</v>
      </c>
      <c r="J535" s="15"/>
      <c r="K535" s="15"/>
      <c r="L535" s="15"/>
      <c r="M535" s="15"/>
      <c r="N535" s="15"/>
      <c r="O535" s="15"/>
      <c r="P535" s="15"/>
    </row>
    <row r="536" ht="15.75" customHeight="1">
      <c r="A536" s="15"/>
      <c r="B536" s="15"/>
      <c r="C536" s="15"/>
      <c r="D536" s="15"/>
      <c r="E536" s="525">
        <v>3.0</v>
      </c>
      <c r="F536" s="525">
        <v>2.0</v>
      </c>
      <c r="G536" s="525">
        <v>3.0</v>
      </c>
      <c r="H536" s="525">
        <v>2.0</v>
      </c>
      <c r="I536" s="525">
        <v>10.0</v>
      </c>
      <c r="J536" s="15"/>
      <c r="K536" s="15"/>
      <c r="L536" s="15"/>
      <c r="M536" s="15"/>
      <c r="N536" s="15"/>
      <c r="O536" s="15"/>
      <c r="P536" s="15"/>
    </row>
    <row r="537" ht="15.75" customHeight="1">
      <c r="A537" s="15"/>
      <c r="B537" s="15"/>
      <c r="C537" s="15"/>
      <c r="D537" s="15"/>
      <c r="E537" s="525">
        <v>2.0</v>
      </c>
      <c r="F537" s="525">
        <v>2.0</v>
      </c>
      <c r="G537" s="525">
        <v>1.0</v>
      </c>
      <c r="H537" s="525">
        <v>2.0</v>
      </c>
      <c r="I537" s="525">
        <v>7.0</v>
      </c>
      <c r="J537" s="15"/>
      <c r="K537" s="15"/>
      <c r="L537" s="15"/>
      <c r="M537" s="15"/>
      <c r="N537" s="15"/>
      <c r="O537" s="15"/>
      <c r="P537" s="15"/>
    </row>
    <row r="538" ht="15.75" customHeight="1">
      <c r="A538" s="16"/>
      <c r="B538" s="16"/>
      <c r="C538" s="16"/>
      <c r="D538" s="16"/>
      <c r="E538" s="525">
        <v>2.0</v>
      </c>
      <c r="F538" s="525">
        <v>2.0</v>
      </c>
      <c r="G538" s="525">
        <v>1.0</v>
      </c>
      <c r="H538" s="525">
        <v>2.0</v>
      </c>
      <c r="I538" s="525">
        <v>7.0</v>
      </c>
      <c r="J538" s="16"/>
      <c r="K538" s="16"/>
      <c r="L538" s="16"/>
      <c r="M538" s="16"/>
      <c r="N538" s="16"/>
      <c r="O538" s="16"/>
      <c r="P538" s="16"/>
    </row>
    <row r="539" ht="15.75" customHeight="1">
      <c r="A539" s="579">
        <v>42.0</v>
      </c>
      <c r="B539" s="581" t="s">
        <v>150</v>
      </c>
      <c r="C539" s="593" t="s">
        <v>151</v>
      </c>
      <c r="D539" s="593" t="s">
        <v>152</v>
      </c>
      <c r="E539" s="505">
        <v>3.0</v>
      </c>
      <c r="F539" s="505">
        <v>2.0</v>
      </c>
      <c r="G539" s="505">
        <v>3.0</v>
      </c>
      <c r="H539" s="505">
        <v>2.0</v>
      </c>
      <c r="I539" s="505">
        <v>10.0</v>
      </c>
      <c r="J539" s="575">
        <f>AVERAGE(I539:I550)</f>
        <v>8.583333333</v>
      </c>
      <c r="K539" s="581">
        <v>3.0</v>
      </c>
      <c r="L539" s="581">
        <v>3.0</v>
      </c>
      <c r="M539" s="581">
        <v>3.0</v>
      </c>
      <c r="N539" s="581">
        <v>4.0</v>
      </c>
      <c r="O539" s="576">
        <f>SUM(K539:N550)</f>
        <v>13</v>
      </c>
      <c r="P539" s="587">
        <f>SUM(J539,O539)</f>
        <v>21.58333333</v>
      </c>
    </row>
    <row r="540" ht="15.75" customHeight="1">
      <c r="A540" s="15"/>
      <c r="B540" s="15"/>
      <c r="C540" s="15"/>
      <c r="D540" s="15"/>
      <c r="E540" s="505">
        <v>3.0</v>
      </c>
      <c r="F540" s="505">
        <v>2.0</v>
      </c>
      <c r="G540" s="505">
        <v>3.0</v>
      </c>
      <c r="H540" s="505">
        <v>2.0</v>
      </c>
      <c r="I540" s="505">
        <v>10.0</v>
      </c>
      <c r="J540" s="15"/>
      <c r="K540" s="15"/>
      <c r="L540" s="15"/>
      <c r="M540" s="15"/>
      <c r="N540" s="15"/>
      <c r="O540" s="15"/>
      <c r="P540" s="15"/>
    </row>
    <row r="541" ht="15.75" customHeight="1">
      <c r="A541" s="15"/>
      <c r="B541" s="15"/>
      <c r="C541" s="15"/>
      <c r="D541" s="15"/>
      <c r="E541" s="505">
        <v>3.0</v>
      </c>
      <c r="F541" s="505">
        <v>2.0</v>
      </c>
      <c r="G541" s="505">
        <v>3.0</v>
      </c>
      <c r="H541" s="505">
        <v>2.0</v>
      </c>
      <c r="I541" s="505">
        <v>10.0</v>
      </c>
      <c r="J541" s="15"/>
      <c r="K541" s="15"/>
      <c r="L541" s="15"/>
      <c r="M541" s="15"/>
      <c r="N541" s="15"/>
      <c r="O541" s="15"/>
      <c r="P541" s="15"/>
    </row>
    <row r="542" ht="15.75" customHeight="1">
      <c r="A542" s="15"/>
      <c r="B542" s="15"/>
      <c r="C542" s="15"/>
      <c r="D542" s="15"/>
      <c r="E542" s="505">
        <v>1.0</v>
      </c>
      <c r="F542" s="590">
        <v>1.0</v>
      </c>
      <c r="G542" s="590">
        <v>2.0</v>
      </c>
      <c r="H542" s="590">
        <v>2.0</v>
      </c>
      <c r="I542" s="590">
        <v>6.0</v>
      </c>
      <c r="J542" s="15"/>
      <c r="K542" s="15"/>
      <c r="L542" s="15"/>
      <c r="M542" s="15"/>
      <c r="N542" s="15"/>
      <c r="O542" s="15"/>
      <c r="P542" s="15"/>
    </row>
    <row r="543" ht="15.75" customHeight="1">
      <c r="A543" s="15"/>
      <c r="B543" s="15"/>
      <c r="C543" s="15"/>
      <c r="D543" s="15"/>
      <c r="E543" s="505">
        <v>2.0</v>
      </c>
      <c r="F543" s="505">
        <v>1.0</v>
      </c>
      <c r="G543" s="505">
        <v>2.0</v>
      </c>
      <c r="H543" s="505">
        <v>2.0</v>
      </c>
      <c r="I543" s="505">
        <v>7.0</v>
      </c>
      <c r="J543" s="15"/>
      <c r="K543" s="15"/>
      <c r="L543" s="15"/>
      <c r="M543" s="15"/>
      <c r="N543" s="15"/>
      <c r="O543" s="15"/>
      <c r="P543" s="15"/>
    </row>
    <row r="544" ht="15.75" customHeight="1">
      <c r="A544" s="15"/>
      <c r="B544" s="15"/>
      <c r="C544" s="15"/>
      <c r="D544" s="15"/>
      <c r="E544" s="505">
        <v>2.0</v>
      </c>
      <c r="F544" s="505">
        <v>1.0</v>
      </c>
      <c r="G544" s="505">
        <v>2.0</v>
      </c>
      <c r="H544" s="505">
        <v>1.0</v>
      </c>
      <c r="I544" s="505">
        <v>6.0</v>
      </c>
      <c r="J544" s="15"/>
      <c r="K544" s="15"/>
      <c r="L544" s="15"/>
      <c r="M544" s="15"/>
      <c r="N544" s="15"/>
      <c r="O544" s="15"/>
      <c r="P544" s="15"/>
    </row>
    <row r="545" ht="15.75" customHeight="1">
      <c r="A545" s="15"/>
      <c r="B545" s="15"/>
      <c r="C545" s="15"/>
      <c r="D545" s="15"/>
      <c r="E545" s="505">
        <v>3.0</v>
      </c>
      <c r="F545" s="505">
        <v>3.0</v>
      </c>
      <c r="G545" s="505">
        <v>1.0</v>
      </c>
      <c r="H545" s="505">
        <v>2.0</v>
      </c>
      <c r="I545" s="505">
        <v>8.0</v>
      </c>
      <c r="J545" s="15"/>
      <c r="K545" s="15"/>
      <c r="L545" s="15"/>
      <c r="M545" s="15"/>
      <c r="N545" s="15"/>
      <c r="O545" s="15"/>
      <c r="P545" s="15"/>
    </row>
    <row r="546" ht="15.75" customHeight="1">
      <c r="A546" s="15"/>
      <c r="B546" s="15"/>
      <c r="C546" s="15"/>
      <c r="D546" s="15"/>
      <c r="E546" s="505">
        <v>2.0</v>
      </c>
      <c r="F546" s="590">
        <v>2.0</v>
      </c>
      <c r="G546" s="505">
        <v>3.0</v>
      </c>
      <c r="H546" s="505">
        <v>2.0</v>
      </c>
      <c r="I546" s="590">
        <v>9.0</v>
      </c>
      <c r="J546" s="15"/>
      <c r="K546" s="15"/>
      <c r="L546" s="15"/>
      <c r="M546" s="15"/>
      <c r="N546" s="15"/>
      <c r="O546" s="15"/>
      <c r="P546" s="15"/>
    </row>
    <row r="547" ht="15.75" customHeight="1">
      <c r="A547" s="15"/>
      <c r="B547" s="15"/>
      <c r="C547" s="15"/>
      <c r="D547" s="15"/>
      <c r="E547" s="505">
        <v>3.0</v>
      </c>
      <c r="F547" s="505">
        <v>1.0</v>
      </c>
      <c r="G547" s="505">
        <v>3.0</v>
      </c>
      <c r="H547" s="505">
        <v>1.0</v>
      </c>
      <c r="I547" s="505">
        <v>8.0</v>
      </c>
      <c r="J547" s="15"/>
      <c r="K547" s="15"/>
      <c r="L547" s="15"/>
      <c r="M547" s="15"/>
      <c r="N547" s="15"/>
      <c r="O547" s="15"/>
      <c r="P547" s="15"/>
    </row>
    <row r="548" ht="15.75" customHeight="1">
      <c r="A548" s="15"/>
      <c r="B548" s="15"/>
      <c r="C548" s="15"/>
      <c r="D548" s="15"/>
      <c r="E548" s="505">
        <v>3.0</v>
      </c>
      <c r="F548" s="505">
        <v>2.0</v>
      </c>
      <c r="G548" s="505">
        <v>2.0</v>
      </c>
      <c r="H548" s="505">
        <v>2.0</v>
      </c>
      <c r="I548" s="505">
        <v>9.0</v>
      </c>
      <c r="J548" s="15"/>
      <c r="K548" s="15"/>
      <c r="L548" s="15"/>
      <c r="M548" s="15"/>
      <c r="N548" s="15"/>
      <c r="O548" s="15"/>
      <c r="P548" s="15"/>
    </row>
    <row r="549" ht="15.75" customHeight="1">
      <c r="A549" s="15"/>
      <c r="B549" s="15"/>
      <c r="C549" s="15"/>
      <c r="D549" s="15"/>
      <c r="E549" s="505">
        <v>3.0</v>
      </c>
      <c r="F549" s="505">
        <v>2.0</v>
      </c>
      <c r="G549" s="505">
        <v>3.0</v>
      </c>
      <c r="H549" s="505">
        <v>2.0</v>
      </c>
      <c r="I549" s="505">
        <v>10.0</v>
      </c>
      <c r="J549" s="15"/>
      <c r="K549" s="15"/>
      <c r="L549" s="15"/>
      <c r="M549" s="15"/>
      <c r="N549" s="15"/>
      <c r="O549" s="15"/>
      <c r="P549" s="15"/>
    </row>
    <row r="550" ht="15.75" customHeight="1">
      <c r="A550" s="16"/>
      <c r="B550" s="16"/>
      <c r="C550" s="16"/>
      <c r="D550" s="16"/>
      <c r="E550" s="505">
        <v>3.0</v>
      </c>
      <c r="F550" s="505">
        <v>2.0</v>
      </c>
      <c r="G550" s="505">
        <v>3.0</v>
      </c>
      <c r="H550" s="505">
        <v>2.0</v>
      </c>
      <c r="I550" s="505">
        <v>10.0</v>
      </c>
      <c r="J550" s="16"/>
      <c r="K550" s="16"/>
      <c r="L550" s="16"/>
      <c r="M550" s="16"/>
      <c r="N550" s="16"/>
      <c r="O550" s="16"/>
      <c r="P550" s="16"/>
    </row>
    <row r="551" ht="15.75" customHeight="1">
      <c r="A551" s="579">
        <v>43.0</v>
      </c>
      <c r="B551" s="581" t="s">
        <v>153</v>
      </c>
      <c r="C551" s="593" t="s">
        <v>154</v>
      </c>
      <c r="D551" s="593" t="s">
        <v>155</v>
      </c>
      <c r="E551" s="525">
        <v>3.0</v>
      </c>
      <c r="F551" s="525">
        <v>2.0</v>
      </c>
      <c r="G551" s="525">
        <v>3.0</v>
      </c>
      <c r="H551" s="525">
        <v>2.0</v>
      </c>
      <c r="I551" s="525">
        <v>10.0</v>
      </c>
      <c r="J551" s="575">
        <f>AVERAGE(I551:I562)</f>
        <v>9.583333333</v>
      </c>
      <c r="K551" s="576">
        <v>3.0</v>
      </c>
      <c r="L551" s="581">
        <v>4.0</v>
      </c>
      <c r="M551" s="576">
        <v>3.0</v>
      </c>
      <c r="N551" s="576">
        <v>4.0</v>
      </c>
      <c r="O551" s="576">
        <f>SUM(K551:N562)</f>
        <v>14</v>
      </c>
      <c r="P551" s="577">
        <f>SUM(J551,O551)</f>
        <v>23.58333333</v>
      </c>
    </row>
    <row r="552" ht="15.75" customHeight="1">
      <c r="A552" s="15"/>
      <c r="B552" s="15"/>
      <c r="C552" s="15"/>
      <c r="D552" s="15"/>
      <c r="E552" s="525">
        <v>3.0</v>
      </c>
      <c r="F552" s="525">
        <v>2.0</v>
      </c>
      <c r="G552" s="525">
        <v>2.0</v>
      </c>
      <c r="H552" s="525">
        <v>2.0</v>
      </c>
      <c r="I552" s="525">
        <v>9.0</v>
      </c>
      <c r="J552" s="15"/>
      <c r="K552" s="15"/>
      <c r="L552" s="15"/>
      <c r="M552" s="15"/>
      <c r="N552" s="15"/>
      <c r="O552" s="15"/>
      <c r="P552" s="15"/>
    </row>
    <row r="553" ht="15.75" customHeight="1">
      <c r="A553" s="15"/>
      <c r="B553" s="15"/>
      <c r="C553" s="15"/>
      <c r="D553" s="15"/>
      <c r="E553" s="525">
        <v>3.0</v>
      </c>
      <c r="F553" s="525">
        <v>1.0</v>
      </c>
      <c r="G553" s="525">
        <v>3.0</v>
      </c>
      <c r="H553" s="525">
        <v>2.0</v>
      </c>
      <c r="I553" s="525">
        <v>9.0</v>
      </c>
      <c r="J553" s="15"/>
      <c r="K553" s="15"/>
      <c r="L553" s="15"/>
      <c r="M553" s="15"/>
      <c r="N553" s="15"/>
      <c r="O553" s="15"/>
      <c r="P553" s="15"/>
    </row>
    <row r="554" ht="15.75" customHeight="1">
      <c r="A554" s="15"/>
      <c r="B554" s="15"/>
      <c r="C554" s="15"/>
      <c r="D554" s="15"/>
      <c r="E554" s="525">
        <v>3.0</v>
      </c>
      <c r="F554" s="525">
        <v>2.0</v>
      </c>
      <c r="G554" s="525">
        <v>3.0</v>
      </c>
      <c r="H554" s="525">
        <v>1.0</v>
      </c>
      <c r="I554" s="525">
        <v>9.0</v>
      </c>
      <c r="J554" s="15"/>
      <c r="K554" s="15"/>
      <c r="L554" s="15"/>
      <c r="M554" s="15"/>
      <c r="N554" s="15"/>
      <c r="O554" s="15"/>
      <c r="P554" s="15"/>
    </row>
    <row r="555" ht="15.75" customHeight="1">
      <c r="A555" s="15"/>
      <c r="B555" s="15"/>
      <c r="C555" s="15"/>
      <c r="D555" s="15"/>
      <c r="E555" s="525">
        <v>2.0</v>
      </c>
      <c r="F555" s="525">
        <v>2.0</v>
      </c>
      <c r="G555" s="525">
        <v>3.0</v>
      </c>
      <c r="H555" s="525">
        <v>2.0</v>
      </c>
      <c r="I555" s="525">
        <v>9.0</v>
      </c>
      <c r="J555" s="15"/>
      <c r="K555" s="15"/>
      <c r="L555" s="15"/>
      <c r="M555" s="15"/>
      <c r="N555" s="15"/>
      <c r="O555" s="15"/>
      <c r="P555" s="15"/>
    </row>
    <row r="556" ht="15.75" customHeight="1">
      <c r="A556" s="15"/>
      <c r="B556" s="15"/>
      <c r="C556" s="15"/>
      <c r="D556" s="15"/>
      <c r="E556" s="525">
        <v>3.0</v>
      </c>
      <c r="F556" s="525">
        <v>2.0</v>
      </c>
      <c r="G556" s="525">
        <v>3.0</v>
      </c>
      <c r="H556" s="525">
        <v>2.0</v>
      </c>
      <c r="I556" s="525">
        <v>9.0</v>
      </c>
      <c r="J556" s="15"/>
      <c r="K556" s="15"/>
      <c r="L556" s="15"/>
      <c r="M556" s="15"/>
      <c r="N556" s="15"/>
      <c r="O556" s="15"/>
      <c r="P556" s="15"/>
    </row>
    <row r="557" ht="15.75" customHeight="1">
      <c r="A557" s="15"/>
      <c r="B557" s="15"/>
      <c r="C557" s="15"/>
      <c r="D557" s="15"/>
      <c r="E557" s="525">
        <v>3.0</v>
      </c>
      <c r="F557" s="525">
        <v>2.0</v>
      </c>
      <c r="G557" s="525">
        <v>3.0</v>
      </c>
      <c r="H557" s="525">
        <v>2.0</v>
      </c>
      <c r="I557" s="525">
        <v>10.0</v>
      </c>
      <c r="J557" s="15"/>
      <c r="K557" s="15"/>
      <c r="L557" s="15"/>
      <c r="M557" s="15"/>
      <c r="N557" s="15"/>
      <c r="O557" s="15"/>
      <c r="P557" s="15"/>
    </row>
    <row r="558" ht="15.75" customHeight="1">
      <c r="A558" s="15"/>
      <c r="B558" s="15"/>
      <c r="C558" s="15"/>
      <c r="D558" s="15"/>
      <c r="E558" s="525">
        <v>3.0</v>
      </c>
      <c r="F558" s="525">
        <v>2.0</v>
      </c>
      <c r="G558" s="525">
        <v>3.0</v>
      </c>
      <c r="H558" s="525">
        <v>2.0</v>
      </c>
      <c r="I558" s="525">
        <v>10.0</v>
      </c>
      <c r="J558" s="15"/>
      <c r="K558" s="15"/>
      <c r="L558" s="15"/>
      <c r="M558" s="15"/>
      <c r="N558" s="15"/>
      <c r="O558" s="15"/>
      <c r="P558" s="15"/>
    </row>
    <row r="559" ht="15.75" customHeight="1">
      <c r="A559" s="15"/>
      <c r="B559" s="15"/>
      <c r="C559" s="15"/>
      <c r="D559" s="15"/>
      <c r="E559" s="525">
        <v>3.0</v>
      </c>
      <c r="F559" s="525">
        <v>2.0</v>
      </c>
      <c r="G559" s="525">
        <v>3.0</v>
      </c>
      <c r="H559" s="525">
        <v>2.0</v>
      </c>
      <c r="I559" s="525">
        <v>10.0</v>
      </c>
      <c r="J559" s="15"/>
      <c r="K559" s="15"/>
      <c r="L559" s="15"/>
      <c r="M559" s="15"/>
      <c r="N559" s="15"/>
      <c r="O559" s="15"/>
      <c r="P559" s="15"/>
    </row>
    <row r="560" ht="15.75" customHeight="1">
      <c r="A560" s="15"/>
      <c r="B560" s="15"/>
      <c r="C560" s="15"/>
      <c r="D560" s="15"/>
      <c r="E560" s="525">
        <v>3.0</v>
      </c>
      <c r="F560" s="525">
        <v>2.0</v>
      </c>
      <c r="G560" s="525">
        <v>3.0</v>
      </c>
      <c r="H560" s="525">
        <v>2.0</v>
      </c>
      <c r="I560" s="525">
        <v>10.0</v>
      </c>
      <c r="J560" s="15"/>
      <c r="K560" s="15"/>
      <c r="L560" s="15"/>
      <c r="M560" s="15"/>
      <c r="N560" s="15"/>
      <c r="O560" s="15"/>
      <c r="P560" s="15"/>
    </row>
    <row r="561" ht="15.75" customHeight="1">
      <c r="A561" s="15"/>
      <c r="B561" s="15"/>
      <c r="C561" s="15"/>
      <c r="D561" s="15"/>
      <c r="E561" s="525">
        <v>3.0</v>
      </c>
      <c r="F561" s="525">
        <v>2.0</v>
      </c>
      <c r="G561" s="525">
        <v>3.0</v>
      </c>
      <c r="H561" s="525">
        <v>2.0</v>
      </c>
      <c r="I561" s="525">
        <v>10.0</v>
      </c>
      <c r="J561" s="15"/>
      <c r="K561" s="15"/>
      <c r="L561" s="15"/>
      <c r="M561" s="15"/>
      <c r="N561" s="15"/>
      <c r="O561" s="15"/>
      <c r="P561" s="15"/>
    </row>
    <row r="562" ht="15.75" customHeight="1">
      <c r="A562" s="16"/>
      <c r="B562" s="16"/>
      <c r="C562" s="16"/>
      <c r="D562" s="16"/>
      <c r="E562" s="525">
        <v>3.0</v>
      </c>
      <c r="F562" s="525">
        <v>2.0</v>
      </c>
      <c r="G562" s="525">
        <v>3.0</v>
      </c>
      <c r="H562" s="525">
        <v>2.0</v>
      </c>
      <c r="I562" s="525">
        <v>10.0</v>
      </c>
      <c r="J562" s="16"/>
      <c r="K562" s="16"/>
      <c r="L562" s="16"/>
      <c r="M562" s="16"/>
      <c r="N562" s="16"/>
      <c r="O562" s="16"/>
      <c r="P562" s="16"/>
    </row>
    <row r="563" ht="15.75" customHeight="1">
      <c r="A563" s="579">
        <v>44.0</v>
      </c>
      <c r="B563" s="581" t="s">
        <v>156</v>
      </c>
      <c r="C563" s="581" t="s">
        <v>157</v>
      </c>
      <c r="D563" s="581" t="s">
        <v>158</v>
      </c>
      <c r="E563" s="525">
        <v>3.0</v>
      </c>
      <c r="F563" s="525">
        <v>2.0</v>
      </c>
      <c r="G563" s="525">
        <v>3.0</v>
      </c>
      <c r="H563" s="525">
        <v>2.0</v>
      </c>
      <c r="I563" s="525">
        <v>10.0</v>
      </c>
      <c r="J563" s="581">
        <f>AVERAGE(I563:I574)</f>
        <v>9.333333333</v>
      </c>
      <c r="K563" s="581">
        <v>3.0</v>
      </c>
      <c r="L563" s="581">
        <v>3.0</v>
      </c>
      <c r="M563" s="581">
        <v>3.0</v>
      </c>
      <c r="N563" s="581">
        <v>4.0</v>
      </c>
      <c r="O563" s="581">
        <f>SUM(K563:N574)</f>
        <v>13</v>
      </c>
      <c r="P563" s="597">
        <f>SUM(J563,O563)</f>
        <v>22.33333333</v>
      </c>
    </row>
    <row r="564" ht="15.75" customHeight="1">
      <c r="A564" s="15"/>
      <c r="B564" s="15"/>
      <c r="C564" s="15"/>
      <c r="D564" s="15"/>
      <c r="E564" s="525">
        <v>3.0</v>
      </c>
      <c r="F564" s="525">
        <v>2.0</v>
      </c>
      <c r="G564" s="525">
        <v>3.0</v>
      </c>
      <c r="H564" s="525">
        <v>2.0</v>
      </c>
      <c r="I564" s="525">
        <v>10.0</v>
      </c>
      <c r="J564" s="15"/>
      <c r="K564" s="15"/>
      <c r="L564" s="15"/>
      <c r="M564" s="15"/>
      <c r="N564" s="15"/>
      <c r="O564" s="15"/>
      <c r="P564" s="15"/>
    </row>
    <row r="565" ht="15.75" customHeight="1">
      <c r="A565" s="15"/>
      <c r="B565" s="15"/>
      <c r="C565" s="15"/>
      <c r="D565" s="15"/>
      <c r="E565" s="525">
        <v>3.0</v>
      </c>
      <c r="F565" s="525">
        <v>2.0</v>
      </c>
      <c r="G565" s="525">
        <v>3.0</v>
      </c>
      <c r="H565" s="525">
        <v>1.0</v>
      </c>
      <c r="I565" s="525">
        <v>9.0</v>
      </c>
      <c r="J565" s="15"/>
      <c r="K565" s="15"/>
      <c r="L565" s="15"/>
      <c r="M565" s="15"/>
      <c r="N565" s="15"/>
      <c r="O565" s="15"/>
      <c r="P565" s="15"/>
    </row>
    <row r="566" ht="15.75" customHeight="1">
      <c r="A566" s="15"/>
      <c r="B566" s="15"/>
      <c r="C566" s="15"/>
      <c r="D566" s="15"/>
      <c r="E566" s="525">
        <v>3.0</v>
      </c>
      <c r="F566" s="525">
        <v>1.0</v>
      </c>
      <c r="G566" s="525">
        <v>3.0</v>
      </c>
      <c r="H566" s="525">
        <v>2.0</v>
      </c>
      <c r="I566" s="525">
        <v>9.0</v>
      </c>
      <c r="J566" s="15"/>
      <c r="K566" s="15"/>
      <c r="L566" s="15"/>
      <c r="M566" s="15"/>
      <c r="N566" s="15"/>
      <c r="O566" s="15"/>
      <c r="P566" s="15"/>
    </row>
    <row r="567" ht="15.75" customHeight="1">
      <c r="A567" s="15"/>
      <c r="B567" s="15"/>
      <c r="C567" s="15"/>
      <c r="D567" s="15"/>
      <c r="E567" s="525">
        <v>3.0</v>
      </c>
      <c r="F567" s="525">
        <v>2.0</v>
      </c>
      <c r="G567" s="525">
        <v>3.0</v>
      </c>
      <c r="H567" s="525">
        <v>1.0</v>
      </c>
      <c r="I567" s="525">
        <v>9.0</v>
      </c>
      <c r="J567" s="15"/>
      <c r="K567" s="15"/>
      <c r="L567" s="15"/>
      <c r="M567" s="15"/>
      <c r="N567" s="15"/>
      <c r="O567" s="15"/>
      <c r="P567" s="15"/>
    </row>
    <row r="568" ht="15.75" customHeight="1">
      <c r="A568" s="15"/>
      <c r="B568" s="15"/>
      <c r="C568" s="15"/>
      <c r="D568" s="15"/>
      <c r="E568" s="525">
        <v>2.0</v>
      </c>
      <c r="F568" s="525">
        <v>2.0</v>
      </c>
      <c r="G568" s="525">
        <v>3.0</v>
      </c>
      <c r="H568" s="525">
        <v>2.0</v>
      </c>
      <c r="I568" s="525">
        <v>9.0</v>
      </c>
      <c r="J568" s="15"/>
      <c r="K568" s="15"/>
      <c r="L568" s="15"/>
      <c r="M568" s="15"/>
      <c r="N568" s="15"/>
      <c r="O568" s="15"/>
      <c r="P568" s="15"/>
    </row>
    <row r="569" ht="15.75" customHeight="1">
      <c r="A569" s="15"/>
      <c r="B569" s="15"/>
      <c r="C569" s="15"/>
      <c r="D569" s="15"/>
      <c r="E569" s="525">
        <v>2.0</v>
      </c>
      <c r="F569" s="525">
        <v>2.0</v>
      </c>
      <c r="G569" s="525">
        <v>3.0</v>
      </c>
      <c r="H569" s="525">
        <v>2.0</v>
      </c>
      <c r="I569" s="525">
        <v>9.0</v>
      </c>
      <c r="J569" s="15"/>
      <c r="K569" s="15"/>
      <c r="L569" s="15"/>
      <c r="M569" s="15"/>
      <c r="N569" s="15"/>
      <c r="O569" s="15"/>
      <c r="P569" s="15"/>
    </row>
    <row r="570" ht="15.75" customHeight="1">
      <c r="A570" s="15"/>
      <c r="B570" s="15"/>
      <c r="C570" s="15"/>
      <c r="D570" s="15"/>
      <c r="E570" s="525">
        <v>3.0</v>
      </c>
      <c r="F570" s="525">
        <v>2.0</v>
      </c>
      <c r="G570" s="525">
        <v>2.0</v>
      </c>
      <c r="H570" s="525">
        <v>2.0</v>
      </c>
      <c r="I570" s="525">
        <v>9.0</v>
      </c>
      <c r="J570" s="15"/>
      <c r="K570" s="15"/>
      <c r="L570" s="15"/>
      <c r="M570" s="15"/>
      <c r="N570" s="15"/>
      <c r="O570" s="15"/>
      <c r="P570" s="15"/>
    </row>
    <row r="571" ht="15.75" customHeight="1">
      <c r="A571" s="15"/>
      <c r="B571" s="15"/>
      <c r="C571" s="15"/>
      <c r="D571" s="15"/>
      <c r="E571" s="525">
        <v>3.0</v>
      </c>
      <c r="F571" s="525">
        <v>2.0</v>
      </c>
      <c r="G571" s="525">
        <v>2.0</v>
      </c>
      <c r="H571" s="525">
        <v>2.0</v>
      </c>
      <c r="I571" s="525">
        <v>9.0</v>
      </c>
      <c r="J571" s="15"/>
      <c r="K571" s="15"/>
      <c r="L571" s="15"/>
      <c r="M571" s="15"/>
      <c r="N571" s="15"/>
      <c r="O571" s="15"/>
      <c r="P571" s="15"/>
    </row>
    <row r="572" ht="15.75" customHeight="1">
      <c r="A572" s="15"/>
      <c r="B572" s="15"/>
      <c r="C572" s="15"/>
      <c r="D572" s="15"/>
      <c r="E572" s="525">
        <v>2.0</v>
      </c>
      <c r="F572" s="525">
        <v>2.0</v>
      </c>
      <c r="G572" s="525">
        <v>3.0</v>
      </c>
      <c r="H572" s="525">
        <v>2.0</v>
      </c>
      <c r="I572" s="525">
        <v>9.0</v>
      </c>
      <c r="J572" s="15"/>
      <c r="K572" s="15"/>
      <c r="L572" s="15"/>
      <c r="M572" s="15"/>
      <c r="N572" s="15"/>
      <c r="O572" s="15"/>
      <c r="P572" s="15"/>
    </row>
    <row r="573" ht="15.75" customHeight="1">
      <c r="A573" s="15"/>
      <c r="B573" s="15"/>
      <c r="C573" s="15"/>
      <c r="D573" s="15"/>
      <c r="E573" s="525">
        <v>3.0</v>
      </c>
      <c r="F573" s="525">
        <v>2.0</v>
      </c>
      <c r="G573" s="525">
        <v>3.0</v>
      </c>
      <c r="H573" s="525">
        <v>2.0</v>
      </c>
      <c r="I573" s="525">
        <v>10.0</v>
      </c>
      <c r="J573" s="15"/>
      <c r="K573" s="15"/>
      <c r="L573" s="15"/>
      <c r="M573" s="15"/>
      <c r="N573" s="15"/>
      <c r="O573" s="15"/>
      <c r="P573" s="15"/>
    </row>
    <row r="574" ht="15.75" customHeight="1">
      <c r="A574" s="16"/>
      <c r="B574" s="16"/>
      <c r="C574" s="16"/>
      <c r="D574" s="16"/>
      <c r="E574" s="525">
        <v>3.0</v>
      </c>
      <c r="F574" s="525">
        <v>2.0</v>
      </c>
      <c r="G574" s="525">
        <v>3.0</v>
      </c>
      <c r="H574" s="525">
        <v>2.0</v>
      </c>
      <c r="I574" s="525">
        <v>10.0</v>
      </c>
      <c r="J574" s="16"/>
      <c r="K574" s="16"/>
      <c r="L574" s="16"/>
      <c r="M574" s="16"/>
      <c r="N574" s="16"/>
      <c r="O574" s="16"/>
      <c r="P574" s="16"/>
    </row>
    <row r="575" ht="15.75" customHeight="1">
      <c r="A575" s="579">
        <v>45.0</v>
      </c>
      <c r="B575" s="595" t="s">
        <v>159</v>
      </c>
      <c r="C575" s="593" t="s">
        <v>160</v>
      </c>
      <c r="D575" s="593" t="s">
        <v>161</v>
      </c>
      <c r="E575" s="505">
        <v>3.0</v>
      </c>
      <c r="F575" s="505">
        <v>2.0</v>
      </c>
      <c r="G575" s="505">
        <v>3.0</v>
      </c>
      <c r="H575" s="505">
        <v>2.0</v>
      </c>
      <c r="I575" s="505">
        <v>10.0</v>
      </c>
      <c r="J575" s="575">
        <f>AVERAGE(I575:I586)</f>
        <v>8.083333333</v>
      </c>
      <c r="K575" s="581">
        <v>3.0</v>
      </c>
      <c r="L575" s="581">
        <v>3.0</v>
      </c>
      <c r="M575" s="581">
        <v>3.0</v>
      </c>
      <c r="N575" s="581">
        <v>4.0</v>
      </c>
      <c r="O575" s="576">
        <f>SUM(K575:N586)</f>
        <v>13</v>
      </c>
      <c r="P575" s="587">
        <f>SUM(J575,O575)</f>
        <v>21.08333333</v>
      </c>
    </row>
    <row r="576" ht="15.75" customHeight="1">
      <c r="A576" s="15"/>
      <c r="B576" s="15"/>
      <c r="C576" s="15"/>
      <c r="D576" s="15"/>
      <c r="E576" s="505">
        <v>3.0</v>
      </c>
      <c r="F576" s="505">
        <v>2.0</v>
      </c>
      <c r="G576" s="505">
        <v>3.0</v>
      </c>
      <c r="H576" s="505">
        <v>2.0</v>
      </c>
      <c r="I576" s="505">
        <v>10.0</v>
      </c>
      <c r="J576" s="15"/>
      <c r="K576" s="15"/>
      <c r="L576" s="15"/>
      <c r="M576" s="15"/>
      <c r="N576" s="15"/>
      <c r="O576" s="15"/>
      <c r="P576" s="15"/>
    </row>
    <row r="577" ht="15.75" customHeight="1">
      <c r="A577" s="15"/>
      <c r="B577" s="15"/>
      <c r="C577" s="15"/>
      <c r="D577" s="15"/>
      <c r="E577" s="505">
        <v>3.0</v>
      </c>
      <c r="F577" s="505">
        <v>2.0</v>
      </c>
      <c r="G577" s="505">
        <v>3.0</v>
      </c>
      <c r="H577" s="505">
        <v>2.0</v>
      </c>
      <c r="I577" s="505">
        <v>10.0</v>
      </c>
      <c r="J577" s="15"/>
      <c r="K577" s="15"/>
      <c r="L577" s="15"/>
      <c r="M577" s="15"/>
      <c r="N577" s="15"/>
      <c r="O577" s="15"/>
      <c r="P577" s="15"/>
    </row>
    <row r="578" ht="15.75" customHeight="1">
      <c r="A578" s="15"/>
      <c r="B578" s="15"/>
      <c r="C578" s="15"/>
      <c r="D578" s="15"/>
      <c r="E578" s="505">
        <v>1.0</v>
      </c>
      <c r="F578" s="505">
        <v>0.0</v>
      </c>
      <c r="G578" s="505">
        <v>0.0</v>
      </c>
      <c r="H578" s="505">
        <v>0.0</v>
      </c>
      <c r="I578" s="505">
        <v>1.0</v>
      </c>
      <c r="J578" s="15"/>
      <c r="K578" s="15"/>
      <c r="L578" s="15"/>
      <c r="M578" s="15"/>
      <c r="N578" s="15"/>
      <c r="O578" s="15"/>
      <c r="P578" s="15"/>
    </row>
    <row r="579" ht="15.75" customHeight="1">
      <c r="A579" s="15"/>
      <c r="B579" s="15"/>
      <c r="C579" s="15"/>
      <c r="D579" s="15"/>
      <c r="E579" s="505">
        <v>2.0</v>
      </c>
      <c r="F579" s="505">
        <v>1.0</v>
      </c>
      <c r="G579" s="505">
        <v>2.0</v>
      </c>
      <c r="H579" s="505">
        <v>2.0</v>
      </c>
      <c r="I579" s="505">
        <v>7.0</v>
      </c>
      <c r="J579" s="15"/>
      <c r="K579" s="15"/>
      <c r="L579" s="15"/>
      <c r="M579" s="15"/>
      <c r="N579" s="15"/>
      <c r="O579" s="15"/>
      <c r="P579" s="15"/>
    </row>
    <row r="580" ht="15.75" customHeight="1">
      <c r="A580" s="15"/>
      <c r="B580" s="15"/>
      <c r="C580" s="15"/>
      <c r="D580" s="15"/>
      <c r="E580" s="505">
        <v>2.0</v>
      </c>
      <c r="F580" s="505">
        <v>1.0</v>
      </c>
      <c r="G580" s="505">
        <v>2.0</v>
      </c>
      <c r="H580" s="505">
        <v>1.0</v>
      </c>
      <c r="I580" s="505">
        <v>6.0</v>
      </c>
      <c r="J580" s="15"/>
      <c r="K580" s="15"/>
      <c r="L580" s="15"/>
      <c r="M580" s="15"/>
      <c r="N580" s="15"/>
      <c r="O580" s="15"/>
      <c r="P580" s="15"/>
    </row>
    <row r="581" ht="15.75" customHeight="1">
      <c r="A581" s="15"/>
      <c r="B581" s="15"/>
      <c r="C581" s="15"/>
      <c r="D581" s="15"/>
      <c r="E581" s="505">
        <v>3.0</v>
      </c>
      <c r="F581" s="505">
        <v>3.0</v>
      </c>
      <c r="G581" s="505">
        <v>1.0</v>
      </c>
      <c r="H581" s="505">
        <v>2.0</v>
      </c>
      <c r="I581" s="505">
        <v>8.0</v>
      </c>
      <c r="J581" s="15"/>
      <c r="K581" s="15"/>
      <c r="L581" s="15"/>
      <c r="M581" s="15"/>
      <c r="N581" s="15"/>
      <c r="O581" s="15"/>
      <c r="P581" s="15"/>
    </row>
    <row r="582" ht="15.75" customHeight="1">
      <c r="A582" s="15"/>
      <c r="B582" s="15"/>
      <c r="C582" s="15"/>
      <c r="D582" s="15"/>
      <c r="E582" s="505">
        <v>2.0</v>
      </c>
      <c r="F582" s="505">
        <v>1.0</v>
      </c>
      <c r="G582" s="505">
        <v>3.0</v>
      </c>
      <c r="H582" s="505">
        <v>2.0</v>
      </c>
      <c r="I582" s="505">
        <v>8.0</v>
      </c>
      <c r="J582" s="15"/>
      <c r="K582" s="15"/>
      <c r="L582" s="15"/>
      <c r="M582" s="15"/>
      <c r="N582" s="15"/>
      <c r="O582" s="15"/>
      <c r="P582" s="15"/>
    </row>
    <row r="583" ht="15.75" customHeight="1">
      <c r="A583" s="15"/>
      <c r="B583" s="15"/>
      <c r="C583" s="15"/>
      <c r="D583" s="15"/>
      <c r="E583" s="505">
        <v>3.0</v>
      </c>
      <c r="F583" s="505">
        <v>1.0</v>
      </c>
      <c r="G583" s="505">
        <v>3.0</v>
      </c>
      <c r="H583" s="505">
        <v>1.0</v>
      </c>
      <c r="I583" s="505">
        <v>8.0</v>
      </c>
      <c r="J583" s="15"/>
      <c r="K583" s="15"/>
      <c r="L583" s="15"/>
      <c r="M583" s="15"/>
      <c r="N583" s="15"/>
      <c r="O583" s="15"/>
      <c r="P583" s="15"/>
    </row>
    <row r="584" ht="15.75" customHeight="1">
      <c r="A584" s="15"/>
      <c r="B584" s="15"/>
      <c r="C584" s="15"/>
      <c r="D584" s="15"/>
      <c r="E584" s="505">
        <v>3.0</v>
      </c>
      <c r="F584" s="505">
        <v>2.0</v>
      </c>
      <c r="G584" s="505">
        <v>2.0</v>
      </c>
      <c r="H584" s="505">
        <v>2.0</v>
      </c>
      <c r="I584" s="505">
        <v>9.0</v>
      </c>
      <c r="J584" s="15"/>
      <c r="K584" s="15"/>
      <c r="L584" s="15"/>
      <c r="M584" s="15"/>
      <c r="N584" s="15"/>
      <c r="O584" s="15"/>
      <c r="P584" s="15"/>
    </row>
    <row r="585" ht="15.75" customHeight="1">
      <c r="A585" s="15"/>
      <c r="B585" s="15"/>
      <c r="C585" s="15"/>
      <c r="D585" s="15"/>
      <c r="E585" s="505">
        <v>3.0</v>
      </c>
      <c r="F585" s="505">
        <v>2.0</v>
      </c>
      <c r="G585" s="505">
        <v>3.0</v>
      </c>
      <c r="H585" s="505">
        <v>2.0</v>
      </c>
      <c r="I585" s="505">
        <v>10.0</v>
      </c>
      <c r="J585" s="15"/>
      <c r="K585" s="15"/>
      <c r="L585" s="15"/>
      <c r="M585" s="15"/>
      <c r="N585" s="15"/>
      <c r="O585" s="15"/>
      <c r="P585" s="15"/>
    </row>
    <row r="586" ht="15.75" customHeight="1">
      <c r="A586" s="16"/>
      <c r="B586" s="16"/>
      <c r="C586" s="16"/>
      <c r="D586" s="16"/>
      <c r="E586" s="505">
        <v>3.0</v>
      </c>
      <c r="F586" s="505">
        <v>2.0</v>
      </c>
      <c r="G586" s="505">
        <v>3.0</v>
      </c>
      <c r="H586" s="505">
        <v>2.0</v>
      </c>
      <c r="I586" s="505">
        <v>10.0</v>
      </c>
      <c r="J586" s="16"/>
      <c r="K586" s="16"/>
      <c r="L586" s="16"/>
      <c r="M586" s="16"/>
      <c r="N586" s="16"/>
      <c r="O586" s="16"/>
      <c r="P586" s="16"/>
    </row>
    <row r="587" ht="15.75" customHeight="1">
      <c r="A587" s="579">
        <v>46.0</v>
      </c>
      <c r="B587" s="581" t="s">
        <v>162</v>
      </c>
      <c r="C587" s="593" t="s">
        <v>163</v>
      </c>
      <c r="D587" s="593" t="s">
        <v>164</v>
      </c>
      <c r="E587" s="505">
        <v>3.0</v>
      </c>
      <c r="F587" s="505">
        <v>2.0</v>
      </c>
      <c r="G587" s="505">
        <v>3.0</v>
      </c>
      <c r="H587" s="505">
        <v>2.0</v>
      </c>
      <c r="I587" s="505">
        <v>10.0</v>
      </c>
      <c r="J587" s="575">
        <f>AVERAGE(I587:I598)</f>
        <v>8.583333333</v>
      </c>
      <c r="K587" s="581">
        <v>3.0</v>
      </c>
      <c r="L587" s="581">
        <v>3.0</v>
      </c>
      <c r="M587" s="581">
        <v>3.0</v>
      </c>
      <c r="N587" s="581">
        <v>4.0</v>
      </c>
      <c r="O587" s="576">
        <f>SUM(K587:N598)</f>
        <v>13</v>
      </c>
      <c r="P587" s="587">
        <f>SUM(J587,O587)</f>
        <v>21.58333333</v>
      </c>
    </row>
    <row r="588" ht="15.75" customHeight="1">
      <c r="A588" s="15"/>
      <c r="B588" s="15"/>
      <c r="C588" s="15"/>
      <c r="D588" s="15"/>
      <c r="E588" s="505">
        <v>3.0</v>
      </c>
      <c r="F588" s="505">
        <v>2.0</v>
      </c>
      <c r="G588" s="505">
        <v>3.0</v>
      </c>
      <c r="H588" s="505">
        <v>2.0</v>
      </c>
      <c r="I588" s="505">
        <v>10.0</v>
      </c>
      <c r="J588" s="15"/>
      <c r="K588" s="15"/>
      <c r="L588" s="15"/>
      <c r="M588" s="15"/>
      <c r="N588" s="15"/>
      <c r="O588" s="15"/>
      <c r="P588" s="15"/>
    </row>
    <row r="589" ht="15.75" customHeight="1">
      <c r="A589" s="15"/>
      <c r="B589" s="15"/>
      <c r="C589" s="15"/>
      <c r="D589" s="15"/>
      <c r="E589" s="505">
        <v>3.0</v>
      </c>
      <c r="F589" s="505">
        <v>2.0</v>
      </c>
      <c r="G589" s="505">
        <v>3.0</v>
      </c>
      <c r="H589" s="505">
        <v>2.0</v>
      </c>
      <c r="I589" s="505">
        <v>10.0</v>
      </c>
      <c r="J589" s="15"/>
      <c r="K589" s="15"/>
      <c r="L589" s="15"/>
      <c r="M589" s="15"/>
      <c r="N589" s="15"/>
      <c r="O589" s="15"/>
      <c r="P589" s="15"/>
    </row>
    <row r="590" ht="15.75" customHeight="1">
      <c r="A590" s="15"/>
      <c r="B590" s="15"/>
      <c r="C590" s="15"/>
      <c r="D590" s="15"/>
      <c r="E590" s="505">
        <v>1.0</v>
      </c>
      <c r="F590" s="590">
        <v>1.0</v>
      </c>
      <c r="G590" s="590">
        <v>2.0</v>
      </c>
      <c r="H590" s="590">
        <v>2.0</v>
      </c>
      <c r="I590" s="590">
        <v>6.0</v>
      </c>
      <c r="J590" s="15"/>
      <c r="K590" s="15"/>
      <c r="L590" s="15"/>
      <c r="M590" s="15"/>
      <c r="N590" s="15"/>
      <c r="O590" s="15"/>
      <c r="P590" s="15"/>
    </row>
    <row r="591" ht="15.75" customHeight="1">
      <c r="A591" s="15"/>
      <c r="B591" s="15"/>
      <c r="C591" s="15"/>
      <c r="D591" s="15"/>
      <c r="E591" s="505">
        <v>2.0</v>
      </c>
      <c r="F591" s="505">
        <v>1.0</v>
      </c>
      <c r="G591" s="505">
        <v>2.0</v>
      </c>
      <c r="H591" s="505">
        <v>2.0</v>
      </c>
      <c r="I591" s="505">
        <v>7.0</v>
      </c>
      <c r="J591" s="15"/>
      <c r="K591" s="15"/>
      <c r="L591" s="15"/>
      <c r="M591" s="15"/>
      <c r="N591" s="15"/>
      <c r="O591" s="15"/>
      <c r="P591" s="15"/>
    </row>
    <row r="592" ht="15.75" customHeight="1">
      <c r="A592" s="15"/>
      <c r="B592" s="15"/>
      <c r="C592" s="15"/>
      <c r="D592" s="15"/>
      <c r="E592" s="505">
        <v>2.0</v>
      </c>
      <c r="F592" s="505">
        <v>1.0</v>
      </c>
      <c r="G592" s="505">
        <v>2.0</v>
      </c>
      <c r="H592" s="505">
        <v>1.0</v>
      </c>
      <c r="I592" s="505">
        <v>6.0</v>
      </c>
      <c r="J592" s="15"/>
      <c r="K592" s="15"/>
      <c r="L592" s="15"/>
      <c r="M592" s="15"/>
      <c r="N592" s="15"/>
      <c r="O592" s="15"/>
      <c r="P592" s="15"/>
    </row>
    <row r="593" ht="15.75" customHeight="1">
      <c r="A593" s="15"/>
      <c r="B593" s="15"/>
      <c r="C593" s="15"/>
      <c r="D593" s="15"/>
      <c r="E593" s="505">
        <v>3.0</v>
      </c>
      <c r="F593" s="505">
        <v>3.0</v>
      </c>
      <c r="G593" s="505">
        <v>1.0</v>
      </c>
      <c r="H593" s="505">
        <v>2.0</v>
      </c>
      <c r="I593" s="505">
        <v>8.0</v>
      </c>
      <c r="J593" s="15"/>
      <c r="K593" s="15"/>
      <c r="L593" s="15"/>
      <c r="M593" s="15"/>
      <c r="N593" s="15"/>
      <c r="O593" s="15"/>
      <c r="P593" s="15"/>
    </row>
    <row r="594" ht="15.75" customHeight="1">
      <c r="A594" s="15"/>
      <c r="B594" s="15"/>
      <c r="C594" s="15"/>
      <c r="D594" s="15"/>
      <c r="E594" s="505">
        <v>2.0</v>
      </c>
      <c r="F594" s="590">
        <v>2.0</v>
      </c>
      <c r="G594" s="505">
        <v>3.0</v>
      </c>
      <c r="H594" s="505">
        <v>2.0</v>
      </c>
      <c r="I594" s="590">
        <v>9.0</v>
      </c>
      <c r="J594" s="15"/>
      <c r="K594" s="15"/>
      <c r="L594" s="15"/>
      <c r="M594" s="15"/>
      <c r="N594" s="15"/>
      <c r="O594" s="15"/>
      <c r="P594" s="15"/>
    </row>
    <row r="595" ht="15.75" customHeight="1">
      <c r="A595" s="15"/>
      <c r="B595" s="15"/>
      <c r="C595" s="15"/>
      <c r="D595" s="15"/>
      <c r="E595" s="505">
        <v>3.0</v>
      </c>
      <c r="F595" s="505">
        <v>1.0</v>
      </c>
      <c r="G595" s="505">
        <v>3.0</v>
      </c>
      <c r="H595" s="505">
        <v>1.0</v>
      </c>
      <c r="I595" s="505">
        <v>8.0</v>
      </c>
      <c r="J595" s="15"/>
      <c r="K595" s="15"/>
      <c r="L595" s="15"/>
      <c r="M595" s="15"/>
      <c r="N595" s="15"/>
      <c r="O595" s="15"/>
      <c r="P595" s="15"/>
    </row>
    <row r="596" ht="15.75" customHeight="1">
      <c r="A596" s="15"/>
      <c r="B596" s="15"/>
      <c r="C596" s="15"/>
      <c r="D596" s="15"/>
      <c r="E596" s="505">
        <v>3.0</v>
      </c>
      <c r="F596" s="505">
        <v>2.0</v>
      </c>
      <c r="G596" s="505">
        <v>2.0</v>
      </c>
      <c r="H596" s="505">
        <v>2.0</v>
      </c>
      <c r="I596" s="505">
        <v>9.0</v>
      </c>
      <c r="J596" s="15"/>
      <c r="K596" s="15"/>
      <c r="L596" s="15"/>
      <c r="M596" s="15"/>
      <c r="N596" s="15"/>
      <c r="O596" s="15"/>
      <c r="P596" s="15"/>
    </row>
    <row r="597" ht="15.75" customHeight="1">
      <c r="A597" s="15"/>
      <c r="B597" s="15"/>
      <c r="C597" s="15"/>
      <c r="D597" s="15"/>
      <c r="E597" s="505">
        <v>3.0</v>
      </c>
      <c r="F597" s="505">
        <v>2.0</v>
      </c>
      <c r="G597" s="505">
        <v>3.0</v>
      </c>
      <c r="H597" s="505">
        <v>2.0</v>
      </c>
      <c r="I597" s="505">
        <v>10.0</v>
      </c>
      <c r="J597" s="15"/>
      <c r="K597" s="15"/>
      <c r="L597" s="15"/>
      <c r="M597" s="15"/>
      <c r="N597" s="15"/>
      <c r="O597" s="15"/>
      <c r="P597" s="15"/>
    </row>
    <row r="598" ht="15.75" customHeight="1">
      <c r="A598" s="16"/>
      <c r="B598" s="16"/>
      <c r="C598" s="16"/>
      <c r="D598" s="16"/>
      <c r="E598" s="505">
        <v>3.0</v>
      </c>
      <c r="F598" s="505">
        <v>2.0</v>
      </c>
      <c r="G598" s="505">
        <v>3.0</v>
      </c>
      <c r="H598" s="505">
        <v>2.0</v>
      </c>
      <c r="I598" s="505">
        <v>10.0</v>
      </c>
      <c r="J598" s="16"/>
      <c r="K598" s="16"/>
      <c r="L598" s="16"/>
      <c r="M598" s="16"/>
      <c r="N598" s="16"/>
      <c r="O598" s="16"/>
      <c r="P598" s="16"/>
    </row>
    <row r="599" ht="15.75" customHeight="1">
      <c r="A599" s="579">
        <v>47.0</v>
      </c>
      <c r="B599" s="595" t="s">
        <v>165</v>
      </c>
      <c r="C599" s="593" t="s">
        <v>166</v>
      </c>
      <c r="D599" s="593" t="s">
        <v>167</v>
      </c>
      <c r="E599" s="525">
        <v>2.0</v>
      </c>
      <c r="F599" s="525">
        <v>1.0</v>
      </c>
      <c r="G599" s="525">
        <v>2.0</v>
      </c>
      <c r="H599" s="525">
        <v>2.0</v>
      </c>
      <c r="I599" s="525">
        <v>7.0</v>
      </c>
      <c r="J599" s="575">
        <f>AVERAGE(I599:I610)</f>
        <v>6.416666667</v>
      </c>
      <c r="K599" s="581">
        <v>2.0</v>
      </c>
      <c r="L599" s="581">
        <v>2.0</v>
      </c>
      <c r="M599" s="581">
        <v>2.0</v>
      </c>
      <c r="N599" s="581">
        <v>3.0</v>
      </c>
      <c r="O599" s="576">
        <f>SUM(K599:N610)</f>
        <v>9</v>
      </c>
      <c r="P599" s="577">
        <f>SUM(J599,O599)</f>
        <v>15.41666667</v>
      </c>
    </row>
    <row r="600" ht="15.75" customHeight="1">
      <c r="A600" s="15"/>
      <c r="B600" s="15"/>
      <c r="C600" s="15"/>
      <c r="D600" s="15"/>
      <c r="E600" s="525">
        <v>2.0</v>
      </c>
      <c r="F600" s="525">
        <v>1.0</v>
      </c>
      <c r="G600" s="525">
        <v>2.0</v>
      </c>
      <c r="H600" s="525">
        <v>2.0</v>
      </c>
      <c r="I600" s="525">
        <v>7.0</v>
      </c>
      <c r="J600" s="15"/>
      <c r="K600" s="15"/>
      <c r="L600" s="15"/>
      <c r="M600" s="15"/>
      <c r="N600" s="15"/>
      <c r="O600" s="15"/>
      <c r="P600" s="15"/>
    </row>
    <row r="601" ht="15.75" customHeight="1">
      <c r="A601" s="15"/>
      <c r="B601" s="15"/>
      <c r="C601" s="15"/>
      <c r="D601" s="15"/>
      <c r="E601" s="525">
        <v>2.0</v>
      </c>
      <c r="F601" s="525">
        <v>2.0</v>
      </c>
      <c r="G601" s="525">
        <v>1.0</v>
      </c>
      <c r="H601" s="525">
        <v>2.0</v>
      </c>
      <c r="I601" s="525">
        <v>7.0</v>
      </c>
      <c r="J601" s="15"/>
      <c r="K601" s="15"/>
      <c r="L601" s="15"/>
      <c r="M601" s="15"/>
      <c r="N601" s="15"/>
      <c r="O601" s="15"/>
      <c r="P601" s="15"/>
    </row>
    <row r="602" ht="15.75" customHeight="1">
      <c r="A602" s="15"/>
      <c r="B602" s="15"/>
      <c r="C602" s="15"/>
      <c r="D602" s="15"/>
      <c r="E602" s="525">
        <v>2.0</v>
      </c>
      <c r="F602" s="525">
        <v>1.0</v>
      </c>
      <c r="G602" s="525">
        <v>2.0</v>
      </c>
      <c r="H602" s="525">
        <v>2.0</v>
      </c>
      <c r="I602" s="525">
        <v>7.0</v>
      </c>
      <c r="J602" s="15"/>
      <c r="K602" s="15"/>
      <c r="L602" s="15"/>
      <c r="M602" s="15"/>
      <c r="N602" s="15"/>
      <c r="O602" s="15"/>
      <c r="P602" s="15"/>
    </row>
    <row r="603" ht="15.75" customHeight="1">
      <c r="A603" s="15"/>
      <c r="B603" s="15"/>
      <c r="C603" s="15"/>
      <c r="D603" s="15"/>
      <c r="E603" s="525">
        <v>2.0</v>
      </c>
      <c r="F603" s="525">
        <v>1.0</v>
      </c>
      <c r="G603" s="525">
        <v>2.0</v>
      </c>
      <c r="H603" s="525">
        <v>2.0</v>
      </c>
      <c r="I603" s="525">
        <v>7.0</v>
      </c>
      <c r="J603" s="15"/>
      <c r="K603" s="15"/>
      <c r="L603" s="15"/>
      <c r="M603" s="15"/>
      <c r="N603" s="15"/>
      <c r="O603" s="15"/>
      <c r="P603" s="15"/>
    </row>
    <row r="604" ht="15.75" customHeight="1">
      <c r="A604" s="15"/>
      <c r="B604" s="15"/>
      <c r="C604" s="15"/>
      <c r="D604" s="15"/>
      <c r="E604" s="525">
        <v>1.0</v>
      </c>
      <c r="F604" s="525">
        <v>1.0</v>
      </c>
      <c r="G604" s="525">
        <v>2.0</v>
      </c>
      <c r="H604" s="525">
        <v>2.0</v>
      </c>
      <c r="I604" s="525">
        <v>6.0</v>
      </c>
      <c r="J604" s="15"/>
      <c r="K604" s="15"/>
      <c r="L604" s="15"/>
      <c r="M604" s="15"/>
      <c r="N604" s="15"/>
      <c r="O604" s="15"/>
      <c r="P604" s="15"/>
    </row>
    <row r="605" ht="15.75" customHeight="1">
      <c r="A605" s="15"/>
      <c r="B605" s="15"/>
      <c r="C605" s="15"/>
      <c r="D605" s="15"/>
      <c r="E605" s="525">
        <v>2.0</v>
      </c>
      <c r="F605" s="525">
        <v>2.0</v>
      </c>
      <c r="G605" s="525">
        <v>1.0</v>
      </c>
      <c r="H605" s="525">
        <v>1.0</v>
      </c>
      <c r="I605" s="525">
        <v>6.0</v>
      </c>
      <c r="J605" s="15"/>
      <c r="K605" s="15"/>
      <c r="L605" s="15"/>
      <c r="M605" s="15"/>
      <c r="N605" s="15"/>
      <c r="O605" s="15"/>
      <c r="P605" s="15"/>
    </row>
    <row r="606" ht="15.75" customHeight="1">
      <c r="A606" s="15"/>
      <c r="B606" s="15"/>
      <c r="C606" s="15"/>
      <c r="D606" s="15"/>
      <c r="E606" s="525">
        <v>2.0</v>
      </c>
      <c r="F606" s="525">
        <v>1.0</v>
      </c>
      <c r="G606" s="525">
        <v>2.0</v>
      </c>
      <c r="H606" s="525">
        <v>2.0</v>
      </c>
      <c r="I606" s="525">
        <v>6.0</v>
      </c>
      <c r="J606" s="15"/>
      <c r="K606" s="15"/>
      <c r="L606" s="15"/>
      <c r="M606" s="15"/>
      <c r="N606" s="15"/>
      <c r="O606" s="15"/>
      <c r="P606" s="15"/>
    </row>
    <row r="607" ht="15.75" customHeight="1">
      <c r="A607" s="15"/>
      <c r="B607" s="15"/>
      <c r="C607" s="15"/>
      <c r="D607" s="15"/>
      <c r="E607" s="525">
        <v>2.0</v>
      </c>
      <c r="F607" s="525">
        <v>1.0</v>
      </c>
      <c r="G607" s="525">
        <v>2.0</v>
      </c>
      <c r="H607" s="525">
        <v>2.0</v>
      </c>
      <c r="I607" s="525">
        <v>6.0</v>
      </c>
      <c r="J607" s="15"/>
      <c r="K607" s="15"/>
      <c r="L607" s="15"/>
      <c r="M607" s="15"/>
      <c r="N607" s="15"/>
      <c r="O607" s="15"/>
      <c r="P607" s="15"/>
    </row>
    <row r="608" ht="15.75" customHeight="1">
      <c r="A608" s="15"/>
      <c r="B608" s="15"/>
      <c r="C608" s="15"/>
      <c r="D608" s="15"/>
      <c r="E608" s="525">
        <v>2.0</v>
      </c>
      <c r="F608" s="525">
        <v>2.0</v>
      </c>
      <c r="G608" s="525">
        <v>1.0</v>
      </c>
      <c r="H608" s="525">
        <v>1.0</v>
      </c>
      <c r="I608" s="525">
        <v>6.0</v>
      </c>
      <c r="J608" s="15"/>
      <c r="K608" s="15"/>
      <c r="L608" s="15"/>
      <c r="M608" s="15"/>
      <c r="N608" s="15"/>
      <c r="O608" s="15"/>
      <c r="P608" s="15"/>
    </row>
    <row r="609" ht="15.75" customHeight="1">
      <c r="A609" s="15"/>
      <c r="B609" s="15"/>
      <c r="C609" s="15"/>
      <c r="D609" s="15"/>
      <c r="E609" s="525">
        <v>1.0</v>
      </c>
      <c r="F609" s="525">
        <v>1.0</v>
      </c>
      <c r="G609" s="525">
        <v>2.0</v>
      </c>
      <c r="H609" s="525">
        <v>2.0</v>
      </c>
      <c r="I609" s="525">
        <v>6.0</v>
      </c>
      <c r="J609" s="15"/>
      <c r="K609" s="15"/>
      <c r="L609" s="15"/>
      <c r="M609" s="15"/>
      <c r="N609" s="15"/>
      <c r="O609" s="15"/>
      <c r="P609" s="15"/>
    </row>
    <row r="610" ht="15.75" customHeight="1">
      <c r="A610" s="16"/>
      <c r="B610" s="16"/>
      <c r="C610" s="16"/>
      <c r="D610" s="16"/>
      <c r="E610" s="525">
        <v>1.0</v>
      </c>
      <c r="F610" s="525">
        <v>1.0</v>
      </c>
      <c r="G610" s="525">
        <v>2.0</v>
      </c>
      <c r="H610" s="525">
        <v>2.0</v>
      </c>
      <c r="I610" s="525">
        <v>6.0</v>
      </c>
      <c r="J610" s="16"/>
      <c r="K610" s="16"/>
      <c r="L610" s="16"/>
      <c r="M610" s="16"/>
      <c r="N610" s="16"/>
      <c r="O610" s="16"/>
      <c r="P610" s="16"/>
    </row>
    <row r="611" ht="15.75" customHeight="1">
      <c r="A611" s="579">
        <v>48.0</v>
      </c>
      <c r="B611" s="581" t="s">
        <v>168</v>
      </c>
      <c r="C611" s="593" t="s">
        <v>169</v>
      </c>
      <c r="D611" s="593" t="s">
        <v>170</v>
      </c>
      <c r="E611" s="525">
        <v>2.0</v>
      </c>
      <c r="F611" s="525">
        <v>1.0</v>
      </c>
      <c r="G611" s="525">
        <v>2.0</v>
      </c>
      <c r="H611" s="525">
        <v>2.0</v>
      </c>
      <c r="I611" s="525">
        <v>7.0</v>
      </c>
      <c r="J611" s="575">
        <f>AVERAGE(I611:I622)</f>
        <v>6.666666667</v>
      </c>
      <c r="K611" s="581">
        <v>3.0</v>
      </c>
      <c r="L611" s="581">
        <v>3.0</v>
      </c>
      <c r="M611" s="581">
        <v>3.0</v>
      </c>
      <c r="N611" s="581">
        <v>4.0</v>
      </c>
      <c r="O611" s="576">
        <f>SUM(K611:N622)</f>
        <v>13</v>
      </c>
      <c r="P611" s="577">
        <f>SUM(J611,O611)</f>
        <v>19.66666667</v>
      </c>
    </row>
    <row r="612" ht="15.75" customHeight="1">
      <c r="A612" s="15"/>
      <c r="B612" s="15"/>
      <c r="C612" s="15"/>
      <c r="D612" s="15"/>
      <c r="E612" s="525">
        <v>2.0</v>
      </c>
      <c r="F612" s="525">
        <v>1.0</v>
      </c>
      <c r="G612" s="525">
        <v>2.0</v>
      </c>
      <c r="H612" s="525">
        <v>2.0</v>
      </c>
      <c r="I612" s="525">
        <v>7.0</v>
      </c>
      <c r="J612" s="15"/>
      <c r="K612" s="15"/>
      <c r="L612" s="15"/>
      <c r="M612" s="15"/>
      <c r="N612" s="15"/>
      <c r="O612" s="15"/>
      <c r="P612" s="15"/>
    </row>
    <row r="613" ht="15.75" customHeight="1">
      <c r="A613" s="15"/>
      <c r="B613" s="15"/>
      <c r="C613" s="15"/>
      <c r="D613" s="15"/>
      <c r="E613" s="525">
        <v>2.0</v>
      </c>
      <c r="F613" s="525">
        <v>2.0</v>
      </c>
      <c r="G613" s="525">
        <v>2.0</v>
      </c>
      <c r="H613" s="525">
        <v>2.0</v>
      </c>
      <c r="I613" s="525">
        <v>8.0</v>
      </c>
      <c r="J613" s="15"/>
      <c r="K613" s="15"/>
      <c r="L613" s="15"/>
      <c r="M613" s="15"/>
      <c r="N613" s="15"/>
      <c r="O613" s="15"/>
      <c r="P613" s="15"/>
    </row>
    <row r="614" ht="15.75" customHeight="1">
      <c r="A614" s="15"/>
      <c r="B614" s="15"/>
      <c r="C614" s="15"/>
      <c r="D614" s="15"/>
      <c r="E614" s="525">
        <v>2.0</v>
      </c>
      <c r="F614" s="525">
        <v>1.0</v>
      </c>
      <c r="G614" s="525">
        <v>2.0</v>
      </c>
      <c r="H614" s="525">
        <v>2.0</v>
      </c>
      <c r="I614" s="525">
        <v>8.0</v>
      </c>
      <c r="J614" s="15"/>
      <c r="K614" s="15"/>
      <c r="L614" s="15"/>
      <c r="M614" s="15"/>
      <c r="N614" s="15"/>
      <c r="O614" s="15"/>
      <c r="P614" s="15"/>
    </row>
    <row r="615" ht="15.75" customHeight="1">
      <c r="A615" s="15"/>
      <c r="B615" s="15"/>
      <c r="C615" s="15"/>
      <c r="D615" s="15"/>
      <c r="E615" s="525">
        <v>2.0</v>
      </c>
      <c r="F615" s="525">
        <v>2.0</v>
      </c>
      <c r="G615" s="525">
        <v>2.0</v>
      </c>
      <c r="H615" s="525">
        <v>2.0</v>
      </c>
      <c r="I615" s="525">
        <v>8.0</v>
      </c>
      <c r="J615" s="15"/>
      <c r="K615" s="15"/>
      <c r="L615" s="15"/>
      <c r="M615" s="15"/>
      <c r="N615" s="15"/>
      <c r="O615" s="15"/>
      <c r="P615" s="15"/>
    </row>
    <row r="616" ht="15.75" customHeight="1">
      <c r="A616" s="15"/>
      <c r="B616" s="15"/>
      <c r="C616" s="15"/>
      <c r="D616" s="15"/>
      <c r="E616" s="525">
        <v>1.0</v>
      </c>
      <c r="F616" s="525">
        <v>1.0</v>
      </c>
      <c r="G616" s="525">
        <v>2.0</v>
      </c>
      <c r="H616" s="525">
        <v>2.0</v>
      </c>
      <c r="I616" s="525">
        <v>6.0</v>
      </c>
      <c r="J616" s="15"/>
      <c r="K616" s="15"/>
      <c r="L616" s="15"/>
      <c r="M616" s="15"/>
      <c r="N616" s="15"/>
      <c r="O616" s="15"/>
      <c r="P616" s="15"/>
    </row>
    <row r="617" ht="15.75" customHeight="1">
      <c r="A617" s="15"/>
      <c r="B617" s="15"/>
      <c r="C617" s="15"/>
      <c r="D617" s="15"/>
      <c r="E617" s="525">
        <v>2.0</v>
      </c>
      <c r="F617" s="525">
        <v>2.0</v>
      </c>
      <c r="G617" s="525">
        <v>1.0</v>
      </c>
      <c r="H617" s="525">
        <v>1.0</v>
      </c>
      <c r="I617" s="525">
        <v>6.0</v>
      </c>
      <c r="J617" s="15"/>
      <c r="K617" s="15"/>
      <c r="L617" s="15"/>
      <c r="M617" s="15"/>
      <c r="N617" s="15"/>
      <c r="O617" s="15"/>
      <c r="P617" s="15"/>
    </row>
    <row r="618" ht="15.75" customHeight="1">
      <c r="A618" s="15"/>
      <c r="B618" s="15"/>
      <c r="C618" s="15"/>
      <c r="D618" s="15"/>
      <c r="E618" s="525">
        <v>2.0</v>
      </c>
      <c r="F618" s="525">
        <v>1.0</v>
      </c>
      <c r="G618" s="525">
        <v>2.0</v>
      </c>
      <c r="H618" s="525">
        <v>2.0</v>
      </c>
      <c r="I618" s="525">
        <v>6.0</v>
      </c>
      <c r="J618" s="15"/>
      <c r="K618" s="15"/>
      <c r="L618" s="15"/>
      <c r="M618" s="15"/>
      <c r="N618" s="15"/>
      <c r="O618" s="15"/>
      <c r="P618" s="15"/>
    </row>
    <row r="619" ht="15.75" customHeight="1">
      <c r="A619" s="15"/>
      <c r="B619" s="15"/>
      <c r="C619" s="15"/>
      <c r="D619" s="15"/>
      <c r="E619" s="525">
        <v>2.0</v>
      </c>
      <c r="F619" s="525">
        <v>1.0</v>
      </c>
      <c r="G619" s="525">
        <v>2.0</v>
      </c>
      <c r="H619" s="525">
        <v>2.0</v>
      </c>
      <c r="I619" s="525">
        <v>6.0</v>
      </c>
      <c r="J619" s="15"/>
      <c r="K619" s="15"/>
      <c r="L619" s="15"/>
      <c r="M619" s="15"/>
      <c r="N619" s="15"/>
      <c r="O619" s="15"/>
      <c r="P619" s="15"/>
    </row>
    <row r="620" ht="15.75" customHeight="1">
      <c r="A620" s="15"/>
      <c r="B620" s="15"/>
      <c r="C620" s="15"/>
      <c r="D620" s="15"/>
      <c r="E620" s="525">
        <v>2.0</v>
      </c>
      <c r="F620" s="525">
        <v>2.0</v>
      </c>
      <c r="G620" s="525">
        <v>1.0</v>
      </c>
      <c r="H620" s="525">
        <v>1.0</v>
      </c>
      <c r="I620" s="525">
        <v>6.0</v>
      </c>
      <c r="J620" s="15"/>
      <c r="K620" s="15"/>
      <c r="L620" s="15"/>
      <c r="M620" s="15"/>
      <c r="N620" s="15"/>
      <c r="O620" s="15"/>
      <c r="P620" s="15"/>
    </row>
    <row r="621" ht="15.75" customHeight="1">
      <c r="A621" s="15"/>
      <c r="B621" s="15"/>
      <c r="C621" s="15"/>
      <c r="D621" s="15"/>
      <c r="E621" s="525">
        <v>1.0</v>
      </c>
      <c r="F621" s="525">
        <v>1.0</v>
      </c>
      <c r="G621" s="525">
        <v>2.0</v>
      </c>
      <c r="H621" s="525">
        <v>2.0</v>
      </c>
      <c r="I621" s="525">
        <v>6.0</v>
      </c>
      <c r="J621" s="15"/>
      <c r="K621" s="15"/>
      <c r="L621" s="15"/>
      <c r="M621" s="15"/>
      <c r="N621" s="15"/>
      <c r="O621" s="15"/>
      <c r="P621" s="15"/>
    </row>
    <row r="622" ht="15.75" customHeight="1">
      <c r="A622" s="16"/>
      <c r="B622" s="16"/>
      <c r="C622" s="16"/>
      <c r="D622" s="16"/>
      <c r="E622" s="525">
        <v>1.0</v>
      </c>
      <c r="F622" s="525">
        <v>1.0</v>
      </c>
      <c r="G622" s="525">
        <v>2.0</v>
      </c>
      <c r="H622" s="525">
        <v>2.0</v>
      </c>
      <c r="I622" s="525">
        <v>6.0</v>
      </c>
      <c r="J622" s="16"/>
      <c r="K622" s="16"/>
      <c r="L622" s="16"/>
      <c r="M622" s="16"/>
      <c r="N622" s="16"/>
      <c r="O622" s="16"/>
      <c r="P622" s="16"/>
    </row>
    <row r="623" ht="15.75" customHeight="1">
      <c r="A623" s="579">
        <v>49.0</v>
      </c>
      <c r="B623" s="581" t="s">
        <v>171</v>
      </c>
      <c r="C623" s="593" t="s">
        <v>172</v>
      </c>
      <c r="D623" s="593" t="s">
        <v>173</v>
      </c>
      <c r="E623" s="525">
        <v>3.0</v>
      </c>
      <c r="F623" s="525">
        <v>2.0</v>
      </c>
      <c r="G623" s="525">
        <v>3.0</v>
      </c>
      <c r="H623" s="525">
        <v>2.0</v>
      </c>
      <c r="I623" s="525">
        <v>10.0</v>
      </c>
      <c r="J623" s="589">
        <f>AVERAGE(I623:I634)</f>
        <v>9.333333333</v>
      </c>
      <c r="K623" s="575">
        <v>3.0</v>
      </c>
      <c r="L623" s="575">
        <v>3.0</v>
      </c>
      <c r="M623" s="575">
        <v>3.0</v>
      </c>
      <c r="N623" s="575">
        <v>4.0</v>
      </c>
      <c r="O623" s="589">
        <f>SUM(K623:N634)</f>
        <v>13</v>
      </c>
      <c r="P623" s="597">
        <f>SUM(J623,O623)</f>
        <v>22.33333333</v>
      </c>
    </row>
    <row r="624" ht="15.75" customHeight="1">
      <c r="A624" s="15"/>
      <c r="B624" s="15"/>
      <c r="C624" s="15"/>
      <c r="D624" s="15"/>
      <c r="E624" s="525">
        <v>3.0</v>
      </c>
      <c r="F624" s="525">
        <v>2.0</v>
      </c>
      <c r="G624" s="525">
        <v>3.0</v>
      </c>
      <c r="H624" s="525">
        <v>2.0</v>
      </c>
      <c r="I624" s="525">
        <v>10.0</v>
      </c>
      <c r="J624" s="15"/>
      <c r="K624" s="15"/>
      <c r="L624" s="15"/>
      <c r="M624" s="15"/>
      <c r="N624" s="15"/>
      <c r="O624" s="15"/>
      <c r="P624" s="15"/>
    </row>
    <row r="625" ht="15.75" customHeight="1">
      <c r="A625" s="15"/>
      <c r="B625" s="15"/>
      <c r="C625" s="15"/>
      <c r="D625" s="15"/>
      <c r="E625" s="525">
        <v>3.0</v>
      </c>
      <c r="F625" s="525">
        <v>2.0</v>
      </c>
      <c r="G625" s="525">
        <v>3.0</v>
      </c>
      <c r="H625" s="525">
        <v>1.0</v>
      </c>
      <c r="I625" s="525">
        <v>9.0</v>
      </c>
      <c r="J625" s="15"/>
      <c r="K625" s="15"/>
      <c r="L625" s="15"/>
      <c r="M625" s="15"/>
      <c r="N625" s="15"/>
      <c r="O625" s="15"/>
      <c r="P625" s="15"/>
    </row>
    <row r="626" ht="15.75" customHeight="1">
      <c r="A626" s="15"/>
      <c r="B626" s="15"/>
      <c r="C626" s="15"/>
      <c r="D626" s="15"/>
      <c r="E626" s="525">
        <v>3.0</v>
      </c>
      <c r="F626" s="525">
        <v>1.0</v>
      </c>
      <c r="G626" s="525">
        <v>3.0</v>
      </c>
      <c r="H626" s="525">
        <v>2.0</v>
      </c>
      <c r="I626" s="525">
        <v>9.0</v>
      </c>
      <c r="J626" s="15"/>
      <c r="K626" s="15"/>
      <c r="L626" s="15"/>
      <c r="M626" s="15"/>
      <c r="N626" s="15"/>
      <c r="O626" s="15"/>
      <c r="P626" s="15"/>
    </row>
    <row r="627" ht="15.75" customHeight="1">
      <c r="A627" s="15"/>
      <c r="B627" s="15"/>
      <c r="C627" s="15"/>
      <c r="D627" s="15"/>
      <c r="E627" s="525">
        <v>3.0</v>
      </c>
      <c r="F627" s="525">
        <v>2.0</v>
      </c>
      <c r="G627" s="525">
        <v>3.0</v>
      </c>
      <c r="H627" s="525">
        <v>1.0</v>
      </c>
      <c r="I627" s="525">
        <v>9.0</v>
      </c>
      <c r="J627" s="15"/>
      <c r="K627" s="15"/>
      <c r="L627" s="15"/>
      <c r="M627" s="15"/>
      <c r="N627" s="15"/>
      <c r="O627" s="15"/>
      <c r="P627" s="15"/>
    </row>
    <row r="628" ht="15.75" customHeight="1">
      <c r="A628" s="15"/>
      <c r="B628" s="15"/>
      <c r="C628" s="15"/>
      <c r="D628" s="15"/>
      <c r="E628" s="525">
        <v>2.0</v>
      </c>
      <c r="F628" s="525">
        <v>2.0</v>
      </c>
      <c r="G628" s="525">
        <v>3.0</v>
      </c>
      <c r="H628" s="525">
        <v>2.0</v>
      </c>
      <c r="I628" s="525">
        <v>9.0</v>
      </c>
      <c r="J628" s="15"/>
      <c r="K628" s="15"/>
      <c r="L628" s="15"/>
      <c r="M628" s="15"/>
      <c r="N628" s="15"/>
      <c r="O628" s="15"/>
      <c r="P628" s="15"/>
    </row>
    <row r="629" ht="15.75" customHeight="1">
      <c r="A629" s="15"/>
      <c r="B629" s="15"/>
      <c r="C629" s="15"/>
      <c r="D629" s="15"/>
      <c r="E629" s="525">
        <v>2.0</v>
      </c>
      <c r="F629" s="525">
        <v>2.0</v>
      </c>
      <c r="G629" s="525">
        <v>3.0</v>
      </c>
      <c r="H629" s="525">
        <v>2.0</v>
      </c>
      <c r="I629" s="525">
        <v>9.0</v>
      </c>
      <c r="J629" s="15"/>
      <c r="K629" s="15"/>
      <c r="L629" s="15"/>
      <c r="M629" s="15"/>
      <c r="N629" s="15"/>
      <c r="O629" s="15"/>
      <c r="P629" s="15"/>
    </row>
    <row r="630" ht="15.75" customHeight="1">
      <c r="A630" s="15"/>
      <c r="B630" s="15"/>
      <c r="C630" s="15"/>
      <c r="D630" s="15"/>
      <c r="E630" s="525">
        <v>3.0</v>
      </c>
      <c r="F630" s="525">
        <v>2.0</v>
      </c>
      <c r="G630" s="525">
        <v>2.0</v>
      </c>
      <c r="H630" s="525">
        <v>2.0</v>
      </c>
      <c r="I630" s="525">
        <v>9.0</v>
      </c>
      <c r="J630" s="15"/>
      <c r="K630" s="15"/>
      <c r="L630" s="15"/>
      <c r="M630" s="15"/>
      <c r="N630" s="15"/>
      <c r="O630" s="15"/>
      <c r="P630" s="15"/>
    </row>
    <row r="631" ht="15.75" customHeight="1">
      <c r="A631" s="15"/>
      <c r="B631" s="15"/>
      <c r="C631" s="15"/>
      <c r="D631" s="15"/>
      <c r="E631" s="525">
        <v>3.0</v>
      </c>
      <c r="F631" s="525">
        <v>2.0</v>
      </c>
      <c r="G631" s="525">
        <v>2.0</v>
      </c>
      <c r="H631" s="525">
        <v>2.0</v>
      </c>
      <c r="I631" s="525">
        <v>9.0</v>
      </c>
      <c r="J631" s="15"/>
      <c r="K631" s="15"/>
      <c r="L631" s="15"/>
      <c r="M631" s="15"/>
      <c r="N631" s="15"/>
      <c r="O631" s="15"/>
      <c r="P631" s="15"/>
    </row>
    <row r="632" ht="15.75" customHeight="1">
      <c r="A632" s="15"/>
      <c r="B632" s="15"/>
      <c r="C632" s="15"/>
      <c r="D632" s="15"/>
      <c r="E632" s="525">
        <v>2.0</v>
      </c>
      <c r="F632" s="525">
        <v>2.0</v>
      </c>
      <c r="G632" s="525">
        <v>3.0</v>
      </c>
      <c r="H632" s="525">
        <v>2.0</v>
      </c>
      <c r="I632" s="525">
        <v>9.0</v>
      </c>
      <c r="J632" s="15"/>
      <c r="K632" s="15"/>
      <c r="L632" s="15"/>
      <c r="M632" s="15"/>
      <c r="N632" s="15"/>
      <c r="O632" s="15"/>
      <c r="P632" s="15"/>
    </row>
    <row r="633" ht="15.75" customHeight="1">
      <c r="A633" s="15"/>
      <c r="B633" s="15"/>
      <c r="C633" s="15"/>
      <c r="D633" s="15"/>
      <c r="E633" s="525">
        <v>3.0</v>
      </c>
      <c r="F633" s="525">
        <v>2.0</v>
      </c>
      <c r="G633" s="525">
        <v>3.0</v>
      </c>
      <c r="H633" s="525">
        <v>2.0</v>
      </c>
      <c r="I633" s="525">
        <v>10.0</v>
      </c>
      <c r="J633" s="15"/>
      <c r="K633" s="15"/>
      <c r="L633" s="15"/>
      <c r="M633" s="15"/>
      <c r="N633" s="15"/>
      <c r="O633" s="15"/>
      <c r="P633" s="15"/>
    </row>
    <row r="634" ht="15.75" customHeight="1">
      <c r="A634" s="16"/>
      <c r="B634" s="16"/>
      <c r="C634" s="16"/>
      <c r="D634" s="16"/>
      <c r="E634" s="525">
        <v>3.0</v>
      </c>
      <c r="F634" s="525">
        <v>2.0</v>
      </c>
      <c r="G634" s="525">
        <v>3.0</v>
      </c>
      <c r="H634" s="525">
        <v>2.0</v>
      </c>
      <c r="I634" s="525">
        <v>10.0</v>
      </c>
      <c r="J634" s="16"/>
      <c r="K634" s="16"/>
      <c r="L634" s="16"/>
      <c r="M634" s="16"/>
      <c r="N634" s="16"/>
      <c r="O634" s="16"/>
      <c r="P634" s="16"/>
    </row>
    <row r="635" ht="15.75" customHeight="1">
      <c r="A635" s="579">
        <v>50.0</v>
      </c>
      <c r="B635" s="581" t="s">
        <v>174</v>
      </c>
      <c r="C635" s="593" t="s">
        <v>175</v>
      </c>
      <c r="D635" s="596" t="s">
        <v>176</v>
      </c>
      <c r="E635" s="525">
        <v>2.0</v>
      </c>
      <c r="F635" s="525">
        <v>2.0</v>
      </c>
      <c r="G635" s="525">
        <v>1.0</v>
      </c>
      <c r="H635" s="525">
        <v>2.0</v>
      </c>
      <c r="I635" s="525">
        <v>7.0</v>
      </c>
      <c r="J635" s="575">
        <f>AVERAGE(I635:I648)</f>
        <v>7.428571429</v>
      </c>
      <c r="K635" s="506">
        <v>3.0</v>
      </c>
      <c r="L635" s="506">
        <v>4.0</v>
      </c>
      <c r="M635" s="506">
        <v>3.0</v>
      </c>
      <c r="N635" s="586">
        <v>3.0</v>
      </c>
      <c r="O635" s="581">
        <v>13.0</v>
      </c>
      <c r="P635" s="587">
        <f>O635+J635</f>
        <v>20.42857143</v>
      </c>
    </row>
    <row r="636" ht="15.75" customHeight="1">
      <c r="A636" s="15"/>
      <c r="B636" s="15"/>
      <c r="C636" s="15"/>
      <c r="D636" s="15"/>
      <c r="E636" s="525">
        <v>2.0</v>
      </c>
      <c r="F636" s="525">
        <v>1.0</v>
      </c>
      <c r="G636" s="525">
        <v>2.0</v>
      </c>
      <c r="H636" s="525">
        <v>2.0</v>
      </c>
      <c r="I636" s="525">
        <v>7.0</v>
      </c>
      <c r="J636" s="15"/>
      <c r="K636" s="15"/>
      <c r="L636" s="15"/>
      <c r="M636" s="15"/>
      <c r="N636" s="15"/>
      <c r="O636" s="15"/>
      <c r="P636" s="15"/>
    </row>
    <row r="637" ht="15.75" customHeight="1">
      <c r="A637" s="15"/>
      <c r="B637" s="15"/>
      <c r="C637" s="15"/>
      <c r="D637" s="15"/>
      <c r="E637" s="525">
        <v>2.0</v>
      </c>
      <c r="F637" s="525">
        <v>2.0</v>
      </c>
      <c r="G637" s="525">
        <v>2.0</v>
      </c>
      <c r="H637" s="525">
        <v>1.0</v>
      </c>
      <c r="I637" s="525">
        <v>7.0</v>
      </c>
      <c r="J637" s="15"/>
      <c r="K637" s="15"/>
      <c r="L637" s="15"/>
      <c r="M637" s="15"/>
      <c r="N637" s="15"/>
      <c r="O637" s="15"/>
      <c r="P637" s="15"/>
    </row>
    <row r="638" ht="15.75" customHeight="1">
      <c r="A638" s="15"/>
      <c r="B638" s="15"/>
      <c r="C638" s="15"/>
      <c r="D638" s="15"/>
      <c r="E638" s="525">
        <v>2.0</v>
      </c>
      <c r="F638" s="525">
        <v>2.0</v>
      </c>
      <c r="G638" s="525">
        <v>2.0</v>
      </c>
      <c r="H638" s="525">
        <v>1.0</v>
      </c>
      <c r="I638" s="525">
        <v>7.0</v>
      </c>
      <c r="J638" s="15"/>
      <c r="K638" s="15"/>
      <c r="L638" s="15"/>
      <c r="M638" s="15"/>
      <c r="N638" s="15"/>
      <c r="O638" s="15"/>
      <c r="P638" s="15"/>
    </row>
    <row r="639" ht="15.75" customHeight="1">
      <c r="A639" s="15"/>
      <c r="B639" s="15"/>
      <c r="C639" s="15"/>
      <c r="D639" s="15"/>
      <c r="E639" s="525">
        <v>2.0</v>
      </c>
      <c r="F639" s="525">
        <v>2.0</v>
      </c>
      <c r="G639" s="525">
        <v>2.0</v>
      </c>
      <c r="H639" s="525">
        <v>1.0</v>
      </c>
      <c r="I639" s="525">
        <v>7.0</v>
      </c>
      <c r="J639" s="15"/>
      <c r="K639" s="15"/>
      <c r="L639" s="15"/>
      <c r="M639" s="15"/>
      <c r="N639" s="15"/>
      <c r="O639" s="15"/>
      <c r="P639" s="15"/>
    </row>
    <row r="640" ht="15.75" customHeight="1">
      <c r="A640" s="15"/>
      <c r="B640" s="15"/>
      <c r="C640" s="15"/>
      <c r="D640" s="15"/>
      <c r="E640" s="525">
        <v>1.0</v>
      </c>
      <c r="F640" s="525">
        <v>2.0</v>
      </c>
      <c r="G640" s="525">
        <v>2.0</v>
      </c>
      <c r="H640" s="525">
        <v>2.0</v>
      </c>
      <c r="I640" s="525">
        <v>7.0</v>
      </c>
      <c r="J640" s="15"/>
      <c r="K640" s="15"/>
      <c r="L640" s="15"/>
      <c r="M640" s="15"/>
      <c r="N640" s="15"/>
      <c r="O640" s="15"/>
      <c r="P640" s="15"/>
    </row>
    <row r="641" ht="15.75" customHeight="1">
      <c r="A641" s="15"/>
      <c r="B641" s="15"/>
      <c r="C641" s="15"/>
      <c r="D641" s="15"/>
      <c r="E641" s="525">
        <v>2.0</v>
      </c>
      <c r="F641" s="525">
        <v>1.0</v>
      </c>
      <c r="G641" s="525">
        <v>2.0</v>
      </c>
      <c r="H641" s="525">
        <v>2.0</v>
      </c>
      <c r="I641" s="525">
        <v>7.0</v>
      </c>
      <c r="J641" s="15"/>
      <c r="K641" s="15"/>
      <c r="L641" s="15"/>
      <c r="M641" s="15"/>
      <c r="N641" s="15"/>
      <c r="O641" s="15"/>
      <c r="P641" s="15"/>
    </row>
    <row r="642" ht="15.75" customHeight="1">
      <c r="A642" s="15"/>
      <c r="B642" s="15"/>
      <c r="C642" s="15"/>
      <c r="D642" s="15"/>
      <c r="E642" s="525">
        <v>2.0</v>
      </c>
      <c r="F642" s="525">
        <v>8.0</v>
      </c>
      <c r="G642" s="525">
        <v>1.0</v>
      </c>
      <c r="H642" s="525">
        <v>2.0</v>
      </c>
      <c r="I642" s="525">
        <v>8.0</v>
      </c>
      <c r="J642" s="15"/>
      <c r="K642" s="15"/>
      <c r="L642" s="15"/>
      <c r="M642" s="15"/>
      <c r="N642" s="15"/>
      <c r="O642" s="15"/>
      <c r="P642" s="15"/>
    </row>
    <row r="643" ht="15.75" customHeight="1">
      <c r="A643" s="15"/>
      <c r="B643" s="15"/>
      <c r="C643" s="15"/>
      <c r="D643" s="15"/>
      <c r="E643" s="525">
        <v>2.0</v>
      </c>
      <c r="F643" s="525">
        <v>1.0</v>
      </c>
      <c r="G643" s="525">
        <v>2.0</v>
      </c>
      <c r="H643" s="525">
        <v>2.0</v>
      </c>
      <c r="I643" s="525">
        <v>7.0</v>
      </c>
      <c r="J643" s="15"/>
      <c r="K643" s="15"/>
      <c r="L643" s="15"/>
      <c r="M643" s="15"/>
      <c r="N643" s="15"/>
      <c r="O643" s="15"/>
      <c r="P643" s="15"/>
    </row>
    <row r="644" ht="15.75" customHeight="1">
      <c r="A644" s="15"/>
      <c r="B644" s="15"/>
      <c r="C644" s="15"/>
      <c r="D644" s="15"/>
      <c r="E644" s="525">
        <v>3.0</v>
      </c>
      <c r="F644" s="525">
        <v>2.0</v>
      </c>
      <c r="G644" s="525">
        <v>2.0</v>
      </c>
      <c r="H644" s="525">
        <v>1.0</v>
      </c>
      <c r="I644" s="525">
        <v>8.0</v>
      </c>
      <c r="J644" s="15"/>
      <c r="K644" s="15"/>
      <c r="L644" s="15"/>
      <c r="M644" s="15"/>
      <c r="N644" s="15"/>
      <c r="O644" s="15"/>
      <c r="P644" s="15"/>
    </row>
    <row r="645" ht="15.75" customHeight="1">
      <c r="A645" s="15"/>
      <c r="B645" s="15"/>
      <c r="C645" s="15"/>
      <c r="D645" s="15"/>
      <c r="E645" s="525">
        <v>2.0</v>
      </c>
      <c r="F645" s="525">
        <v>2.0</v>
      </c>
      <c r="G645" s="525">
        <v>2.0</v>
      </c>
      <c r="H645" s="525">
        <v>1.0</v>
      </c>
      <c r="I645" s="525">
        <v>7.0</v>
      </c>
      <c r="J645" s="15"/>
      <c r="K645" s="15"/>
      <c r="L645" s="15"/>
      <c r="M645" s="15"/>
      <c r="N645" s="15"/>
      <c r="O645" s="15"/>
      <c r="P645" s="15"/>
    </row>
    <row r="646" ht="15.75" customHeight="1">
      <c r="A646" s="15"/>
      <c r="B646" s="15"/>
      <c r="C646" s="15"/>
      <c r="D646" s="15"/>
      <c r="E646" s="525">
        <v>2.0</v>
      </c>
      <c r="F646" s="525">
        <v>2.0</v>
      </c>
      <c r="G646" s="525">
        <v>2.0</v>
      </c>
      <c r="H646" s="525">
        <v>1.0</v>
      </c>
      <c r="I646" s="525">
        <v>7.0</v>
      </c>
      <c r="J646" s="15"/>
      <c r="K646" s="15"/>
      <c r="L646" s="15"/>
      <c r="M646" s="15"/>
      <c r="N646" s="15"/>
      <c r="O646" s="15"/>
      <c r="P646" s="15"/>
    </row>
    <row r="647" ht="15.75" customHeight="1">
      <c r="A647" s="15"/>
      <c r="B647" s="15"/>
      <c r="C647" s="15"/>
      <c r="D647" s="15"/>
      <c r="E647" s="505">
        <v>3.0</v>
      </c>
      <c r="F647" s="505">
        <v>2.0</v>
      </c>
      <c r="G647" s="505">
        <v>2.0</v>
      </c>
      <c r="H647" s="505">
        <v>2.0</v>
      </c>
      <c r="I647" s="505">
        <v>9.0</v>
      </c>
      <c r="J647" s="15"/>
      <c r="K647" s="15"/>
      <c r="L647" s="15"/>
      <c r="M647" s="15"/>
      <c r="N647" s="15"/>
      <c r="O647" s="15"/>
      <c r="P647" s="15"/>
    </row>
    <row r="648" ht="15.75" customHeight="1">
      <c r="A648" s="16"/>
      <c r="B648" s="16"/>
      <c r="C648" s="16"/>
      <c r="D648" s="16"/>
      <c r="E648" s="505">
        <v>3.0</v>
      </c>
      <c r="F648" s="505">
        <v>2.0</v>
      </c>
      <c r="G648" s="505">
        <v>2.0</v>
      </c>
      <c r="H648" s="505">
        <v>2.0</v>
      </c>
      <c r="I648" s="505">
        <v>9.0</v>
      </c>
      <c r="J648" s="16"/>
      <c r="K648" s="16"/>
      <c r="L648" s="16"/>
      <c r="M648" s="16"/>
      <c r="N648" s="16"/>
      <c r="O648" s="16"/>
      <c r="P648" s="16"/>
    </row>
    <row r="649" ht="15.75" customHeight="1">
      <c r="A649" s="579">
        <v>51.0</v>
      </c>
      <c r="B649" s="581" t="s">
        <v>177</v>
      </c>
      <c r="C649" s="593" t="s">
        <v>178</v>
      </c>
      <c r="D649" s="596" t="s">
        <v>179</v>
      </c>
      <c r="E649" s="525">
        <v>2.0</v>
      </c>
      <c r="F649" s="525">
        <v>2.0</v>
      </c>
      <c r="G649" s="525">
        <v>1.0</v>
      </c>
      <c r="H649" s="525">
        <v>2.0</v>
      </c>
      <c r="I649" s="525">
        <v>7.0</v>
      </c>
      <c r="J649" s="575">
        <f>AVERAGE(I649:I660)</f>
        <v>7</v>
      </c>
      <c r="K649" s="581">
        <v>3.0</v>
      </c>
      <c r="L649" s="581">
        <v>3.0</v>
      </c>
      <c r="M649" s="581">
        <v>3.0</v>
      </c>
      <c r="N649" s="581">
        <v>2.0</v>
      </c>
      <c r="O649" s="576">
        <f>SUM(K649:N660)</f>
        <v>11</v>
      </c>
      <c r="P649" s="577">
        <f>SUM(J649,O649)</f>
        <v>18</v>
      </c>
    </row>
    <row r="650" ht="15.75" customHeight="1">
      <c r="A650" s="15"/>
      <c r="B650" s="15"/>
      <c r="C650" s="15"/>
      <c r="D650" s="15"/>
      <c r="E650" s="525">
        <v>2.0</v>
      </c>
      <c r="F650" s="525">
        <v>1.0</v>
      </c>
      <c r="G650" s="525">
        <v>2.0</v>
      </c>
      <c r="H650" s="525">
        <v>2.0</v>
      </c>
      <c r="I650" s="525">
        <v>7.0</v>
      </c>
      <c r="J650" s="15"/>
      <c r="K650" s="15"/>
      <c r="L650" s="15"/>
      <c r="M650" s="15"/>
      <c r="N650" s="15"/>
      <c r="O650" s="15"/>
      <c r="P650" s="15"/>
    </row>
    <row r="651" ht="15.75" customHeight="1">
      <c r="A651" s="15"/>
      <c r="B651" s="15"/>
      <c r="C651" s="15"/>
      <c r="D651" s="15"/>
      <c r="E651" s="525">
        <v>2.0</v>
      </c>
      <c r="F651" s="525">
        <v>2.0</v>
      </c>
      <c r="G651" s="525">
        <v>2.0</v>
      </c>
      <c r="H651" s="525">
        <v>1.0</v>
      </c>
      <c r="I651" s="525">
        <v>7.0</v>
      </c>
      <c r="J651" s="15"/>
      <c r="K651" s="15"/>
      <c r="L651" s="15"/>
      <c r="M651" s="15"/>
      <c r="N651" s="15"/>
      <c r="O651" s="15"/>
      <c r="P651" s="15"/>
    </row>
    <row r="652" ht="15.75" customHeight="1">
      <c r="A652" s="15"/>
      <c r="B652" s="15"/>
      <c r="C652" s="15"/>
      <c r="D652" s="15"/>
      <c r="E652" s="525">
        <v>2.0</v>
      </c>
      <c r="F652" s="525">
        <v>2.0</v>
      </c>
      <c r="G652" s="525">
        <v>2.0</v>
      </c>
      <c r="H652" s="525">
        <v>1.0</v>
      </c>
      <c r="I652" s="525">
        <v>7.0</v>
      </c>
      <c r="J652" s="15"/>
      <c r="K652" s="15"/>
      <c r="L652" s="15"/>
      <c r="M652" s="15"/>
      <c r="N652" s="15"/>
      <c r="O652" s="15"/>
      <c r="P652" s="15"/>
    </row>
    <row r="653" ht="15.75" customHeight="1">
      <c r="A653" s="15"/>
      <c r="B653" s="15"/>
      <c r="C653" s="15"/>
      <c r="D653" s="15"/>
      <c r="E653" s="525">
        <v>2.0</v>
      </c>
      <c r="F653" s="525">
        <v>2.0</v>
      </c>
      <c r="G653" s="525">
        <v>2.0</v>
      </c>
      <c r="H653" s="525">
        <v>1.0</v>
      </c>
      <c r="I653" s="525">
        <v>7.0</v>
      </c>
      <c r="J653" s="15"/>
      <c r="K653" s="15"/>
      <c r="L653" s="15"/>
      <c r="M653" s="15"/>
      <c r="N653" s="15"/>
      <c r="O653" s="15"/>
      <c r="P653" s="15"/>
    </row>
    <row r="654" ht="15.75" customHeight="1">
      <c r="A654" s="15"/>
      <c r="B654" s="15"/>
      <c r="C654" s="15"/>
      <c r="D654" s="15"/>
      <c r="E654" s="525">
        <v>1.0</v>
      </c>
      <c r="F654" s="525">
        <v>2.0</v>
      </c>
      <c r="G654" s="525">
        <v>2.0</v>
      </c>
      <c r="H654" s="525">
        <v>2.0</v>
      </c>
      <c r="I654" s="525">
        <v>7.0</v>
      </c>
      <c r="J654" s="15"/>
      <c r="K654" s="15"/>
      <c r="L654" s="15"/>
      <c r="M654" s="15"/>
      <c r="N654" s="15"/>
      <c r="O654" s="15"/>
      <c r="P654" s="15"/>
    </row>
    <row r="655" ht="15.75" customHeight="1">
      <c r="A655" s="15"/>
      <c r="B655" s="15"/>
      <c r="C655" s="15"/>
      <c r="D655" s="15"/>
      <c r="E655" s="525">
        <v>2.0</v>
      </c>
      <c r="F655" s="525">
        <v>1.0</v>
      </c>
      <c r="G655" s="525">
        <v>2.0</v>
      </c>
      <c r="H655" s="525">
        <v>2.0</v>
      </c>
      <c r="I655" s="525">
        <v>7.0</v>
      </c>
      <c r="J655" s="15"/>
      <c r="K655" s="15"/>
      <c r="L655" s="15"/>
      <c r="M655" s="15"/>
      <c r="N655" s="15"/>
      <c r="O655" s="15"/>
      <c r="P655" s="15"/>
    </row>
    <row r="656" ht="15.75" customHeight="1">
      <c r="A656" s="15"/>
      <c r="B656" s="15"/>
      <c r="C656" s="15"/>
      <c r="D656" s="15"/>
      <c r="E656" s="525">
        <v>2.0</v>
      </c>
      <c r="F656" s="525">
        <v>2.0</v>
      </c>
      <c r="G656" s="525">
        <v>1.0</v>
      </c>
      <c r="H656" s="525">
        <v>2.0</v>
      </c>
      <c r="I656" s="525">
        <v>7.0</v>
      </c>
      <c r="J656" s="15"/>
      <c r="K656" s="15"/>
      <c r="L656" s="15"/>
      <c r="M656" s="15"/>
      <c r="N656" s="15"/>
      <c r="O656" s="15"/>
      <c r="P656" s="15"/>
    </row>
    <row r="657" ht="15.75" customHeight="1">
      <c r="A657" s="15"/>
      <c r="B657" s="15"/>
      <c r="C657" s="15"/>
      <c r="D657" s="15"/>
      <c r="E657" s="525">
        <v>2.0</v>
      </c>
      <c r="F657" s="525">
        <v>1.0</v>
      </c>
      <c r="G657" s="525">
        <v>2.0</v>
      </c>
      <c r="H657" s="525">
        <v>2.0</v>
      </c>
      <c r="I657" s="525">
        <v>7.0</v>
      </c>
      <c r="J657" s="15"/>
      <c r="K657" s="15"/>
      <c r="L657" s="15"/>
      <c r="M657" s="15"/>
      <c r="N657" s="15"/>
      <c r="O657" s="15"/>
      <c r="P657" s="15"/>
    </row>
    <row r="658" ht="15.75" customHeight="1">
      <c r="A658" s="15"/>
      <c r="B658" s="15"/>
      <c r="C658" s="15"/>
      <c r="D658" s="15"/>
      <c r="E658" s="525">
        <v>2.0</v>
      </c>
      <c r="F658" s="525">
        <v>2.0</v>
      </c>
      <c r="G658" s="525">
        <v>2.0</v>
      </c>
      <c r="H658" s="525">
        <v>1.0</v>
      </c>
      <c r="I658" s="525">
        <v>7.0</v>
      </c>
      <c r="J658" s="15"/>
      <c r="K658" s="15"/>
      <c r="L658" s="15"/>
      <c r="M658" s="15"/>
      <c r="N658" s="15"/>
      <c r="O658" s="15"/>
      <c r="P658" s="15"/>
    </row>
    <row r="659" ht="15.75" customHeight="1">
      <c r="A659" s="15"/>
      <c r="B659" s="15"/>
      <c r="C659" s="15"/>
      <c r="D659" s="15"/>
      <c r="E659" s="525"/>
      <c r="F659" s="525"/>
      <c r="G659" s="525"/>
      <c r="H659" s="525"/>
      <c r="I659" s="525"/>
      <c r="J659" s="15"/>
      <c r="K659" s="15"/>
      <c r="L659" s="15"/>
      <c r="M659" s="15"/>
      <c r="N659" s="15"/>
      <c r="O659" s="15"/>
      <c r="P659" s="15"/>
    </row>
    <row r="660" ht="15.75" customHeight="1">
      <c r="A660" s="16"/>
      <c r="B660" s="16"/>
      <c r="C660" s="16"/>
      <c r="D660" s="16"/>
      <c r="E660" s="525"/>
      <c r="F660" s="525"/>
      <c r="G660" s="525"/>
      <c r="H660" s="525"/>
      <c r="I660" s="525"/>
      <c r="J660" s="16"/>
      <c r="K660" s="16"/>
      <c r="L660" s="16"/>
      <c r="M660" s="16"/>
      <c r="N660" s="16"/>
      <c r="O660" s="16"/>
      <c r="P660" s="16"/>
    </row>
    <row r="661" ht="15.75" customHeight="1">
      <c r="A661" s="579">
        <v>52.0</v>
      </c>
      <c r="B661" s="581" t="s">
        <v>180</v>
      </c>
      <c r="C661" s="593" t="s">
        <v>181</v>
      </c>
      <c r="D661" s="593" t="s">
        <v>182</v>
      </c>
      <c r="E661" s="505">
        <v>3.0</v>
      </c>
      <c r="F661" s="505">
        <v>2.0</v>
      </c>
      <c r="G661" s="505">
        <v>3.0</v>
      </c>
      <c r="H661" s="505">
        <v>2.0</v>
      </c>
      <c r="I661" s="505">
        <v>10.0</v>
      </c>
      <c r="J661" s="575">
        <f>AVERAGE(I661:I672)</f>
        <v>8.083333333</v>
      </c>
      <c r="K661" s="575">
        <v>3.0</v>
      </c>
      <c r="L661" s="575">
        <v>3.0</v>
      </c>
      <c r="M661" s="575">
        <v>3.0</v>
      </c>
      <c r="N661" s="575">
        <v>4.0</v>
      </c>
      <c r="O661" s="575">
        <f>SUM(K661:N672)</f>
        <v>13</v>
      </c>
      <c r="P661" s="577">
        <f>SUM(J661,O661)</f>
        <v>21.08333333</v>
      </c>
    </row>
    <row r="662" ht="15.75" customHeight="1">
      <c r="A662" s="15"/>
      <c r="B662" s="15"/>
      <c r="C662" s="15"/>
      <c r="D662" s="15"/>
      <c r="E662" s="505">
        <v>3.0</v>
      </c>
      <c r="F662" s="505">
        <v>2.0</v>
      </c>
      <c r="G662" s="505">
        <v>3.0</v>
      </c>
      <c r="H662" s="505">
        <v>2.0</v>
      </c>
      <c r="I662" s="505">
        <v>10.0</v>
      </c>
      <c r="J662" s="15"/>
      <c r="K662" s="15"/>
      <c r="L662" s="15"/>
      <c r="M662" s="15"/>
      <c r="N662" s="15"/>
      <c r="O662" s="15"/>
      <c r="P662" s="15"/>
    </row>
    <row r="663" ht="15.75" customHeight="1">
      <c r="A663" s="15"/>
      <c r="B663" s="15"/>
      <c r="C663" s="15"/>
      <c r="D663" s="15"/>
      <c r="E663" s="505">
        <v>3.0</v>
      </c>
      <c r="F663" s="505">
        <v>2.0</v>
      </c>
      <c r="G663" s="505">
        <v>3.0</v>
      </c>
      <c r="H663" s="505">
        <v>2.0</v>
      </c>
      <c r="I663" s="505">
        <v>10.0</v>
      </c>
      <c r="J663" s="15"/>
      <c r="K663" s="15"/>
      <c r="L663" s="15"/>
      <c r="M663" s="15"/>
      <c r="N663" s="15"/>
      <c r="O663" s="15"/>
      <c r="P663" s="15"/>
    </row>
    <row r="664" ht="15.75" customHeight="1">
      <c r="A664" s="15"/>
      <c r="B664" s="15"/>
      <c r="C664" s="15"/>
      <c r="D664" s="15"/>
      <c r="E664" s="505">
        <v>1.0</v>
      </c>
      <c r="F664" s="505">
        <v>0.0</v>
      </c>
      <c r="G664" s="505">
        <v>0.0</v>
      </c>
      <c r="H664" s="505">
        <v>0.0</v>
      </c>
      <c r="I664" s="505">
        <v>1.0</v>
      </c>
      <c r="J664" s="15"/>
      <c r="K664" s="15"/>
      <c r="L664" s="15"/>
      <c r="M664" s="15"/>
      <c r="N664" s="15"/>
      <c r="O664" s="15"/>
      <c r="P664" s="15"/>
    </row>
    <row r="665" ht="15.75" customHeight="1">
      <c r="A665" s="15"/>
      <c r="B665" s="15"/>
      <c r="C665" s="15"/>
      <c r="D665" s="15"/>
      <c r="E665" s="505">
        <v>2.0</v>
      </c>
      <c r="F665" s="505">
        <v>1.0</v>
      </c>
      <c r="G665" s="505">
        <v>2.0</v>
      </c>
      <c r="H665" s="505">
        <v>2.0</v>
      </c>
      <c r="I665" s="505">
        <v>7.0</v>
      </c>
      <c r="J665" s="15"/>
      <c r="K665" s="15"/>
      <c r="L665" s="15"/>
      <c r="M665" s="15"/>
      <c r="N665" s="15"/>
      <c r="O665" s="15"/>
      <c r="P665" s="15"/>
    </row>
    <row r="666" ht="15.75" customHeight="1">
      <c r="A666" s="15"/>
      <c r="B666" s="15"/>
      <c r="C666" s="15"/>
      <c r="D666" s="15"/>
      <c r="E666" s="505">
        <v>2.0</v>
      </c>
      <c r="F666" s="505">
        <v>1.0</v>
      </c>
      <c r="G666" s="505">
        <v>2.0</v>
      </c>
      <c r="H666" s="505">
        <v>1.0</v>
      </c>
      <c r="I666" s="505">
        <v>6.0</v>
      </c>
      <c r="J666" s="15"/>
      <c r="K666" s="15"/>
      <c r="L666" s="15"/>
      <c r="M666" s="15"/>
      <c r="N666" s="15"/>
      <c r="O666" s="15"/>
      <c r="P666" s="15"/>
    </row>
    <row r="667" ht="15.75" customHeight="1">
      <c r="A667" s="15"/>
      <c r="B667" s="15"/>
      <c r="C667" s="15"/>
      <c r="D667" s="15"/>
      <c r="E667" s="505">
        <v>3.0</v>
      </c>
      <c r="F667" s="505">
        <v>3.0</v>
      </c>
      <c r="G667" s="505">
        <v>1.0</v>
      </c>
      <c r="H667" s="505">
        <v>2.0</v>
      </c>
      <c r="I667" s="505">
        <v>8.0</v>
      </c>
      <c r="J667" s="15"/>
      <c r="K667" s="15"/>
      <c r="L667" s="15"/>
      <c r="M667" s="15"/>
      <c r="N667" s="15"/>
      <c r="O667" s="15"/>
      <c r="P667" s="15"/>
    </row>
    <row r="668" ht="15.75" customHeight="1">
      <c r="A668" s="15"/>
      <c r="B668" s="15"/>
      <c r="C668" s="15"/>
      <c r="D668" s="15"/>
      <c r="E668" s="505">
        <v>2.0</v>
      </c>
      <c r="F668" s="505">
        <v>1.0</v>
      </c>
      <c r="G668" s="505">
        <v>3.0</v>
      </c>
      <c r="H668" s="505">
        <v>2.0</v>
      </c>
      <c r="I668" s="505">
        <v>8.0</v>
      </c>
      <c r="J668" s="15"/>
      <c r="K668" s="15"/>
      <c r="L668" s="15"/>
      <c r="M668" s="15"/>
      <c r="N668" s="15"/>
      <c r="O668" s="15"/>
      <c r="P668" s="15"/>
    </row>
    <row r="669" ht="15.75" customHeight="1">
      <c r="A669" s="15"/>
      <c r="B669" s="15"/>
      <c r="C669" s="15"/>
      <c r="D669" s="15"/>
      <c r="E669" s="505">
        <v>3.0</v>
      </c>
      <c r="F669" s="505">
        <v>1.0</v>
      </c>
      <c r="G669" s="505">
        <v>3.0</v>
      </c>
      <c r="H669" s="505">
        <v>1.0</v>
      </c>
      <c r="I669" s="505">
        <v>8.0</v>
      </c>
      <c r="J669" s="15"/>
      <c r="K669" s="15"/>
      <c r="L669" s="15"/>
      <c r="M669" s="15"/>
      <c r="N669" s="15"/>
      <c r="O669" s="15"/>
      <c r="P669" s="15"/>
    </row>
    <row r="670" ht="15.75" customHeight="1">
      <c r="A670" s="15"/>
      <c r="B670" s="15"/>
      <c r="C670" s="15"/>
      <c r="D670" s="15"/>
      <c r="E670" s="505">
        <v>3.0</v>
      </c>
      <c r="F670" s="505">
        <v>2.0</v>
      </c>
      <c r="G670" s="505">
        <v>2.0</v>
      </c>
      <c r="H670" s="505">
        <v>2.0</v>
      </c>
      <c r="I670" s="505">
        <v>9.0</v>
      </c>
      <c r="J670" s="15"/>
      <c r="K670" s="15"/>
      <c r="L670" s="15"/>
      <c r="M670" s="15"/>
      <c r="N670" s="15"/>
      <c r="O670" s="15"/>
      <c r="P670" s="15"/>
    </row>
    <row r="671" ht="15.75" customHeight="1">
      <c r="A671" s="15"/>
      <c r="B671" s="15"/>
      <c r="C671" s="15"/>
      <c r="D671" s="15"/>
      <c r="E671" s="505">
        <v>3.0</v>
      </c>
      <c r="F671" s="505">
        <v>2.0</v>
      </c>
      <c r="G671" s="505">
        <v>3.0</v>
      </c>
      <c r="H671" s="505">
        <v>2.0</v>
      </c>
      <c r="I671" s="505">
        <v>10.0</v>
      </c>
      <c r="J671" s="15"/>
      <c r="K671" s="15"/>
      <c r="L671" s="15"/>
      <c r="M671" s="15"/>
      <c r="N671" s="15"/>
      <c r="O671" s="15"/>
      <c r="P671" s="15"/>
    </row>
    <row r="672" ht="15.75" customHeight="1">
      <c r="A672" s="16"/>
      <c r="B672" s="16"/>
      <c r="C672" s="16"/>
      <c r="D672" s="16"/>
      <c r="E672" s="505">
        <v>3.0</v>
      </c>
      <c r="F672" s="505">
        <v>2.0</v>
      </c>
      <c r="G672" s="505">
        <v>3.0</v>
      </c>
      <c r="H672" s="505">
        <v>2.0</v>
      </c>
      <c r="I672" s="505">
        <v>10.0</v>
      </c>
      <c r="J672" s="16"/>
      <c r="K672" s="16"/>
      <c r="L672" s="16"/>
      <c r="M672" s="16"/>
      <c r="N672" s="16"/>
      <c r="O672" s="16"/>
      <c r="P672" s="16"/>
    </row>
    <row r="673" ht="15.75" customHeight="1">
      <c r="A673" s="579">
        <v>53.0</v>
      </c>
      <c r="B673" s="581" t="s">
        <v>183</v>
      </c>
      <c r="C673" s="593" t="s">
        <v>184</v>
      </c>
      <c r="D673" s="593" t="s">
        <v>185</v>
      </c>
      <c r="E673" s="525">
        <v>3.0</v>
      </c>
      <c r="F673" s="525">
        <v>2.0</v>
      </c>
      <c r="G673" s="525">
        <v>3.0</v>
      </c>
      <c r="H673" s="525">
        <v>2.0</v>
      </c>
      <c r="I673" s="525">
        <v>10.0</v>
      </c>
      <c r="J673" s="575">
        <f>AVERAGE(I673:I683)</f>
        <v>9.272727273</v>
      </c>
      <c r="K673" s="576">
        <v>3.0</v>
      </c>
      <c r="L673" s="576">
        <v>3.0</v>
      </c>
      <c r="M673" s="576">
        <v>3.0</v>
      </c>
      <c r="N673" s="576">
        <v>4.0</v>
      </c>
      <c r="O673" s="576">
        <f>SUM(K673:N683)</f>
        <v>13</v>
      </c>
      <c r="P673" s="577">
        <f>SUM(J673,O673)</f>
        <v>22.27272727</v>
      </c>
    </row>
    <row r="674" ht="15.75" customHeight="1">
      <c r="A674" s="15"/>
      <c r="B674" s="15"/>
      <c r="C674" s="15"/>
      <c r="D674" s="15"/>
      <c r="E674" s="525">
        <v>3.0</v>
      </c>
      <c r="F674" s="525">
        <v>2.0</v>
      </c>
      <c r="G674" s="525">
        <v>3.0</v>
      </c>
      <c r="H674" s="525">
        <v>2.0</v>
      </c>
      <c r="I674" s="525">
        <v>10.0</v>
      </c>
      <c r="J674" s="15"/>
      <c r="K674" s="15"/>
      <c r="L674" s="15"/>
      <c r="M674" s="15"/>
      <c r="N674" s="15"/>
      <c r="O674" s="15"/>
      <c r="P674" s="15"/>
    </row>
    <row r="675" ht="15.75" customHeight="1">
      <c r="A675" s="15"/>
      <c r="B675" s="15"/>
      <c r="C675" s="15"/>
      <c r="D675" s="15"/>
      <c r="E675" s="525">
        <v>3.0</v>
      </c>
      <c r="F675" s="525">
        <v>1.0</v>
      </c>
      <c r="G675" s="525">
        <v>3.0</v>
      </c>
      <c r="H675" s="525">
        <v>1.0</v>
      </c>
      <c r="I675" s="525">
        <v>8.0</v>
      </c>
      <c r="J675" s="15"/>
      <c r="K675" s="15"/>
      <c r="L675" s="15"/>
      <c r="M675" s="15"/>
      <c r="N675" s="15"/>
      <c r="O675" s="15"/>
      <c r="P675" s="15"/>
    </row>
    <row r="676" ht="15.75" customHeight="1">
      <c r="A676" s="15"/>
      <c r="B676" s="15"/>
      <c r="C676" s="15"/>
      <c r="D676" s="15"/>
      <c r="E676" s="525">
        <v>3.0</v>
      </c>
      <c r="F676" s="525">
        <v>2.0</v>
      </c>
      <c r="G676" s="525">
        <v>3.0</v>
      </c>
      <c r="H676" s="525">
        <v>2.0</v>
      </c>
      <c r="I676" s="525">
        <v>10.0</v>
      </c>
      <c r="J676" s="15"/>
      <c r="K676" s="15"/>
      <c r="L676" s="15"/>
      <c r="M676" s="15"/>
      <c r="N676" s="15"/>
      <c r="O676" s="15"/>
      <c r="P676" s="15"/>
    </row>
    <row r="677" ht="15.75" customHeight="1">
      <c r="A677" s="15"/>
      <c r="B677" s="15"/>
      <c r="C677" s="15"/>
      <c r="D677" s="15"/>
      <c r="E677" s="525">
        <v>3.0</v>
      </c>
      <c r="F677" s="525">
        <v>2.0</v>
      </c>
      <c r="G677" s="525">
        <v>3.0</v>
      </c>
      <c r="H677" s="525">
        <v>1.0</v>
      </c>
      <c r="I677" s="525">
        <v>9.0</v>
      </c>
      <c r="J677" s="15"/>
      <c r="K677" s="15"/>
      <c r="L677" s="15"/>
      <c r="M677" s="15"/>
      <c r="N677" s="15"/>
      <c r="O677" s="15"/>
      <c r="P677" s="15"/>
    </row>
    <row r="678" ht="15.75" customHeight="1">
      <c r="A678" s="15"/>
      <c r="B678" s="15"/>
      <c r="C678" s="15"/>
      <c r="D678" s="15"/>
      <c r="E678" s="525">
        <v>3.0</v>
      </c>
      <c r="F678" s="525">
        <v>1.0</v>
      </c>
      <c r="G678" s="525">
        <v>1.0</v>
      </c>
      <c r="H678" s="525">
        <v>2.0</v>
      </c>
      <c r="I678" s="525">
        <v>8.0</v>
      </c>
      <c r="J678" s="15"/>
      <c r="K678" s="15"/>
      <c r="L678" s="15"/>
      <c r="M678" s="15"/>
      <c r="N678" s="15"/>
      <c r="O678" s="15"/>
      <c r="P678" s="15"/>
    </row>
    <row r="679" ht="15.75" customHeight="1">
      <c r="A679" s="15"/>
      <c r="B679" s="15"/>
      <c r="C679" s="15"/>
      <c r="D679" s="15"/>
      <c r="E679" s="525">
        <v>3.0</v>
      </c>
      <c r="F679" s="525">
        <v>1.0</v>
      </c>
      <c r="G679" s="525">
        <v>3.0</v>
      </c>
      <c r="H679" s="525">
        <v>2.0</v>
      </c>
      <c r="I679" s="525">
        <v>9.0</v>
      </c>
      <c r="J679" s="15"/>
      <c r="K679" s="15"/>
      <c r="L679" s="15"/>
      <c r="M679" s="15"/>
      <c r="N679" s="15"/>
      <c r="O679" s="15"/>
      <c r="P679" s="15"/>
    </row>
    <row r="680" ht="15.75" customHeight="1">
      <c r="A680" s="15"/>
      <c r="B680" s="15"/>
      <c r="C680" s="15"/>
      <c r="D680" s="15"/>
      <c r="E680" s="525">
        <v>3.0</v>
      </c>
      <c r="F680" s="525">
        <v>2.0</v>
      </c>
      <c r="G680" s="525">
        <v>3.0</v>
      </c>
      <c r="H680" s="525">
        <v>1.0</v>
      </c>
      <c r="I680" s="525">
        <v>9.0</v>
      </c>
      <c r="J680" s="15"/>
      <c r="K680" s="15"/>
      <c r="L680" s="15"/>
      <c r="M680" s="15"/>
      <c r="N680" s="15"/>
      <c r="O680" s="15"/>
      <c r="P680" s="15"/>
    </row>
    <row r="681" ht="15.75" customHeight="1">
      <c r="A681" s="15"/>
      <c r="B681" s="15"/>
      <c r="C681" s="15"/>
      <c r="D681" s="15"/>
      <c r="E681" s="525">
        <v>3.0</v>
      </c>
      <c r="F681" s="525">
        <v>2.0</v>
      </c>
      <c r="G681" s="525">
        <v>3.0</v>
      </c>
      <c r="H681" s="525">
        <v>1.0</v>
      </c>
      <c r="I681" s="525">
        <v>9.0</v>
      </c>
      <c r="J681" s="15"/>
      <c r="K681" s="15"/>
      <c r="L681" s="15"/>
      <c r="M681" s="15"/>
      <c r="N681" s="15"/>
      <c r="O681" s="15"/>
      <c r="P681" s="15"/>
    </row>
    <row r="682" ht="15.75" customHeight="1">
      <c r="A682" s="15"/>
      <c r="B682" s="15"/>
      <c r="C682" s="15"/>
      <c r="D682" s="15"/>
      <c r="E682" s="310">
        <v>3.0</v>
      </c>
      <c r="F682" s="310">
        <v>2.0</v>
      </c>
      <c r="G682" s="310">
        <v>3.0</v>
      </c>
      <c r="H682" s="310">
        <v>2.0</v>
      </c>
      <c r="I682" s="310">
        <v>10.0</v>
      </c>
      <c r="J682" s="15"/>
      <c r="K682" s="15"/>
      <c r="L682" s="15"/>
      <c r="M682" s="15"/>
      <c r="N682" s="15"/>
      <c r="O682" s="15"/>
      <c r="P682" s="15"/>
    </row>
    <row r="683" ht="15.75" customHeight="1">
      <c r="A683" s="16"/>
      <c r="B683" s="16"/>
      <c r="C683" s="16"/>
      <c r="D683" s="16"/>
      <c r="E683" s="310">
        <v>3.0</v>
      </c>
      <c r="F683" s="310">
        <v>2.0</v>
      </c>
      <c r="G683" s="310">
        <v>3.0</v>
      </c>
      <c r="H683" s="310">
        <v>2.0</v>
      </c>
      <c r="I683" s="310">
        <v>10.0</v>
      </c>
      <c r="J683" s="16"/>
      <c r="K683" s="16"/>
      <c r="L683" s="16"/>
      <c r="M683" s="16"/>
      <c r="N683" s="16"/>
      <c r="O683" s="16"/>
      <c r="P683" s="16"/>
    </row>
    <row r="684" ht="15.75" customHeight="1">
      <c r="A684" s="579">
        <v>54.0</v>
      </c>
      <c r="B684" s="581" t="s">
        <v>186</v>
      </c>
      <c r="C684" s="593" t="s">
        <v>187</v>
      </c>
      <c r="D684" s="593" t="s">
        <v>188</v>
      </c>
      <c r="E684" s="310">
        <v>3.0</v>
      </c>
      <c r="F684" s="310">
        <v>2.0</v>
      </c>
      <c r="G684" s="310">
        <v>3.0</v>
      </c>
      <c r="H684" s="310">
        <v>2.0</v>
      </c>
      <c r="I684" s="310">
        <v>10.0</v>
      </c>
      <c r="J684" s="575">
        <f>AVERAGE(I684:I695)</f>
        <v>9.583333333</v>
      </c>
      <c r="K684" s="581">
        <v>3.0</v>
      </c>
      <c r="L684" s="581">
        <v>3.0</v>
      </c>
      <c r="M684" s="581">
        <v>3.0</v>
      </c>
      <c r="N684" s="581">
        <v>4.0</v>
      </c>
      <c r="O684" s="576">
        <f>SUM(K684:N695)</f>
        <v>13</v>
      </c>
      <c r="P684" s="577">
        <f>SUM(J684,O684)</f>
        <v>22.58333333</v>
      </c>
    </row>
    <row r="685" ht="15.75" customHeight="1">
      <c r="A685" s="15"/>
      <c r="B685" s="15"/>
      <c r="C685" s="15"/>
      <c r="D685" s="15"/>
      <c r="E685" s="525">
        <v>3.0</v>
      </c>
      <c r="F685" s="525">
        <v>2.0</v>
      </c>
      <c r="G685" s="525">
        <v>3.0</v>
      </c>
      <c r="H685" s="525">
        <v>2.0</v>
      </c>
      <c r="I685" s="525">
        <v>10.0</v>
      </c>
      <c r="J685" s="15"/>
      <c r="K685" s="15"/>
      <c r="L685" s="15"/>
      <c r="M685" s="15"/>
      <c r="N685" s="15"/>
      <c r="O685" s="15"/>
      <c r="P685" s="15"/>
    </row>
    <row r="686" ht="15.75" customHeight="1">
      <c r="A686" s="15"/>
      <c r="B686" s="15"/>
      <c r="C686" s="15"/>
      <c r="D686" s="15"/>
      <c r="E686" s="525">
        <v>3.0</v>
      </c>
      <c r="F686" s="525">
        <v>2.0</v>
      </c>
      <c r="G686" s="525">
        <v>3.0</v>
      </c>
      <c r="H686" s="525">
        <v>2.0</v>
      </c>
      <c r="I686" s="525">
        <v>10.0</v>
      </c>
      <c r="J686" s="15"/>
      <c r="K686" s="15"/>
      <c r="L686" s="15"/>
      <c r="M686" s="15"/>
      <c r="N686" s="15"/>
      <c r="O686" s="15"/>
      <c r="P686" s="15"/>
    </row>
    <row r="687" ht="15.75" customHeight="1">
      <c r="A687" s="15"/>
      <c r="B687" s="15"/>
      <c r="C687" s="15"/>
      <c r="D687" s="15"/>
      <c r="E687" s="525">
        <v>3.0</v>
      </c>
      <c r="F687" s="525">
        <v>2.0</v>
      </c>
      <c r="G687" s="525">
        <v>3.0</v>
      </c>
      <c r="H687" s="525">
        <v>2.0</v>
      </c>
      <c r="I687" s="525">
        <v>10.0</v>
      </c>
      <c r="J687" s="15"/>
      <c r="K687" s="15"/>
      <c r="L687" s="15"/>
      <c r="M687" s="15"/>
      <c r="N687" s="15"/>
      <c r="O687" s="15"/>
      <c r="P687" s="15"/>
    </row>
    <row r="688" ht="15.75" customHeight="1">
      <c r="A688" s="15"/>
      <c r="B688" s="15"/>
      <c r="C688" s="15"/>
      <c r="D688" s="15"/>
      <c r="E688" s="525">
        <v>3.0</v>
      </c>
      <c r="F688" s="525">
        <v>2.0</v>
      </c>
      <c r="G688" s="525">
        <v>3.0</v>
      </c>
      <c r="H688" s="525">
        <v>1.0</v>
      </c>
      <c r="I688" s="525">
        <v>9.0</v>
      </c>
      <c r="J688" s="15"/>
      <c r="K688" s="15"/>
      <c r="L688" s="15"/>
      <c r="M688" s="15"/>
      <c r="N688" s="15"/>
      <c r="O688" s="15"/>
      <c r="P688" s="15"/>
    </row>
    <row r="689" ht="15.75" customHeight="1">
      <c r="A689" s="15"/>
      <c r="B689" s="15"/>
      <c r="C689" s="15"/>
      <c r="D689" s="15"/>
      <c r="E689" s="525">
        <v>3.0</v>
      </c>
      <c r="F689" s="525">
        <v>1.0</v>
      </c>
      <c r="G689" s="525">
        <v>3.0</v>
      </c>
      <c r="H689" s="525">
        <v>2.0</v>
      </c>
      <c r="I689" s="525">
        <v>9.0</v>
      </c>
      <c r="J689" s="15"/>
      <c r="K689" s="15"/>
      <c r="L689" s="15"/>
      <c r="M689" s="15"/>
      <c r="N689" s="15"/>
      <c r="O689" s="15"/>
      <c r="P689" s="15"/>
    </row>
    <row r="690" ht="15.75" customHeight="1">
      <c r="A690" s="15"/>
      <c r="B690" s="15"/>
      <c r="C690" s="15"/>
      <c r="D690" s="15"/>
      <c r="E690" s="525">
        <v>3.0</v>
      </c>
      <c r="F690" s="525">
        <v>1.0</v>
      </c>
      <c r="G690" s="525">
        <v>3.0</v>
      </c>
      <c r="H690" s="525">
        <v>2.0</v>
      </c>
      <c r="I690" s="525">
        <v>9.0</v>
      </c>
      <c r="J690" s="15"/>
      <c r="K690" s="15"/>
      <c r="L690" s="15"/>
      <c r="M690" s="15"/>
      <c r="N690" s="15"/>
      <c r="O690" s="15"/>
      <c r="P690" s="15"/>
    </row>
    <row r="691" ht="15.75" customHeight="1">
      <c r="A691" s="15"/>
      <c r="B691" s="15"/>
      <c r="C691" s="15"/>
      <c r="D691" s="15"/>
      <c r="E691" s="525">
        <v>3.0</v>
      </c>
      <c r="F691" s="525">
        <v>2.0</v>
      </c>
      <c r="G691" s="525">
        <v>3.0</v>
      </c>
      <c r="H691" s="525">
        <v>1.0</v>
      </c>
      <c r="I691" s="525">
        <v>9.0</v>
      </c>
      <c r="J691" s="15"/>
      <c r="K691" s="15"/>
      <c r="L691" s="15"/>
      <c r="M691" s="15"/>
      <c r="N691" s="15"/>
      <c r="O691" s="15"/>
      <c r="P691" s="15"/>
    </row>
    <row r="692" ht="15.75" customHeight="1">
      <c r="A692" s="15"/>
      <c r="B692" s="15"/>
      <c r="C692" s="15"/>
      <c r="D692" s="15"/>
      <c r="E692" s="525">
        <v>3.0</v>
      </c>
      <c r="F692" s="525">
        <v>2.0</v>
      </c>
      <c r="G692" s="525">
        <v>3.0</v>
      </c>
      <c r="H692" s="525">
        <v>1.0</v>
      </c>
      <c r="I692" s="525">
        <v>9.0</v>
      </c>
      <c r="J692" s="15"/>
      <c r="K692" s="15"/>
      <c r="L692" s="15"/>
      <c r="M692" s="15"/>
      <c r="N692" s="15"/>
      <c r="O692" s="15"/>
      <c r="P692" s="15"/>
    </row>
    <row r="693" ht="15.75" customHeight="1">
      <c r="A693" s="15"/>
      <c r="B693" s="15"/>
      <c r="C693" s="15"/>
      <c r="D693" s="15"/>
      <c r="E693" s="310">
        <v>3.0</v>
      </c>
      <c r="F693" s="310">
        <v>2.0</v>
      </c>
      <c r="G693" s="310">
        <v>3.0</v>
      </c>
      <c r="H693" s="310">
        <v>2.0</v>
      </c>
      <c r="I693" s="310">
        <v>10.0</v>
      </c>
      <c r="J693" s="15"/>
      <c r="K693" s="15"/>
      <c r="L693" s="15"/>
      <c r="M693" s="15"/>
      <c r="N693" s="15"/>
      <c r="O693" s="15"/>
      <c r="P693" s="15"/>
    </row>
    <row r="694" ht="15.75" customHeight="1">
      <c r="A694" s="15"/>
      <c r="B694" s="15"/>
      <c r="C694" s="15"/>
      <c r="D694" s="15"/>
      <c r="E694" s="310">
        <v>3.0</v>
      </c>
      <c r="F694" s="310">
        <v>2.0</v>
      </c>
      <c r="G694" s="310">
        <v>3.0</v>
      </c>
      <c r="H694" s="310">
        <v>2.0</v>
      </c>
      <c r="I694" s="310">
        <v>10.0</v>
      </c>
      <c r="J694" s="15"/>
      <c r="K694" s="15"/>
      <c r="L694" s="15"/>
      <c r="M694" s="15"/>
      <c r="N694" s="15"/>
      <c r="O694" s="15"/>
      <c r="P694" s="15"/>
    </row>
    <row r="695" ht="15.75" customHeight="1">
      <c r="A695" s="16"/>
      <c r="B695" s="16"/>
      <c r="C695" s="16"/>
      <c r="D695" s="16"/>
      <c r="E695" s="310">
        <v>3.0</v>
      </c>
      <c r="F695" s="310">
        <v>2.0</v>
      </c>
      <c r="G695" s="310">
        <v>3.0</v>
      </c>
      <c r="H695" s="310">
        <v>2.0</v>
      </c>
      <c r="I695" s="310">
        <v>10.0</v>
      </c>
      <c r="J695" s="16"/>
      <c r="K695" s="16"/>
      <c r="L695" s="16"/>
      <c r="M695" s="16"/>
      <c r="N695" s="16"/>
      <c r="O695" s="16"/>
      <c r="P695" s="16"/>
    </row>
    <row r="696" ht="15.75" customHeight="1">
      <c r="A696" s="579">
        <v>55.0</v>
      </c>
      <c r="B696" s="581" t="s">
        <v>189</v>
      </c>
      <c r="C696" s="593" t="s">
        <v>190</v>
      </c>
      <c r="D696" s="593" t="s">
        <v>191</v>
      </c>
      <c r="E696" s="505">
        <v>3.0</v>
      </c>
      <c r="F696" s="505">
        <v>2.0</v>
      </c>
      <c r="G696" s="505">
        <v>3.0</v>
      </c>
      <c r="H696" s="505">
        <v>2.0</v>
      </c>
      <c r="I696" s="505">
        <v>10.0</v>
      </c>
      <c r="J696" s="575">
        <f>AVERAGE(I696:I707)</f>
        <v>8.083333333</v>
      </c>
      <c r="K696" s="581">
        <v>3.0</v>
      </c>
      <c r="L696" s="581">
        <v>3.0</v>
      </c>
      <c r="M696" s="581">
        <v>3.0</v>
      </c>
      <c r="N696" s="581">
        <v>4.0</v>
      </c>
      <c r="O696" s="576">
        <f>SUM(K696:N707)</f>
        <v>13</v>
      </c>
      <c r="P696" s="587">
        <f>SUM(J696,O696)</f>
        <v>21.08333333</v>
      </c>
    </row>
    <row r="697" ht="15.75" customHeight="1">
      <c r="A697" s="15"/>
      <c r="B697" s="15"/>
      <c r="C697" s="15"/>
      <c r="D697" s="15"/>
      <c r="E697" s="505">
        <v>3.0</v>
      </c>
      <c r="F697" s="505">
        <v>2.0</v>
      </c>
      <c r="G697" s="505">
        <v>3.0</v>
      </c>
      <c r="H697" s="505">
        <v>2.0</v>
      </c>
      <c r="I697" s="505">
        <v>10.0</v>
      </c>
      <c r="J697" s="15"/>
      <c r="K697" s="15"/>
      <c r="L697" s="15"/>
      <c r="M697" s="15"/>
      <c r="N697" s="15"/>
      <c r="O697" s="15"/>
      <c r="P697" s="15"/>
    </row>
    <row r="698" ht="15.75" customHeight="1">
      <c r="A698" s="15"/>
      <c r="B698" s="15"/>
      <c r="C698" s="15"/>
      <c r="D698" s="15"/>
      <c r="E698" s="505">
        <v>3.0</v>
      </c>
      <c r="F698" s="505">
        <v>2.0</v>
      </c>
      <c r="G698" s="505">
        <v>3.0</v>
      </c>
      <c r="H698" s="505">
        <v>2.0</v>
      </c>
      <c r="I698" s="505">
        <v>10.0</v>
      </c>
      <c r="J698" s="15"/>
      <c r="K698" s="15"/>
      <c r="L698" s="15"/>
      <c r="M698" s="15"/>
      <c r="N698" s="15"/>
      <c r="O698" s="15"/>
      <c r="P698" s="15"/>
    </row>
    <row r="699" ht="15.75" customHeight="1">
      <c r="A699" s="15"/>
      <c r="B699" s="15"/>
      <c r="C699" s="15"/>
      <c r="D699" s="15"/>
      <c r="E699" s="505">
        <v>1.0</v>
      </c>
      <c r="F699" s="505">
        <v>0.0</v>
      </c>
      <c r="G699" s="505">
        <v>0.0</v>
      </c>
      <c r="H699" s="505">
        <v>0.0</v>
      </c>
      <c r="I699" s="505">
        <v>1.0</v>
      </c>
      <c r="J699" s="15"/>
      <c r="K699" s="15"/>
      <c r="L699" s="15"/>
      <c r="M699" s="15"/>
      <c r="N699" s="15"/>
      <c r="O699" s="15"/>
      <c r="P699" s="15"/>
    </row>
    <row r="700" ht="15.75" customHeight="1">
      <c r="A700" s="15"/>
      <c r="B700" s="15"/>
      <c r="C700" s="15"/>
      <c r="D700" s="15"/>
      <c r="E700" s="505">
        <v>2.0</v>
      </c>
      <c r="F700" s="505">
        <v>1.0</v>
      </c>
      <c r="G700" s="505">
        <v>2.0</v>
      </c>
      <c r="H700" s="505">
        <v>2.0</v>
      </c>
      <c r="I700" s="505">
        <v>7.0</v>
      </c>
      <c r="J700" s="15"/>
      <c r="K700" s="15"/>
      <c r="L700" s="15"/>
      <c r="M700" s="15"/>
      <c r="N700" s="15"/>
      <c r="O700" s="15"/>
      <c r="P700" s="15"/>
    </row>
    <row r="701" ht="15.75" customHeight="1">
      <c r="A701" s="15"/>
      <c r="B701" s="15"/>
      <c r="C701" s="15"/>
      <c r="D701" s="15"/>
      <c r="E701" s="505">
        <v>2.0</v>
      </c>
      <c r="F701" s="505">
        <v>1.0</v>
      </c>
      <c r="G701" s="505">
        <v>2.0</v>
      </c>
      <c r="H701" s="505">
        <v>1.0</v>
      </c>
      <c r="I701" s="505">
        <v>6.0</v>
      </c>
      <c r="J701" s="15"/>
      <c r="K701" s="15"/>
      <c r="L701" s="15"/>
      <c r="M701" s="15"/>
      <c r="N701" s="15"/>
      <c r="O701" s="15"/>
      <c r="P701" s="15"/>
    </row>
    <row r="702" ht="15.75" customHeight="1">
      <c r="A702" s="15"/>
      <c r="B702" s="15"/>
      <c r="C702" s="15"/>
      <c r="D702" s="15"/>
      <c r="E702" s="505">
        <v>3.0</v>
      </c>
      <c r="F702" s="505">
        <v>3.0</v>
      </c>
      <c r="G702" s="505">
        <v>1.0</v>
      </c>
      <c r="H702" s="505">
        <v>2.0</v>
      </c>
      <c r="I702" s="505">
        <v>8.0</v>
      </c>
      <c r="J702" s="15"/>
      <c r="K702" s="15"/>
      <c r="L702" s="15"/>
      <c r="M702" s="15"/>
      <c r="N702" s="15"/>
      <c r="O702" s="15"/>
      <c r="P702" s="15"/>
    </row>
    <row r="703" ht="15.75" customHeight="1">
      <c r="A703" s="15"/>
      <c r="B703" s="15"/>
      <c r="C703" s="15"/>
      <c r="D703" s="15"/>
      <c r="E703" s="505">
        <v>2.0</v>
      </c>
      <c r="F703" s="505">
        <v>1.0</v>
      </c>
      <c r="G703" s="505">
        <v>3.0</v>
      </c>
      <c r="H703" s="505">
        <v>2.0</v>
      </c>
      <c r="I703" s="505">
        <v>8.0</v>
      </c>
      <c r="J703" s="15"/>
      <c r="K703" s="15"/>
      <c r="L703" s="15"/>
      <c r="M703" s="15"/>
      <c r="N703" s="15"/>
      <c r="O703" s="15"/>
      <c r="P703" s="15"/>
    </row>
    <row r="704" ht="15.75" customHeight="1">
      <c r="A704" s="15"/>
      <c r="B704" s="15"/>
      <c r="C704" s="15"/>
      <c r="D704" s="15"/>
      <c r="E704" s="505">
        <v>3.0</v>
      </c>
      <c r="F704" s="505">
        <v>1.0</v>
      </c>
      <c r="G704" s="505">
        <v>3.0</v>
      </c>
      <c r="H704" s="505">
        <v>1.0</v>
      </c>
      <c r="I704" s="505">
        <v>8.0</v>
      </c>
      <c r="J704" s="15"/>
      <c r="K704" s="15"/>
      <c r="L704" s="15"/>
      <c r="M704" s="15"/>
      <c r="N704" s="15"/>
      <c r="O704" s="15"/>
      <c r="P704" s="15"/>
    </row>
    <row r="705" ht="15.75" customHeight="1">
      <c r="A705" s="15"/>
      <c r="B705" s="15"/>
      <c r="C705" s="15"/>
      <c r="D705" s="15"/>
      <c r="E705" s="505">
        <v>3.0</v>
      </c>
      <c r="F705" s="505">
        <v>2.0</v>
      </c>
      <c r="G705" s="505">
        <v>2.0</v>
      </c>
      <c r="H705" s="505">
        <v>2.0</v>
      </c>
      <c r="I705" s="505">
        <v>9.0</v>
      </c>
      <c r="J705" s="15"/>
      <c r="K705" s="15"/>
      <c r="L705" s="15"/>
      <c r="M705" s="15"/>
      <c r="N705" s="15"/>
      <c r="O705" s="15"/>
      <c r="P705" s="15"/>
    </row>
    <row r="706" ht="15.75" customHeight="1">
      <c r="A706" s="15"/>
      <c r="B706" s="15"/>
      <c r="C706" s="15"/>
      <c r="D706" s="15"/>
      <c r="E706" s="505">
        <v>3.0</v>
      </c>
      <c r="F706" s="505">
        <v>2.0</v>
      </c>
      <c r="G706" s="505">
        <v>3.0</v>
      </c>
      <c r="H706" s="505">
        <v>2.0</v>
      </c>
      <c r="I706" s="505">
        <v>10.0</v>
      </c>
      <c r="J706" s="15"/>
      <c r="K706" s="15"/>
      <c r="L706" s="15"/>
      <c r="M706" s="15"/>
      <c r="N706" s="15"/>
      <c r="O706" s="15"/>
      <c r="P706" s="15"/>
    </row>
    <row r="707" ht="15.75" customHeight="1">
      <c r="A707" s="16"/>
      <c r="B707" s="16"/>
      <c r="C707" s="16"/>
      <c r="D707" s="16"/>
      <c r="E707" s="505">
        <v>3.0</v>
      </c>
      <c r="F707" s="505">
        <v>2.0</v>
      </c>
      <c r="G707" s="505">
        <v>3.0</v>
      </c>
      <c r="H707" s="505">
        <v>2.0</v>
      </c>
      <c r="I707" s="505">
        <v>10.0</v>
      </c>
      <c r="J707" s="16"/>
      <c r="K707" s="16"/>
      <c r="L707" s="16"/>
      <c r="M707" s="16"/>
      <c r="N707" s="16"/>
      <c r="O707" s="16"/>
      <c r="P707" s="16"/>
    </row>
    <row r="708" ht="15.75" customHeight="1">
      <c r="A708" s="579">
        <v>56.0</v>
      </c>
      <c r="B708" s="581" t="s">
        <v>192</v>
      </c>
      <c r="C708" s="593" t="s">
        <v>193</v>
      </c>
      <c r="D708" s="593" t="s">
        <v>194</v>
      </c>
      <c r="E708" s="525">
        <v>3.0</v>
      </c>
      <c r="F708" s="525">
        <v>2.0</v>
      </c>
      <c r="G708" s="525">
        <v>3.0</v>
      </c>
      <c r="H708" s="525">
        <v>2.0</v>
      </c>
      <c r="I708" s="525">
        <v>10.0</v>
      </c>
      <c r="J708" s="589">
        <f>AVERAGE(I708:I719)</f>
        <v>9.333333333</v>
      </c>
      <c r="K708" s="581">
        <v>3.0</v>
      </c>
      <c r="L708" s="581">
        <v>3.0</v>
      </c>
      <c r="M708" s="581">
        <v>3.0</v>
      </c>
      <c r="N708" s="581">
        <v>3.0</v>
      </c>
      <c r="O708" s="576">
        <f>SUM(K708:N719)</f>
        <v>12</v>
      </c>
      <c r="P708" s="577">
        <f>SUM(J708,O708)</f>
        <v>21.33333333</v>
      </c>
    </row>
    <row r="709" ht="15.75" customHeight="1">
      <c r="A709" s="15"/>
      <c r="B709" s="15"/>
      <c r="C709" s="15"/>
      <c r="D709" s="15"/>
      <c r="E709" s="525">
        <v>3.0</v>
      </c>
      <c r="F709" s="525">
        <v>2.0</v>
      </c>
      <c r="G709" s="525">
        <v>3.0</v>
      </c>
      <c r="H709" s="525">
        <v>2.0</v>
      </c>
      <c r="I709" s="525">
        <v>10.0</v>
      </c>
      <c r="J709" s="15"/>
      <c r="K709" s="15"/>
      <c r="L709" s="15"/>
      <c r="M709" s="15"/>
      <c r="N709" s="15"/>
      <c r="O709" s="15"/>
      <c r="P709" s="15"/>
    </row>
    <row r="710" ht="15.75" customHeight="1">
      <c r="A710" s="15"/>
      <c r="B710" s="15"/>
      <c r="C710" s="15"/>
      <c r="D710" s="15"/>
      <c r="E710" s="525">
        <v>3.0</v>
      </c>
      <c r="F710" s="525">
        <v>2.0</v>
      </c>
      <c r="G710" s="525">
        <v>3.0</v>
      </c>
      <c r="H710" s="525">
        <v>1.0</v>
      </c>
      <c r="I710" s="525">
        <v>9.0</v>
      </c>
      <c r="J710" s="15"/>
      <c r="K710" s="15"/>
      <c r="L710" s="15"/>
      <c r="M710" s="15"/>
      <c r="N710" s="15"/>
      <c r="O710" s="15"/>
      <c r="P710" s="15"/>
    </row>
    <row r="711" ht="15.75" customHeight="1">
      <c r="A711" s="15"/>
      <c r="B711" s="15"/>
      <c r="C711" s="15"/>
      <c r="D711" s="15"/>
      <c r="E711" s="525">
        <v>3.0</v>
      </c>
      <c r="F711" s="525">
        <v>1.0</v>
      </c>
      <c r="G711" s="525">
        <v>3.0</v>
      </c>
      <c r="H711" s="525">
        <v>2.0</v>
      </c>
      <c r="I711" s="525">
        <v>9.0</v>
      </c>
      <c r="J711" s="15"/>
      <c r="K711" s="15"/>
      <c r="L711" s="15"/>
      <c r="M711" s="15"/>
      <c r="N711" s="15"/>
      <c r="O711" s="15"/>
      <c r="P711" s="15"/>
    </row>
    <row r="712" ht="15.75" customHeight="1">
      <c r="A712" s="15"/>
      <c r="B712" s="15"/>
      <c r="C712" s="15"/>
      <c r="D712" s="15"/>
      <c r="E712" s="525">
        <v>3.0</v>
      </c>
      <c r="F712" s="525">
        <v>2.0</v>
      </c>
      <c r="G712" s="525">
        <v>3.0</v>
      </c>
      <c r="H712" s="525">
        <v>1.0</v>
      </c>
      <c r="I712" s="525">
        <v>9.0</v>
      </c>
      <c r="J712" s="15"/>
      <c r="K712" s="15"/>
      <c r="L712" s="15"/>
      <c r="M712" s="15"/>
      <c r="N712" s="15"/>
      <c r="O712" s="15"/>
      <c r="P712" s="15"/>
    </row>
    <row r="713" ht="15.75" customHeight="1">
      <c r="A713" s="15"/>
      <c r="B713" s="15"/>
      <c r="C713" s="15"/>
      <c r="D713" s="15"/>
      <c r="E713" s="525">
        <v>2.0</v>
      </c>
      <c r="F713" s="525">
        <v>2.0</v>
      </c>
      <c r="G713" s="525">
        <v>3.0</v>
      </c>
      <c r="H713" s="525">
        <v>2.0</v>
      </c>
      <c r="I713" s="525">
        <v>9.0</v>
      </c>
      <c r="J713" s="15"/>
      <c r="K713" s="15"/>
      <c r="L713" s="15"/>
      <c r="M713" s="15"/>
      <c r="N713" s="15"/>
      <c r="O713" s="15"/>
      <c r="P713" s="15"/>
    </row>
    <row r="714" ht="15.75" customHeight="1">
      <c r="A714" s="15"/>
      <c r="B714" s="15"/>
      <c r="C714" s="15"/>
      <c r="D714" s="15"/>
      <c r="E714" s="525">
        <v>2.0</v>
      </c>
      <c r="F714" s="525">
        <v>2.0</v>
      </c>
      <c r="G714" s="525">
        <v>3.0</v>
      </c>
      <c r="H714" s="525">
        <v>2.0</v>
      </c>
      <c r="I714" s="525">
        <v>9.0</v>
      </c>
      <c r="J714" s="15"/>
      <c r="K714" s="15"/>
      <c r="L714" s="15"/>
      <c r="M714" s="15"/>
      <c r="N714" s="15"/>
      <c r="O714" s="15"/>
      <c r="P714" s="15"/>
    </row>
    <row r="715" ht="15.75" customHeight="1">
      <c r="A715" s="15"/>
      <c r="B715" s="15"/>
      <c r="C715" s="15"/>
      <c r="D715" s="15"/>
      <c r="E715" s="525">
        <v>3.0</v>
      </c>
      <c r="F715" s="525">
        <v>2.0</v>
      </c>
      <c r="G715" s="525">
        <v>2.0</v>
      </c>
      <c r="H715" s="525">
        <v>2.0</v>
      </c>
      <c r="I715" s="525">
        <v>9.0</v>
      </c>
      <c r="J715" s="15"/>
      <c r="K715" s="15"/>
      <c r="L715" s="15"/>
      <c r="M715" s="15"/>
      <c r="N715" s="15"/>
      <c r="O715" s="15"/>
      <c r="P715" s="15"/>
    </row>
    <row r="716" ht="15.75" customHeight="1">
      <c r="A716" s="15"/>
      <c r="B716" s="15"/>
      <c r="C716" s="15"/>
      <c r="D716" s="15"/>
      <c r="E716" s="525">
        <v>3.0</v>
      </c>
      <c r="F716" s="525">
        <v>2.0</v>
      </c>
      <c r="G716" s="525">
        <v>2.0</v>
      </c>
      <c r="H716" s="525">
        <v>2.0</v>
      </c>
      <c r="I716" s="525">
        <v>9.0</v>
      </c>
      <c r="J716" s="15"/>
      <c r="K716" s="15"/>
      <c r="L716" s="15"/>
      <c r="M716" s="15"/>
      <c r="N716" s="15"/>
      <c r="O716" s="15"/>
      <c r="P716" s="15"/>
    </row>
    <row r="717" ht="15.75" customHeight="1">
      <c r="A717" s="15"/>
      <c r="B717" s="15"/>
      <c r="C717" s="15"/>
      <c r="D717" s="15"/>
      <c r="E717" s="525">
        <v>2.0</v>
      </c>
      <c r="F717" s="525">
        <v>2.0</v>
      </c>
      <c r="G717" s="525">
        <v>3.0</v>
      </c>
      <c r="H717" s="525">
        <v>2.0</v>
      </c>
      <c r="I717" s="525">
        <v>9.0</v>
      </c>
      <c r="J717" s="15"/>
      <c r="K717" s="15"/>
      <c r="L717" s="15"/>
      <c r="M717" s="15"/>
      <c r="N717" s="15"/>
      <c r="O717" s="15"/>
      <c r="P717" s="15"/>
    </row>
    <row r="718" ht="15.75" customHeight="1">
      <c r="A718" s="15"/>
      <c r="B718" s="15"/>
      <c r="C718" s="15"/>
      <c r="D718" s="15"/>
      <c r="E718" s="525">
        <v>3.0</v>
      </c>
      <c r="F718" s="525">
        <v>2.0</v>
      </c>
      <c r="G718" s="525">
        <v>3.0</v>
      </c>
      <c r="H718" s="525">
        <v>2.0</v>
      </c>
      <c r="I718" s="525">
        <v>10.0</v>
      </c>
      <c r="J718" s="15"/>
      <c r="K718" s="15"/>
      <c r="L718" s="15"/>
      <c r="M718" s="15"/>
      <c r="N718" s="15"/>
      <c r="O718" s="15"/>
      <c r="P718" s="15"/>
    </row>
    <row r="719" ht="15.75" customHeight="1">
      <c r="A719" s="16"/>
      <c r="B719" s="16"/>
      <c r="C719" s="16"/>
      <c r="D719" s="16"/>
      <c r="E719" s="525">
        <v>3.0</v>
      </c>
      <c r="F719" s="525">
        <v>2.0</v>
      </c>
      <c r="G719" s="525">
        <v>3.0</v>
      </c>
      <c r="H719" s="525">
        <v>2.0</v>
      </c>
      <c r="I719" s="525">
        <v>10.0</v>
      </c>
      <c r="J719" s="16"/>
      <c r="K719" s="16"/>
      <c r="L719" s="16"/>
      <c r="M719" s="16"/>
      <c r="N719" s="16"/>
      <c r="O719" s="16"/>
      <c r="P719" s="16"/>
    </row>
    <row r="720" ht="15.75" customHeight="1">
      <c r="A720" s="579">
        <v>57.0</v>
      </c>
      <c r="B720" s="595" t="s">
        <v>195</v>
      </c>
      <c r="C720" s="593" t="s">
        <v>196</v>
      </c>
      <c r="D720" s="593" t="s">
        <v>197</v>
      </c>
      <c r="E720" s="525">
        <v>2.0</v>
      </c>
      <c r="F720" s="525">
        <v>2.0</v>
      </c>
      <c r="G720" s="525">
        <v>1.0</v>
      </c>
      <c r="H720" s="525">
        <v>2.0</v>
      </c>
      <c r="I720" s="525">
        <v>7.0</v>
      </c>
      <c r="J720" s="575">
        <f>AVERAGE(I720:I731)</f>
        <v>7</v>
      </c>
      <c r="K720" s="581">
        <v>3.0</v>
      </c>
      <c r="L720" s="581">
        <v>3.0</v>
      </c>
      <c r="M720" s="581">
        <v>3.0</v>
      </c>
      <c r="N720" s="581">
        <v>3.0</v>
      </c>
      <c r="O720" s="576">
        <f>SUM(K720:N731)</f>
        <v>12</v>
      </c>
      <c r="P720" s="577">
        <f>SUM(J720,O720)</f>
        <v>19</v>
      </c>
    </row>
    <row r="721" ht="15.75" customHeight="1">
      <c r="A721" s="15"/>
      <c r="B721" s="15"/>
      <c r="C721" s="15"/>
      <c r="D721" s="15"/>
      <c r="E721" s="525">
        <v>2.0</v>
      </c>
      <c r="F721" s="525">
        <v>1.0</v>
      </c>
      <c r="G721" s="525">
        <v>2.0</v>
      </c>
      <c r="H721" s="525">
        <v>2.0</v>
      </c>
      <c r="I721" s="525">
        <v>7.0</v>
      </c>
      <c r="J721" s="15"/>
      <c r="K721" s="15"/>
      <c r="L721" s="15"/>
      <c r="M721" s="15"/>
      <c r="N721" s="15"/>
      <c r="O721" s="15"/>
      <c r="P721" s="15"/>
    </row>
    <row r="722" ht="15.75" customHeight="1">
      <c r="A722" s="15"/>
      <c r="B722" s="15"/>
      <c r="C722" s="15"/>
      <c r="D722" s="15"/>
      <c r="E722" s="525">
        <v>2.0</v>
      </c>
      <c r="F722" s="525">
        <v>2.0</v>
      </c>
      <c r="G722" s="525">
        <v>2.0</v>
      </c>
      <c r="H722" s="525">
        <v>1.0</v>
      </c>
      <c r="I722" s="525">
        <v>7.0</v>
      </c>
      <c r="J722" s="15"/>
      <c r="K722" s="15"/>
      <c r="L722" s="15"/>
      <c r="M722" s="15"/>
      <c r="N722" s="15"/>
      <c r="O722" s="15"/>
      <c r="P722" s="15"/>
    </row>
    <row r="723" ht="15.75" customHeight="1">
      <c r="A723" s="15"/>
      <c r="B723" s="15"/>
      <c r="C723" s="15"/>
      <c r="D723" s="15"/>
      <c r="E723" s="525">
        <v>2.0</v>
      </c>
      <c r="F723" s="525">
        <v>2.0</v>
      </c>
      <c r="G723" s="525">
        <v>2.0</v>
      </c>
      <c r="H723" s="525">
        <v>1.0</v>
      </c>
      <c r="I723" s="525">
        <v>7.0</v>
      </c>
      <c r="J723" s="15"/>
      <c r="K723" s="15"/>
      <c r="L723" s="15"/>
      <c r="M723" s="15"/>
      <c r="N723" s="15"/>
      <c r="O723" s="15"/>
      <c r="P723" s="15"/>
    </row>
    <row r="724" ht="15.75" customHeight="1">
      <c r="A724" s="15"/>
      <c r="B724" s="15"/>
      <c r="C724" s="15"/>
      <c r="D724" s="15"/>
      <c r="E724" s="525">
        <v>2.0</v>
      </c>
      <c r="F724" s="525">
        <v>2.0</v>
      </c>
      <c r="G724" s="525">
        <v>2.0</v>
      </c>
      <c r="H724" s="525">
        <v>1.0</v>
      </c>
      <c r="I724" s="525">
        <v>7.0</v>
      </c>
      <c r="J724" s="15"/>
      <c r="K724" s="15"/>
      <c r="L724" s="15"/>
      <c r="M724" s="15"/>
      <c r="N724" s="15"/>
      <c r="O724" s="15"/>
      <c r="P724" s="15"/>
    </row>
    <row r="725" ht="15.75" customHeight="1">
      <c r="A725" s="15"/>
      <c r="B725" s="15"/>
      <c r="C725" s="15"/>
      <c r="D725" s="15"/>
      <c r="E725" s="525">
        <v>1.0</v>
      </c>
      <c r="F725" s="525">
        <v>2.0</v>
      </c>
      <c r="G725" s="525">
        <v>2.0</v>
      </c>
      <c r="H725" s="525">
        <v>2.0</v>
      </c>
      <c r="I725" s="525">
        <v>7.0</v>
      </c>
      <c r="J725" s="15"/>
      <c r="K725" s="15"/>
      <c r="L725" s="15"/>
      <c r="M725" s="15"/>
      <c r="N725" s="15"/>
      <c r="O725" s="15"/>
      <c r="P725" s="15"/>
    </row>
    <row r="726" ht="15.75" customHeight="1">
      <c r="A726" s="15"/>
      <c r="B726" s="15"/>
      <c r="C726" s="15"/>
      <c r="D726" s="15"/>
      <c r="E726" s="525">
        <v>2.0</v>
      </c>
      <c r="F726" s="525">
        <v>1.0</v>
      </c>
      <c r="G726" s="525">
        <v>2.0</v>
      </c>
      <c r="H726" s="525">
        <v>2.0</v>
      </c>
      <c r="I726" s="525">
        <v>7.0</v>
      </c>
      <c r="J726" s="15"/>
      <c r="K726" s="15"/>
      <c r="L726" s="15"/>
      <c r="M726" s="15"/>
      <c r="N726" s="15"/>
      <c r="O726" s="15"/>
      <c r="P726" s="15"/>
    </row>
    <row r="727" ht="15.75" customHeight="1">
      <c r="A727" s="15"/>
      <c r="B727" s="15"/>
      <c r="C727" s="15"/>
      <c r="D727" s="15"/>
      <c r="E727" s="525">
        <v>2.0</v>
      </c>
      <c r="F727" s="525">
        <v>2.0</v>
      </c>
      <c r="G727" s="525">
        <v>1.0</v>
      </c>
      <c r="H727" s="525">
        <v>2.0</v>
      </c>
      <c r="I727" s="525">
        <v>7.0</v>
      </c>
      <c r="J727" s="15"/>
      <c r="K727" s="15"/>
      <c r="L727" s="15"/>
      <c r="M727" s="15"/>
      <c r="N727" s="15"/>
      <c r="O727" s="15"/>
      <c r="P727" s="15"/>
    </row>
    <row r="728" ht="15.75" customHeight="1">
      <c r="A728" s="15"/>
      <c r="B728" s="15"/>
      <c r="C728" s="15"/>
      <c r="D728" s="15"/>
      <c r="E728" s="525">
        <v>2.0</v>
      </c>
      <c r="F728" s="525">
        <v>1.0</v>
      </c>
      <c r="G728" s="525">
        <v>2.0</v>
      </c>
      <c r="H728" s="525">
        <v>2.0</v>
      </c>
      <c r="I728" s="525">
        <v>7.0</v>
      </c>
      <c r="J728" s="15"/>
      <c r="K728" s="15"/>
      <c r="L728" s="15"/>
      <c r="M728" s="15"/>
      <c r="N728" s="15"/>
      <c r="O728" s="15"/>
      <c r="P728" s="15"/>
    </row>
    <row r="729" ht="15.75" customHeight="1">
      <c r="A729" s="15"/>
      <c r="B729" s="15"/>
      <c r="C729" s="15"/>
      <c r="D729" s="15"/>
      <c r="E729" s="525">
        <v>2.0</v>
      </c>
      <c r="F729" s="525">
        <v>2.0</v>
      </c>
      <c r="G729" s="525">
        <v>2.0</v>
      </c>
      <c r="H729" s="525">
        <v>1.0</v>
      </c>
      <c r="I729" s="525">
        <v>7.0</v>
      </c>
      <c r="J729" s="15"/>
      <c r="K729" s="15"/>
      <c r="L729" s="15"/>
      <c r="M729" s="15"/>
      <c r="N729" s="15"/>
      <c r="O729" s="15"/>
      <c r="P729" s="15"/>
    </row>
    <row r="730" ht="15.75" customHeight="1">
      <c r="A730" s="15"/>
      <c r="B730" s="15"/>
      <c r="C730" s="15"/>
      <c r="D730" s="15"/>
      <c r="E730" s="525">
        <v>2.0</v>
      </c>
      <c r="F730" s="525">
        <v>2.0</v>
      </c>
      <c r="G730" s="525">
        <v>2.0</v>
      </c>
      <c r="H730" s="525">
        <v>1.0</v>
      </c>
      <c r="I730" s="525">
        <v>7.0</v>
      </c>
      <c r="J730" s="15"/>
      <c r="K730" s="15"/>
      <c r="L730" s="15"/>
      <c r="M730" s="15"/>
      <c r="N730" s="15"/>
      <c r="O730" s="15"/>
      <c r="P730" s="15"/>
    </row>
    <row r="731" ht="15.75" customHeight="1">
      <c r="A731" s="16"/>
      <c r="B731" s="16"/>
      <c r="C731" s="16"/>
      <c r="D731" s="16"/>
      <c r="E731" s="525">
        <v>2.0</v>
      </c>
      <c r="F731" s="525">
        <v>2.0</v>
      </c>
      <c r="G731" s="525">
        <v>2.0</v>
      </c>
      <c r="H731" s="525">
        <v>1.0</v>
      </c>
      <c r="I731" s="525">
        <v>7.0</v>
      </c>
      <c r="J731" s="16"/>
      <c r="K731" s="16"/>
      <c r="L731" s="16"/>
      <c r="M731" s="16"/>
      <c r="N731" s="16"/>
      <c r="O731" s="16"/>
      <c r="P731" s="16"/>
    </row>
    <row r="732" ht="15.75" customHeight="1">
      <c r="A732" s="579">
        <v>58.0</v>
      </c>
      <c r="B732" s="581" t="s">
        <v>198</v>
      </c>
      <c r="C732" s="593" t="s">
        <v>199</v>
      </c>
      <c r="D732" s="593" t="s">
        <v>200</v>
      </c>
      <c r="E732" s="525">
        <v>3.0</v>
      </c>
      <c r="F732" s="525">
        <v>2.0</v>
      </c>
      <c r="G732" s="525">
        <v>2.0</v>
      </c>
      <c r="H732" s="525">
        <v>1.0</v>
      </c>
      <c r="I732" s="525">
        <v>8.0</v>
      </c>
      <c r="J732" s="575">
        <f>AVERAGE(I732:I743)</f>
        <v>8.166666667</v>
      </c>
      <c r="K732" s="576">
        <v>3.0</v>
      </c>
      <c r="L732" s="576">
        <v>3.0</v>
      </c>
      <c r="M732" s="576">
        <v>3.0</v>
      </c>
      <c r="N732" s="576">
        <v>4.0</v>
      </c>
      <c r="O732" s="576">
        <f>SUM(K732:N743)</f>
        <v>13</v>
      </c>
      <c r="P732" s="577">
        <f>SUM(J732,O732)</f>
        <v>21.16666667</v>
      </c>
    </row>
    <row r="733" ht="15.75" customHeight="1">
      <c r="A733" s="15"/>
      <c r="B733" s="15"/>
      <c r="C733" s="15"/>
      <c r="D733" s="15"/>
      <c r="E733" s="525">
        <v>3.0</v>
      </c>
      <c r="F733" s="525">
        <v>3.0</v>
      </c>
      <c r="G733" s="525">
        <v>2.0</v>
      </c>
      <c r="H733" s="525"/>
      <c r="I733" s="525">
        <v>8.0</v>
      </c>
      <c r="J733" s="15"/>
      <c r="K733" s="15"/>
      <c r="L733" s="15"/>
      <c r="M733" s="15"/>
      <c r="N733" s="15"/>
      <c r="O733" s="15"/>
      <c r="P733" s="15"/>
    </row>
    <row r="734" ht="15.75" customHeight="1">
      <c r="A734" s="15"/>
      <c r="B734" s="15"/>
      <c r="C734" s="15"/>
      <c r="D734" s="15"/>
      <c r="E734" s="525">
        <v>2.0</v>
      </c>
      <c r="F734" s="525">
        <v>3.0</v>
      </c>
      <c r="G734" s="525">
        <v>2.0</v>
      </c>
      <c r="H734" s="525">
        <v>1.0</v>
      </c>
      <c r="I734" s="525">
        <v>8.0</v>
      </c>
      <c r="J734" s="15"/>
      <c r="K734" s="15"/>
      <c r="L734" s="15"/>
      <c r="M734" s="15"/>
      <c r="N734" s="15"/>
      <c r="O734" s="15"/>
      <c r="P734" s="15"/>
    </row>
    <row r="735" ht="15.75" customHeight="1">
      <c r="A735" s="15"/>
      <c r="B735" s="15"/>
      <c r="C735" s="15"/>
      <c r="D735" s="15"/>
      <c r="E735" s="525">
        <v>3.0</v>
      </c>
      <c r="F735" s="525">
        <v>2.0</v>
      </c>
      <c r="G735" s="525">
        <v>3.0</v>
      </c>
      <c r="H735" s="310"/>
      <c r="I735" s="525">
        <v>8.0</v>
      </c>
      <c r="J735" s="15"/>
      <c r="K735" s="15"/>
      <c r="L735" s="15"/>
      <c r="M735" s="15"/>
      <c r="N735" s="15"/>
      <c r="O735" s="15"/>
      <c r="P735" s="15"/>
    </row>
    <row r="736" ht="15.75" customHeight="1">
      <c r="A736" s="15"/>
      <c r="B736" s="15"/>
      <c r="C736" s="15"/>
      <c r="D736" s="15"/>
      <c r="E736" s="525">
        <v>3.0</v>
      </c>
      <c r="F736" s="525">
        <v>3.0</v>
      </c>
      <c r="G736" s="525">
        <v>2.0</v>
      </c>
      <c r="H736" s="310"/>
      <c r="I736" s="525">
        <v>8.0</v>
      </c>
      <c r="J736" s="15"/>
      <c r="K736" s="15"/>
      <c r="L736" s="15"/>
      <c r="M736" s="15"/>
      <c r="N736" s="15"/>
      <c r="O736" s="15"/>
      <c r="P736" s="15"/>
    </row>
    <row r="737" ht="15.75" customHeight="1">
      <c r="A737" s="15"/>
      <c r="B737" s="15"/>
      <c r="C737" s="15"/>
      <c r="D737" s="15"/>
      <c r="E737" s="525">
        <v>2.0</v>
      </c>
      <c r="F737" s="525">
        <v>2.0</v>
      </c>
      <c r="G737" s="525">
        <v>2.0</v>
      </c>
      <c r="H737" s="525">
        <v>2.0</v>
      </c>
      <c r="I737" s="525">
        <v>8.0</v>
      </c>
      <c r="J737" s="15"/>
      <c r="K737" s="15"/>
      <c r="L737" s="15"/>
      <c r="M737" s="15"/>
      <c r="N737" s="15"/>
      <c r="O737" s="15"/>
      <c r="P737" s="15"/>
    </row>
    <row r="738" ht="15.75" customHeight="1">
      <c r="A738" s="15"/>
      <c r="B738" s="15"/>
      <c r="C738" s="15"/>
      <c r="D738" s="15"/>
      <c r="E738" s="525">
        <v>3.0</v>
      </c>
      <c r="F738" s="525">
        <v>3.0</v>
      </c>
      <c r="G738" s="525">
        <v>2.0</v>
      </c>
      <c r="H738" s="310"/>
      <c r="I738" s="525">
        <v>8.0</v>
      </c>
      <c r="J738" s="15"/>
      <c r="K738" s="15"/>
      <c r="L738" s="15"/>
      <c r="M738" s="15"/>
      <c r="N738" s="15"/>
      <c r="O738" s="15"/>
      <c r="P738" s="15"/>
    </row>
    <row r="739" ht="15.75" customHeight="1">
      <c r="A739" s="15"/>
      <c r="B739" s="15"/>
      <c r="C739" s="15"/>
      <c r="D739" s="15"/>
      <c r="E739" s="525">
        <v>3.0</v>
      </c>
      <c r="F739" s="525">
        <v>3.0</v>
      </c>
      <c r="G739" s="525">
        <v>2.0</v>
      </c>
      <c r="H739" s="310"/>
      <c r="I739" s="525">
        <v>8.0</v>
      </c>
      <c r="J739" s="15"/>
      <c r="K739" s="15"/>
      <c r="L739" s="15"/>
      <c r="M739" s="15"/>
      <c r="N739" s="15"/>
      <c r="O739" s="15"/>
      <c r="P739" s="15"/>
    </row>
    <row r="740" ht="15.75" customHeight="1">
      <c r="A740" s="15"/>
      <c r="B740" s="15"/>
      <c r="C740" s="15"/>
      <c r="D740" s="15"/>
      <c r="E740" s="525">
        <v>3.0</v>
      </c>
      <c r="F740" s="525">
        <v>3.0</v>
      </c>
      <c r="G740" s="525">
        <v>2.0</v>
      </c>
      <c r="H740" s="310"/>
      <c r="I740" s="525">
        <v>8.0</v>
      </c>
      <c r="J740" s="15"/>
      <c r="K740" s="15"/>
      <c r="L740" s="15"/>
      <c r="M740" s="15"/>
      <c r="N740" s="15"/>
      <c r="O740" s="15"/>
      <c r="P740" s="15"/>
    </row>
    <row r="741" ht="15.75" customHeight="1">
      <c r="A741" s="15"/>
      <c r="B741" s="15"/>
      <c r="C741" s="15"/>
      <c r="D741" s="15"/>
      <c r="E741" s="525">
        <v>2.0</v>
      </c>
      <c r="F741" s="525">
        <v>3.0</v>
      </c>
      <c r="G741" s="525">
        <v>3.0</v>
      </c>
      <c r="H741" s="310"/>
      <c r="I741" s="525">
        <v>8.0</v>
      </c>
      <c r="J741" s="15"/>
      <c r="K741" s="15"/>
      <c r="L741" s="15"/>
      <c r="M741" s="15"/>
      <c r="N741" s="15"/>
      <c r="O741" s="15"/>
      <c r="P741" s="15"/>
    </row>
    <row r="742" ht="15.75" customHeight="1">
      <c r="A742" s="15"/>
      <c r="B742" s="15"/>
      <c r="C742" s="15"/>
      <c r="D742" s="15"/>
      <c r="E742" s="525">
        <v>3.0</v>
      </c>
      <c r="F742" s="525">
        <v>2.0</v>
      </c>
      <c r="G742" s="525">
        <v>3.0</v>
      </c>
      <c r="H742" s="525">
        <v>1.0</v>
      </c>
      <c r="I742" s="525">
        <v>9.0</v>
      </c>
      <c r="J742" s="15"/>
      <c r="K742" s="15"/>
      <c r="L742" s="15"/>
      <c r="M742" s="15"/>
      <c r="N742" s="15"/>
      <c r="O742" s="15"/>
      <c r="P742" s="15"/>
    </row>
    <row r="743" ht="15.75" customHeight="1">
      <c r="A743" s="16"/>
      <c r="B743" s="16"/>
      <c r="C743" s="16"/>
      <c r="D743" s="16"/>
      <c r="E743" s="525">
        <v>3.0</v>
      </c>
      <c r="F743" s="525">
        <v>3.0</v>
      </c>
      <c r="G743" s="525">
        <v>3.0</v>
      </c>
      <c r="H743" s="310"/>
      <c r="I743" s="525">
        <v>9.0</v>
      </c>
      <c r="J743" s="16"/>
      <c r="K743" s="16"/>
      <c r="L743" s="16"/>
      <c r="M743" s="16"/>
      <c r="N743" s="16"/>
      <c r="O743" s="16"/>
      <c r="P743" s="16"/>
    </row>
    <row r="744" ht="15.75" customHeight="1">
      <c r="A744" s="579">
        <v>59.0</v>
      </c>
      <c r="B744" s="581" t="s">
        <v>201</v>
      </c>
      <c r="C744" s="593" t="s">
        <v>202</v>
      </c>
      <c r="D744" s="593" t="s">
        <v>203</v>
      </c>
      <c r="E744" s="525">
        <v>2.0</v>
      </c>
      <c r="F744" s="525">
        <v>1.0</v>
      </c>
      <c r="G744" s="525">
        <v>2.0</v>
      </c>
      <c r="H744" s="525">
        <v>2.0</v>
      </c>
      <c r="I744" s="525">
        <v>7.0</v>
      </c>
      <c r="J744" s="575">
        <f>AVERAGE(I744:I755)</f>
        <v>6.416666667</v>
      </c>
      <c r="K744" s="581">
        <v>3.0</v>
      </c>
      <c r="L744" s="581">
        <v>3.0</v>
      </c>
      <c r="M744" s="581">
        <v>3.0</v>
      </c>
      <c r="N744" s="581">
        <v>3.0</v>
      </c>
      <c r="O744" s="576">
        <f>SUM(K744:N755)</f>
        <v>12</v>
      </c>
      <c r="P744" s="577">
        <f>SUM(J744,O744)</f>
        <v>18.41666667</v>
      </c>
    </row>
    <row r="745" ht="15.75" customHeight="1">
      <c r="A745" s="15"/>
      <c r="B745" s="15"/>
      <c r="C745" s="15"/>
      <c r="D745" s="15"/>
      <c r="E745" s="525">
        <v>2.0</v>
      </c>
      <c r="F745" s="525">
        <v>1.0</v>
      </c>
      <c r="G745" s="525">
        <v>2.0</v>
      </c>
      <c r="H745" s="525">
        <v>2.0</v>
      </c>
      <c r="I745" s="525">
        <v>7.0</v>
      </c>
      <c r="J745" s="15"/>
      <c r="K745" s="15"/>
      <c r="L745" s="15"/>
      <c r="M745" s="15"/>
      <c r="N745" s="15"/>
      <c r="O745" s="15"/>
      <c r="P745" s="15"/>
    </row>
    <row r="746" ht="15.75" customHeight="1">
      <c r="A746" s="15"/>
      <c r="B746" s="15"/>
      <c r="C746" s="15"/>
      <c r="D746" s="15"/>
      <c r="E746" s="525">
        <v>2.0</v>
      </c>
      <c r="F746" s="525">
        <v>2.0</v>
      </c>
      <c r="G746" s="525">
        <v>1.0</v>
      </c>
      <c r="H746" s="525">
        <v>2.0</v>
      </c>
      <c r="I746" s="525">
        <v>7.0</v>
      </c>
      <c r="J746" s="15"/>
      <c r="K746" s="15"/>
      <c r="L746" s="15"/>
      <c r="M746" s="15"/>
      <c r="N746" s="15"/>
      <c r="O746" s="15"/>
      <c r="P746" s="15"/>
    </row>
    <row r="747" ht="15.75" customHeight="1">
      <c r="A747" s="15"/>
      <c r="B747" s="15"/>
      <c r="C747" s="15"/>
      <c r="D747" s="15"/>
      <c r="E747" s="525">
        <v>2.0</v>
      </c>
      <c r="F747" s="525">
        <v>1.0</v>
      </c>
      <c r="G747" s="525">
        <v>2.0</v>
      </c>
      <c r="H747" s="525">
        <v>2.0</v>
      </c>
      <c r="I747" s="525">
        <v>7.0</v>
      </c>
      <c r="J747" s="15"/>
      <c r="K747" s="15"/>
      <c r="L747" s="15"/>
      <c r="M747" s="15"/>
      <c r="N747" s="15"/>
      <c r="O747" s="15"/>
      <c r="P747" s="15"/>
    </row>
    <row r="748" ht="15.75" customHeight="1">
      <c r="A748" s="15"/>
      <c r="B748" s="15"/>
      <c r="C748" s="15"/>
      <c r="D748" s="15"/>
      <c r="E748" s="525">
        <v>2.0</v>
      </c>
      <c r="F748" s="525">
        <v>1.0</v>
      </c>
      <c r="G748" s="525">
        <v>2.0</v>
      </c>
      <c r="H748" s="525">
        <v>2.0</v>
      </c>
      <c r="I748" s="525">
        <v>7.0</v>
      </c>
      <c r="J748" s="15"/>
      <c r="K748" s="15"/>
      <c r="L748" s="15"/>
      <c r="M748" s="15"/>
      <c r="N748" s="15"/>
      <c r="O748" s="15"/>
      <c r="P748" s="15"/>
    </row>
    <row r="749" ht="15.75" customHeight="1">
      <c r="A749" s="15"/>
      <c r="B749" s="15"/>
      <c r="C749" s="15"/>
      <c r="D749" s="15"/>
      <c r="E749" s="525">
        <v>1.0</v>
      </c>
      <c r="F749" s="525">
        <v>1.0</v>
      </c>
      <c r="G749" s="525">
        <v>2.0</v>
      </c>
      <c r="H749" s="525">
        <v>2.0</v>
      </c>
      <c r="I749" s="525">
        <v>6.0</v>
      </c>
      <c r="J749" s="15"/>
      <c r="K749" s="15"/>
      <c r="L749" s="15"/>
      <c r="M749" s="15"/>
      <c r="N749" s="15"/>
      <c r="O749" s="15"/>
      <c r="P749" s="15"/>
    </row>
    <row r="750" ht="15.75" customHeight="1">
      <c r="A750" s="15"/>
      <c r="B750" s="15"/>
      <c r="C750" s="15"/>
      <c r="D750" s="15"/>
      <c r="E750" s="525">
        <v>2.0</v>
      </c>
      <c r="F750" s="525">
        <v>2.0</v>
      </c>
      <c r="G750" s="525">
        <v>1.0</v>
      </c>
      <c r="H750" s="525">
        <v>1.0</v>
      </c>
      <c r="I750" s="525">
        <v>6.0</v>
      </c>
      <c r="J750" s="15"/>
      <c r="K750" s="15"/>
      <c r="L750" s="15"/>
      <c r="M750" s="15"/>
      <c r="N750" s="15"/>
      <c r="O750" s="15"/>
      <c r="P750" s="15"/>
    </row>
    <row r="751" ht="15.75" customHeight="1">
      <c r="A751" s="15"/>
      <c r="B751" s="15"/>
      <c r="C751" s="15"/>
      <c r="D751" s="15"/>
      <c r="E751" s="525">
        <v>2.0</v>
      </c>
      <c r="F751" s="525">
        <v>1.0</v>
      </c>
      <c r="G751" s="525">
        <v>2.0</v>
      </c>
      <c r="H751" s="525">
        <v>2.0</v>
      </c>
      <c r="I751" s="525">
        <v>6.0</v>
      </c>
      <c r="J751" s="15"/>
      <c r="K751" s="15"/>
      <c r="L751" s="15"/>
      <c r="M751" s="15"/>
      <c r="N751" s="15"/>
      <c r="O751" s="15"/>
      <c r="P751" s="15"/>
    </row>
    <row r="752" ht="15.75" customHeight="1">
      <c r="A752" s="15"/>
      <c r="B752" s="15"/>
      <c r="C752" s="15"/>
      <c r="D752" s="15"/>
      <c r="E752" s="525">
        <v>2.0</v>
      </c>
      <c r="F752" s="525">
        <v>1.0</v>
      </c>
      <c r="G752" s="525">
        <v>2.0</v>
      </c>
      <c r="H752" s="525">
        <v>2.0</v>
      </c>
      <c r="I752" s="525">
        <v>6.0</v>
      </c>
      <c r="J752" s="15"/>
      <c r="K752" s="15"/>
      <c r="L752" s="15"/>
      <c r="M752" s="15"/>
      <c r="N752" s="15"/>
      <c r="O752" s="15"/>
      <c r="P752" s="15"/>
    </row>
    <row r="753" ht="15.75" customHeight="1">
      <c r="A753" s="15"/>
      <c r="B753" s="15"/>
      <c r="C753" s="15"/>
      <c r="D753" s="15"/>
      <c r="E753" s="525">
        <v>2.0</v>
      </c>
      <c r="F753" s="525">
        <v>2.0</v>
      </c>
      <c r="G753" s="525">
        <v>1.0</v>
      </c>
      <c r="H753" s="525">
        <v>1.0</v>
      </c>
      <c r="I753" s="525">
        <v>6.0</v>
      </c>
      <c r="J753" s="15"/>
      <c r="K753" s="15"/>
      <c r="L753" s="15"/>
      <c r="M753" s="15"/>
      <c r="N753" s="15"/>
      <c r="O753" s="15"/>
      <c r="P753" s="15"/>
    </row>
    <row r="754" ht="15.75" customHeight="1">
      <c r="A754" s="15"/>
      <c r="B754" s="15"/>
      <c r="C754" s="15"/>
      <c r="D754" s="15"/>
      <c r="E754" s="525">
        <v>1.0</v>
      </c>
      <c r="F754" s="525">
        <v>1.0</v>
      </c>
      <c r="G754" s="525">
        <v>2.0</v>
      </c>
      <c r="H754" s="525">
        <v>2.0</v>
      </c>
      <c r="I754" s="525">
        <v>6.0</v>
      </c>
      <c r="J754" s="15"/>
      <c r="K754" s="15"/>
      <c r="L754" s="15"/>
      <c r="M754" s="15"/>
      <c r="N754" s="15"/>
      <c r="O754" s="15"/>
      <c r="P754" s="15"/>
    </row>
    <row r="755" ht="15.75" customHeight="1">
      <c r="A755" s="16"/>
      <c r="B755" s="16"/>
      <c r="C755" s="16"/>
      <c r="D755" s="16"/>
      <c r="E755" s="525">
        <v>1.0</v>
      </c>
      <c r="F755" s="525">
        <v>1.0</v>
      </c>
      <c r="G755" s="525">
        <v>2.0</v>
      </c>
      <c r="H755" s="525">
        <v>2.0</v>
      </c>
      <c r="I755" s="525">
        <v>6.0</v>
      </c>
      <c r="J755" s="16"/>
      <c r="K755" s="16"/>
      <c r="L755" s="16"/>
      <c r="M755" s="16"/>
      <c r="N755" s="16"/>
      <c r="O755" s="16"/>
      <c r="P755" s="16"/>
    </row>
    <row r="756" ht="15.75" customHeight="1">
      <c r="A756" s="579">
        <v>60.0</v>
      </c>
      <c r="B756" s="581" t="s">
        <v>204</v>
      </c>
      <c r="C756" s="593" t="s">
        <v>205</v>
      </c>
      <c r="D756" s="593" t="s">
        <v>206</v>
      </c>
      <c r="E756" s="505">
        <v>3.0</v>
      </c>
      <c r="F756" s="505">
        <v>2.0</v>
      </c>
      <c r="G756" s="505">
        <v>3.0</v>
      </c>
      <c r="H756" s="505">
        <v>2.0</v>
      </c>
      <c r="I756" s="505">
        <v>10.0</v>
      </c>
      <c r="J756" s="575">
        <f>AVERAGE(I756:I767)</f>
        <v>8.083333333</v>
      </c>
      <c r="K756" s="581">
        <v>3.0</v>
      </c>
      <c r="L756" s="581">
        <v>3.0</v>
      </c>
      <c r="M756" s="581">
        <v>3.0</v>
      </c>
      <c r="N756" s="581">
        <v>4.0</v>
      </c>
      <c r="O756" s="576">
        <f>SUM(K756:N767)</f>
        <v>13</v>
      </c>
      <c r="P756" s="587">
        <f>SUM(J756,O756)</f>
        <v>21.08333333</v>
      </c>
    </row>
    <row r="757" ht="15.75" customHeight="1">
      <c r="A757" s="15"/>
      <c r="B757" s="15"/>
      <c r="C757" s="15"/>
      <c r="D757" s="15"/>
      <c r="E757" s="505">
        <v>3.0</v>
      </c>
      <c r="F757" s="505">
        <v>2.0</v>
      </c>
      <c r="G757" s="505">
        <v>3.0</v>
      </c>
      <c r="H757" s="505">
        <v>2.0</v>
      </c>
      <c r="I757" s="505">
        <v>10.0</v>
      </c>
      <c r="J757" s="15"/>
      <c r="K757" s="15"/>
      <c r="L757" s="15"/>
      <c r="M757" s="15"/>
      <c r="N757" s="15"/>
      <c r="O757" s="15"/>
      <c r="P757" s="15"/>
    </row>
    <row r="758" ht="15.75" customHeight="1">
      <c r="A758" s="15"/>
      <c r="B758" s="15"/>
      <c r="C758" s="15"/>
      <c r="D758" s="15"/>
      <c r="E758" s="505">
        <v>3.0</v>
      </c>
      <c r="F758" s="505">
        <v>2.0</v>
      </c>
      <c r="G758" s="505">
        <v>3.0</v>
      </c>
      <c r="H758" s="505">
        <v>2.0</v>
      </c>
      <c r="I758" s="505">
        <v>10.0</v>
      </c>
      <c r="J758" s="15"/>
      <c r="K758" s="15"/>
      <c r="L758" s="15"/>
      <c r="M758" s="15"/>
      <c r="N758" s="15"/>
      <c r="O758" s="15"/>
      <c r="P758" s="15"/>
    </row>
    <row r="759" ht="15.75" customHeight="1">
      <c r="A759" s="15"/>
      <c r="B759" s="15"/>
      <c r="C759" s="15"/>
      <c r="D759" s="15"/>
      <c r="E759" s="505">
        <v>1.0</v>
      </c>
      <c r="F759" s="505">
        <v>0.0</v>
      </c>
      <c r="G759" s="505">
        <v>0.0</v>
      </c>
      <c r="H759" s="505">
        <v>0.0</v>
      </c>
      <c r="I759" s="505">
        <v>1.0</v>
      </c>
      <c r="J759" s="15"/>
      <c r="K759" s="15"/>
      <c r="L759" s="15"/>
      <c r="M759" s="15"/>
      <c r="N759" s="15"/>
      <c r="O759" s="15"/>
      <c r="P759" s="15"/>
    </row>
    <row r="760" ht="15.75" customHeight="1">
      <c r="A760" s="15"/>
      <c r="B760" s="15"/>
      <c r="C760" s="15"/>
      <c r="D760" s="15"/>
      <c r="E760" s="505">
        <v>2.0</v>
      </c>
      <c r="F760" s="505">
        <v>1.0</v>
      </c>
      <c r="G760" s="505">
        <v>2.0</v>
      </c>
      <c r="H760" s="505">
        <v>2.0</v>
      </c>
      <c r="I760" s="505">
        <v>7.0</v>
      </c>
      <c r="J760" s="15"/>
      <c r="K760" s="15"/>
      <c r="L760" s="15"/>
      <c r="M760" s="15"/>
      <c r="N760" s="15"/>
      <c r="O760" s="15"/>
      <c r="P760" s="15"/>
    </row>
    <row r="761" ht="15.75" customHeight="1">
      <c r="A761" s="15"/>
      <c r="B761" s="15"/>
      <c r="C761" s="15"/>
      <c r="D761" s="15"/>
      <c r="E761" s="505">
        <v>2.0</v>
      </c>
      <c r="F761" s="505">
        <v>1.0</v>
      </c>
      <c r="G761" s="505">
        <v>2.0</v>
      </c>
      <c r="H761" s="505">
        <v>1.0</v>
      </c>
      <c r="I761" s="505">
        <v>6.0</v>
      </c>
      <c r="J761" s="15"/>
      <c r="K761" s="15"/>
      <c r="L761" s="15"/>
      <c r="M761" s="15"/>
      <c r="N761" s="15"/>
      <c r="O761" s="15"/>
      <c r="P761" s="15"/>
    </row>
    <row r="762" ht="15.75" customHeight="1">
      <c r="A762" s="15"/>
      <c r="B762" s="15"/>
      <c r="C762" s="15"/>
      <c r="D762" s="15"/>
      <c r="E762" s="505">
        <v>3.0</v>
      </c>
      <c r="F762" s="505">
        <v>3.0</v>
      </c>
      <c r="G762" s="505">
        <v>1.0</v>
      </c>
      <c r="H762" s="505">
        <v>2.0</v>
      </c>
      <c r="I762" s="505">
        <v>8.0</v>
      </c>
      <c r="J762" s="15"/>
      <c r="K762" s="15"/>
      <c r="L762" s="15"/>
      <c r="M762" s="15"/>
      <c r="N762" s="15"/>
      <c r="O762" s="15"/>
      <c r="P762" s="15"/>
    </row>
    <row r="763" ht="15.75" customHeight="1">
      <c r="A763" s="15"/>
      <c r="B763" s="15"/>
      <c r="C763" s="15"/>
      <c r="D763" s="15"/>
      <c r="E763" s="505">
        <v>2.0</v>
      </c>
      <c r="F763" s="505">
        <v>1.0</v>
      </c>
      <c r="G763" s="505">
        <v>3.0</v>
      </c>
      <c r="H763" s="505">
        <v>2.0</v>
      </c>
      <c r="I763" s="505">
        <v>8.0</v>
      </c>
      <c r="J763" s="15"/>
      <c r="K763" s="15"/>
      <c r="L763" s="15"/>
      <c r="M763" s="15"/>
      <c r="N763" s="15"/>
      <c r="O763" s="15"/>
      <c r="P763" s="15"/>
    </row>
    <row r="764" ht="15.75" customHeight="1">
      <c r="A764" s="15"/>
      <c r="B764" s="15"/>
      <c r="C764" s="15"/>
      <c r="D764" s="15"/>
      <c r="E764" s="505">
        <v>3.0</v>
      </c>
      <c r="F764" s="505">
        <v>1.0</v>
      </c>
      <c r="G764" s="505">
        <v>3.0</v>
      </c>
      <c r="H764" s="505">
        <v>1.0</v>
      </c>
      <c r="I764" s="505">
        <v>8.0</v>
      </c>
      <c r="J764" s="15"/>
      <c r="K764" s="15"/>
      <c r="L764" s="15"/>
      <c r="M764" s="15"/>
      <c r="N764" s="15"/>
      <c r="O764" s="15"/>
      <c r="P764" s="15"/>
    </row>
    <row r="765" ht="15.75" customHeight="1">
      <c r="A765" s="15"/>
      <c r="B765" s="15"/>
      <c r="C765" s="15"/>
      <c r="D765" s="15"/>
      <c r="E765" s="505">
        <v>3.0</v>
      </c>
      <c r="F765" s="505">
        <v>2.0</v>
      </c>
      <c r="G765" s="505">
        <v>2.0</v>
      </c>
      <c r="H765" s="505">
        <v>2.0</v>
      </c>
      <c r="I765" s="505">
        <v>9.0</v>
      </c>
      <c r="J765" s="15"/>
      <c r="K765" s="15"/>
      <c r="L765" s="15"/>
      <c r="M765" s="15"/>
      <c r="N765" s="15"/>
      <c r="O765" s="15"/>
      <c r="P765" s="15"/>
    </row>
    <row r="766" ht="15.75" customHeight="1">
      <c r="A766" s="15"/>
      <c r="B766" s="15"/>
      <c r="C766" s="15"/>
      <c r="D766" s="15"/>
      <c r="E766" s="505">
        <v>3.0</v>
      </c>
      <c r="F766" s="505">
        <v>2.0</v>
      </c>
      <c r="G766" s="505">
        <v>3.0</v>
      </c>
      <c r="H766" s="505">
        <v>2.0</v>
      </c>
      <c r="I766" s="505">
        <v>10.0</v>
      </c>
      <c r="J766" s="15"/>
      <c r="K766" s="15"/>
      <c r="L766" s="15"/>
      <c r="M766" s="15"/>
      <c r="N766" s="15"/>
      <c r="O766" s="15"/>
      <c r="P766" s="15"/>
    </row>
    <row r="767" ht="15.75" customHeight="1">
      <c r="A767" s="16"/>
      <c r="B767" s="16"/>
      <c r="C767" s="16"/>
      <c r="D767" s="16"/>
      <c r="E767" s="505">
        <v>3.0</v>
      </c>
      <c r="F767" s="505">
        <v>2.0</v>
      </c>
      <c r="G767" s="505">
        <v>3.0</v>
      </c>
      <c r="H767" s="505">
        <v>2.0</v>
      </c>
      <c r="I767" s="505">
        <v>10.0</v>
      </c>
      <c r="J767" s="16"/>
      <c r="K767" s="16"/>
      <c r="L767" s="16"/>
      <c r="M767" s="16"/>
      <c r="N767" s="16"/>
      <c r="O767" s="16"/>
      <c r="P767" s="16"/>
    </row>
    <row r="768" ht="15.75" customHeight="1">
      <c r="A768" s="579">
        <v>61.0</v>
      </c>
      <c r="B768" s="581" t="s">
        <v>207</v>
      </c>
      <c r="C768" s="593" t="s">
        <v>208</v>
      </c>
      <c r="D768" s="593" t="s">
        <v>209</v>
      </c>
      <c r="E768" s="525">
        <v>2.0</v>
      </c>
      <c r="F768" s="525">
        <v>1.0</v>
      </c>
      <c r="G768" s="525">
        <v>2.0</v>
      </c>
      <c r="H768" s="525">
        <v>2.0</v>
      </c>
      <c r="I768" s="525">
        <v>7.0</v>
      </c>
      <c r="J768" s="575">
        <f>AVERAGE(I768:I779)</f>
        <v>6.416666667</v>
      </c>
      <c r="K768" s="581">
        <v>3.0</v>
      </c>
      <c r="L768" s="581">
        <v>3.0</v>
      </c>
      <c r="M768" s="581">
        <v>3.0</v>
      </c>
      <c r="N768" s="581">
        <v>3.0</v>
      </c>
      <c r="O768" s="576">
        <f>SUM(K768:N779)</f>
        <v>12</v>
      </c>
      <c r="P768" s="577">
        <f>SUM(J768,O768)</f>
        <v>18.41666667</v>
      </c>
    </row>
    <row r="769" ht="15.75" customHeight="1">
      <c r="A769" s="15"/>
      <c r="B769" s="15"/>
      <c r="C769" s="15"/>
      <c r="D769" s="15"/>
      <c r="E769" s="525">
        <v>2.0</v>
      </c>
      <c r="F769" s="525">
        <v>1.0</v>
      </c>
      <c r="G769" s="525">
        <v>2.0</v>
      </c>
      <c r="H769" s="525">
        <v>2.0</v>
      </c>
      <c r="I769" s="525">
        <v>7.0</v>
      </c>
      <c r="J769" s="15"/>
      <c r="K769" s="15"/>
      <c r="L769" s="15"/>
      <c r="M769" s="15"/>
      <c r="N769" s="15"/>
      <c r="O769" s="15"/>
      <c r="P769" s="15"/>
    </row>
    <row r="770" ht="15.75" customHeight="1">
      <c r="A770" s="15"/>
      <c r="B770" s="15"/>
      <c r="C770" s="15"/>
      <c r="D770" s="15"/>
      <c r="E770" s="525">
        <v>2.0</v>
      </c>
      <c r="F770" s="525">
        <v>2.0</v>
      </c>
      <c r="G770" s="525">
        <v>1.0</v>
      </c>
      <c r="H770" s="525">
        <v>2.0</v>
      </c>
      <c r="I770" s="525">
        <v>7.0</v>
      </c>
      <c r="J770" s="15"/>
      <c r="K770" s="15"/>
      <c r="L770" s="15"/>
      <c r="M770" s="15"/>
      <c r="N770" s="15"/>
      <c r="O770" s="15"/>
      <c r="P770" s="15"/>
    </row>
    <row r="771" ht="15.75" customHeight="1">
      <c r="A771" s="15"/>
      <c r="B771" s="15"/>
      <c r="C771" s="15"/>
      <c r="D771" s="15"/>
      <c r="E771" s="525">
        <v>2.0</v>
      </c>
      <c r="F771" s="525">
        <v>1.0</v>
      </c>
      <c r="G771" s="525">
        <v>2.0</v>
      </c>
      <c r="H771" s="525">
        <v>2.0</v>
      </c>
      <c r="I771" s="525">
        <v>7.0</v>
      </c>
      <c r="J771" s="15"/>
      <c r="K771" s="15"/>
      <c r="L771" s="15"/>
      <c r="M771" s="15"/>
      <c r="N771" s="15"/>
      <c r="O771" s="15"/>
      <c r="P771" s="15"/>
    </row>
    <row r="772" ht="15.75" customHeight="1">
      <c r="A772" s="15"/>
      <c r="B772" s="15"/>
      <c r="C772" s="15"/>
      <c r="D772" s="15"/>
      <c r="E772" s="525">
        <v>2.0</v>
      </c>
      <c r="F772" s="525">
        <v>1.0</v>
      </c>
      <c r="G772" s="525">
        <v>2.0</v>
      </c>
      <c r="H772" s="525">
        <v>2.0</v>
      </c>
      <c r="I772" s="525">
        <v>7.0</v>
      </c>
      <c r="J772" s="15"/>
      <c r="K772" s="15"/>
      <c r="L772" s="15"/>
      <c r="M772" s="15"/>
      <c r="N772" s="15"/>
      <c r="O772" s="15"/>
      <c r="P772" s="15"/>
    </row>
    <row r="773" ht="15.75" customHeight="1">
      <c r="A773" s="15"/>
      <c r="B773" s="15"/>
      <c r="C773" s="15"/>
      <c r="D773" s="15"/>
      <c r="E773" s="525">
        <v>1.0</v>
      </c>
      <c r="F773" s="525">
        <v>1.0</v>
      </c>
      <c r="G773" s="525">
        <v>2.0</v>
      </c>
      <c r="H773" s="525">
        <v>2.0</v>
      </c>
      <c r="I773" s="525">
        <v>6.0</v>
      </c>
      <c r="J773" s="15"/>
      <c r="K773" s="15"/>
      <c r="L773" s="15"/>
      <c r="M773" s="15"/>
      <c r="N773" s="15"/>
      <c r="O773" s="15"/>
      <c r="P773" s="15"/>
    </row>
    <row r="774" ht="15.75" customHeight="1">
      <c r="A774" s="15"/>
      <c r="B774" s="15"/>
      <c r="C774" s="15"/>
      <c r="D774" s="15"/>
      <c r="E774" s="525">
        <v>2.0</v>
      </c>
      <c r="F774" s="525">
        <v>2.0</v>
      </c>
      <c r="G774" s="525">
        <v>1.0</v>
      </c>
      <c r="H774" s="525">
        <v>1.0</v>
      </c>
      <c r="I774" s="525">
        <v>6.0</v>
      </c>
      <c r="J774" s="15"/>
      <c r="K774" s="15"/>
      <c r="L774" s="15"/>
      <c r="M774" s="15"/>
      <c r="N774" s="15"/>
      <c r="O774" s="15"/>
      <c r="P774" s="15"/>
    </row>
    <row r="775" ht="15.75" customHeight="1">
      <c r="A775" s="15"/>
      <c r="B775" s="15"/>
      <c r="C775" s="15"/>
      <c r="D775" s="15"/>
      <c r="E775" s="525">
        <v>2.0</v>
      </c>
      <c r="F775" s="525">
        <v>1.0</v>
      </c>
      <c r="G775" s="525">
        <v>2.0</v>
      </c>
      <c r="H775" s="525">
        <v>2.0</v>
      </c>
      <c r="I775" s="525">
        <v>6.0</v>
      </c>
      <c r="J775" s="15"/>
      <c r="K775" s="15"/>
      <c r="L775" s="15"/>
      <c r="M775" s="15"/>
      <c r="N775" s="15"/>
      <c r="O775" s="15"/>
      <c r="P775" s="15"/>
    </row>
    <row r="776" ht="15.75" customHeight="1">
      <c r="A776" s="15"/>
      <c r="B776" s="15"/>
      <c r="C776" s="15"/>
      <c r="D776" s="15"/>
      <c r="E776" s="525">
        <v>2.0</v>
      </c>
      <c r="F776" s="525">
        <v>1.0</v>
      </c>
      <c r="G776" s="525">
        <v>2.0</v>
      </c>
      <c r="H776" s="525">
        <v>2.0</v>
      </c>
      <c r="I776" s="525">
        <v>6.0</v>
      </c>
      <c r="J776" s="15"/>
      <c r="K776" s="15"/>
      <c r="L776" s="15"/>
      <c r="M776" s="15"/>
      <c r="N776" s="15"/>
      <c r="O776" s="15"/>
      <c r="P776" s="15"/>
    </row>
    <row r="777" ht="15.75" customHeight="1">
      <c r="A777" s="15"/>
      <c r="B777" s="15"/>
      <c r="C777" s="15"/>
      <c r="D777" s="15"/>
      <c r="E777" s="525">
        <v>2.0</v>
      </c>
      <c r="F777" s="525">
        <v>2.0</v>
      </c>
      <c r="G777" s="525">
        <v>1.0</v>
      </c>
      <c r="H777" s="525">
        <v>1.0</v>
      </c>
      <c r="I777" s="525">
        <v>6.0</v>
      </c>
      <c r="J777" s="15"/>
      <c r="K777" s="15"/>
      <c r="L777" s="15"/>
      <c r="M777" s="15"/>
      <c r="N777" s="15"/>
      <c r="O777" s="15"/>
      <c r="P777" s="15"/>
    </row>
    <row r="778" ht="15.75" customHeight="1">
      <c r="A778" s="15"/>
      <c r="B778" s="15"/>
      <c r="C778" s="15"/>
      <c r="D778" s="15"/>
      <c r="E778" s="525">
        <v>1.0</v>
      </c>
      <c r="F778" s="525">
        <v>1.0</v>
      </c>
      <c r="G778" s="525">
        <v>2.0</v>
      </c>
      <c r="H778" s="525">
        <v>2.0</v>
      </c>
      <c r="I778" s="525">
        <v>6.0</v>
      </c>
      <c r="J778" s="15"/>
      <c r="K778" s="15"/>
      <c r="L778" s="15"/>
      <c r="M778" s="15"/>
      <c r="N778" s="15"/>
      <c r="O778" s="15"/>
      <c r="P778" s="15"/>
    </row>
    <row r="779" ht="15.75" customHeight="1">
      <c r="A779" s="16"/>
      <c r="B779" s="16"/>
      <c r="C779" s="16"/>
      <c r="D779" s="16"/>
      <c r="E779" s="525">
        <v>1.0</v>
      </c>
      <c r="F779" s="525">
        <v>1.0</v>
      </c>
      <c r="G779" s="525">
        <v>2.0</v>
      </c>
      <c r="H779" s="525">
        <v>2.0</v>
      </c>
      <c r="I779" s="525">
        <v>6.0</v>
      </c>
      <c r="J779" s="16"/>
      <c r="K779" s="16"/>
      <c r="L779" s="16"/>
      <c r="M779" s="16"/>
      <c r="N779" s="16"/>
      <c r="O779" s="16"/>
      <c r="P779" s="16"/>
    </row>
    <row r="780" ht="15.75" customHeight="1">
      <c r="A780" s="579">
        <v>62.0</v>
      </c>
      <c r="B780" s="581" t="s">
        <v>210</v>
      </c>
      <c r="C780" s="593" t="s">
        <v>211</v>
      </c>
      <c r="D780" s="593" t="s">
        <v>212</v>
      </c>
      <c r="E780" s="525">
        <v>3.0</v>
      </c>
      <c r="F780" s="525">
        <v>2.0</v>
      </c>
      <c r="G780" s="525">
        <v>3.0</v>
      </c>
      <c r="H780" s="525">
        <v>2.0</v>
      </c>
      <c r="I780" s="525">
        <v>10.0</v>
      </c>
      <c r="J780" s="575">
        <f>AVERAGE(I780:I791)</f>
        <v>9.416666667</v>
      </c>
      <c r="K780" s="576">
        <v>3.0</v>
      </c>
      <c r="L780" s="576">
        <v>3.0</v>
      </c>
      <c r="M780" s="576">
        <v>3.0</v>
      </c>
      <c r="N780" s="576">
        <v>4.0</v>
      </c>
      <c r="O780" s="576">
        <f>SUM(K780:N791)</f>
        <v>13</v>
      </c>
      <c r="P780" s="577">
        <f>SUM(J780,O780)</f>
        <v>22.41666667</v>
      </c>
    </row>
    <row r="781" ht="15.75" customHeight="1">
      <c r="A781" s="15"/>
      <c r="B781" s="15"/>
      <c r="C781" s="15"/>
      <c r="D781" s="15"/>
      <c r="E781" s="525">
        <v>3.0</v>
      </c>
      <c r="F781" s="525">
        <v>2.0</v>
      </c>
      <c r="G781" s="525">
        <v>3.0</v>
      </c>
      <c r="H781" s="525">
        <v>2.0</v>
      </c>
      <c r="I781" s="525">
        <v>10.0</v>
      </c>
      <c r="J781" s="15"/>
      <c r="K781" s="15"/>
      <c r="L781" s="15"/>
      <c r="M781" s="15"/>
      <c r="N781" s="15"/>
      <c r="O781" s="15"/>
      <c r="P781" s="15"/>
    </row>
    <row r="782" ht="15.75" customHeight="1">
      <c r="A782" s="15"/>
      <c r="B782" s="15"/>
      <c r="C782" s="15"/>
      <c r="D782" s="15"/>
      <c r="E782" s="525">
        <v>3.0</v>
      </c>
      <c r="F782" s="525">
        <v>2.0</v>
      </c>
      <c r="G782" s="525">
        <v>3.0</v>
      </c>
      <c r="H782" s="525">
        <v>2.0</v>
      </c>
      <c r="I782" s="525">
        <v>10.0</v>
      </c>
      <c r="J782" s="15"/>
      <c r="K782" s="15"/>
      <c r="L782" s="15"/>
      <c r="M782" s="15"/>
      <c r="N782" s="15"/>
      <c r="O782" s="15"/>
      <c r="P782" s="15"/>
    </row>
    <row r="783" ht="15.75" customHeight="1">
      <c r="A783" s="15"/>
      <c r="B783" s="15"/>
      <c r="C783" s="15"/>
      <c r="D783" s="15"/>
      <c r="E783" s="525">
        <v>2.0</v>
      </c>
      <c r="F783" s="525">
        <v>2.0</v>
      </c>
      <c r="G783" s="525">
        <v>3.0</v>
      </c>
      <c r="H783" s="525">
        <v>2.0</v>
      </c>
      <c r="I783" s="525">
        <v>9.0</v>
      </c>
      <c r="J783" s="15"/>
      <c r="K783" s="15"/>
      <c r="L783" s="15"/>
      <c r="M783" s="15"/>
      <c r="N783" s="15"/>
      <c r="O783" s="15"/>
      <c r="P783" s="15"/>
    </row>
    <row r="784" ht="15.75" customHeight="1">
      <c r="A784" s="15"/>
      <c r="B784" s="15"/>
      <c r="C784" s="15"/>
      <c r="D784" s="15"/>
      <c r="E784" s="525">
        <v>3.0</v>
      </c>
      <c r="F784" s="525">
        <v>2.0</v>
      </c>
      <c r="G784" s="525">
        <v>2.0</v>
      </c>
      <c r="H784" s="525">
        <v>2.0</v>
      </c>
      <c r="I784" s="525">
        <v>9.0</v>
      </c>
      <c r="J784" s="15"/>
      <c r="K784" s="15"/>
      <c r="L784" s="15"/>
      <c r="M784" s="15"/>
      <c r="N784" s="15"/>
      <c r="O784" s="15"/>
      <c r="P784" s="15"/>
    </row>
    <row r="785" ht="15.75" customHeight="1">
      <c r="A785" s="15"/>
      <c r="B785" s="15"/>
      <c r="C785" s="15"/>
      <c r="D785" s="15"/>
      <c r="E785" s="525">
        <v>2.0</v>
      </c>
      <c r="F785" s="525">
        <v>2.0</v>
      </c>
      <c r="G785" s="525">
        <v>3.0</v>
      </c>
      <c r="H785" s="525">
        <v>2.0</v>
      </c>
      <c r="I785" s="525">
        <v>9.0</v>
      </c>
      <c r="J785" s="15"/>
      <c r="K785" s="15"/>
      <c r="L785" s="15"/>
      <c r="M785" s="15"/>
      <c r="N785" s="15"/>
      <c r="O785" s="15"/>
      <c r="P785" s="15"/>
    </row>
    <row r="786" ht="15.75" customHeight="1">
      <c r="A786" s="15"/>
      <c r="B786" s="15"/>
      <c r="C786" s="15"/>
      <c r="D786" s="15"/>
      <c r="E786" s="525">
        <v>2.0</v>
      </c>
      <c r="F786" s="525">
        <v>2.0</v>
      </c>
      <c r="G786" s="525">
        <v>3.0</v>
      </c>
      <c r="H786" s="525">
        <v>2.0</v>
      </c>
      <c r="I786" s="525">
        <v>9.0</v>
      </c>
      <c r="J786" s="15"/>
      <c r="K786" s="15"/>
      <c r="L786" s="15"/>
      <c r="M786" s="15"/>
      <c r="N786" s="15"/>
      <c r="O786" s="15"/>
      <c r="P786" s="15"/>
    </row>
    <row r="787" ht="15.75" customHeight="1">
      <c r="A787" s="15"/>
      <c r="B787" s="15"/>
      <c r="C787" s="15"/>
      <c r="D787" s="15"/>
      <c r="E787" s="525">
        <v>3.0</v>
      </c>
      <c r="F787" s="525">
        <v>2.0</v>
      </c>
      <c r="G787" s="525">
        <v>2.0</v>
      </c>
      <c r="H787" s="525">
        <v>2.0</v>
      </c>
      <c r="I787" s="525">
        <v>9.0</v>
      </c>
      <c r="J787" s="15"/>
      <c r="K787" s="15"/>
      <c r="L787" s="15"/>
      <c r="M787" s="15"/>
      <c r="N787" s="15"/>
      <c r="O787" s="15"/>
      <c r="P787" s="15"/>
    </row>
    <row r="788" ht="15.75" customHeight="1">
      <c r="A788" s="15"/>
      <c r="B788" s="15"/>
      <c r="C788" s="15"/>
      <c r="D788" s="15"/>
      <c r="E788" s="525">
        <v>3.0</v>
      </c>
      <c r="F788" s="525">
        <v>2.0</v>
      </c>
      <c r="G788" s="525">
        <v>2.0</v>
      </c>
      <c r="H788" s="525">
        <v>2.0</v>
      </c>
      <c r="I788" s="525">
        <v>9.0</v>
      </c>
      <c r="J788" s="15"/>
      <c r="K788" s="15"/>
      <c r="L788" s="15"/>
      <c r="M788" s="15"/>
      <c r="N788" s="15"/>
      <c r="O788" s="15"/>
      <c r="P788" s="15"/>
    </row>
    <row r="789" ht="15.75" customHeight="1">
      <c r="A789" s="15"/>
      <c r="B789" s="15"/>
      <c r="C789" s="15"/>
      <c r="D789" s="15"/>
      <c r="E789" s="525">
        <v>2.0</v>
      </c>
      <c r="F789" s="525">
        <v>2.0</v>
      </c>
      <c r="G789" s="525">
        <v>3.0</v>
      </c>
      <c r="H789" s="525">
        <v>2.0</v>
      </c>
      <c r="I789" s="525">
        <v>9.0</v>
      </c>
      <c r="J789" s="15"/>
      <c r="K789" s="15"/>
      <c r="L789" s="15"/>
      <c r="M789" s="15"/>
      <c r="N789" s="15"/>
      <c r="O789" s="15"/>
      <c r="P789" s="15"/>
    </row>
    <row r="790" ht="15.75" customHeight="1">
      <c r="A790" s="15"/>
      <c r="B790" s="15"/>
      <c r="C790" s="15"/>
      <c r="D790" s="15"/>
      <c r="E790" s="525">
        <v>3.0</v>
      </c>
      <c r="F790" s="525">
        <v>2.0</v>
      </c>
      <c r="G790" s="525">
        <v>3.0</v>
      </c>
      <c r="H790" s="525">
        <v>2.0</v>
      </c>
      <c r="I790" s="525">
        <v>10.0</v>
      </c>
      <c r="J790" s="15"/>
      <c r="K790" s="15"/>
      <c r="L790" s="15"/>
      <c r="M790" s="15"/>
      <c r="N790" s="15"/>
      <c r="O790" s="15"/>
      <c r="P790" s="15"/>
    </row>
    <row r="791" ht="15.75" customHeight="1">
      <c r="A791" s="16"/>
      <c r="B791" s="16"/>
      <c r="C791" s="16"/>
      <c r="D791" s="16"/>
      <c r="E791" s="525">
        <v>3.0</v>
      </c>
      <c r="F791" s="525">
        <v>2.0</v>
      </c>
      <c r="G791" s="525">
        <v>3.0</v>
      </c>
      <c r="H791" s="525">
        <v>2.0</v>
      </c>
      <c r="I791" s="525">
        <v>10.0</v>
      </c>
      <c r="J791" s="16"/>
      <c r="K791" s="16"/>
      <c r="L791" s="16"/>
      <c r="M791" s="16"/>
      <c r="N791" s="16"/>
      <c r="O791" s="16"/>
      <c r="P791" s="16"/>
    </row>
    <row r="792" ht="15.75" customHeight="1">
      <c r="A792" s="579">
        <v>63.0</v>
      </c>
      <c r="B792" s="581" t="s">
        <v>213</v>
      </c>
      <c r="C792" s="593" t="s">
        <v>214</v>
      </c>
      <c r="D792" s="593" t="s">
        <v>215</v>
      </c>
      <c r="E792" s="525">
        <v>2.0</v>
      </c>
      <c r="F792" s="525">
        <v>2.0</v>
      </c>
      <c r="G792" s="525">
        <v>1.0</v>
      </c>
      <c r="H792" s="525">
        <v>2.0</v>
      </c>
      <c r="I792" s="525">
        <v>7.0</v>
      </c>
      <c r="J792" s="575">
        <f>AVERAGE(I792:I803)</f>
        <v>7</v>
      </c>
      <c r="K792" s="581">
        <v>3.0</v>
      </c>
      <c r="L792" s="581">
        <v>3.0</v>
      </c>
      <c r="M792" s="581">
        <v>3.0</v>
      </c>
      <c r="N792" s="581">
        <v>4.0</v>
      </c>
      <c r="O792" s="576">
        <f>SUM(K792:N803)</f>
        <v>13</v>
      </c>
      <c r="P792" s="577">
        <f>SUM(J792,O792)</f>
        <v>20</v>
      </c>
    </row>
    <row r="793" ht="15.75" customHeight="1">
      <c r="A793" s="15"/>
      <c r="B793" s="15"/>
      <c r="C793" s="15"/>
      <c r="D793" s="15"/>
      <c r="E793" s="525">
        <v>2.0</v>
      </c>
      <c r="F793" s="525">
        <v>1.0</v>
      </c>
      <c r="G793" s="525">
        <v>2.0</v>
      </c>
      <c r="H793" s="525">
        <v>2.0</v>
      </c>
      <c r="I793" s="525">
        <v>7.0</v>
      </c>
      <c r="J793" s="15"/>
      <c r="K793" s="15"/>
      <c r="L793" s="15"/>
      <c r="M793" s="15"/>
      <c r="N793" s="15"/>
      <c r="O793" s="15"/>
      <c r="P793" s="15"/>
    </row>
    <row r="794" ht="15.75" customHeight="1">
      <c r="A794" s="15"/>
      <c r="B794" s="15"/>
      <c r="C794" s="15"/>
      <c r="D794" s="15"/>
      <c r="E794" s="525">
        <v>2.0</v>
      </c>
      <c r="F794" s="525">
        <v>2.0</v>
      </c>
      <c r="G794" s="525">
        <v>2.0</v>
      </c>
      <c r="H794" s="525">
        <v>1.0</v>
      </c>
      <c r="I794" s="525">
        <v>7.0</v>
      </c>
      <c r="J794" s="15"/>
      <c r="K794" s="15"/>
      <c r="L794" s="15"/>
      <c r="M794" s="15"/>
      <c r="N794" s="15"/>
      <c r="O794" s="15"/>
      <c r="P794" s="15"/>
    </row>
    <row r="795" ht="15.75" customHeight="1">
      <c r="A795" s="15"/>
      <c r="B795" s="15"/>
      <c r="C795" s="15"/>
      <c r="D795" s="15"/>
      <c r="E795" s="525">
        <v>2.0</v>
      </c>
      <c r="F795" s="525">
        <v>2.0</v>
      </c>
      <c r="G795" s="525">
        <v>2.0</v>
      </c>
      <c r="H795" s="525">
        <v>1.0</v>
      </c>
      <c r="I795" s="525">
        <v>7.0</v>
      </c>
      <c r="J795" s="15"/>
      <c r="K795" s="15"/>
      <c r="L795" s="15"/>
      <c r="M795" s="15"/>
      <c r="N795" s="15"/>
      <c r="O795" s="15"/>
      <c r="P795" s="15"/>
    </row>
    <row r="796" ht="15.75" customHeight="1">
      <c r="A796" s="15"/>
      <c r="B796" s="15"/>
      <c r="C796" s="15"/>
      <c r="D796" s="15"/>
      <c r="E796" s="525">
        <v>2.0</v>
      </c>
      <c r="F796" s="525">
        <v>2.0</v>
      </c>
      <c r="G796" s="525">
        <v>2.0</v>
      </c>
      <c r="H796" s="525">
        <v>1.0</v>
      </c>
      <c r="I796" s="525">
        <v>7.0</v>
      </c>
      <c r="J796" s="15"/>
      <c r="K796" s="15"/>
      <c r="L796" s="15"/>
      <c r="M796" s="15"/>
      <c r="N796" s="15"/>
      <c r="O796" s="15"/>
      <c r="P796" s="15"/>
    </row>
    <row r="797" ht="15.75" customHeight="1">
      <c r="A797" s="15"/>
      <c r="B797" s="15"/>
      <c r="C797" s="15"/>
      <c r="D797" s="15"/>
      <c r="E797" s="525">
        <v>1.0</v>
      </c>
      <c r="F797" s="525">
        <v>2.0</v>
      </c>
      <c r="G797" s="525">
        <v>2.0</v>
      </c>
      <c r="H797" s="525">
        <v>2.0</v>
      </c>
      <c r="I797" s="525">
        <v>7.0</v>
      </c>
      <c r="J797" s="15"/>
      <c r="K797" s="15"/>
      <c r="L797" s="15"/>
      <c r="M797" s="15"/>
      <c r="N797" s="15"/>
      <c r="O797" s="15"/>
      <c r="P797" s="15"/>
    </row>
    <row r="798" ht="15.75" customHeight="1">
      <c r="A798" s="15"/>
      <c r="B798" s="15"/>
      <c r="C798" s="15"/>
      <c r="D798" s="15"/>
      <c r="E798" s="525">
        <v>2.0</v>
      </c>
      <c r="F798" s="525">
        <v>1.0</v>
      </c>
      <c r="G798" s="525">
        <v>2.0</v>
      </c>
      <c r="H798" s="525">
        <v>2.0</v>
      </c>
      <c r="I798" s="525">
        <v>7.0</v>
      </c>
      <c r="J798" s="15"/>
      <c r="K798" s="15"/>
      <c r="L798" s="15"/>
      <c r="M798" s="15"/>
      <c r="N798" s="15"/>
      <c r="O798" s="15"/>
      <c r="P798" s="15"/>
    </row>
    <row r="799" ht="15.75" customHeight="1">
      <c r="A799" s="15"/>
      <c r="B799" s="15"/>
      <c r="C799" s="15"/>
      <c r="D799" s="15"/>
      <c r="E799" s="525">
        <v>2.0</v>
      </c>
      <c r="F799" s="525">
        <v>2.0</v>
      </c>
      <c r="G799" s="525">
        <v>1.0</v>
      </c>
      <c r="H799" s="525">
        <v>2.0</v>
      </c>
      <c r="I799" s="525">
        <v>7.0</v>
      </c>
      <c r="J799" s="15"/>
      <c r="K799" s="15"/>
      <c r="L799" s="15"/>
      <c r="M799" s="15"/>
      <c r="N799" s="15"/>
      <c r="O799" s="15"/>
      <c r="P799" s="15"/>
    </row>
    <row r="800" ht="15.75" customHeight="1">
      <c r="A800" s="15"/>
      <c r="B800" s="15"/>
      <c r="C800" s="15"/>
      <c r="D800" s="15"/>
      <c r="E800" s="525">
        <v>2.0</v>
      </c>
      <c r="F800" s="525">
        <v>1.0</v>
      </c>
      <c r="G800" s="525">
        <v>2.0</v>
      </c>
      <c r="H800" s="525">
        <v>2.0</v>
      </c>
      <c r="I800" s="525">
        <v>7.0</v>
      </c>
      <c r="J800" s="15"/>
      <c r="K800" s="15"/>
      <c r="L800" s="15"/>
      <c r="M800" s="15"/>
      <c r="N800" s="15"/>
      <c r="O800" s="15"/>
      <c r="P800" s="15"/>
    </row>
    <row r="801" ht="15.75" customHeight="1">
      <c r="A801" s="15"/>
      <c r="B801" s="15"/>
      <c r="C801" s="15"/>
      <c r="D801" s="15"/>
      <c r="E801" s="525">
        <v>2.0</v>
      </c>
      <c r="F801" s="525">
        <v>2.0</v>
      </c>
      <c r="G801" s="525">
        <v>2.0</v>
      </c>
      <c r="H801" s="525">
        <v>1.0</v>
      </c>
      <c r="I801" s="525">
        <v>7.0</v>
      </c>
      <c r="J801" s="15"/>
      <c r="K801" s="15"/>
      <c r="L801" s="15"/>
      <c r="M801" s="15"/>
      <c r="N801" s="15"/>
      <c r="O801" s="15"/>
      <c r="P801" s="15"/>
    </row>
    <row r="802" ht="15.75" customHeight="1">
      <c r="A802" s="15"/>
      <c r="B802" s="15"/>
      <c r="C802" s="15"/>
      <c r="D802" s="15"/>
      <c r="E802" s="525">
        <v>2.0</v>
      </c>
      <c r="F802" s="525">
        <v>2.0</v>
      </c>
      <c r="G802" s="525">
        <v>2.0</v>
      </c>
      <c r="H802" s="525">
        <v>1.0</v>
      </c>
      <c r="I802" s="525">
        <v>7.0</v>
      </c>
      <c r="J802" s="15"/>
      <c r="K802" s="15"/>
      <c r="L802" s="15"/>
      <c r="M802" s="15"/>
      <c r="N802" s="15"/>
      <c r="O802" s="15"/>
      <c r="P802" s="15"/>
    </row>
    <row r="803" ht="15.75" customHeight="1">
      <c r="A803" s="16"/>
      <c r="B803" s="16"/>
      <c r="C803" s="16"/>
      <c r="D803" s="16"/>
      <c r="E803" s="525">
        <v>2.0</v>
      </c>
      <c r="F803" s="525">
        <v>2.0</v>
      </c>
      <c r="G803" s="525">
        <v>2.0</v>
      </c>
      <c r="H803" s="525">
        <v>1.0</v>
      </c>
      <c r="I803" s="525">
        <v>7.0</v>
      </c>
      <c r="J803" s="16"/>
      <c r="K803" s="16"/>
      <c r="L803" s="16"/>
      <c r="M803" s="16"/>
      <c r="N803" s="16"/>
      <c r="O803" s="16"/>
      <c r="P803" s="16"/>
    </row>
    <row r="804" ht="15.75" customHeight="1">
      <c r="A804" s="579">
        <v>64.0</v>
      </c>
      <c r="B804" s="581" t="s">
        <v>216</v>
      </c>
      <c r="C804" s="593" t="s">
        <v>217</v>
      </c>
      <c r="D804" s="593" t="s">
        <v>218</v>
      </c>
      <c r="E804" s="505">
        <v>3.0</v>
      </c>
      <c r="F804" s="505">
        <v>2.0</v>
      </c>
      <c r="G804" s="505">
        <v>3.0</v>
      </c>
      <c r="H804" s="505">
        <v>2.0</v>
      </c>
      <c r="I804" s="505">
        <v>10.0</v>
      </c>
      <c r="J804" s="575">
        <f>AVERAGE(I804:I815)</f>
        <v>8.083333333</v>
      </c>
      <c r="K804" s="581">
        <v>3.0</v>
      </c>
      <c r="L804" s="581">
        <v>3.0</v>
      </c>
      <c r="M804" s="581">
        <v>3.0</v>
      </c>
      <c r="N804" s="581">
        <v>4.0</v>
      </c>
      <c r="O804" s="576">
        <f>SUM(K804:N815)</f>
        <v>13</v>
      </c>
      <c r="P804" s="587">
        <f>SUM(J804,O804)</f>
        <v>21.08333333</v>
      </c>
    </row>
    <row r="805" ht="15.75" customHeight="1">
      <c r="A805" s="15"/>
      <c r="B805" s="15"/>
      <c r="C805" s="15"/>
      <c r="D805" s="15"/>
      <c r="E805" s="505">
        <v>3.0</v>
      </c>
      <c r="F805" s="505">
        <v>2.0</v>
      </c>
      <c r="G805" s="505">
        <v>3.0</v>
      </c>
      <c r="H805" s="505">
        <v>2.0</v>
      </c>
      <c r="I805" s="505">
        <v>10.0</v>
      </c>
      <c r="J805" s="15"/>
      <c r="K805" s="15"/>
      <c r="L805" s="15"/>
      <c r="M805" s="15"/>
      <c r="N805" s="15"/>
      <c r="O805" s="15"/>
      <c r="P805" s="15"/>
    </row>
    <row r="806" ht="15.75" customHeight="1">
      <c r="A806" s="15"/>
      <c r="B806" s="15"/>
      <c r="C806" s="15"/>
      <c r="D806" s="15"/>
      <c r="E806" s="505">
        <v>3.0</v>
      </c>
      <c r="F806" s="505">
        <v>2.0</v>
      </c>
      <c r="G806" s="505">
        <v>3.0</v>
      </c>
      <c r="H806" s="505">
        <v>2.0</v>
      </c>
      <c r="I806" s="505">
        <v>10.0</v>
      </c>
      <c r="J806" s="15"/>
      <c r="K806" s="15"/>
      <c r="L806" s="15"/>
      <c r="M806" s="15"/>
      <c r="N806" s="15"/>
      <c r="O806" s="15"/>
      <c r="P806" s="15"/>
    </row>
    <row r="807" ht="15.75" customHeight="1">
      <c r="A807" s="15"/>
      <c r="B807" s="15"/>
      <c r="C807" s="15"/>
      <c r="D807" s="15"/>
      <c r="E807" s="505">
        <v>1.0</v>
      </c>
      <c r="F807" s="505">
        <v>0.0</v>
      </c>
      <c r="G807" s="505">
        <v>0.0</v>
      </c>
      <c r="H807" s="505">
        <v>0.0</v>
      </c>
      <c r="I807" s="505">
        <v>1.0</v>
      </c>
      <c r="J807" s="15"/>
      <c r="K807" s="15"/>
      <c r="L807" s="15"/>
      <c r="M807" s="15"/>
      <c r="N807" s="15"/>
      <c r="O807" s="15"/>
      <c r="P807" s="15"/>
    </row>
    <row r="808" ht="15.75" customHeight="1">
      <c r="A808" s="15"/>
      <c r="B808" s="15"/>
      <c r="C808" s="15"/>
      <c r="D808" s="15"/>
      <c r="E808" s="505">
        <v>2.0</v>
      </c>
      <c r="F808" s="505">
        <v>1.0</v>
      </c>
      <c r="G808" s="505">
        <v>2.0</v>
      </c>
      <c r="H808" s="505">
        <v>2.0</v>
      </c>
      <c r="I808" s="505">
        <v>7.0</v>
      </c>
      <c r="J808" s="15"/>
      <c r="K808" s="15"/>
      <c r="L808" s="15"/>
      <c r="M808" s="15"/>
      <c r="N808" s="15"/>
      <c r="O808" s="15"/>
      <c r="P808" s="15"/>
    </row>
    <row r="809" ht="15.75" customHeight="1">
      <c r="A809" s="15"/>
      <c r="B809" s="15"/>
      <c r="C809" s="15"/>
      <c r="D809" s="15"/>
      <c r="E809" s="505">
        <v>2.0</v>
      </c>
      <c r="F809" s="505">
        <v>1.0</v>
      </c>
      <c r="G809" s="505">
        <v>2.0</v>
      </c>
      <c r="H809" s="505">
        <v>1.0</v>
      </c>
      <c r="I809" s="505">
        <v>6.0</v>
      </c>
      <c r="J809" s="15"/>
      <c r="K809" s="15"/>
      <c r="L809" s="15"/>
      <c r="M809" s="15"/>
      <c r="N809" s="15"/>
      <c r="O809" s="15"/>
      <c r="P809" s="15"/>
    </row>
    <row r="810" ht="15.75" customHeight="1">
      <c r="A810" s="15"/>
      <c r="B810" s="15"/>
      <c r="C810" s="15"/>
      <c r="D810" s="15"/>
      <c r="E810" s="505">
        <v>3.0</v>
      </c>
      <c r="F810" s="505">
        <v>3.0</v>
      </c>
      <c r="G810" s="505">
        <v>1.0</v>
      </c>
      <c r="H810" s="505">
        <v>2.0</v>
      </c>
      <c r="I810" s="505">
        <v>8.0</v>
      </c>
      <c r="J810" s="15"/>
      <c r="K810" s="15"/>
      <c r="L810" s="15"/>
      <c r="M810" s="15"/>
      <c r="N810" s="15"/>
      <c r="O810" s="15"/>
      <c r="P810" s="15"/>
    </row>
    <row r="811" ht="15.75" customHeight="1">
      <c r="A811" s="15"/>
      <c r="B811" s="15"/>
      <c r="C811" s="15"/>
      <c r="D811" s="15"/>
      <c r="E811" s="505">
        <v>2.0</v>
      </c>
      <c r="F811" s="505">
        <v>1.0</v>
      </c>
      <c r="G811" s="505">
        <v>3.0</v>
      </c>
      <c r="H811" s="505">
        <v>2.0</v>
      </c>
      <c r="I811" s="505">
        <v>8.0</v>
      </c>
      <c r="J811" s="15"/>
      <c r="K811" s="15"/>
      <c r="L811" s="15"/>
      <c r="M811" s="15"/>
      <c r="N811" s="15"/>
      <c r="O811" s="15"/>
      <c r="P811" s="15"/>
    </row>
    <row r="812" ht="15.75" customHeight="1">
      <c r="A812" s="15"/>
      <c r="B812" s="15"/>
      <c r="C812" s="15"/>
      <c r="D812" s="15"/>
      <c r="E812" s="505">
        <v>3.0</v>
      </c>
      <c r="F812" s="505">
        <v>1.0</v>
      </c>
      <c r="G812" s="505">
        <v>3.0</v>
      </c>
      <c r="H812" s="505">
        <v>1.0</v>
      </c>
      <c r="I812" s="505">
        <v>8.0</v>
      </c>
      <c r="J812" s="15"/>
      <c r="K812" s="15"/>
      <c r="L812" s="15"/>
      <c r="M812" s="15"/>
      <c r="N812" s="15"/>
      <c r="O812" s="15"/>
      <c r="P812" s="15"/>
    </row>
    <row r="813" ht="15.75" customHeight="1">
      <c r="A813" s="15"/>
      <c r="B813" s="15"/>
      <c r="C813" s="15"/>
      <c r="D813" s="15"/>
      <c r="E813" s="505">
        <v>3.0</v>
      </c>
      <c r="F813" s="505">
        <v>2.0</v>
      </c>
      <c r="G813" s="505">
        <v>2.0</v>
      </c>
      <c r="H813" s="505">
        <v>2.0</v>
      </c>
      <c r="I813" s="505">
        <v>9.0</v>
      </c>
      <c r="J813" s="15"/>
      <c r="K813" s="15"/>
      <c r="L813" s="15"/>
      <c r="M813" s="15"/>
      <c r="N813" s="15"/>
      <c r="O813" s="15"/>
      <c r="P813" s="15"/>
    </row>
    <row r="814" ht="15.75" customHeight="1">
      <c r="A814" s="15"/>
      <c r="B814" s="15"/>
      <c r="C814" s="15"/>
      <c r="D814" s="15"/>
      <c r="E814" s="505">
        <v>3.0</v>
      </c>
      <c r="F814" s="505">
        <v>2.0</v>
      </c>
      <c r="G814" s="505">
        <v>3.0</v>
      </c>
      <c r="H814" s="505">
        <v>2.0</v>
      </c>
      <c r="I814" s="505">
        <v>10.0</v>
      </c>
      <c r="J814" s="15"/>
      <c r="K814" s="15"/>
      <c r="L814" s="15"/>
      <c r="M814" s="15"/>
      <c r="N814" s="15"/>
      <c r="O814" s="15"/>
      <c r="P814" s="15"/>
    </row>
    <row r="815" ht="15.75" customHeight="1">
      <c r="A815" s="16"/>
      <c r="B815" s="16"/>
      <c r="C815" s="16"/>
      <c r="D815" s="16"/>
      <c r="E815" s="505">
        <v>3.0</v>
      </c>
      <c r="F815" s="505">
        <v>2.0</v>
      </c>
      <c r="G815" s="505">
        <v>3.0</v>
      </c>
      <c r="H815" s="505">
        <v>2.0</v>
      </c>
      <c r="I815" s="505">
        <v>10.0</v>
      </c>
      <c r="J815" s="16"/>
      <c r="K815" s="16"/>
      <c r="L815" s="16"/>
      <c r="M815" s="16"/>
      <c r="N815" s="16"/>
      <c r="O815" s="16"/>
      <c r="P815" s="16"/>
    </row>
    <row r="816" ht="15.75" customHeight="1">
      <c r="A816" s="579">
        <v>65.0</v>
      </c>
      <c r="B816" s="581" t="s">
        <v>219</v>
      </c>
      <c r="C816" s="593" t="s">
        <v>220</v>
      </c>
      <c r="D816" s="593" t="s">
        <v>221</v>
      </c>
      <c r="E816" s="525">
        <v>2.0</v>
      </c>
      <c r="F816" s="525">
        <v>1.0</v>
      </c>
      <c r="G816" s="525">
        <v>2.0</v>
      </c>
      <c r="H816" s="525">
        <v>2.0</v>
      </c>
      <c r="I816" s="525">
        <v>7.0</v>
      </c>
      <c r="J816" s="575">
        <f>AVERAGE(I816:I827)</f>
        <v>6.416666667</v>
      </c>
      <c r="K816" s="581">
        <v>3.0</v>
      </c>
      <c r="L816" s="581">
        <v>3.0</v>
      </c>
      <c r="M816" s="581">
        <v>3.0</v>
      </c>
      <c r="N816" s="581">
        <v>3.0</v>
      </c>
      <c r="O816" s="576">
        <f>SUM(K816:N827)</f>
        <v>12</v>
      </c>
      <c r="P816" s="577">
        <f>SUM(J816,O816)</f>
        <v>18.41666667</v>
      </c>
    </row>
    <row r="817" ht="15.75" customHeight="1">
      <c r="A817" s="15"/>
      <c r="B817" s="15"/>
      <c r="C817" s="15"/>
      <c r="D817" s="15"/>
      <c r="E817" s="525">
        <v>2.0</v>
      </c>
      <c r="F817" s="525">
        <v>1.0</v>
      </c>
      <c r="G817" s="525">
        <v>2.0</v>
      </c>
      <c r="H817" s="525">
        <v>2.0</v>
      </c>
      <c r="I817" s="525">
        <v>7.0</v>
      </c>
      <c r="J817" s="15"/>
      <c r="K817" s="15"/>
      <c r="L817" s="15"/>
      <c r="M817" s="15"/>
      <c r="N817" s="15"/>
      <c r="O817" s="15"/>
      <c r="P817" s="15"/>
    </row>
    <row r="818" ht="15.75" customHeight="1">
      <c r="A818" s="15"/>
      <c r="B818" s="15"/>
      <c r="C818" s="15"/>
      <c r="D818" s="15"/>
      <c r="E818" s="525">
        <v>2.0</v>
      </c>
      <c r="F818" s="525">
        <v>2.0</v>
      </c>
      <c r="G818" s="525">
        <v>1.0</v>
      </c>
      <c r="H818" s="525">
        <v>2.0</v>
      </c>
      <c r="I818" s="525">
        <v>7.0</v>
      </c>
      <c r="J818" s="15"/>
      <c r="K818" s="15"/>
      <c r="L818" s="15"/>
      <c r="M818" s="15"/>
      <c r="N818" s="15"/>
      <c r="O818" s="15"/>
      <c r="P818" s="15"/>
    </row>
    <row r="819" ht="15.75" customHeight="1">
      <c r="A819" s="15"/>
      <c r="B819" s="15"/>
      <c r="C819" s="15"/>
      <c r="D819" s="15"/>
      <c r="E819" s="525">
        <v>2.0</v>
      </c>
      <c r="F819" s="525">
        <v>1.0</v>
      </c>
      <c r="G819" s="525">
        <v>2.0</v>
      </c>
      <c r="H819" s="525">
        <v>2.0</v>
      </c>
      <c r="I819" s="525">
        <v>7.0</v>
      </c>
      <c r="J819" s="15"/>
      <c r="K819" s="15"/>
      <c r="L819" s="15"/>
      <c r="M819" s="15"/>
      <c r="N819" s="15"/>
      <c r="O819" s="15"/>
      <c r="P819" s="15"/>
    </row>
    <row r="820" ht="15.75" customHeight="1">
      <c r="A820" s="15"/>
      <c r="B820" s="15"/>
      <c r="C820" s="15"/>
      <c r="D820" s="15"/>
      <c r="E820" s="525">
        <v>2.0</v>
      </c>
      <c r="F820" s="525">
        <v>1.0</v>
      </c>
      <c r="G820" s="525">
        <v>2.0</v>
      </c>
      <c r="H820" s="525">
        <v>2.0</v>
      </c>
      <c r="I820" s="525">
        <v>7.0</v>
      </c>
      <c r="J820" s="15"/>
      <c r="K820" s="15"/>
      <c r="L820" s="15"/>
      <c r="M820" s="15"/>
      <c r="N820" s="15"/>
      <c r="O820" s="15"/>
      <c r="P820" s="15"/>
    </row>
    <row r="821" ht="15.75" customHeight="1">
      <c r="A821" s="15"/>
      <c r="B821" s="15"/>
      <c r="C821" s="15"/>
      <c r="D821" s="15"/>
      <c r="E821" s="525">
        <v>1.0</v>
      </c>
      <c r="F821" s="525">
        <v>1.0</v>
      </c>
      <c r="G821" s="525">
        <v>2.0</v>
      </c>
      <c r="H821" s="525">
        <v>2.0</v>
      </c>
      <c r="I821" s="525">
        <v>6.0</v>
      </c>
      <c r="J821" s="15"/>
      <c r="K821" s="15"/>
      <c r="L821" s="15"/>
      <c r="M821" s="15"/>
      <c r="N821" s="15"/>
      <c r="O821" s="15"/>
      <c r="P821" s="15"/>
    </row>
    <row r="822" ht="15.75" customHeight="1">
      <c r="A822" s="15"/>
      <c r="B822" s="15"/>
      <c r="C822" s="15"/>
      <c r="D822" s="15"/>
      <c r="E822" s="525">
        <v>2.0</v>
      </c>
      <c r="F822" s="525">
        <v>2.0</v>
      </c>
      <c r="G822" s="525">
        <v>1.0</v>
      </c>
      <c r="H822" s="525">
        <v>1.0</v>
      </c>
      <c r="I822" s="525">
        <v>6.0</v>
      </c>
      <c r="J822" s="15"/>
      <c r="K822" s="15"/>
      <c r="L822" s="15"/>
      <c r="M822" s="15"/>
      <c r="N822" s="15"/>
      <c r="O822" s="15"/>
      <c r="P822" s="15"/>
    </row>
    <row r="823" ht="15.75" customHeight="1">
      <c r="A823" s="15"/>
      <c r="B823" s="15"/>
      <c r="C823" s="15"/>
      <c r="D823" s="15"/>
      <c r="E823" s="525">
        <v>2.0</v>
      </c>
      <c r="F823" s="525">
        <v>1.0</v>
      </c>
      <c r="G823" s="525">
        <v>2.0</v>
      </c>
      <c r="H823" s="525">
        <v>2.0</v>
      </c>
      <c r="I823" s="525">
        <v>6.0</v>
      </c>
      <c r="J823" s="15"/>
      <c r="K823" s="15"/>
      <c r="L823" s="15"/>
      <c r="M823" s="15"/>
      <c r="N823" s="15"/>
      <c r="O823" s="15"/>
      <c r="P823" s="15"/>
    </row>
    <row r="824" ht="15.75" customHeight="1">
      <c r="A824" s="15"/>
      <c r="B824" s="15"/>
      <c r="C824" s="15"/>
      <c r="D824" s="15"/>
      <c r="E824" s="525">
        <v>2.0</v>
      </c>
      <c r="F824" s="525">
        <v>1.0</v>
      </c>
      <c r="G824" s="525">
        <v>2.0</v>
      </c>
      <c r="H824" s="525">
        <v>2.0</v>
      </c>
      <c r="I824" s="525">
        <v>6.0</v>
      </c>
      <c r="J824" s="15"/>
      <c r="K824" s="15"/>
      <c r="L824" s="15"/>
      <c r="M824" s="15"/>
      <c r="N824" s="15"/>
      <c r="O824" s="15"/>
      <c r="P824" s="15"/>
    </row>
    <row r="825" ht="15.75" customHeight="1">
      <c r="A825" s="15"/>
      <c r="B825" s="15"/>
      <c r="C825" s="15"/>
      <c r="D825" s="15"/>
      <c r="E825" s="525">
        <v>2.0</v>
      </c>
      <c r="F825" s="525">
        <v>2.0</v>
      </c>
      <c r="G825" s="525">
        <v>1.0</v>
      </c>
      <c r="H825" s="525">
        <v>1.0</v>
      </c>
      <c r="I825" s="525">
        <v>6.0</v>
      </c>
      <c r="J825" s="15"/>
      <c r="K825" s="15"/>
      <c r="L825" s="15"/>
      <c r="M825" s="15"/>
      <c r="N825" s="15"/>
      <c r="O825" s="15"/>
      <c r="P825" s="15"/>
    </row>
    <row r="826" ht="15.75" customHeight="1">
      <c r="A826" s="15"/>
      <c r="B826" s="15"/>
      <c r="C826" s="15"/>
      <c r="D826" s="15"/>
      <c r="E826" s="525">
        <v>1.0</v>
      </c>
      <c r="F826" s="525">
        <v>1.0</v>
      </c>
      <c r="G826" s="525">
        <v>2.0</v>
      </c>
      <c r="H826" s="525">
        <v>2.0</v>
      </c>
      <c r="I826" s="525">
        <v>6.0</v>
      </c>
      <c r="J826" s="15"/>
      <c r="K826" s="15"/>
      <c r="L826" s="15"/>
      <c r="M826" s="15"/>
      <c r="N826" s="15"/>
      <c r="O826" s="15"/>
      <c r="P826" s="15"/>
    </row>
    <row r="827" ht="15.75" customHeight="1">
      <c r="A827" s="16"/>
      <c r="B827" s="16"/>
      <c r="C827" s="16"/>
      <c r="D827" s="16"/>
      <c r="E827" s="525">
        <v>1.0</v>
      </c>
      <c r="F827" s="525">
        <v>1.0</v>
      </c>
      <c r="G827" s="525">
        <v>2.0</v>
      </c>
      <c r="H827" s="525">
        <v>2.0</v>
      </c>
      <c r="I827" s="525">
        <v>6.0</v>
      </c>
      <c r="J827" s="16"/>
      <c r="K827" s="16"/>
      <c r="L827" s="16"/>
      <c r="M827" s="16"/>
      <c r="N827" s="16"/>
      <c r="O827" s="16"/>
      <c r="P827" s="16"/>
    </row>
    <row r="828" ht="15.75" customHeight="1">
      <c r="A828" s="579">
        <v>66.0</v>
      </c>
      <c r="B828" s="581" t="s">
        <v>222</v>
      </c>
      <c r="C828" s="593" t="s">
        <v>223</v>
      </c>
      <c r="D828" s="593" t="s">
        <v>224</v>
      </c>
      <c r="E828" s="505">
        <v>3.0</v>
      </c>
      <c r="F828" s="505">
        <v>2.0</v>
      </c>
      <c r="G828" s="505">
        <v>3.0</v>
      </c>
      <c r="H828" s="505">
        <v>2.0</v>
      </c>
      <c r="I828" s="505">
        <v>10.0</v>
      </c>
      <c r="J828" s="575">
        <f>AVERAGE(I828:I839)</f>
        <v>8.083333333</v>
      </c>
      <c r="K828" s="581">
        <v>3.0</v>
      </c>
      <c r="L828" s="581">
        <v>3.0</v>
      </c>
      <c r="M828" s="581">
        <v>3.0</v>
      </c>
      <c r="N828" s="581">
        <v>3.0</v>
      </c>
      <c r="O828" s="576">
        <f>SUM(K828:N839)</f>
        <v>12</v>
      </c>
      <c r="P828" s="577">
        <f>SUM(J828,O828)</f>
        <v>20.08333333</v>
      </c>
    </row>
    <row r="829" ht="15.75" customHeight="1">
      <c r="A829" s="15"/>
      <c r="B829" s="15"/>
      <c r="C829" s="15"/>
      <c r="D829" s="15"/>
      <c r="E829" s="505">
        <v>3.0</v>
      </c>
      <c r="F829" s="505">
        <v>2.0</v>
      </c>
      <c r="G829" s="505">
        <v>3.0</v>
      </c>
      <c r="H829" s="505">
        <v>2.0</v>
      </c>
      <c r="I829" s="505">
        <v>10.0</v>
      </c>
      <c r="J829" s="15"/>
      <c r="K829" s="15"/>
      <c r="L829" s="15"/>
      <c r="M829" s="15"/>
      <c r="N829" s="15"/>
      <c r="O829" s="15"/>
      <c r="P829" s="15"/>
    </row>
    <row r="830" ht="15.75" customHeight="1">
      <c r="A830" s="15"/>
      <c r="B830" s="15"/>
      <c r="C830" s="15"/>
      <c r="D830" s="15"/>
      <c r="E830" s="505">
        <v>3.0</v>
      </c>
      <c r="F830" s="505">
        <v>2.0</v>
      </c>
      <c r="G830" s="505">
        <v>3.0</v>
      </c>
      <c r="H830" s="505">
        <v>2.0</v>
      </c>
      <c r="I830" s="505">
        <v>10.0</v>
      </c>
      <c r="J830" s="15"/>
      <c r="K830" s="15"/>
      <c r="L830" s="15"/>
      <c r="M830" s="15"/>
      <c r="N830" s="15"/>
      <c r="O830" s="15"/>
      <c r="P830" s="15"/>
    </row>
    <row r="831" ht="15.75" customHeight="1">
      <c r="A831" s="15"/>
      <c r="B831" s="15"/>
      <c r="C831" s="15"/>
      <c r="D831" s="15"/>
      <c r="E831" s="505">
        <v>1.0</v>
      </c>
      <c r="F831" s="505">
        <v>0.0</v>
      </c>
      <c r="G831" s="505">
        <v>0.0</v>
      </c>
      <c r="H831" s="505">
        <v>0.0</v>
      </c>
      <c r="I831" s="505">
        <v>1.0</v>
      </c>
      <c r="J831" s="15"/>
      <c r="K831" s="15"/>
      <c r="L831" s="15"/>
      <c r="M831" s="15"/>
      <c r="N831" s="15"/>
      <c r="O831" s="15"/>
      <c r="P831" s="15"/>
    </row>
    <row r="832" ht="15.75" customHeight="1">
      <c r="A832" s="15"/>
      <c r="B832" s="15"/>
      <c r="C832" s="15"/>
      <c r="D832" s="15"/>
      <c r="E832" s="505">
        <v>2.0</v>
      </c>
      <c r="F832" s="505">
        <v>1.0</v>
      </c>
      <c r="G832" s="505">
        <v>2.0</v>
      </c>
      <c r="H832" s="505">
        <v>2.0</v>
      </c>
      <c r="I832" s="505">
        <v>7.0</v>
      </c>
      <c r="J832" s="15"/>
      <c r="K832" s="15"/>
      <c r="L832" s="15"/>
      <c r="M832" s="15"/>
      <c r="N832" s="15"/>
      <c r="O832" s="15"/>
      <c r="P832" s="15"/>
    </row>
    <row r="833" ht="15.75" customHeight="1">
      <c r="A833" s="15"/>
      <c r="B833" s="15"/>
      <c r="C833" s="15"/>
      <c r="D833" s="15"/>
      <c r="E833" s="505">
        <v>2.0</v>
      </c>
      <c r="F833" s="505">
        <v>1.0</v>
      </c>
      <c r="G833" s="505">
        <v>2.0</v>
      </c>
      <c r="H833" s="505">
        <v>1.0</v>
      </c>
      <c r="I833" s="505">
        <v>6.0</v>
      </c>
      <c r="J833" s="15"/>
      <c r="K833" s="15"/>
      <c r="L833" s="15"/>
      <c r="M833" s="15"/>
      <c r="N833" s="15"/>
      <c r="O833" s="15"/>
      <c r="P833" s="15"/>
    </row>
    <row r="834" ht="15.75" customHeight="1">
      <c r="A834" s="15"/>
      <c r="B834" s="15"/>
      <c r="C834" s="15"/>
      <c r="D834" s="15"/>
      <c r="E834" s="505">
        <v>3.0</v>
      </c>
      <c r="F834" s="505">
        <v>3.0</v>
      </c>
      <c r="G834" s="505">
        <v>1.0</v>
      </c>
      <c r="H834" s="505">
        <v>2.0</v>
      </c>
      <c r="I834" s="505">
        <v>8.0</v>
      </c>
      <c r="J834" s="15"/>
      <c r="K834" s="15"/>
      <c r="L834" s="15"/>
      <c r="M834" s="15"/>
      <c r="N834" s="15"/>
      <c r="O834" s="15"/>
      <c r="P834" s="15"/>
    </row>
    <row r="835" ht="15.75" customHeight="1">
      <c r="A835" s="15"/>
      <c r="B835" s="15"/>
      <c r="C835" s="15"/>
      <c r="D835" s="15"/>
      <c r="E835" s="505">
        <v>2.0</v>
      </c>
      <c r="F835" s="505">
        <v>1.0</v>
      </c>
      <c r="G835" s="505">
        <v>3.0</v>
      </c>
      <c r="H835" s="505">
        <v>2.0</v>
      </c>
      <c r="I835" s="505">
        <v>8.0</v>
      </c>
      <c r="J835" s="15"/>
      <c r="K835" s="15"/>
      <c r="L835" s="15"/>
      <c r="M835" s="15"/>
      <c r="N835" s="15"/>
      <c r="O835" s="15"/>
      <c r="P835" s="15"/>
    </row>
    <row r="836" ht="15.75" customHeight="1">
      <c r="A836" s="15"/>
      <c r="B836" s="15"/>
      <c r="C836" s="15"/>
      <c r="D836" s="15"/>
      <c r="E836" s="505">
        <v>3.0</v>
      </c>
      <c r="F836" s="505">
        <v>1.0</v>
      </c>
      <c r="G836" s="505">
        <v>3.0</v>
      </c>
      <c r="H836" s="505">
        <v>1.0</v>
      </c>
      <c r="I836" s="505">
        <v>8.0</v>
      </c>
      <c r="J836" s="15"/>
      <c r="K836" s="15"/>
      <c r="L836" s="15"/>
      <c r="M836" s="15"/>
      <c r="N836" s="15"/>
      <c r="O836" s="15"/>
      <c r="P836" s="15"/>
    </row>
    <row r="837" ht="15.75" customHeight="1">
      <c r="A837" s="15"/>
      <c r="B837" s="15"/>
      <c r="C837" s="15"/>
      <c r="D837" s="15"/>
      <c r="E837" s="505">
        <v>3.0</v>
      </c>
      <c r="F837" s="505">
        <v>2.0</v>
      </c>
      <c r="G837" s="505">
        <v>2.0</v>
      </c>
      <c r="H837" s="505">
        <v>2.0</v>
      </c>
      <c r="I837" s="505">
        <v>9.0</v>
      </c>
      <c r="J837" s="15"/>
      <c r="K837" s="15"/>
      <c r="L837" s="15"/>
      <c r="M837" s="15"/>
      <c r="N837" s="15"/>
      <c r="O837" s="15"/>
      <c r="P837" s="15"/>
    </row>
    <row r="838" ht="15.75" customHeight="1">
      <c r="A838" s="15"/>
      <c r="B838" s="15"/>
      <c r="C838" s="15"/>
      <c r="D838" s="15"/>
      <c r="E838" s="505">
        <v>3.0</v>
      </c>
      <c r="F838" s="505">
        <v>2.0</v>
      </c>
      <c r="G838" s="505">
        <v>3.0</v>
      </c>
      <c r="H838" s="505">
        <v>2.0</v>
      </c>
      <c r="I838" s="505">
        <v>10.0</v>
      </c>
      <c r="J838" s="15"/>
      <c r="K838" s="15"/>
      <c r="L838" s="15"/>
      <c r="M838" s="15"/>
      <c r="N838" s="15"/>
      <c r="O838" s="15"/>
      <c r="P838" s="15"/>
    </row>
    <row r="839" ht="15.75" customHeight="1">
      <c r="A839" s="16"/>
      <c r="B839" s="16"/>
      <c r="C839" s="16"/>
      <c r="D839" s="16"/>
      <c r="E839" s="505">
        <v>3.0</v>
      </c>
      <c r="F839" s="505">
        <v>2.0</v>
      </c>
      <c r="G839" s="505">
        <v>3.0</v>
      </c>
      <c r="H839" s="505">
        <v>2.0</v>
      </c>
      <c r="I839" s="505">
        <v>10.0</v>
      </c>
      <c r="J839" s="16"/>
      <c r="K839" s="16"/>
      <c r="L839" s="16"/>
      <c r="M839" s="16"/>
      <c r="N839" s="16"/>
      <c r="O839" s="16"/>
      <c r="P839" s="16"/>
    </row>
    <row r="840" ht="15.75" customHeight="1">
      <c r="A840" s="579">
        <v>67.0</v>
      </c>
      <c r="B840" s="581" t="s">
        <v>225</v>
      </c>
      <c r="C840" s="593" t="s">
        <v>226</v>
      </c>
      <c r="D840" s="593" t="s">
        <v>227</v>
      </c>
      <c r="E840" s="525">
        <v>3.0</v>
      </c>
      <c r="F840" s="525">
        <v>2.0</v>
      </c>
      <c r="G840" s="525">
        <v>3.0</v>
      </c>
      <c r="H840" s="525">
        <v>2.0</v>
      </c>
      <c r="I840" s="525">
        <v>10.0</v>
      </c>
      <c r="J840" s="575">
        <f>AVERAGE(I840:I853)</f>
        <v>8.5</v>
      </c>
      <c r="K840" s="576">
        <v>3.0</v>
      </c>
      <c r="L840" s="576">
        <v>3.0</v>
      </c>
      <c r="M840" s="576">
        <v>3.0</v>
      </c>
      <c r="N840" s="581">
        <v>3.0</v>
      </c>
      <c r="O840" s="576">
        <f>SUM(K840:N853)</f>
        <v>12</v>
      </c>
      <c r="P840" s="577">
        <f>SUM(J840,O840)</f>
        <v>20.5</v>
      </c>
    </row>
    <row r="841" ht="15.75" customHeight="1">
      <c r="A841" s="15"/>
      <c r="B841" s="15"/>
      <c r="C841" s="15"/>
      <c r="D841" s="15"/>
      <c r="E841" s="525">
        <v>3.0</v>
      </c>
      <c r="F841" s="525">
        <v>2.0</v>
      </c>
      <c r="G841" s="525">
        <v>3.0</v>
      </c>
      <c r="H841" s="525">
        <v>2.0</v>
      </c>
      <c r="I841" s="525">
        <v>10.0</v>
      </c>
      <c r="J841" s="15"/>
      <c r="K841" s="15"/>
      <c r="L841" s="15"/>
      <c r="M841" s="15"/>
      <c r="N841" s="15"/>
      <c r="O841" s="15"/>
      <c r="P841" s="15"/>
    </row>
    <row r="842" ht="15.75" customHeight="1">
      <c r="A842" s="15"/>
      <c r="B842" s="15"/>
      <c r="C842" s="15"/>
      <c r="D842" s="15"/>
      <c r="E842" s="525">
        <v>2.0</v>
      </c>
      <c r="F842" s="525">
        <v>2.0</v>
      </c>
      <c r="G842" s="525">
        <v>2.0</v>
      </c>
      <c r="H842" s="525">
        <v>2.0</v>
      </c>
      <c r="I842" s="525">
        <v>8.0</v>
      </c>
      <c r="J842" s="15"/>
      <c r="K842" s="15"/>
      <c r="L842" s="15"/>
      <c r="M842" s="15"/>
      <c r="N842" s="15"/>
      <c r="O842" s="15"/>
      <c r="P842" s="15"/>
    </row>
    <row r="843" ht="15.75" customHeight="1">
      <c r="A843" s="15"/>
      <c r="B843" s="15"/>
      <c r="C843" s="15"/>
      <c r="D843" s="15"/>
      <c r="E843" s="525">
        <v>3.0</v>
      </c>
      <c r="F843" s="525">
        <v>2.0</v>
      </c>
      <c r="G843" s="525">
        <v>2.0</v>
      </c>
      <c r="H843" s="525">
        <v>1.0</v>
      </c>
      <c r="I843" s="525">
        <v>8.0</v>
      </c>
      <c r="J843" s="15"/>
      <c r="K843" s="15"/>
      <c r="L843" s="15"/>
      <c r="M843" s="15"/>
      <c r="N843" s="15"/>
      <c r="O843" s="15"/>
      <c r="P843" s="15"/>
    </row>
    <row r="844" ht="15.75" customHeight="1">
      <c r="A844" s="15"/>
      <c r="B844" s="15"/>
      <c r="C844" s="15"/>
      <c r="D844" s="15"/>
      <c r="E844" s="525">
        <v>2.0</v>
      </c>
      <c r="F844" s="525">
        <v>2.0</v>
      </c>
      <c r="G844" s="525">
        <v>2.0</v>
      </c>
      <c r="H844" s="525">
        <v>2.0</v>
      </c>
      <c r="I844" s="525">
        <v>8.0</v>
      </c>
      <c r="J844" s="15"/>
      <c r="K844" s="15"/>
      <c r="L844" s="15"/>
      <c r="M844" s="15"/>
      <c r="N844" s="15"/>
      <c r="O844" s="15"/>
      <c r="P844" s="15"/>
    </row>
    <row r="845" ht="15.75" customHeight="1">
      <c r="A845" s="15"/>
      <c r="B845" s="15"/>
      <c r="C845" s="15"/>
      <c r="D845" s="15"/>
      <c r="E845" s="525">
        <v>3.0</v>
      </c>
      <c r="F845" s="525">
        <v>1.0</v>
      </c>
      <c r="G845" s="525">
        <v>2.0</v>
      </c>
      <c r="H845" s="525">
        <v>2.0</v>
      </c>
      <c r="I845" s="525">
        <v>8.0</v>
      </c>
      <c r="J845" s="15"/>
      <c r="K845" s="15"/>
      <c r="L845" s="15"/>
      <c r="M845" s="15"/>
      <c r="N845" s="15"/>
      <c r="O845" s="15"/>
      <c r="P845" s="15"/>
    </row>
    <row r="846" ht="15.75" customHeight="1">
      <c r="A846" s="15"/>
      <c r="B846" s="15"/>
      <c r="C846" s="15"/>
      <c r="D846" s="15"/>
      <c r="E846" s="525">
        <v>3.0</v>
      </c>
      <c r="F846" s="525">
        <v>1.0</v>
      </c>
      <c r="G846" s="525">
        <v>3.0</v>
      </c>
      <c r="H846" s="525">
        <v>1.0</v>
      </c>
      <c r="I846" s="525">
        <v>8.0</v>
      </c>
      <c r="J846" s="15"/>
      <c r="K846" s="15"/>
      <c r="L846" s="15"/>
      <c r="M846" s="15"/>
      <c r="N846" s="15"/>
      <c r="O846" s="15"/>
      <c r="P846" s="15"/>
    </row>
    <row r="847" ht="15.75" customHeight="1">
      <c r="A847" s="15"/>
      <c r="B847" s="15"/>
      <c r="C847" s="15"/>
      <c r="D847" s="15"/>
      <c r="E847" s="525">
        <v>3.0</v>
      </c>
      <c r="F847" s="525">
        <v>1.0</v>
      </c>
      <c r="G847" s="525">
        <v>3.0</v>
      </c>
      <c r="H847" s="525">
        <v>1.0</v>
      </c>
      <c r="I847" s="525">
        <v>8.0</v>
      </c>
      <c r="J847" s="15"/>
      <c r="K847" s="15"/>
      <c r="L847" s="15"/>
      <c r="M847" s="15"/>
      <c r="N847" s="15"/>
      <c r="O847" s="15"/>
      <c r="P847" s="15"/>
    </row>
    <row r="848" ht="15.75" customHeight="1">
      <c r="A848" s="15"/>
      <c r="B848" s="15"/>
      <c r="C848" s="15"/>
      <c r="D848" s="15"/>
      <c r="E848" s="525">
        <v>3.0</v>
      </c>
      <c r="F848" s="525">
        <v>1.0</v>
      </c>
      <c r="G848" s="525">
        <v>3.0</v>
      </c>
      <c r="H848" s="525">
        <v>1.0</v>
      </c>
      <c r="I848" s="525">
        <v>8.0</v>
      </c>
      <c r="J848" s="15"/>
      <c r="K848" s="15"/>
      <c r="L848" s="15"/>
      <c r="M848" s="15"/>
      <c r="N848" s="15"/>
      <c r="O848" s="15"/>
      <c r="P848" s="15"/>
    </row>
    <row r="849" ht="15.75" customHeight="1">
      <c r="A849" s="15"/>
      <c r="B849" s="15"/>
      <c r="C849" s="15"/>
      <c r="D849" s="15"/>
      <c r="E849" s="310">
        <v>3.0</v>
      </c>
      <c r="F849" s="310">
        <v>1.0</v>
      </c>
      <c r="G849" s="310">
        <v>3.0</v>
      </c>
      <c r="H849" s="310">
        <v>1.0</v>
      </c>
      <c r="I849" s="310">
        <v>8.0</v>
      </c>
      <c r="J849" s="15"/>
      <c r="K849" s="15"/>
      <c r="L849" s="15"/>
      <c r="M849" s="15"/>
      <c r="N849" s="15"/>
      <c r="O849" s="15"/>
      <c r="P849" s="15"/>
    </row>
    <row r="850" ht="15.75" customHeight="1">
      <c r="A850" s="15"/>
      <c r="B850" s="15"/>
      <c r="C850" s="15"/>
      <c r="D850" s="15"/>
      <c r="E850" s="525">
        <v>2.0</v>
      </c>
      <c r="F850" s="525">
        <v>2.0</v>
      </c>
      <c r="G850" s="525">
        <v>3.0</v>
      </c>
      <c r="H850" s="525">
        <v>1.0</v>
      </c>
      <c r="I850" s="525">
        <v>8.0</v>
      </c>
      <c r="J850" s="15"/>
      <c r="K850" s="15"/>
      <c r="L850" s="15"/>
      <c r="M850" s="15"/>
      <c r="N850" s="15"/>
      <c r="O850" s="15"/>
      <c r="P850" s="15"/>
    </row>
    <row r="851" ht="15.75" customHeight="1">
      <c r="A851" s="15"/>
      <c r="B851" s="15"/>
      <c r="C851" s="15"/>
      <c r="D851" s="15"/>
      <c r="E851" s="525">
        <v>3.0</v>
      </c>
      <c r="F851" s="525">
        <v>1.0</v>
      </c>
      <c r="G851" s="525">
        <v>3.0</v>
      </c>
      <c r="H851" s="525">
        <v>2.0</v>
      </c>
      <c r="I851" s="525">
        <v>9.0</v>
      </c>
      <c r="J851" s="15"/>
      <c r="K851" s="15"/>
      <c r="L851" s="15"/>
      <c r="M851" s="15"/>
      <c r="N851" s="15"/>
      <c r="O851" s="15"/>
      <c r="P851" s="15"/>
    </row>
    <row r="852" ht="15.75" customHeight="1">
      <c r="A852" s="15"/>
      <c r="B852" s="15"/>
      <c r="C852" s="15"/>
      <c r="D852" s="15"/>
      <c r="E852" s="525">
        <v>3.0</v>
      </c>
      <c r="F852" s="525">
        <v>2.0</v>
      </c>
      <c r="G852" s="525">
        <v>3.0</v>
      </c>
      <c r="H852" s="525">
        <v>1.0</v>
      </c>
      <c r="I852" s="525">
        <v>9.0</v>
      </c>
      <c r="J852" s="15"/>
      <c r="K852" s="15"/>
      <c r="L852" s="15"/>
      <c r="M852" s="15"/>
      <c r="N852" s="15"/>
      <c r="O852" s="15"/>
      <c r="P852" s="15"/>
    </row>
    <row r="853" ht="15.75" customHeight="1">
      <c r="A853" s="16"/>
      <c r="B853" s="16"/>
      <c r="C853" s="16"/>
      <c r="D853" s="16"/>
      <c r="E853" s="525">
        <v>3.0</v>
      </c>
      <c r="F853" s="525">
        <v>2.0</v>
      </c>
      <c r="G853" s="525">
        <v>3.0</v>
      </c>
      <c r="H853" s="525">
        <v>1.0</v>
      </c>
      <c r="I853" s="525">
        <v>9.0</v>
      </c>
      <c r="J853" s="16"/>
      <c r="K853" s="16"/>
      <c r="L853" s="16"/>
      <c r="M853" s="16"/>
      <c r="N853" s="16"/>
      <c r="O853" s="16"/>
      <c r="P853" s="16"/>
    </row>
    <row r="854" ht="15.75" customHeight="1">
      <c r="A854" s="579">
        <v>68.0</v>
      </c>
      <c r="B854" s="581" t="s">
        <v>228</v>
      </c>
      <c r="C854" s="593" t="s">
        <v>229</v>
      </c>
      <c r="D854" s="593" t="s">
        <v>230</v>
      </c>
      <c r="E854" s="525">
        <v>2.0</v>
      </c>
      <c r="F854" s="525">
        <v>2.0</v>
      </c>
      <c r="G854" s="525">
        <v>1.0</v>
      </c>
      <c r="H854" s="525">
        <v>2.0</v>
      </c>
      <c r="I854" s="525">
        <v>7.0</v>
      </c>
      <c r="J854" s="575">
        <f>AVERAGE(I854:I865)</f>
        <v>7</v>
      </c>
      <c r="K854" s="581">
        <v>3.0</v>
      </c>
      <c r="L854" s="581">
        <v>3.0</v>
      </c>
      <c r="M854" s="581">
        <v>3.0</v>
      </c>
      <c r="N854" s="581">
        <v>2.0</v>
      </c>
      <c r="O854" s="576">
        <f>SUM(K854:N865)</f>
        <v>11</v>
      </c>
      <c r="P854" s="577">
        <f>SUM(J854,O854)</f>
        <v>18</v>
      </c>
    </row>
    <row r="855" ht="15.75" customHeight="1">
      <c r="A855" s="15"/>
      <c r="B855" s="15"/>
      <c r="C855" s="15"/>
      <c r="D855" s="15"/>
      <c r="E855" s="525">
        <v>2.0</v>
      </c>
      <c r="F855" s="525">
        <v>1.0</v>
      </c>
      <c r="G855" s="525">
        <v>2.0</v>
      </c>
      <c r="H855" s="525">
        <v>2.0</v>
      </c>
      <c r="I855" s="525">
        <v>7.0</v>
      </c>
      <c r="J855" s="15"/>
      <c r="K855" s="15"/>
      <c r="L855" s="15"/>
      <c r="M855" s="15"/>
      <c r="N855" s="15"/>
      <c r="O855" s="15"/>
      <c r="P855" s="15"/>
    </row>
    <row r="856" ht="15.75" customHeight="1">
      <c r="A856" s="15"/>
      <c r="B856" s="15"/>
      <c r="C856" s="15"/>
      <c r="D856" s="15"/>
      <c r="E856" s="525">
        <v>2.0</v>
      </c>
      <c r="F856" s="525">
        <v>2.0</v>
      </c>
      <c r="G856" s="525">
        <v>2.0</v>
      </c>
      <c r="H856" s="525">
        <v>1.0</v>
      </c>
      <c r="I856" s="525">
        <v>7.0</v>
      </c>
      <c r="J856" s="15"/>
      <c r="K856" s="15"/>
      <c r="L856" s="15"/>
      <c r="M856" s="15"/>
      <c r="N856" s="15"/>
      <c r="O856" s="15"/>
      <c r="P856" s="15"/>
    </row>
    <row r="857" ht="15.75" customHeight="1">
      <c r="A857" s="15"/>
      <c r="B857" s="15"/>
      <c r="C857" s="15"/>
      <c r="D857" s="15"/>
      <c r="E857" s="525">
        <v>2.0</v>
      </c>
      <c r="F857" s="525">
        <v>2.0</v>
      </c>
      <c r="G857" s="525">
        <v>2.0</v>
      </c>
      <c r="H857" s="525">
        <v>1.0</v>
      </c>
      <c r="I857" s="525">
        <v>7.0</v>
      </c>
      <c r="J857" s="15"/>
      <c r="K857" s="15"/>
      <c r="L857" s="15"/>
      <c r="M857" s="15"/>
      <c r="N857" s="15"/>
      <c r="O857" s="15"/>
      <c r="P857" s="15"/>
    </row>
    <row r="858" ht="15.75" customHeight="1">
      <c r="A858" s="15"/>
      <c r="B858" s="15"/>
      <c r="C858" s="15"/>
      <c r="D858" s="15"/>
      <c r="E858" s="525">
        <v>2.0</v>
      </c>
      <c r="F858" s="525">
        <v>2.0</v>
      </c>
      <c r="G858" s="525">
        <v>2.0</v>
      </c>
      <c r="H858" s="525">
        <v>1.0</v>
      </c>
      <c r="I858" s="525">
        <v>7.0</v>
      </c>
      <c r="J858" s="15"/>
      <c r="K858" s="15"/>
      <c r="L858" s="15"/>
      <c r="M858" s="15"/>
      <c r="N858" s="15"/>
      <c r="O858" s="15"/>
      <c r="P858" s="15"/>
    </row>
    <row r="859" ht="15.75" customHeight="1">
      <c r="A859" s="15"/>
      <c r="B859" s="15"/>
      <c r="C859" s="15"/>
      <c r="D859" s="15"/>
      <c r="E859" s="525">
        <v>1.0</v>
      </c>
      <c r="F859" s="525">
        <v>2.0</v>
      </c>
      <c r="G859" s="525">
        <v>2.0</v>
      </c>
      <c r="H859" s="525">
        <v>2.0</v>
      </c>
      <c r="I859" s="525">
        <v>7.0</v>
      </c>
      <c r="J859" s="15"/>
      <c r="K859" s="15"/>
      <c r="L859" s="15"/>
      <c r="M859" s="15"/>
      <c r="N859" s="15"/>
      <c r="O859" s="15"/>
      <c r="P859" s="15"/>
    </row>
    <row r="860" ht="15.75" customHeight="1">
      <c r="A860" s="15"/>
      <c r="B860" s="15"/>
      <c r="C860" s="15"/>
      <c r="D860" s="15"/>
      <c r="E860" s="525">
        <v>2.0</v>
      </c>
      <c r="F860" s="525">
        <v>1.0</v>
      </c>
      <c r="G860" s="525">
        <v>2.0</v>
      </c>
      <c r="H860" s="525">
        <v>2.0</v>
      </c>
      <c r="I860" s="525">
        <v>7.0</v>
      </c>
      <c r="J860" s="15"/>
      <c r="K860" s="15"/>
      <c r="L860" s="15"/>
      <c r="M860" s="15"/>
      <c r="N860" s="15"/>
      <c r="O860" s="15"/>
      <c r="P860" s="15"/>
    </row>
    <row r="861" ht="15.75" customHeight="1">
      <c r="A861" s="15"/>
      <c r="B861" s="15"/>
      <c r="C861" s="15"/>
      <c r="D861" s="15"/>
      <c r="E861" s="525">
        <v>2.0</v>
      </c>
      <c r="F861" s="525">
        <v>2.0</v>
      </c>
      <c r="G861" s="525">
        <v>1.0</v>
      </c>
      <c r="H861" s="525">
        <v>2.0</v>
      </c>
      <c r="I861" s="525">
        <v>7.0</v>
      </c>
      <c r="J861" s="15"/>
      <c r="K861" s="15"/>
      <c r="L861" s="15"/>
      <c r="M861" s="15"/>
      <c r="N861" s="15"/>
      <c r="O861" s="15"/>
      <c r="P861" s="15"/>
    </row>
    <row r="862" ht="15.75" customHeight="1">
      <c r="A862" s="15"/>
      <c r="B862" s="15"/>
      <c r="C862" s="15"/>
      <c r="D862" s="15"/>
      <c r="E862" s="525">
        <v>2.0</v>
      </c>
      <c r="F862" s="525">
        <v>1.0</v>
      </c>
      <c r="G862" s="525">
        <v>2.0</v>
      </c>
      <c r="H862" s="525">
        <v>2.0</v>
      </c>
      <c r="I862" s="525">
        <v>7.0</v>
      </c>
      <c r="J862" s="15"/>
      <c r="K862" s="15"/>
      <c r="L862" s="15"/>
      <c r="M862" s="15"/>
      <c r="N862" s="15"/>
      <c r="O862" s="15"/>
      <c r="P862" s="15"/>
    </row>
    <row r="863" ht="15.75" customHeight="1">
      <c r="A863" s="15"/>
      <c r="B863" s="15"/>
      <c r="C863" s="15"/>
      <c r="D863" s="15"/>
      <c r="E863" s="525">
        <v>2.0</v>
      </c>
      <c r="F863" s="525">
        <v>2.0</v>
      </c>
      <c r="G863" s="525">
        <v>2.0</v>
      </c>
      <c r="H863" s="525">
        <v>1.0</v>
      </c>
      <c r="I863" s="525">
        <v>7.0</v>
      </c>
      <c r="J863" s="15"/>
      <c r="K863" s="15"/>
      <c r="L863" s="15"/>
      <c r="M863" s="15"/>
      <c r="N863" s="15"/>
      <c r="O863" s="15"/>
      <c r="P863" s="15"/>
    </row>
    <row r="864" ht="15.75" customHeight="1">
      <c r="A864" s="15"/>
      <c r="B864" s="15"/>
      <c r="C864" s="15"/>
      <c r="D864" s="15"/>
      <c r="E864" s="525">
        <v>2.0</v>
      </c>
      <c r="F864" s="525">
        <v>2.0</v>
      </c>
      <c r="G864" s="525">
        <v>2.0</v>
      </c>
      <c r="H864" s="525">
        <v>1.0</v>
      </c>
      <c r="I864" s="525">
        <v>7.0</v>
      </c>
      <c r="J864" s="15"/>
      <c r="K864" s="15"/>
      <c r="L864" s="15"/>
      <c r="M864" s="15"/>
      <c r="N864" s="15"/>
      <c r="O864" s="15"/>
      <c r="P864" s="15"/>
    </row>
    <row r="865" ht="15.75" customHeight="1">
      <c r="A865" s="16"/>
      <c r="B865" s="16"/>
      <c r="C865" s="16"/>
      <c r="D865" s="16"/>
      <c r="E865" s="525">
        <v>2.0</v>
      </c>
      <c r="F865" s="525">
        <v>2.0</v>
      </c>
      <c r="G865" s="525">
        <v>2.0</v>
      </c>
      <c r="H865" s="525">
        <v>1.0</v>
      </c>
      <c r="I865" s="525">
        <v>7.0</v>
      </c>
      <c r="J865" s="16"/>
      <c r="K865" s="16"/>
      <c r="L865" s="16"/>
      <c r="M865" s="16"/>
      <c r="N865" s="16"/>
      <c r="O865" s="16"/>
      <c r="P865" s="16"/>
    </row>
    <row r="866" ht="15.75" customHeight="1">
      <c r="A866" s="579">
        <v>69.0</v>
      </c>
      <c r="B866" s="581" t="s">
        <v>231</v>
      </c>
      <c r="C866" s="593" t="s">
        <v>232</v>
      </c>
      <c r="D866" s="593" t="s">
        <v>233</v>
      </c>
      <c r="E866" s="525">
        <v>2.0</v>
      </c>
      <c r="F866" s="525">
        <v>2.0</v>
      </c>
      <c r="G866" s="525">
        <v>2.0</v>
      </c>
      <c r="H866" s="525">
        <v>2.0</v>
      </c>
      <c r="I866" s="525">
        <v>8.0</v>
      </c>
      <c r="J866" s="575">
        <f>AVERAGE(I866:I879)</f>
        <v>8.428571429</v>
      </c>
      <c r="K866" s="576">
        <v>3.0</v>
      </c>
      <c r="L866" s="576">
        <v>3.0</v>
      </c>
      <c r="M866" s="576">
        <v>3.0</v>
      </c>
      <c r="N866" s="581">
        <v>3.0</v>
      </c>
      <c r="O866" s="576">
        <f>SUM(K866:N879)</f>
        <v>12</v>
      </c>
      <c r="P866" s="577">
        <f>SUM(J866,O866)</f>
        <v>20.42857143</v>
      </c>
    </row>
    <row r="867" ht="15.75" customHeight="1">
      <c r="A867" s="15"/>
      <c r="B867" s="15"/>
      <c r="C867" s="15"/>
      <c r="D867" s="15"/>
      <c r="E867" s="525">
        <v>2.0</v>
      </c>
      <c r="F867" s="525">
        <v>2.0</v>
      </c>
      <c r="G867" s="525">
        <v>2.0</v>
      </c>
      <c r="H867" s="525">
        <v>2.0</v>
      </c>
      <c r="I867" s="525">
        <v>8.0</v>
      </c>
      <c r="J867" s="15"/>
      <c r="K867" s="15"/>
      <c r="L867" s="15"/>
      <c r="M867" s="15"/>
      <c r="N867" s="15"/>
      <c r="O867" s="15"/>
      <c r="P867" s="15"/>
    </row>
    <row r="868" ht="15.75" customHeight="1">
      <c r="A868" s="15"/>
      <c r="B868" s="15"/>
      <c r="C868" s="15"/>
      <c r="D868" s="15"/>
      <c r="E868" s="525">
        <v>3.0</v>
      </c>
      <c r="F868" s="525">
        <v>2.0</v>
      </c>
      <c r="G868" s="525">
        <v>2.0</v>
      </c>
      <c r="H868" s="525">
        <v>2.0</v>
      </c>
      <c r="I868" s="525">
        <v>9.0</v>
      </c>
      <c r="J868" s="15"/>
      <c r="K868" s="15"/>
      <c r="L868" s="15"/>
      <c r="M868" s="15"/>
      <c r="N868" s="15"/>
      <c r="O868" s="15"/>
      <c r="P868" s="15"/>
    </row>
    <row r="869" ht="15.75" customHeight="1">
      <c r="A869" s="15"/>
      <c r="B869" s="15"/>
      <c r="C869" s="15"/>
      <c r="D869" s="15"/>
      <c r="E869" s="525">
        <v>2.0</v>
      </c>
      <c r="F869" s="525">
        <v>2.0</v>
      </c>
      <c r="G869" s="525">
        <v>3.0</v>
      </c>
      <c r="H869" s="525">
        <v>2.0</v>
      </c>
      <c r="I869" s="525">
        <v>9.0</v>
      </c>
      <c r="J869" s="15"/>
      <c r="K869" s="15"/>
      <c r="L869" s="15"/>
      <c r="M869" s="15"/>
      <c r="N869" s="15"/>
      <c r="O869" s="15"/>
      <c r="P869" s="15"/>
    </row>
    <row r="870" ht="15.75" customHeight="1">
      <c r="A870" s="15"/>
      <c r="B870" s="15"/>
      <c r="C870" s="15"/>
      <c r="D870" s="15"/>
      <c r="E870" s="525">
        <v>3.0</v>
      </c>
      <c r="F870" s="525">
        <v>1.0</v>
      </c>
      <c r="G870" s="525">
        <v>3.0</v>
      </c>
      <c r="H870" s="525">
        <v>2.0</v>
      </c>
      <c r="I870" s="525">
        <v>9.0</v>
      </c>
      <c r="J870" s="15"/>
      <c r="K870" s="15"/>
      <c r="L870" s="15"/>
      <c r="M870" s="15"/>
      <c r="N870" s="15"/>
      <c r="O870" s="15"/>
      <c r="P870" s="15"/>
    </row>
    <row r="871" ht="15.75" customHeight="1">
      <c r="A871" s="15"/>
      <c r="B871" s="15"/>
      <c r="C871" s="15"/>
      <c r="D871" s="15"/>
      <c r="E871" s="525">
        <v>3.0</v>
      </c>
      <c r="F871" s="525">
        <v>2.0</v>
      </c>
      <c r="G871" s="525">
        <v>3.0</v>
      </c>
      <c r="H871" s="525">
        <v>1.0</v>
      </c>
      <c r="I871" s="525">
        <v>9.0</v>
      </c>
      <c r="J871" s="15"/>
      <c r="K871" s="15"/>
      <c r="L871" s="15"/>
      <c r="M871" s="15"/>
      <c r="N871" s="15"/>
      <c r="O871" s="15"/>
      <c r="P871" s="15"/>
    </row>
    <row r="872" ht="15.75" customHeight="1">
      <c r="A872" s="15"/>
      <c r="B872" s="15"/>
      <c r="C872" s="15"/>
      <c r="D872" s="15"/>
      <c r="E872" s="525">
        <v>3.0</v>
      </c>
      <c r="F872" s="525">
        <v>2.0</v>
      </c>
      <c r="G872" s="525">
        <v>2.0</v>
      </c>
      <c r="H872" s="525">
        <v>1.0</v>
      </c>
      <c r="I872" s="525">
        <v>8.0</v>
      </c>
      <c r="J872" s="15"/>
      <c r="K872" s="15"/>
      <c r="L872" s="15"/>
      <c r="M872" s="15"/>
      <c r="N872" s="15"/>
      <c r="O872" s="15"/>
      <c r="P872" s="15"/>
    </row>
    <row r="873" ht="15.75" customHeight="1">
      <c r="A873" s="15"/>
      <c r="B873" s="15"/>
      <c r="C873" s="15"/>
      <c r="D873" s="15"/>
      <c r="E873" s="525">
        <v>3.0</v>
      </c>
      <c r="F873" s="525">
        <v>1.0</v>
      </c>
      <c r="G873" s="525">
        <v>3.0</v>
      </c>
      <c r="H873" s="525">
        <v>1.0</v>
      </c>
      <c r="I873" s="525">
        <v>8.0</v>
      </c>
      <c r="J873" s="15"/>
      <c r="K873" s="15"/>
      <c r="L873" s="15"/>
      <c r="M873" s="15"/>
      <c r="N873" s="15"/>
      <c r="O873" s="15"/>
      <c r="P873" s="15"/>
    </row>
    <row r="874" ht="15.75" customHeight="1">
      <c r="A874" s="15"/>
      <c r="B874" s="15"/>
      <c r="C874" s="15"/>
      <c r="D874" s="15"/>
      <c r="E874" s="525">
        <v>3.0</v>
      </c>
      <c r="F874" s="525">
        <v>1.0</v>
      </c>
      <c r="G874" s="525">
        <v>3.0</v>
      </c>
      <c r="H874" s="525">
        <v>1.0</v>
      </c>
      <c r="I874" s="525">
        <v>8.0</v>
      </c>
      <c r="J874" s="15"/>
      <c r="K874" s="15"/>
      <c r="L874" s="15"/>
      <c r="M874" s="15"/>
      <c r="N874" s="15"/>
      <c r="O874" s="15"/>
      <c r="P874" s="15"/>
    </row>
    <row r="875" ht="15.75" customHeight="1">
      <c r="A875" s="15"/>
      <c r="B875" s="15"/>
      <c r="C875" s="15"/>
      <c r="D875" s="15"/>
      <c r="E875" s="525">
        <v>3.0</v>
      </c>
      <c r="F875" s="525">
        <v>1.0</v>
      </c>
      <c r="G875" s="525">
        <v>3.0</v>
      </c>
      <c r="H875" s="525">
        <v>1.0</v>
      </c>
      <c r="I875" s="525">
        <v>8.0</v>
      </c>
      <c r="J875" s="15"/>
      <c r="K875" s="15"/>
      <c r="L875" s="15"/>
      <c r="M875" s="15"/>
      <c r="N875" s="15"/>
      <c r="O875" s="15"/>
      <c r="P875" s="15"/>
    </row>
    <row r="876" ht="15.75" customHeight="1">
      <c r="A876" s="15"/>
      <c r="B876" s="15"/>
      <c r="C876" s="15"/>
      <c r="D876" s="15"/>
      <c r="E876" s="525">
        <v>3.0</v>
      </c>
      <c r="F876" s="525">
        <v>1.0</v>
      </c>
      <c r="G876" s="525">
        <v>3.0</v>
      </c>
      <c r="H876" s="525">
        <v>1.0</v>
      </c>
      <c r="I876" s="525">
        <v>8.0</v>
      </c>
      <c r="J876" s="15"/>
      <c r="K876" s="15"/>
      <c r="L876" s="15"/>
      <c r="M876" s="15"/>
      <c r="N876" s="15"/>
      <c r="O876" s="15"/>
      <c r="P876" s="15"/>
    </row>
    <row r="877" ht="15.75" customHeight="1">
      <c r="A877" s="15"/>
      <c r="B877" s="15"/>
      <c r="C877" s="15"/>
      <c r="D877" s="15"/>
      <c r="E877" s="525">
        <v>3.0</v>
      </c>
      <c r="F877" s="525">
        <v>2.0</v>
      </c>
      <c r="G877" s="525">
        <v>2.0</v>
      </c>
      <c r="H877" s="525">
        <v>1.0</v>
      </c>
      <c r="I877" s="525">
        <v>8.0</v>
      </c>
      <c r="J877" s="15"/>
      <c r="K877" s="15"/>
      <c r="L877" s="15"/>
      <c r="M877" s="15"/>
      <c r="N877" s="15"/>
      <c r="O877" s="15"/>
      <c r="P877" s="15"/>
    </row>
    <row r="878" ht="15.75" customHeight="1">
      <c r="A878" s="15"/>
      <c r="B878" s="15"/>
      <c r="C878" s="15"/>
      <c r="D878" s="15"/>
      <c r="E878" s="525">
        <v>3.0</v>
      </c>
      <c r="F878" s="525">
        <v>2.0</v>
      </c>
      <c r="G878" s="525">
        <v>3.0</v>
      </c>
      <c r="H878" s="525">
        <v>1.0</v>
      </c>
      <c r="I878" s="525">
        <v>9.0</v>
      </c>
      <c r="J878" s="15"/>
      <c r="K878" s="15"/>
      <c r="L878" s="15"/>
      <c r="M878" s="15"/>
      <c r="N878" s="15"/>
      <c r="O878" s="15"/>
      <c r="P878" s="15"/>
    </row>
    <row r="879" ht="15.75" customHeight="1">
      <c r="A879" s="16"/>
      <c r="B879" s="16"/>
      <c r="C879" s="16"/>
      <c r="D879" s="16"/>
      <c r="E879" s="525">
        <v>3.0</v>
      </c>
      <c r="F879" s="525">
        <v>2.0</v>
      </c>
      <c r="G879" s="525">
        <v>3.0</v>
      </c>
      <c r="H879" s="525">
        <v>1.0</v>
      </c>
      <c r="I879" s="525">
        <v>9.0</v>
      </c>
      <c r="J879" s="16"/>
      <c r="K879" s="16"/>
      <c r="L879" s="16"/>
      <c r="M879" s="16"/>
      <c r="N879" s="16"/>
      <c r="O879" s="16"/>
      <c r="P879" s="16"/>
    </row>
    <row r="880" ht="15.75" customHeight="1">
      <c r="A880" s="579">
        <v>70.0</v>
      </c>
      <c r="B880" s="595" t="s">
        <v>234</v>
      </c>
      <c r="C880" s="596" t="s">
        <v>235</v>
      </c>
      <c r="D880" s="596" t="s">
        <v>236</v>
      </c>
      <c r="E880" s="525">
        <v>2.0</v>
      </c>
      <c r="F880" s="525">
        <v>2.0</v>
      </c>
      <c r="G880" s="525">
        <v>1.0</v>
      </c>
      <c r="H880" s="525">
        <v>2.0</v>
      </c>
      <c r="I880" s="525">
        <v>7.0</v>
      </c>
      <c r="J880" s="575">
        <f>AVERAGE(I880:I891)</f>
        <v>7</v>
      </c>
      <c r="K880" s="581">
        <v>3.0</v>
      </c>
      <c r="L880" s="581">
        <v>3.0</v>
      </c>
      <c r="M880" s="581">
        <v>3.0</v>
      </c>
      <c r="N880" s="581">
        <v>2.0</v>
      </c>
      <c r="O880" s="576">
        <f>SUM(K880:N891)</f>
        <v>11</v>
      </c>
      <c r="P880" s="577">
        <f>SUM(J880,O880)</f>
        <v>18</v>
      </c>
    </row>
    <row r="881" ht="15.75" customHeight="1">
      <c r="A881" s="15"/>
      <c r="B881" s="15"/>
      <c r="C881" s="15"/>
      <c r="D881" s="15"/>
      <c r="E881" s="525">
        <v>2.0</v>
      </c>
      <c r="F881" s="525">
        <v>1.0</v>
      </c>
      <c r="G881" s="525">
        <v>2.0</v>
      </c>
      <c r="H881" s="525">
        <v>2.0</v>
      </c>
      <c r="I881" s="525">
        <v>7.0</v>
      </c>
      <c r="J881" s="15"/>
      <c r="K881" s="15"/>
      <c r="L881" s="15"/>
      <c r="M881" s="15"/>
      <c r="N881" s="15"/>
      <c r="O881" s="15"/>
      <c r="P881" s="15"/>
    </row>
    <row r="882" ht="15.75" customHeight="1">
      <c r="A882" s="15"/>
      <c r="B882" s="15"/>
      <c r="C882" s="15"/>
      <c r="D882" s="15"/>
      <c r="E882" s="525">
        <v>2.0</v>
      </c>
      <c r="F882" s="525">
        <v>2.0</v>
      </c>
      <c r="G882" s="525">
        <v>2.0</v>
      </c>
      <c r="H882" s="525">
        <v>1.0</v>
      </c>
      <c r="I882" s="525">
        <v>7.0</v>
      </c>
      <c r="J882" s="15"/>
      <c r="K882" s="15"/>
      <c r="L882" s="15"/>
      <c r="M882" s="15"/>
      <c r="N882" s="15"/>
      <c r="O882" s="15"/>
      <c r="P882" s="15"/>
    </row>
    <row r="883" ht="15.75" customHeight="1">
      <c r="A883" s="15"/>
      <c r="B883" s="15"/>
      <c r="C883" s="15"/>
      <c r="D883" s="15"/>
      <c r="E883" s="525">
        <v>2.0</v>
      </c>
      <c r="F883" s="525">
        <v>2.0</v>
      </c>
      <c r="G883" s="525">
        <v>2.0</v>
      </c>
      <c r="H883" s="525">
        <v>1.0</v>
      </c>
      <c r="I883" s="525">
        <v>7.0</v>
      </c>
      <c r="J883" s="15"/>
      <c r="K883" s="15"/>
      <c r="L883" s="15"/>
      <c r="M883" s="15"/>
      <c r="N883" s="15"/>
      <c r="O883" s="15"/>
      <c r="P883" s="15"/>
    </row>
    <row r="884" ht="15.75" customHeight="1">
      <c r="A884" s="15"/>
      <c r="B884" s="15"/>
      <c r="C884" s="15"/>
      <c r="D884" s="15"/>
      <c r="E884" s="525">
        <v>2.0</v>
      </c>
      <c r="F884" s="525">
        <v>2.0</v>
      </c>
      <c r="G884" s="525">
        <v>2.0</v>
      </c>
      <c r="H884" s="525">
        <v>1.0</v>
      </c>
      <c r="I884" s="525">
        <v>7.0</v>
      </c>
      <c r="J884" s="15"/>
      <c r="K884" s="15"/>
      <c r="L884" s="15"/>
      <c r="M884" s="15"/>
      <c r="N884" s="15"/>
      <c r="O884" s="15"/>
      <c r="P884" s="15"/>
    </row>
    <row r="885" ht="15.75" customHeight="1">
      <c r="A885" s="15"/>
      <c r="B885" s="15"/>
      <c r="C885" s="15"/>
      <c r="D885" s="15"/>
      <c r="E885" s="525">
        <v>1.0</v>
      </c>
      <c r="F885" s="525">
        <v>2.0</v>
      </c>
      <c r="G885" s="525">
        <v>2.0</v>
      </c>
      <c r="H885" s="525">
        <v>2.0</v>
      </c>
      <c r="I885" s="525">
        <v>7.0</v>
      </c>
      <c r="J885" s="15"/>
      <c r="K885" s="15"/>
      <c r="L885" s="15"/>
      <c r="M885" s="15"/>
      <c r="N885" s="15"/>
      <c r="O885" s="15"/>
      <c r="P885" s="15"/>
    </row>
    <row r="886" ht="15.75" customHeight="1">
      <c r="A886" s="15"/>
      <c r="B886" s="15"/>
      <c r="C886" s="15"/>
      <c r="D886" s="15"/>
      <c r="E886" s="525">
        <v>2.0</v>
      </c>
      <c r="F886" s="525">
        <v>1.0</v>
      </c>
      <c r="G886" s="525">
        <v>2.0</v>
      </c>
      <c r="H886" s="525">
        <v>2.0</v>
      </c>
      <c r="I886" s="525">
        <v>7.0</v>
      </c>
      <c r="J886" s="15"/>
      <c r="K886" s="15"/>
      <c r="L886" s="15"/>
      <c r="M886" s="15"/>
      <c r="N886" s="15"/>
      <c r="O886" s="15"/>
      <c r="P886" s="15"/>
    </row>
    <row r="887" ht="15.75" customHeight="1">
      <c r="A887" s="15"/>
      <c r="B887" s="15"/>
      <c r="C887" s="15"/>
      <c r="D887" s="15"/>
      <c r="E887" s="525">
        <v>2.0</v>
      </c>
      <c r="F887" s="525">
        <v>2.0</v>
      </c>
      <c r="G887" s="525">
        <v>1.0</v>
      </c>
      <c r="H887" s="525">
        <v>2.0</v>
      </c>
      <c r="I887" s="525">
        <v>7.0</v>
      </c>
      <c r="J887" s="15"/>
      <c r="K887" s="15"/>
      <c r="L887" s="15"/>
      <c r="M887" s="15"/>
      <c r="N887" s="15"/>
      <c r="O887" s="15"/>
      <c r="P887" s="15"/>
    </row>
    <row r="888" ht="15.75" customHeight="1">
      <c r="A888" s="15"/>
      <c r="B888" s="15"/>
      <c r="C888" s="15"/>
      <c r="D888" s="15"/>
      <c r="E888" s="525">
        <v>2.0</v>
      </c>
      <c r="F888" s="525">
        <v>1.0</v>
      </c>
      <c r="G888" s="525">
        <v>2.0</v>
      </c>
      <c r="H888" s="525">
        <v>2.0</v>
      </c>
      <c r="I888" s="525">
        <v>7.0</v>
      </c>
      <c r="J888" s="15"/>
      <c r="K888" s="15"/>
      <c r="L888" s="15"/>
      <c r="M888" s="15"/>
      <c r="N888" s="15"/>
      <c r="O888" s="15"/>
      <c r="P888" s="15"/>
    </row>
    <row r="889" ht="15.75" customHeight="1">
      <c r="A889" s="15"/>
      <c r="B889" s="15"/>
      <c r="C889" s="15"/>
      <c r="D889" s="15"/>
      <c r="E889" s="525">
        <v>2.0</v>
      </c>
      <c r="F889" s="525">
        <v>2.0</v>
      </c>
      <c r="G889" s="525">
        <v>2.0</v>
      </c>
      <c r="H889" s="525">
        <v>1.0</v>
      </c>
      <c r="I889" s="525">
        <v>7.0</v>
      </c>
      <c r="J889" s="15"/>
      <c r="K889" s="15"/>
      <c r="L889" s="15"/>
      <c r="M889" s="15"/>
      <c r="N889" s="15"/>
      <c r="O889" s="15"/>
      <c r="P889" s="15"/>
    </row>
    <row r="890" ht="15.75" customHeight="1">
      <c r="A890" s="15"/>
      <c r="B890" s="15"/>
      <c r="C890" s="15"/>
      <c r="D890" s="15"/>
      <c r="E890" s="525"/>
      <c r="F890" s="525"/>
      <c r="G890" s="525"/>
      <c r="H890" s="525"/>
      <c r="I890" s="525"/>
      <c r="J890" s="15"/>
      <c r="K890" s="15"/>
      <c r="L890" s="15"/>
      <c r="M890" s="15"/>
      <c r="N890" s="15"/>
      <c r="O890" s="15"/>
      <c r="P890" s="15"/>
    </row>
    <row r="891" ht="15.75" customHeight="1">
      <c r="A891" s="16"/>
      <c r="B891" s="16"/>
      <c r="C891" s="16"/>
      <c r="D891" s="16"/>
      <c r="E891" s="525"/>
      <c r="F891" s="525"/>
      <c r="G891" s="525"/>
      <c r="H891" s="525"/>
      <c r="I891" s="525"/>
      <c r="J891" s="16"/>
      <c r="K891" s="16"/>
      <c r="L891" s="16"/>
      <c r="M891" s="16"/>
      <c r="N891" s="16"/>
      <c r="O891" s="16"/>
      <c r="P891" s="16"/>
    </row>
    <row r="892" ht="15.75" customHeight="1">
      <c r="A892" s="579">
        <v>71.0</v>
      </c>
      <c r="B892" s="581" t="s">
        <v>237</v>
      </c>
      <c r="C892" s="593" t="s">
        <v>238</v>
      </c>
      <c r="D892" s="593" t="s">
        <v>239</v>
      </c>
      <c r="E892" s="525">
        <v>2.0</v>
      </c>
      <c r="F892" s="525">
        <v>2.0</v>
      </c>
      <c r="G892" s="525">
        <v>3.0</v>
      </c>
      <c r="H892" s="525">
        <v>2.0</v>
      </c>
      <c r="I892" s="525">
        <v>9.0</v>
      </c>
      <c r="J892" s="575">
        <f>AVERAGE(I892:I905)</f>
        <v>9.214285714</v>
      </c>
      <c r="K892" s="576">
        <v>3.0</v>
      </c>
      <c r="L892" s="576">
        <v>3.0</v>
      </c>
      <c r="M892" s="576">
        <v>3.0</v>
      </c>
      <c r="N892" s="576">
        <v>4.0</v>
      </c>
      <c r="O892" s="576">
        <f>SUM(K892:N905)</f>
        <v>13</v>
      </c>
      <c r="P892" s="577">
        <f>SUM(J892,O892)</f>
        <v>22.21428571</v>
      </c>
    </row>
    <row r="893" ht="15.75" customHeight="1">
      <c r="A893" s="15"/>
      <c r="B893" s="15"/>
      <c r="C893" s="15"/>
      <c r="D893" s="15"/>
      <c r="E893" s="525">
        <v>3.0</v>
      </c>
      <c r="F893" s="525">
        <v>2.0</v>
      </c>
      <c r="G893" s="525">
        <v>2.0</v>
      </c>
      <c r="H893" s="525">
        <v>2.0</v>
      </c>
      <c r="I893" s="525">
        <v>9.0</v>
      </c>
      <c r="J893" s="15"/>
      <c r="K893" s="15"/>
      <c r="L893" s="15"/>
      <c r="M893" s="15"/>
      <c r="N893" s="15"/>
      <c r="O893" s="15"/>
      <c r="P893" s="15"/>
    </row>
    <row r="894" ht="15.75" customHeight="1">
      <c r="A894" s="15"/>
      <c r="B894" s="15"/>
      <c r="C894" s="15"/>
      <c r="D894" s="15"/>
      <c r="E894" s="525">
        <v>3.0</v>
      </c>
      <c r="F894" s="525">
        <v>2.0</v>
      </c>
      <c r="G894" s="525">
        <v>3.0</v>
      </c>
      <c r="H894" s="525">
        <v>1.0</v>
      </c>
      <c r="I894" s="525">
        <v>9.0</v>
      </c>
      <c r="J894" s="15"/>
      <c r="K894" s="15"/>
      <c r="L894" s="15"/>
      <c r="M894" s="15"/>
      <c r="N894" s="15"/>
      <c r="O894" s="15"/>
      <c r="P894" s="15"/>
    </row>
    <row r="895" ht="15.75" customHeight="1">
      <c r="A895" s="15"/>
      <c r="B895" s="15"/>
      <c r="C895" s="15"/>
      <c r="D895" s="15"/>
      <c r="E895" s="525">
        <v>3.0</v>
      </c>
      <c r="F895" s="525">
        <v>1.0</v>
      </c>
      <c r="G895" s="525">
        <v>3.0</v>
      </c>
      <c r="H895" s="525">
        <v>2.0</v>
      </c>
      <c r="I895" s="525">
        <v>9.0</v>
      </c>
      <c r="J895" s="15"/>
      <c r="K895" s="15"/>
      <c r="L895" s="15"/>
      <c r="M895" s="15"/>
      <c r="N895" s="15"/>
      <c r="O895" s="15"/>
      <c r="P895" s="15"/>
    </row>
    <row r="896" ht="15.75" customHeight="1">
      <c r="A896" s="15"/>
      <c r="B896" s="15"/>
      <c r="C896" s="15"/>
      <c r="D896" s="15"/>
      <c r="E896" s="525">
        <v>3.0</v>
      </c>
      <c r="F896" s="525">
        <v>2.0</v>
      </c>
      <c r="G896" s="525">
        <v>2.0</v>
      </c>
      <c r="H896" s="525">
        <v>2.0</v>
      </c>
      <c r="I896" s="525">
        <v>9.0</v>
      </c>
      <c r="J896" s="15"/>
      <c r="K896" s="15"/>
      <c r="L896" s="15"/>
      <c r="M896" s="15"/>
      <c r="N896" s="15"/>
      <c r="O896" s="15"/>
      <c r="P896" s="15"/>
    </row>
    <row r="897" ht="15.75" customHeight="1">
      <c r="A897" s="15"/>
      <c r="B897" s="15"/>
      <c r="C897" s="15"/>
      <c r="D897" s="15"/>
      <c r="E897" s="525">
        <v>3.0</v>
      </c>
      <c r="F897" s="525">
        <v>1.0</v>
      </c>
      <c r="G897" s="525">
        <v>3.0</v>
      </c>
      <c r="H897" s="525">
        <v>1.0</v>
      </c>
      <c r="I897" s="525">
        <v>8.0</v>
      </c>
      <c r="J897" s="15"/>
      <c r="K897" s="15"/>
      <c r="L897" s="15"/>
      <c r="M897" s="15"/>
      <c r="N897" s="15"/>
      <c r="O897" s="15"/>
      <c r="P897" s="15"/>
    </row>
    <row r="898" ht="15.75" customHeight="1">
      <c r="A898" s="15"/>
      <c r="B898" s="15"/>
      <c r="C898" s="15"/>
      <c r="D898" s="15"/>
      <c r="E898" s="525">
        <v>3.0</v>
      </c>
      <c r="F898" s="525">
        <v>2.0</v>
      </c>
      <c r="G898" s="525">
        <v>2.0</v>
      </c>
      <c r="H898" s="525">
        <v>2.0</v>
      </c>
      <c r="I898" s="525">
        <v>9.0</v>
      </c>
      <c r="J898" s="15"/>
      <c r="K898" s="15"/>
      <c r="L898" s="15"/>
      <c r="M898" s="15"/>
      <c r="N898" s="15"/>
      <c r="O898" s="15"/>
      <c r="P898" s="15"/>
    </row>
    <row r="899" ht="15.75" customHeight="1">
      <c r="A899" s="15"/>
      <c r="B899" s="15"/>
      <c r="C899" s="15"/>
      <c r="D899" s="15"/>
      <c r="E899" s="525">
        <v>3.0</v>
      </c>
      <c r="F899" s="525">
        <v>2.0</v>
      </c>
      <c r="G899" s="525">
        <v>2.0</v>
      </c>
      <c r="H899" s="525">
        <v>2.0</v>
      </c>
      <c r="I899" s="525">
        <v>9.0</v>
      </c>
      <c r="J899" s="15"/>
      <c r="K899" s="15"/>
      <c r="L899" s="15"/>
      <c r="M899" s="15"/>
      <c r="N899" s="15"/>
      <c r="O899" s="15"/>
      <c r="P899" s="15"/>
    </row>
    <row r="900" ht="15.75" customHeight="1">
      <c r="A900" s="15"/>
      <c r="B900" s="15"/>
      <c r="C900" s="15"/>
      <c r="D900" s="15"/>
      <c r="E900" s="525">
        <v>2.0</v>
      </c>
      <c r="F900" s="525">
        <v>2.0</v>
      </c>
      <c r="G900" s="525">
        <v>3.0</v>
      </c>
      <c r="H900" s="525">
        <v>2.0</v>
      </c>
      <c r="I900" s="525">
        <v>9.0</v>
      </c>
      <c r="J900" s="15"/>
      <c r="K900" s="15"/>
      <c r="L900" s="15"/>
      <c r="M900" s="15"/>
      <c r="N900" s="15"/>
      <c r="O900" s="15"/>
      <c r="P900" s="15"/>
    </row>
    <row r="901" ht="15.75" customHeight="1">
      <c r="A901" s="15"/>
      <c r="B901" s="15"/>
      <c r="C901" s="15"/>
      <c r="D901" s="15"/>
      <c r="E901" s="525">
        <v>2.0</v>
      </c>
      <c r="F901" s="525">
        <v>2.0</v>
      </c>
      <c r="G901" s="525">
        <v>3.0</v>
      </c>
      <c r="H901" s="525">
        <v>2.0</v>
      </c>
      <c r="I901" s="525">
        <v>9.0</v>
      </c>
      <c r="J901" s="15"/>
      <c r="K901" s="15"/>
      <c r="L901" s="15"/>
      <c r="M901" s="15"/>
      <c r="N901" s="15"/>
      <c r="O901" s="15"/>
      <c r="P901" s="15"/>
    </row>
    <row r="902" ht="15.75" customHeight="1">
      <c r="A902" s="15"/>
      <c r="B902" s="15"/>
      <c r="C902" s="15"/>
      <c r="D902" s="15"/>
      <c r="E902" s="525">
        <v>3.0</v>
      </c>
      <c r="F902" s="525">
        <v>2.0</v>
      </c>
      <c r="G902" s="525">
        <v>3.0</v>
      </c>
      <c r="H902" s="525">
        <v>2.0</v>
      </c>
      <c r="I902" s="525">
        <v>10.0</v>
      </c>
      <c r="J902" s="15"/>
      <c r="K902" s="15"/>
      <c r="L902" s="15"/>
      <c r="M902" s="15"/>
      <c r="N902" s="15"/>
      <c r="O902" s="15"/>
      <c r="P902" s="15"/>
    </row>
    <row r="903" ht="15.75" customHeight="1">
      <c r="A903" s="15"/>
      <c r="B903" s="15"/>
      <c r="C903" s="15"/>
      <c r="D903" s="15"/>
      <c r="E903" s="525">
        <v>3.0</v>
      </c>
      <c r="F903" s="525">
        <v>2.0</v>
      </c>
      <c r="G903" s="525">
        <v>3.0</v>
      </c>
      <c r="H903" s="525">
        <v>2.0</v>
      </c>
      <c r="I903" s="525">
        <v>10.0</v>
      </c>
      <c r="J903" s="15"/>
      <c r="K903" s="15"/>
      <c r="L903" s="15"/>
      <c r="M903" s="15"/>
      <c r="N903" s="15"/>
      <c r="O903" s="15"/>
      <c r="P903" s="15"/>
    </row>
    <row r="904" ht="15.75" customHeight="1">
      <c r="A904" s="15"/>
      <c r="B904" s="15"/>
      <c r="C904" s="15"/>
      <c r="D904" s="15"/>
      <c r="E904" s="525">
        <v>3.0</v>
      </c>
      <c r="F904" s="525">
        <v>2.0</v>
      </c>
      <c r="G904" s="525">
        <v>3.0</v>
      </c>
      <c r="H904" s="525">
        <v>2.0</v>
      </c>
      <c r="I904" s="525">
        <v>10.0</v>
      </c>
      <c r="J904" s="15"/>
      <c r="K904" s="15"/>
      <c r="L904" s="15"/>
      <c r="M904" s="15"/>
      <c r="N904" s="15"/>
      <c r="O904" s="15"/>
      <c r="P904" s="15"/>
    </row>
    <row r="905" ht="15.75" customHeight="1">
      <c r="A905" s="16"/>
      <c r="B905" s="16"/>
      <c r="C905" s="16"/>
      <c r="D905" s="16"/>
      <c r="E905" s="525">
        <v>3.0</v>
      </c>
      <c r="F905" s="525">
        <v>2.0</v>
      </c>
      <c r="G905" s="525">
        <v>3.0</v>
      </c>
      <c r="H905" s="525">
        <v>2.0</v>
      </c>
      <c r="I905" s="525">
        <v>10.0</v>
      </c>
      <c r="J905" s="16"/>
      <c r="K905" s="16"/>
      <c r="L905" s="16"/>
      <c r="M905" s="16"/>
      <c r="N905" s="16"/>
      <c r="O905" s="16"/>
      <c r="P905" s="16"/>
    </row>
    <row r="906" ht="15.75" customHeight="1">
      <c r="A906" s="579">
        <v>72.0</v>
      </c>
      <c r="B906" s="581" t="s">
        <v>240</v>
      </c>
      <c r="C906" s="593" t="s">
        <v>241</v>
      </c>
      <c r="D906" s="593" t="s">
        <v>242</v>
      </c>
      <c r="E906" s="580">
        <v>3.0</v>
      </c>
      <c r="F906" s="525">
        <v>2.0</v>
      </c>
      <c r="G906" s="525">
        <v>2.0</v>
      </c>
      <c r="H906" s="525">
        <v>2.0</v>
      </c>
      <c r="I906" s="525">
        <v>9.0</v>
      </c>
      <c r="J906" s="575">
        <f>AVERAGE(I906:I919)</f>
        <v>8.357142857</v>
      </c>
      <c r="K906" s="576">
        <v>3.0</v>
      </c>
      <c r="L906" s="576">
        <v>3.0</v>
      </c>
      <c r="M906" s="576">
        <v>3.0</v>
      </c>
      <c r="N906" s="576">
        <v>4.0</v>
      </c>
      <c r="O906" s="576">
        <f>SUM(K906:N919)</f>
        <v>13</v>
      </c>
      <c r="P906" s="577">
        <f>SUM(J906,O906)</f>
        <v>21.35714286</v>
      </c>
    </row>
    <row r="907" ht="15.75" customHeight="1">
      <c r="A907" s="15"/>
      <c r="B907" s="15"/>
      <c r="C907" s="15"/>
      <c r="D907" s="15"/>
      <c r="E907" s="580">
        <v>2.0</v>
      </c>
      <c r="F907" s="525">
        <v>2.0</v>
      </c>
      <c r="G907" s="525">
        <v>3.0</v>
      </c>
      <c r="H907" s="525">
        <v>2.0</v>
      </c>
      <c r="I907" s="525">
        <v>9.0</v>
      </c>
      <c r="J907" s="15"/>
      <c r="K907" s="15"/>
      <c r="L907" s="15"/>
      <c r="M907" s="15"/>
      <c r="N907" s="15"/>
      <c r="O907" s="15"/>
      <c r="P907" s="15"/>
    </row>
    <row r="908" ht="15.75" customHeight="1">
      <c r="A908" s="15"/>
      <c r="B908" s="15"/>
      <c r="C908" s="15"/>
      <c r="D908" s="15"/>
      <c r="E908" s="580">
        <v>3.0</v>
      </c>
      <c r="F908" s="525">
        <v>2.0</v>
      </c>
      <c r="G908" s="525">
        <v>3.0</v>
      </c>
      <c r="H908" s="525">
        <v>1.0</v>
      </c>
      <c r="I908" s="525">
        <v>9.0</v>
      </c>
      <c r="J908" s="15"/>
      <c r="K908" s="15"/>
      <c r="L908" s="15"/>
      <c r="M908" s="15"/>
      <c r="N908" s="15"/>
      <c r="O908" s="15"/>
      <c r="P908" s="15"/>
    </row>
    <row r="909" ht="15.75" customHeight="1">
      <c r="A909" s="15"/>
      <c r="B909" s="15"/>
      <c r="C909" s="15"/>
      <c r="D909" s="15"/>
      <c r="E909" s="580">
        <v>2.0</v>
      </c>
      <c r="F909" s="525">
        <v>2.0</v>
      </c>
      <c r="G909" s="525">
        <v>3.0</v>
      </c>
      <c r="H909" s="525">
        <v>1.0</v>
      </c>
      <c r="I909" s="525">
        <v>8.0</v>
      </c>
      <c r="J909" s="15"/>
      <c r="K909" s="15"/>
      <c r="L909" s="15"/>
      <c r="M909" s="15"/>
      <c r="N909" s="15"/>
      <c r="O909" s="15"/>
      <c r="P909" s="15"/>
    </row>
    <row r="910" ht="15.75" customHeight="1">
      <c r="A910" s="15"/>
      <c r="B910" s="15"/>
      <c r="C910" s="15"/>
      <c r="D910" s="15"/>
      <c r="E910" s="580">
        <v>3.0</v>
      </c>
      <c r="F910" s="525">
        <v>1.0</v>
      </c>
      <c r="G910" s="525">
        <v>3.0</v>
      </c>
      <c r="H910" s="525">
        <v>1.0</v>
      </c>
      <c r="I910" s="525">
        <v>8.0</v>
      </c>
      <c r="J910" s="15"/>
      <c r="K910" s="15"/>
      <c r="L910" s="15"/>
      <c r="M910" s="15"/>
      <c r="N910" s="15"/>
      <c r="O910" s="15"/>
      <c r="P910" s="15"/>
    </row>
    <row r="911" ht="15.75" customHeight="1">
      <c r="A911" s="15"/>
      <c r="B911" s="15"/>
      <c r="C911" s="15"/>
      <c r="D911" s="15"/>
      <c r="E911" s="580">
        <v>3.0</v>
      </c>
      <c r="F911" s="525">
        <v>1.0</v>
      </c>
      <c r="G911" s="525">
        <v>3.0</v>
      </c>
      <c r="H911" s="525">
        <v>1.0</v>
      </c>
      <c r="I911" s="525">
        <v>8.0</v>
      </c>
      <c r="J911" s="15"/>
      <c r="K911" s="15"/>
      <c r="L911" s="15"/>
      <c r="M911" s="15"/>
      <c r="N911" s="15"/>
      <c r="O911" s="15"/>
      <c r="P911" s="15"/>
    </row>
    <row r="912" ht="15.75" customHeight="1">
      <c r="A912" s="15"/>
      <c r="B912" s="15"/>
      <c r="C912" s="15"/>
      <c r="D912" s="15"/>
      <c r="E912" s="580">
        <v>3.0</v>
      </c>
      <c r="F912" s="525">
        <v>2.0</v>
      </c>
      <c r="G912" s="525">
        <v>3.0</v>
      </c>
      <c r="H912" s="310"/>
      <c r="I912" s="525">
        <v>8.0</v>
      </c>
      <c r="J912" s="15"/>
      <c r="K912" s="15"/>
      <c r="L912" s="15"/>
      <c r="M912" s="15"/>
      <c r="N912" s="15"/>
      <c r="O912" s="15"/>
      <c r="P912" s="15"/>
    </row>
    <row r="913" ht="15.75" customHeight="1">
      <c r="A913" s="15"/>
      <c r="B913" s="15"/>
      <c r="C913" s="15"/>
      <c r="D913" s="15"/>
      <c r="E913" s="580">
        <v>2.0</v>
      </c>
      <c r="F913" s="525">
        <v>3.0</v>
      </c>
      <c r="G913" s="525">
        <v>2.0</v>
      </c>
      <c r="H913" s="310"/>
      <c r="I913" s="525">
        <v>8.0</v>
      </c>
      <c r="J913" s="15"/>
      <c r="K913" s="15"/>
      <c r="L913" s="15"/>
      <c r="M913" s="15"/>
      <c r="N913" s="15"/>
      <c r="O913" s="15"/>
      <c r="P913" s="15"/>
    </row>
    <row r="914" ht="15.75" customHeight="1">
      <c r="A914" s="15"/>
      <c r="B914" s="15"/>
      <c r="C914" s="15"/>
      <c r="D914" s="15"/>
      <c r="E914" s="580">
        <v>3.0</v>
      </c>
      <c r="F914" s="525">
        <v>3.0</v>
      </c>
      <c r="G914" s="525">
        <v>2.0</v>
      </c>
      <c r="H914" s="310"/>
      <c r="I914" s="525">
        <v>8.0</v>
      </c>
      <c r="J914" s="15"/>
      <c r="K914" s="15"/>
      <c r="L914" s="15"/>
      <c r="M914" s="15"/>
      <c r="N914" s="15"/>
      <c r="O914" s="15"/>
      <c r="P914" s="15"/>
    </row>
    <row r="915" ht="15.75" customHeight="1">
      <c r="A915" s="15"/>
      <c r="B915" s="15"/>
      <c r="C915" s="15"/>
      <c r="D915" s="15"/>
      <c r="E915" s="580">
        <v>3.0</v>
      </c>
      <c r="F915" s="525">
        <v>2.0</v>
      </c>
      <c r="G915" s="525">
        <v>3.0</v>
      </c>
      <c r="H915" s="310"/>
      <c r="I915" s="525">
        <v>8.0</v>
      </c>
      <c r="J915" s="15"/>
      <c r="K915" s="15"/>
      <c r="L915" s="15"/>
      <c r="M915" s="15"/>
      <c r="N915" s="15"/>
      <c r="O915" s="15"/>
      <c r="P915" s="15"/>
    </row>
    <row r="916" ht="15.75" customHeight="1">
      <c r="A916" s="15"/>
      <c r="B916" s="15"/>
      <c r="C916" s="15"/>
      <c r="D916" s="15"/>
      <c r="E916" s="580">
        <v>3.0</v>
      </c>
      <c r="F916" s="525">
        <v>3.0</v>
      </c>
      <c r="G916" s="525">
        <v>2.0</v>
      </c>
      <c r="H916" s="310"/>
      <c r="I916" s="525">
        <v>8.0</v>
      </c>
      <c r="J916" s="15"/>
      <c r="K916" s="15"/>
      <c r="L916" s="15"/>
      <c r="M916" s="15"/>
      <c r="N916" s="15"/>
      <c r="O916" s="15"/>
      <c r="P916" s="15"/>
    </row>
    <row r="917" ht="15.75" customHeight="1">
      <c r="A917" s="15"/>
      <c r="B917" s="15"/>
      <c r="C917" s="15"/>
      <c r="D917" s="15"/>
      <c r="E917" s="580">
        <v>3.0</v>
      </c>
      <c r="F917" s="525">
        <v>2.0</v>
      </c>
      <c r="G917" s="525">
        <v>2.0</v>
      </c>
      <c r="H917" s="525">
        <v>1.0</v>
      </c>
      <c r="I917" s="525">
        <v>8.0</v>
      </c>
      <c r="J917" s="15"/>
      <c r="K917" s="15"/>
      <c r="L917" s="15"/>
      <c r="M917" s="15"/>
      <c r="N917" s="15"/>
      <c r="O917" s="15"/>
      <c r="P917" s="15"/>
    </row>
    <row r="918" ht="15.75" customHeight="1">
      <c r="A918" s="15"/>
      <c r="B918" s="15"/>
      <c r="C918" s="15"/>
      <c r="D918" s="15"/>
      <c r="E918" s="580">
        <v>3.0</v>
      </c>
      <c r="F918" s="525">
        <v>3.0</v>
      </c>
      <c r="G918" s="525">
        <v>2.0</v>
      </c>
      <c r="H918" s="525">
        <v>1.0</v>
      </c>
      <c r="I918" s="525">
        <v>9.0</v>
      </c>
      <c r="J918" s="15"/>
      <c r="K918" s="15"/>
      <c r="L918" s="15"/>
      <c r="M918" s="15"/>
      <c r="N918" s="15"/>
      <c r="O918" s="15"/>
      <c r="P918" s="15"/>
    </row>
    <row r="919" ht="15.75" customHeight="1">
      <c r="A919" s="16"/>
      <c r="B919" s="16"/>
      <c r="C919" s="16"/>
      <c r="D919" s="16"/>
      <c r="E919" s="580">
        <v>2.0</v>
      </c>
      <c r="F919" s="525">
        <v>3.0</v>
      </c>
      <c r="G919" s="525">
        <v>1.0</v>
      </c>
      <c r="H919" s="525">
        <v>3.0</v>
      </c>
      <c r="I919" s="525">
        <v>9.0</v>
      </c>
      <c r="J919" s="16"/>
      <c r="K919" s="16"/>
      <c r="L919" s="16"/>
      <c r="M919" s="16"/>
      <c r="N919" s="16"/>
      <c r="O919" s="16"/>
      <c r="P919" s="16"/>
    </row>
    <row r="920" ht="15.75" customHeight="1">
      <c r="A920" s="579">
        <v>73.0</v>
      </c>
      <c r="B920" s="581" t="s">
        <v>243</v>
      </c>
      <c r="C920" s="593" t="s">
        <v>244</v>
      </c>
      <c r="D920" s="593" t="s">
        <v>245</v>
      </c>
      <c r="E920" s="525">
        <v>3.0</v>
      </c>
      <c r="F920" s="525">
        <v>2.0</v>
      </c>
      <c r="G920" s="525">
        <v>3.0</v>
      </c>
      <c r="H920" s="525">
        <v>2.0</v>
      </c>
      <c r="I920" s="525">
        <v>10.0</v>
      </c>
      <c r="J920" s="575">
        <f>AVERAGE(I920:I931)</f>
        <v>8.833333333</v>
      </c>
      <c r="K920" s="581">
        <v>3.0</v>
      </c>
      <c r="L920" s="581">
        <v>3.0</v>
      </c>
      <c r="M920" s="581">
        <v>3.0</v>
      </c>
      <c r="N920" s="581">
        <v>4.0</v>
      </c>
      <c r="O920" s="576">
        <f>SUM(K920:N931)</f>
        <v>13</v>
      </c>
      <c r="P920" s="577">
        <f>SUM(J920,O920)</f>
        <v>21.83333333</v>
      </c>
    </row>
    <row r="921" ht="15.75" customHeight="1">
      <c r="A921" s="15"/>
      <c r="B921" s="15"/>
      <c r="C921" s="15"/>
      <c r="D921" s="15"/>
      <c r="E921" s="525">
        <v>3.0</v>
      </c>
      <c r="F921" s="525">
        <v>2.0</v>
      </c>
      <c r="G921" s="525">
        <v>3.0</v>
      </c>
      <c r="H921" s="525">
        <v>2.0</v>
      </c>
      <c r="I921" s="525">
        <v>10.0</v>
      </c>
      <c r="J921" s="15"/>
      <c r="K921" s="15"/>
      <c r="L921" s="15"/>
      <c r="M921" s="15"/>
      <c r="N921" s="15"/>
      <c r="O921" s="15"/>
      <c r="P921" s="15"/>
    </row>
    <row r="922" ht="15.75" customHeight="1">
      <c r="A922" s="15"/>
      <c r="B922" s="15"/>
      <c r="C922" s="15"/>
      <c r="D922" s="15"/>
      <c r="E922" s="525">
        <v>3.0</v>
      </c>
      <c r="F922" s="525">
        <v>2.0</v>
      </c>
      <c r="G922" s="525">
        <v>3.0</v>
      </c>
      <c r="H922" s="525">
        <v>2.0</v>
      </c>
      <c r="I922" s="525">
        <v>10.0</v>
      </c>
      <c r="J922" s="15"/>
      <c r="K922" s="15"/>
      <c r="L922" s="15"/>
      <c r="M922" s="15"/>
      <c r="N922" s="15"/>
      <c r="O922" s="15"/>
      <c r="P922" s="15"/>
    </row>
    <row r="923" ht="15.75" customHeight="1">
      <c r="A923" s="15"/>
      <c r="B923" s="15"/>
      <c r="C923" s="15"/>
      <c r="D923" s="15"/>
      <c r="E923" s="525">
        <v>3.0</v>
      </c>
      <c r="F923" s="525">
        <v>2.0</v>
      </c>
      <c r="G923" s="525">
        <v>3.0</v>
      </c>
      <c r="H923" s="525">
        <v>2.0</v>
      </c>
      <c r="I923" s="525">
        <v>10.0</v>
      </c>
      <c r="J923" s="15"/>
      <c r="K923" s="15"/>
      <c r="L923" s="15"/>
      <c r="M923" s="15"/>
      <c r="N923" s="15"/>
      <c r="O923" s="15"/>
      <c r="P923" s="15"/>
    </row>
    <row r="924" ht="15.75" customHeight="1">
      <c r="A924" s="15"/>
      <c r="B924" s="15"/>
      <c r="C924" s="15"/>
      <c r="D924" s="15"/>
      <c r="E924" s="525">
        <v>2.0</v>
      </c>
      <c r="F924" s="525">
        <v>2.0</v>
      </c>
      <c r="G924" s="525">
        <v>3.0</v>
      </c>
      <c r="H924" s="525">
        <v>2.0</v>
      </c>
      <c r="I924" s="525">
        <v>9.0</v>
      </c>
      <c r="J924" s="15"/>
      <c r="K924" s="15"/>
      <c r="L924" s="15"/>
      <c r="M924" s="15"/>
      <c r="N924" s="15"/>
      <c r="O924" s="15"/>
      <c r="P924" s="15"/>
    </row>
    <row r="925" ht="15.75" customHeight="1">
      <c r="A925" s="15"/>
      <c r="B925" s="15"/>
      <c r="C925" s="15"/>
      <c r="D925" s="15"/>
      <c r="E925" s="525">
        <v>3.0</v>
      </c>
      <c r="F925" s="525">
        <v>2.0</v>
      </c>
      <c r="G925" s="525">
        <v>2.0</v>
      </c>
      <c r="H925" s="525">
        <v>2.0</v>
      </c>
      <c r="I925" s="525">
        <v>9.0</v>
      </c>
      <c r="J925" s="15"/>
      <c r="K925" s="15"/>
      <c r="L925" s="15"/>
      <c r="M925" s="15"/>
      <c r="N925" s="15"/>
      <c r="O925" s="15"/>
      <c r="P925" s="15"/>
    </row>
    <row r="926" ht="15.75" customHeight="1">
      <c r="A926" s="15"/>
      <c r="B926" s="15"/>
      <c r="C926" s="15"/>
      <c r="D926" s="15"/>
      <c r="E926" s="525">
        <v>2.0</v>
      </c>
      <c r="F926" s="525">
        <v>2.0</v>
      </c>
      <c r="G926" s="525">
        <v>3.0</v>
      </c>
      <c r="H926" s="525">
        <v>1.0</v>
      </c>
      <c r="I926" s="525">
        <v>8.0</v>
      </c>
      <c r="J926" s="15"/>
      <c r="K926" s="15"/>
      <c r="L926" s="15"/>
      <c r="M926" s="15"/>
      <c r="N926" s="15"/>
      <c r="O926" s="15"/>
      <c r="P926" s="15"/>
    </row>
    <row r="927" ht="15.75" customHeight="1">
      <c r="A927" s="15"/>
      <c r="B927" s="15"/>
      <c r="C927" s="15"/>
      <c r="D927" s="15"/>
      <c r="E927" s="525">
        <v>3.0</v>
      </c>
      <c r="F927" s="525">
        <v>1.0</v>
      </c>
      <c r="G927" s="525">
        <v>3.0</v>
      </c>
      <c r="H927" s="525">
        <v>1.0</v>
      </c>
      <c r="I927" s="525">
        <v>8.0</v>
      </c>
      <c r="J927" s="15"/>
      <c r="K927" s="15"/>
      <c r="L927" s="15"/>
      <c r="M927" s="15"/>
      <c r="N927" s="15"/>
      <c r="O927" s="15"/>
      <c r="P927" s="15"/>
    </row>
    <row r="928" ht="15.75" customHeight="1">
      <c r="A928" s="15"/>
      <c r="B928" s="15"/>
      <c r="C928" s="15"/>
      <c r="D928" s="15"/>
      <c r="E928" s="525">
        <v>3.0</v>
      </c>
      <c r="F928" s="525">
        <v>1.0</v>
      </c>
      <c r="G928" s="525">
        <v>3.0</v>
      </c>
      <c r="H928" s="525">
        <v>1.0</v>
      </c>
      <c r="I928" s="525">
        <v>8.0</v>
      </c>
      <c r="J928" s="15"/>
      <c r="K928" s="15"/>
      <c r="L928" s="15"/>
      <c r="M928" s="15"/>
      <c r="N928" s="15"/>
      <c r="O928" s="15"/>
      <c r="P928" s="15"/>
    </row>
    <row r="929" ht="15.75" customHeight="1">
      <c r="A929" s="15"/>
      <c r="B929" s="15"/>
      <c r="C929" s="15"/>
      <c r="D929" s="15"/>
      <c r="E929" s="525">
        <v>3.0</v>
      </c>
      <c r="F929" s="525">
        <v>1.0</v>
      </c>
      <c r="G929" s="525">
        <v>3.0</v>
      </c>
      <c r="H929" s="525">
        <v>1.0</v>
      </c>
      <c r="I929" s="525">
        <v>8.0</v>
      </c>
      <c r="J929" s="15"/>
      <c r="K929" s="15"/>
      <c r="L929" s="15"/>
      <c r="M929" s="15"/>
      <c r="N929" s="15"/>
      <c r="O929" s="15"/>
      <c r="P929" s="15"/>
    </row>
    <row r="930" ht="15.75" customHeight="1">
      <c r="A930" s="15"/>
      <c r="B930" s="15"/>
      <c r="C930" s="15"/>
      <c r="D930" s="15"/>
      <c r="E930" s="525">
        <v>3.0</v>
      </c>
      <c r="F930" s="525">
        <v>1.0</v>
      </c>
      <c r="G930" s="525">
        <v>3.0</v>
      </c>
      <c r="H930" s="525">
        <v>1.0</v>
      </c>
      <c r="I930" s="525">
        <v>8.0</v>
      </c>
      <c r="J930" s="15"/>
      <c r="K930" s="15"/>
      <c r="L930" s="15"/>
      <c r="M930" s="15"/>
      <c r="N930" s="15"/>
      <c r="O930" s="15"/>
      <c r="P930" s="15"/>
    </row>
    <row r="931" ht="15.75" customHeight="1">
      <c r="A931" s="16"/>
      <c r="B931" s="16"/>
      <c r="C931" s="16"/>
      <c r="D931" s="16"/>
      <c r="E931" s="525">
        <v>3.0</v>
      </c>
      <c r="F931" s="525">
        <v>1.0</v>
      </c>
      <c r="G931" s="525">
        <v>3.0</v>
      </c>
      <c r="H931" s="525">
        <v>1.0</v>
      </c>
      <c r="I931" s="525">
        <v>8.0</v>
      </c>
      <c r="J931" s="16"/>
      <c r="K931" s="16"/>
      <c r="L931" s="16"/>
      <c r="M931" s="16"/>
      <c r="N931" s="16"/>
      <c r="O931" s="16"/>
      <c r="P931" s="16"/>
    </row>
    <row r="932" ht="15.75" customHeight="1">
      <c r="A932" s="579">
        <v>74.0</v>
      </c>
      <c r="B932" s="581" t="s">
        <v>246</v>
      </c>
      <c r="C932" s="593" t="s">
        <v>247</v>
      </c>
      <c r="D932" s="593" t="s">
        <v>248</v>
      </c>
      <c r="E932" s="525">
        <v>3.0</v>
      </c>
      <c r="F932" s="525">
        <v>2.0</v>
      </c>
      <c r="G932" s="525">
        <v>3.0</v>
      </c>
      <c r="H932" s="525">
        <v>2.0</v>
      </c>
      <c r="I932" s="525">
        <v>10.0</v>
      </c>
      <c r="J932" s="575">
        <f>AVERAGE(I932:I943)</f>
        <v>8.833333333</v>
      </c>
      <c r="K932" s="581">
        <v>3.0</v>
      </c>
      <c r="L932" s="581">
        <v>3.0</v>
      </c>
      <c r="M932" s="581">
        <v>2.0</v>
      </c>
      <c r="N932" s="581">
        <v>4.0</v>
      </c>
      <c r="O932" s="576">
        <f>SUM(K932:N943)</f>
        <v>12</v>
      </c>
      <c r="P932" s="577">
        <f>SUM(J932,O932)</f>
        <v>20.83333333</v>
      </c>
    </row>
    <row r="933" ht="15.75" customHeight="1">
      <c r="A933" s="15"/>
      <c r="B933" s="15"/>
      <c r="C933" s="15"/>
      <c r="D933" s="15"/>
      <c r="E933" s="525">
        <v>3.0</v>
      </c>
      <c r="F933" s="525">
        <v>2.0</v>
      </c>
      <c r="G933" s="525">
        <v>3.0</v>
      </c>
      <c r="H933" s="525">
        <v>2.0</v>
      </c>
      <c r="I933" s="525">
        <v>10.0</v>
      </c>
      <c r="J933" s="15"/>
      <c r="K933" s="15"/>
      <c r="L933" s="15"/>
      <c r="M933" s="15"/>
      <c r="N933" s="15"/>
      <c r="O933" s="15"/>
      <c r="P933" s="15"/>
    </row>
    <row r="934" ht="15.75" customHeight="1">
      <c r="A934" s="15"/>
      <c r="B934" s="15"/>
      <c r="C934" s="15"/>
      <c r="D934" s="15"/>
      <c r="E934" s="525">
        <v>3.0</v>
      </c>
      <c r="F934" s="525">
        <v>2.0</v>
      </c>
      <c r="G934" s="525">
        <v>3.0</v>
      </c>
      <c r="H934" s="525">
        <v>2.0</v>
      </c>
      <c r="I934" s="525">
        <v>10.0</v>
      </c>
      <c r="J934" s="15"/>
      <c r="K934" s="15"/>
      <c r="L934" s="15"/>
      <c r="M934" s="15"/>
      <c r="N934" s="15"/>
      <c r="O934" s="15"/>
      <c r="P934" s="15"/>
    </row>
    <row r="935" ht="15.75" customHeight="1">
      <c r="A935" s="15"/>
      <c r="B935" s="15"/>
      <c r="C935" s="15"/>
      <c r="D935" s="15"/>
      <c r="E935" s="525">
        <v>3.0</v>
      </c>
      <c r="F935" s="525">
        <v>2.0</v>
      </c>
      <c r="G935" s="525">
        <v>3.0</v>
      </c>
      <c r="H935" s="525">
        <v>2.0</v>
      </c>
      <c r="I935" s="525">
        <v>10.0</v>
      </c>
      <c r="J935" s="15"/>
      <c r="K935" s="15"/>
      <c r="L935" s="15"/>
      <c r="M935" s="15"/>
      <c r="N935" s="15"/>
      <c r="O935" s="15"/>
      <c r="P935" s="15"/>
    </row>
    <row r="936" ht="15.75" customHeight="1">
      <c r="A936" s="15"/>
      <c r="B936" s="15"/>
      <c r="C936" s="15"/>
      <c r="D936" s="15"/>
      <c r="E936" s="525">
        <v>2.0</v>
      </c>
      <c r="F936" s="525">
        <v>2.0</v>
      </c>
      <c r="G936" s="525">
        <v>3.0</v>
      </c>
      <c r="H936" s="525">
        <v>2.0</v>
      </c>
      <c r="I936" s="525">
        <v>9.0</v>
      </c>
      <c r="J936" s="15"/>
      <c r="K936" s="15"/>
      <c r="L936" s="15"/>
      <c r="M936" s="15"/>
      <c r="N936" s="15"/>
      <c r="O936" s="15"/>
      <c r="P936" s="15"/>
    </row>
    <row r="937" ht="15.75" customHeight="1">
      <c r="A937" s="15"/>
      <c r="B937" s="15"/>
      <c r="C937" s="15"/>
      <c r="D937" s="15"/>
      <c r="E937" s="525">
        <v>3.0</v>
      </c>
      <c r="F937" s="525">
        <v>2.0</v>
      </c>
      <c r="G937" s="525">
        <v>2.0</v>
      </c>
      <c r="H937" s="525">
        <v>2.0</v>
      </c>
      <c r="I937" s="525">
        <v>9.0</v>
      </c>
      <c r="J937" s="15"/>
      <c r="K937" s="15"/>
      <c r="L937" s="15"/>
      <c r="M937" s="15"/>
      <c r="N937" s="15"/>
      <c r="O937" s="15"/>
      <c r="P937" s="15"/>
    </row>
    <row r="938" ht="15.75" customHeight="1">
      <c r="A938" s="15"/>
      <c r="B938" s="15"/>
      <c r="C938" s="15"/>
      <c r="D938" s="15"/>
      <c r="E938" s="525">
        <v>2.0</v>
      </c>
      <c r="F938" s="525">
        <v>2.0</v>
      </c>
      <c r="G938" s="525">
        <v>3.0</v>
      </c>
      <c r="H938" s="525">
        <v>1.0</v>
      </c>
      <c r="I938" s="525">
        <v>8.0</v>
      </c>
      <c r="J938" s="15"/>
      <c r="K938" s="15"/>
      <c r="L938" s="15"/>
      <c r="M938" s="15"/>
      <c r="N938" s="15"/>
      <c r="O938" s="15"/>
      <c r="P938" s="15"/>
    </row>
    <row r="939" ht="15.75" customHeight="1">
      <c r="A939" s="15"/>
      <c r="B939" s="15"/>
      <c r="C939" s="15"/>
      <c r="D939" s="15"/>
      <c r="E939" s="525">
        <v>3.0</v>
      </c>
      <c r="F939" s="525">
        <v>1.0</v>
      </c>
      <c r="G939" s="525">
        <v>3.0</v>
      </c>
      <c r="H939" s="525">
        <v>1.0</v>
      </c>
      <c r="I939" s="525">
        <v>8.0</v>
      </c>
      <c r="J939" s="15"/>
      <c r="K939" s="15"/>
      <c r="L939" s="15"/>
      <c r="M939" s="15"/>
      <c r="N939" s="15"/>
      <c r="O939" s="15"/>
      <c r="P939" s="15"/>
    </row>
    <row r="940" ht="15.75" customHeight="1">
      <c r="A940" s="15"/>
      <c r="B940" s="15"/>
      <c r="C940" s="15"/>
      <c r="D940" s="15"/>
      <c r="E940" s="525">
        <v>3.0</v>
      </c>
      <c r="F940" s="525">
        <v>1.0</v>
      </c>
      <c r="G940" s="525">
        <v>3.0</v>
      </c>
      <c r="H940" s="525">
        <v>1.0</v>
      </c>
      <c r="I940" s="525">
        <v>8.0</v>
      </c>
      <c r="J940" s="15"/>
      <c r="K940" s="15"/>
      <c r="L940" s="15"/>
      <c r="M940" s="15"/>
      <c r="N940" s="15"/>
      <c r="O940" s="15"/>
      <c r="P940" s="15"/>
    </row>
    <row r="941" ht="15.75" customHeight="1">
      <c r="A941" s="15"/>
      <c r="B941" s="15"/>
      <c r="C941" s="15"/>
      <c r="D941" s="15"/>
      <c r="E941" s="525">
        <v>3.0</v>
      </c>
      <c r="F941" s="525">
        <v>1.0</v>
      </c>
      <c r="G941" s="525">
        <v>3.0</v>
      </c>
      <c r="H941" s="525">
        <v>1.0</v>
      </c>
      <c r="I941" s="525">
        <v>8.0</v>
      </c>
      <c r="J941" s="15"/>
      <c r="K941" s="15"/>
      <c r="L941" s="15"/>
      <c r="M941" s="15"/>
      <c r="N941" s="15"/>
      <c r="O941" s="15"/>
      <c r="P941" s="15"/>
    </row>
    <row r="942" ht="15.75" customHeight="1">
      <c r="A942" s="15"/>
      <c r="B942" s="15"/>
      <c r="C942" s="15"/>
      <c r="D942" s="15"/>
      <c r="E942" s="525">
        <v>3.0</v>
      </c>
      <c r="F942" s="525">
        <v>1.0</v>
      </c>
      <c r="G942" s="525">
        <v>3.0</v>
      </c>
      <c r="H942" s="525">
        <v>1.0</v>
      </c>
      <c r="I942" s="525">
        <v>8.0</v>
      </c>
      <c r="J942" s="15"/>
      <c r="K942" s="15"/>
      <c r="L942" s="15"/>
      <c r="M942" s="15"/>
      <c r="N942" s="15"/>
      <c r="O942" s="15"/>
      <c r="P942" s="15"/>
    </row>
    <row r="943" ht="15.75" customHeight="1">
      <c r="A943" s="16"/>
      <c r="B943" s="16"/>
      <c r="C943" s="16"/>
      <c r="D943" s="16"/>
      <c r="E943" s="525">
        <v>3.0</v>
      </c>
      <c r="F943" s="525">
        <v>1.0</v>
      </c>
      <c r="G943" s="525">
        <v>3.0</v>
      </c>
      <c r="H943" s="525">
        <v>1.0</v>
      </c>
      <c r="I943" s="525">
        <v>8.0</v>
      </c>
      <c r="J943" s="16"/>
      <c r="K943" s="16"/>
      <c r="L943" s="16"/>
      <c r="M943" s="16"/>
      <c r="N943" s="16"/>
      <c r="O943" s="16"/>
      <c r="P943" s="16"/>
    </row>
    <row r="944" ht="15.75" customHeight="1">
      <c r="A944" s="579">
        <v>75.0</v>
      </c>
      <c r="B944" s="588" t="s">
        <v>249</v>
      </c>
      <c r="C944" s="593" t="s">
        <v>250</v>
      </c>
      <c r="D944" s="593" t="s">
        <v>251</v>
      </c>
      <c r="E944" s="505">
        <v>3.0</v>
      </c>
      <c r="F944" s="505">
        <v>2.0</v>
      </c>
      <c r="G944" s="505">
        <v>3.0</v>
      </c>
      <c r="H944" s="505">
        <v>2.0</v>
      </c>
      <c r="I944" s="505">
        <v>10.0</v>
      </c>
      <c r="J944" s="575">
        <f>AVERAGE(I944:I955)</f>
        <v>9.25</v>
      </c>
      <c r="K944" s="576">
        <v>3.0</v>
      </c>
      <c r="L944" s="576">
        <v>3.0</v>
      </c>
      <c r="M944" s="576">
        <v>3.0</v>
      </c>
      <c r="N944" s="576">
        <v>4.0</v>
      </c>
      <c r="O944" s="576">
        <f>SUM(K944:N955)</f>
        <v>13</v>
      </c>
      <c r="P944" s="577">
        <f>SUM(J944,O944)</f>
        <v>22.25</v>
      </c>
    </row>
    <row r="945" ht="15.75" customHeight="1">
      <c r="A945" s="15"/>
      <c r="B945" s="15"/>
      <c r="C945" s="15"/>
      <c r="D945" s="15"/>
      <c r="E945" s="505">
        <v>3.0</v>
      </c>
      <c r="F945" s="505">
        <v>2.0</v>
      </c>
      <c r="G945" s="505">
        <v>3.0</v>
      </c>
      <c r="H945" s="505">
        <v>2.0</v>
      </c>
      <c r="I945" s="505">
        <v>10.0</v>
      </c>
      <c r="J945" s="15"/>
      <c r="K945" s="15"/>
      <c r="L945" s="15"/>
      <c r="M945" s="15"/>
      <c r="N945" s="15"/>
      <c r="O945" s="15"/>
      <c r="P945" s="15"/>
    </row>
    <row r="946" ht="15.75" customHeight="1">
      <c r="A946" s="15"/>
      <c r="B946" s="15"/>
      <c r="C946" s="15"/>
      <c r="D946" s="15"/>
      <c r="E946" s="505">
        <v>3.0</v>
      </c>
      <c r="F946" s="505">
        <v>2.0</v>
      </c>
      <c r="G946" s="505">
        <v>3.0</v>
      </c>
      <c r="H946" s="505">
        <v>2.0</v>
      </c>
      <c r="I946" s="505">
        <v>10.0</v>
      </c>
      <c r="J946" s="15"/>
      <c r="K946" s="15"/>
      <c r="L946" s="15"/>
      <c r="M946" s="15"/>
      <c r="N946" s="15"/>
      <c r="O946" s="15"/>
      <c r="P946" s="15"/>
    </row>
    <row r="947" ht="15.75" customHeight="1">
      <c r="A947" s="15"/>
      <c r="B947" s="15"/>
      <c r="C947" s="15"/>
      <c r="D947" s="15"/>
      <c r="E947" s="505">
        <v>3.0</v>
      </c>
      <c r="F947" s="505">
        <v>2.0</v>
      </c>
      <c r="G947" s="505">
        <v>2.0</v>
      </c>
      <c r="H947" s="505">
        <v>2.0</v>
      </c>
      <c r="I947" s="505">
        <v>9.0</v>
      </c>
      <c r="J947" s="15"/>
      <c r="K947" s="15"/>
      <c r="L947" s="15"/>
      <c r="M947" s="15"/>
      <c r="N947" s="15"/>
      <c r="O947" s="15"/>
      <c r="P947" s="15"/>
    </row>
    <row r="948" ht="15.75" customHeight="1">
      <c r="A948" s="15"/>
      <c r="B948" s="15"/>
      <c r="C948" s="15"/>
      <c r="D948" s="15"/>
      <c r="E948" s="505">
        <v>3.0</v>
      </c>
      <c r="F948" s="505">
        <v>2.0</v>
      </c>
      <c r="G948" s="505">
        <v>2.0</v>
      </c>
      <c r="H948" s="505">
        <v>2.0</v>
      </c>
      <c r="I948" s="505">
        <v>9.0</v>
      </c>
      <c r="J948" s="15"/>
      <c r="K948" s="15"/>
      <c r="L948" s="15"/>
      <c r="M948" s="15"/>
      <c r="N948" s="15"/>
      <c r="O948" s="15"/>
      <c r="P948" s="15"/>
    </row>
    <row r="949" ht="15.75" customHeight="1">
      <c r="A949" s="15"/>
      <c r="B949" s="15"/>
      <c r="C949" s="15"/>
      <c r="D949" s="15"/>
      <c r="E949" s="505">
        <v>2.0</v>
      </c>
      <c r="F949" s="505">
        <v>2.0</v>
      </c>
      <c r="G949" s="505">
        <v>2.0</v>
      </c>
      <c r="H949" s="505">
        <v>2.0</v>
      </c>
      <c r="I949" s="505">
        <v>8.0</v>
      </c>
      <c r="J949" s="15"/>
      <c r="K949" s="15"/>
      <c r="L949" s="15"/>
      <c r="M949" s="15"/>
      <c r="N949" s="15"/>
      <c r="O949" s="15"/>
      <c r="P949" s="15"/>
    </row>
    <row r="950" ht="15.75" customHeight="1">
      <c r="A950" s="15"/>
      <c r="B950" s="15"/>
      <c r="C950" s="15"/>
      <c r="D950" s="15"/>
      <c r="E950" s="505">
        <v>2.0</v>
      </c>
      <c r="F950" s="505">
        <v>2.0</v>
      </c>
      <c r="G950" s="505">
        <v>2.0</v>
      </c>
      <c r="H950" s="505">
        <v>2.0</v>
      </c>
      <c r="I950" s="505">
        <v>8.0</v>
      </c>
      <c r="J950" s="15"/>
      <c r="K950" s="15"/>
      <c r="L950" s="15"/>
      <c r="M950" s="15"/>
      <c r="N950" s="15"/>
      <c r="O950" s="15"/>
      <c r="P950" s="15"/>
    </row>
    <row r="951" ht="15.75" customHeight="1">
      <c r="A951" s="15"/>
      <c r="B951" s="15"/>
      <c r="C951" s="15"/>
      <c r="D951" s="15"/>
      <c r="E951" s="505">
        <v>3.0</v>
      </c>
      <c r="F951" s="505">
        <v>2.0</v>
      </c>
      <c r="G951" s="505">
        <v>2.0</v>
      </c>
      <c r="H951" s="505">
        <v>2.0</v>
      </c>
      <c r="I951" s="505">
        <v>9.0</v>
      </c>
      <c r="J951" s="15"/>
      <c r="K951" s="15"/>
      <c r="L951" s="15"/>
      <c r="M951" s="15"/>
      <c r="N951" s="15"/>
      <c r="O951" s="15"/>
      <c r="P951" s="15"/>
    </row>
    <row r="952" ht="15.75" customHeight="1">
      <c r="A952" s="15"/>
      <c r="B952" s="15"/>
      <c r="C952" s="15"/>
      <c r="D952" s="15"/>
      <c r="E952" s="505">
        <v>3.0</v>
      </c>
      <c r="F952" s="505">
        <v>2.0</v>
      </c>
      <c r="G952" s="505">
        <v>2.0</v>
      </c>
      <c r="H952" s="505">
        <v>2.0</v>
      </c>
      <c r="I952" s="505">
        <v>9.0</v>
      </c>
      <c r="J952" s="15"/>
      <c r="K952" s="15"/>
      <c r="L952" s="15"/>
      <c r="M952" s="15"/>
      <c r="N952" s="15"/>
      <c r="O952" s="15"/>
      <c r="P952" s="15"/>
    </row>
    <row r="953" ht="15.75" customHeight="1">
      <c r="A953" s="15"/>
      <c r="B953" s="15"/>
      <c r="C953" s="15"/>
      <c r="D953" s="15"/>
      <c r="E953" s="505">
        <v>3.0</v>
      </c>
      <c r="F953" s="505">
        <v>2.0</v>
      </c>
      <c r="G953" s="505">
        <v>2.0</v>
      </c>
      <c r="H953" s="505">
        <v>2.0</v>
      </c>
      <c r="I953" s="505">
        <v>9.0</v>
      </c>
      <c r="J953" s="15"/>
      <c r="K953" s="15"/>
      <c r="L953" s="15"/>
      <c r="M953" s="15"/>
      <c r="N953" s="15"/>
      <c r="O953" s="15"/>
      <c r="P953" s="15"/>
    </row>
    <row r="954" ht="15.75" customHeight="1">
      <c r="A954" s="15"/>
      <c r="B954" s="15"/>
      <c r="C954" s="15"/>
      <c r="D954" s="15"/>
      <c r="E954" s="505">
        <v>3.0</v>
      </c>
      <c r="F954" s="505">
        <v>2.0</v>
      </c>
      <c r="G954" s="505">
        <v>3.0</v>
      </c>
      <c r="H954" s="505">
        <v>2.0</v>
      </c>
      <c r="I954" s="505">
        <v>10.0</v>
      </c>
      <c r="J954" s="15"/>
      <c r="K954" s="15"/>
      <c r="L954" s="15"/>
      <c r="M954" s="15"/>
      <c r="N954" s="15"/>
      <c r="O954" s="15"/>
      <c r="P954" s="15"/>
    </row>
    <row r="955" ht="15.75" customHeight="1">
      <c r="A955" s="16"/>
      <c r="B955" s="16"/>
      <c r="C955" s="16"/>
      <c r="D955" s="16"/>
      <c r="E955" s="505">
        <v>3.0</v>
      </c>
      <c r="F955" s="505">
        <v>2.0</v>
      </c>
      <c r="G955" s="505">
        <v>3.0</v>
      </c>
      <c r="H955" s="505">
        <v>2.0</v>
      </c>
      <c r="I955" s="505">
        <v>10.0</v>
      </c>
      <c r="J955" s="16"/>
      <c r="K955" s="16"/>
      <c r="L955" s="16"/>
      <c r="M955" s="16"/>
      <c r="N955" s="16"/>
      <c r="O955" s="16"/>
      <c r="P955" s="16"/>
    </row>
    <row r="956" ht="15.75" customHeight="1">
      <c r="A956" s="579">
        <v>76.0</v>
      </c>
      <c r="B956" s="581" t="s">
        <v>252</v>
      </c>
      <c r="C956" s="593" t="s">
        <v>253</v>
      </c>
      <c r="D956" s="593" t="s">
        <v>254</v>
      </c>
      <c r="E956" s="525">
        <v>3.0</v>
      </c>
      <c r="F956" s="525">
        <v>2.0</v>
      </c>
      <c r="G956" s="525">
        <v>3.0</v>
      </c>
      <c r="H956" s="525">
        <v>2.0</v>
      </c>
      <c r="I956" s="525">
        <v>10.0</v>
      </c>
      <c r="J956" s="575">
        <f>AVERAGE(I956:I967)</f>
        <v>8.833333333</v>
      </c>
      <c r="K956" s="581">
        <v>3.0</v>
      </c>
      <c r="L956" s="581">
        <v>3.0</v>
      </c>
      <c r="M956" s="581">
        <v>3.0</v>
      </c>
      <c r="N956" s="581">
        <v>4.0</v>
      </c>
      <c r="O956" s="576">
        <f t="shared" ref="O956:P956" si="3">SUM(K956:N967)</f>
        <v>13</v>
      </c>
      <c r="P956" s="577">
        <f t="shared" si="3"/>
        <v>23</v>
      </c>
    </row>
    <row r="957" ht="15.75" customHeight="1">
      <c r="A957" s="15"/>
      <c r="B957" s="15"/>
      <c r="C957" s="15"/>
      <c r="D957" s="15"/>
      <c r="E957" s="525">
        <v>3.0</v>
      </c>
      <c r="F957" s="525">
        <v>2.0</v>
      </c>
      <c r="G957" s="525">
        <v>3.0</v>
      </c>
      <c r="H957" s="525">
        <v>2.0</v>
      </c>
      <c r="I957" s="525">
        <v>10.0</v>
      </c>
      <c r="J957" s="15"/>
      <c r="K957" s="15"/>
      <c r="L957" s="15"/>
      <c r="M957" s="15"/>
      <c r="N957" s="15"/>
      <c r="O957" s="15"/>
      <c r="P957" s="15"/>
    </row>
    <row r="958" ht="15.75" customHeight="1">
      <c r="A958" s="15"/>
      <c r="B958" s="15"/>
      <c r="C958" s="15"/>
      <c r="D958" s="15"/>
      <c r="E958" s="525">
        <v>3.0</v>
      </c>
      <c r="F958" s="525">
        <v>2.0</v>
      </c>
      <c r="G958" s="525">
        <v>3.0</v>
      </c>
      <c r="H958" s="525">
        <v>2.0</v>
      </c>
      <c r="I958" s="525">
        <v>10.0</v>
      </c>
      <c r="J958" s="15"/>
      <c r="K958" s="15"/>
      <c r="L958" s="15"/>
      <c r="M958" s="15"/>
      <c r="N958" s="15"/>
      <c r="O958" s="15"/>
      <c r="P958" s="15"/>
    </row>
    <row r="959" ht="15.75" customHeight="1">
      <c r="A959" s="15"/>
      <c r="B959" s="15"/>
      <c r="C959" s="15"/>
      <c r="D959" s="15"/>
      <c r="E959" s="525">
        <v>3.0</v>
      </c>
      <c r="F959" s="525">
        <v>2.0</v>
      </c>
      <c r="G959" s="525">
        <v>3.0</v>
      </c>
      <c r="H959" s="525">
        <v>2.0</v>
      </c>
      <c r="I959" s="525">
        <v>10.0</v>
      </c>
      <c r="J959" s="15"/>
      <c r="K959" s="15"/>
      <c r="L959" s="15"/>
      <c r="M959" s="15"/>
      <c r="N959" s="15"/>
      <c r="O959" s="15"/>
      <c r="P959" s="15"/>
    </row>
    <row r="960" ht="15.75" customHeight="1">
      <c r="A960" s="15"/>
      <c r="B960" s="15"/>
      <c r="C960" s="15"/>
      <c r="D960" s="15"/>
      <c r="E960" s="525">
        <v>2.0</v>
      </c>
      <c r="F960" s="525">
        <v>2.0</v>
      </c>
      <c r="G960" s="525">
        <v>3.0</v>
      </c>
      <c r="H960" s="525">
        <v>2.0</v>
      </c>
      <c r="I960" s="525">
        <v>9.0</v>
      </c>
      <c r="J960" s="15"/>
      <c r="K960" s="15"/>
      <c r="L960" s="15"/>
      <c r="M960" s="15"/>
      <c r="N960" s="15"/>
      <c r="O960" s="15"/>
      <c r="P960" s="15"/>
    </row>
    <row r="961" ht="15.75" customHeight="1">
      <c r="A961" s="15"/>
      <c r="B961" s="15"/>
      <c r="C961" s="15"/>
      <c r="D961" s="15"/>
      <c r="E961" s="525">
        <v>3.0</v>
      </c>
      <c r="F961" s="525">
        <v>2.0</v>
      </c>
      <c r="G961" s="525">
        <v>2.0</v>
      </c>
      <c r="H961" s="525">
        <v>2.0</v>
      </c>
      <c r="I961" s="525">
        <v>9.0</v>
      </c>
      <c r="J961" s="15"/>
      <c r="K961" s="15"/>
      <c r="L961" s="15"/>
      <c r="M961" s="15"/>
      <c r="N961" s="15"/>
      <c r="O961" s="15"/>
      <c r="P961" s="15"/>
    </row>
    <row r="962" ht="15.75" customHeight="1">
      <c r="A962" s="15"/>
      <c r="B962" s="15"/>
      <c r="C962" s="15"/>
      <c r="D962" s="15"/>
      <c r="E962" s="525">
        <v>2.0</v>
      </c>
      <c r="F962" s="525">
        <v>2.0</v>
      </c>
      <c r="G962" s="525">
        <v>3.0</v>
      </c>
      <c r="H962" s="525">
        <v>1.0</v>
      </c>
      <c r="I962" s="525">
        <v>8.0</v>
      </c>
      <c r="J962" s="15"/>
      <c r="K962" s="15"/>
      <c r="L962" s="15"/>
      <c r="M962" s="15"/>
      <c r="N962" s="15"/>
      <c r="O962" s="15"/>
      <c r="P962" s="15"/>
    </row>
    <row r="963" ht="15.75" customHeight="1">
      <c r="A963" s="15"/>
      <c r="B963" s="15"/>
      <c r="C963" s="15"/>
      <c r="D963" s="15"/>
      <c r="E963" s="525">
        <v>3.0</v>
      </c>
      <c r="F963" s="525">
        <v>1.0</v>
      </c>
      <c r="G963" s="525">
        <v>3.0</v>
      </c>
      <c r="H963" s="525">
        <v>1.0</v>
      </c>
      <c r="I963" s="525">
        <v>8.0</v>
      </c>
      <c r="J963" s="15"/>
      <c r="K963" s="15"/>
      <c r="L963" s="15"/>
      <c r="M963" s="15"/>
      <c r="N963" s="15"/>
      <c r="O963" s="15"/>
      <c r="P963" s="15"/>
    </row>
    <row r="964" ht="15.75" customHeight="1">
      <c r="A964" s="15"/>
      <c r="B964" s="15"/>
      <c r="C964" s="15"/>
      <c r="D964" s="15"/>
      <c r="E964" s="525">
        <v>3.0</v>
      </c>
      <c r="F964" s="525">
        <v>1.0</v>
      </c>
      <c r="G964" s="525">
        <v>3.0</v>
      </c>
      <c r="H964" s="525">
        <v>1.0</v>
      </c>
      <c r="I964" s="525">
        <v>8.0</v>
      </c>
      <c r="J964" s="15"/>
      <c r="K964" s="15"/>
      <c r="L964" s="15"/>
      <c r="M964" s="15"/>
      <c r="N964" s="15"/>
      <c r="O964" s="15"/>
      <c r="P964" s="15"/>
    </row>
    <row r="965" ht="15.75" customHeight="1">
      <c r="A965" s="15"/>
      <c r="B965" s="15"/>
      <c r="C965" s="15"/>
      <c r="D965" s="15"/>
      <c r="E965" s="525">
        <v>3.0</v>
      </c>
      <c r="F965" s="525">
        <v>1.0</v>
      </c>
      <c r="G965" s="525">
        <v>3.0</v>
      </c>
      <c r="H965" s="525">
        <v>1.0</v>
      </c>
      <c r="I965" s="525">
        <v>8.0</v>
      </c>
      <c r="J965" s="15"/>
      <c r="K965" s="15"/>
      <c r="L965" s="15"/>
      <c r="M965" s="15"/>
      <c r="N965" s="15"/>
      <c r="O965" s="15"/>
      <c r="P965" s="15"/>
    </row>
    <row r="966" ht="15.75" customHeight="1">
      <c r="A966" s="15"/>
      <c r="B966" s="15"/>
      <c r="C966" s="15"/>
      <c r="D966" s="15"/>
      <c r="E966" s="525">
        <v>3.0</v>
      </c>
      <c r="F966" s="525">
        <v>1.0</v>
      </c>
      <c r="G966" s="525">
        <v>3.0</v>
      </c>
      <c r="H966" s="525">
        <v>1.0</v>
      </c>
      <c r="I966" s="525">
        <v>8.0</v>
      </c>
      <c r="J966" s="15"/>
      <c r="K966" s="15"/>
      <c r="L966" s="15"/>
      <c r="M966" s="15"/>
      <c r="N966" s="15"/>
      <c r="O966" s="15"/>
      <c r="P966" s="15"/>
    </row>
    <row r="967" ht="15.75" customHeight="1">
      <c r="A967" s="16"/>
      <c r="B967" s="16"/>
      <c r="C967" s="16"/>
      <c r="D967" s="16"/>
      <c r="E967" s="525">
        <v>3.0</v>
      </c>
      <c r="F967" s="525">
        <v>1.0</v>
      </c>
      <c r="G967" s="525">
        <v>3.0</v>
      </c>
      <c r="H967" s="525">
        <v>1.0</v>
      </c>
      <c r="I967" s="525">
        <v>8.0</v>
      </c>
      <c r="J967" s="16"/>
      <c r="K967" s="16"/>
      <c r="L967" s="16"/>
      <c r="M967" s="16"/>
      <c r="N967" s="16"/>
      <c r="O967" s="16"/>
      <c r="P967" s="16"/>
    </row>
    <row r="968" ht="15.75" customHeight="1">
      <c r="A968" s="579">
        <v>77.0</v>
      </c>
      <c r="B968" s="588" t="s">
        <v>255</v>
      </c>
      <c r="C968" s="593" t="s">
        <v>256</v>
      </c>
      <c r="D968" s="593" t="s">
        <v>257</v>
      </c>
      <c r="E968" s="505">
        <v>3.0</v>
      </c>
      <c r="F968" s="505">
        <v>2.0</v>
      </c>
      <c r="G968" s="505">
        <v>3.0</v>
      </c>
      <c r="H968" s="505">
        <v>2.0</v>
      </c>
      <c r="I968" s="505">
        <v>10.0</v>
      </c>
      <c r="J968" s="575">
        <f>AVERAGE(I968:I979)</f>
        <v>9.25</v>
      </c>
      <c r="K968" s="576">
        <v>3.0</v>
      </c>
      <c r="L968" s="576">
        <v>3.0</v>
      </c>
      <c r="M968" s="576">
        <v>3.0</v>
      </c>
      <c r="N968" s="576">
        <v>4.0</v>
      </c>
      <c r="O968" s="576">
        <f>SUM(K968:N979)</f>
        <v>13</v>
      </c>
      <c r="P968" s="577">
        <f>SUM(J968,O968)</f>
        <v>22.25</v>
      </c>
    </row>
    <row r="969" ht="15.75" customHeight="1">
      <c r="A969" s="15"/>
      <c r="B969" s="15"/>
      <c r="C969" s="15"/>
      <c r="D969" s="15"/>
      <c r="E969" s="505">
        <v>3.0</v>
      </c>
      <c r="F969" s="505">
        <v>2.0</v>
      </c>
      <c r="G969" s="505">
        <v>3.0</v>
      </c>
      <c r="H969" s="505">
        <v>2.0</v>
      </c>
      <c r="I969" s="505">
        <v>10.0</v>
      </c>
      <c r="J969" s="15"/>
      <c r="K969" s="15"/>
      <c r="L969" s="15"/>
      <c r="M969" s="15"/>
      <c r="N969" s="15"/>
      <c r="O969" s="15"/>
      <c r="P969" s="15"/>
    </row>
    <row r="970" ht="15.75" customHeight="1">
      <c r="A970" s="15"/>
      <c r="B970" s="15"/>
      <c r="C970" s="15"/>
      <c r="D970" s="15"/>
      <c r="E970" s="505">
        <v>3.0</v>
      </c>
      <c r="F970" s="505">
        <v>2.0</v>
      </c>
      <c r="G970" s="505">
        <v>3.0</v>
      </c>
      <c r="H970" s="505">
        <v>2.0</v>
      </c>
      <c r="I970" s="505">
        <v>10.0</v>
      </c>
      <c r="J970" s="15"/>
      <c r="K970" s="15"/>
      <c r="L970" s="15"/>
      <c r="M970" s="15"/>
      <c r="N970" s="15"/>
      <c r="O970" s="15"/>
      <c r="P970" s="15"/>
    </row>
    <row r="971" ht="15.75" customHeight="1">
      <c r="A971" s="15"/>
      <c r="B971" s="15"/>
      <c r="C971" s="15"/>
      <c r="D971" s="15"/>
      <c r="E971" s="505">
        <v>3.0</v>
      </c>
      <c r="F971" s="505">
        <v>2.0</v>
      </c>
      <c r="G971" s="505">
        <v>2.0</v>
      </c>
      <c r="H971" s="505">
        <v>2.0</v>
      </c>
      <c r="I971" s="505">
        <v>9.0</v>
      </c>
      <c r="J971" s="15"/>
      <c r="K971" s="15"/>
      <c r="L971" s="15"/>
      <c r="M971" s="15"/>
      <c r="N971" s="15"/>
      <c r="O971" s="15"/>
      <c r="P971" s="15"/>
    </row>
    <row r="972" ht="15.75" customHeight="1">
      <c r="A972" s="15"/>
      <c r="B972" s="15"/>
      <c r="C972" s="15"/>
      <c r="D972" s="15"/>
      <c r="E972" s="505">
        <v>3.0</v>
      </c>
      <c r="F972" s="505">
        <v>2.0</v>
      </c>
      <c r="G972" s="505">
        <v>2.0</v>
      </c>
      <c r="H972" s="505">
        <v>2.0</v>
      </c>
      <c r="I972" s="505">
        <v>9.0</v>
      </c>
      <c r="J972" s="15"/>
      <c r="K972" s="15"/>
      <c r="L972" s="15"/>
      <c r="M972" s="15"/>
      <c r="N972" s="15"/>
      <c r="O972" s="15"/>
      <c r="P972" s="15"/>
    </row>
    <row r="973" ht="15.75" customHeight="1">
      <c r="A973" s="15"/>
      <c r="B973" s="15"/>
      <c r="C973" s="15"/>
      <c r="D973" s="15"/>
      <c r="E973" s="505">
        <v>2.0</v>
      </c>
      <c r="F973" s="505">
        <v>2.0</v>
      </c>
      <c r="G973" s="505">
        <v>2.0</v>
      </c>
      <c r="H973" s="505">
        <v>2.0</v>
      </c>
      <c r="I973" s="505">
        <v>8.0</v>
      </c>
      <c r="J973" s="15"/>
      <c r="K973" s="15"/>
      <c r="L973" s="15"/>
      <c r="M973" s="15"/>
      <c r="N973" s="15"/>
      <c r="O973" s="15"/>
      <c r="P973" s="15"/>
    </row>
    <row r="974" ht="15.75" customHeight="1">
      <c r="A974" s="15"/>
      <c r="B974" s="15"/>
      <c r="C974" s="15"/>
      <c r="D974" s="15"/>
      <c r="E974" s="505">
        <v>2.0</v>
      </c>
      <c r="F974" s="505">
        <v>2.0</v>
      </c>
      <c r="G974" s="505">
        <v>2.0</v>
      </c>
      <c r="H974" s="505">
        <v>2.0</v>
      </c>
      <c r="I974" s="505">
        <v>8.0</v>
      </c>
      <c r="J974" s="15"/>
      <c r="K974" s="15"/>
      <c r="L974" s="15"/>
      <c r="M974" s="15"/>
      <c r="N974" s="15"/>
      <c r="O974" s="15"/>
      <c r="P974" s="15"/>
    </row>
    <row r="975" ht="15.75" customHeight="1">
      <c r="A975" s="15"/>
      <c r="B975" s="15"/>
      <c r="C975" s="15"/>
      <c r="D975" s="15"/>
      <c r="E975" s="505">
        <v>3.0</v>
      </c>
      <c r="F975" s="505">
        <v>2.0</v>
      </c>
      <c r="G975" s="505">
        <v>2.0</v>
      </c>
      <c r="H975" s="505">
        <v>2.0</v>
      </c>
      <c r="I975" s="505">
        <v>9.0</v>
      </c>
      <c r="J975" s="15"/>
      <c r="K975" s="15"/>
      <c r="L975" s="15"/>
      <c r="M975" s="15"/>
      <c r="N975" s="15"/>
      <c r="O975" s="15"/>
      <c r="P975" s="15"/>
    </row>
    <row r="976" ht="15.75" customHeight="1">
      <c r="A976" s="15"/>
      <c r="B976" s="15"/>
      <c r="C976" s="15"/>
      <c r="D976" s="15"/>
      <c r="E976" s="505">
        <v>3.0</v>
      </c>
      <c r="F976" s="505">
        <v>2.0</v>
      </c>
      <c r="G976" s="505">
        <v>2.0</v>
      </c>
      <c r="H976" s="505">
        <v>2.0</v>
      </c>
      <c r="I976" s="505">
        <v>9.0</v>
      </c>
      <c r="J976" s="15"/>
      <c r="K976" s="15"/>
      <c r="L976" s="15"/>
      <c r="M976" s="15"/>
      <c r="N976" s="15"/>
      <c r="O976" s="15"/>
      <c r="P976" s="15"/>
    </row>
    <row r="977" ht="15.75" customHeight="1">
      <c r="A977" s="15"/>
      <c r="B977" s="15"/>
      <c r="C977" s="15"/>
      <c r="D977" s="15"/>
      <c r="E977" s="505">
        <v>3.0</v>
      </c>
      <c r="F977" s="505">
        <v>2.0</v>
      </c>
      <c r="G977" s="505">
        <v>2.0</v>
      </c>
      <c r="H977" s="505">
        <v>2.0</v>
      </c>
      <c r="I977" s="505">
        <v>9.0</v>
      </c>
      <c r="J977" s="15"/>
      <c r="K977" s="15"/>
      <c r="L977" s="15"/>
      <c r="M977" s="15"/>
      <c r="N977" s="15"/>
      <c r="O977" s="15"/>
      <c r="P977" s="15"/>
    </row>
    <row r="978" ht="15.75" customHeight="1">
      <c r="A978" s="15"/>
      <c r="B978" s="15"/>
      <c r="C978" s="15"/>
      <c r="D978" s="15"/>
      <c r="E978" s="505">
        <v>3.0</v>
      </c>
      <c r="F978" s="505">
        <v>2.0</v>
      </c>
      <c r="G978" s="505">
        <v>3.0</v>
      </c>
      <c r="H978" s="505">
        <v>2.0</v>
      </c>
      <c r="I978" s="505">
        <v>10.0</v>
      </c>
      <c r="J978" s="15"/>
      <c r="K978" s="15"/>
      <c r="L978" s="15"/>
      <c r="M978" s="15"/>
      <c r="N978" s="15"/>
      <c r="O978" s="15"/>
      <c r="P978" s="15"/>
    </row>
    <row r="979" ht="15.75" customHeight="1">
      <c r="A979" s="16"/>
      <c r="B979" s="16"/>
      <c r="C979" s="16"/>
      <c r="D979" s="16"/>
      <c r="E979" s="505">
        <v>3.0</v>
      </c>
      <c r="F979" s="505">
        <v>2.0</v>
      </c>
      <c r="G979" s="505">
        <v>3.0</v>
      </c>
      <c r="H979" s="505">
        <v>2.0</v>
      </c>
      <c r="I979" s="505">
        <v>10.0</v>
      </c>
      <c r="J979" s="16"/>
      <c r="K979" s="16"/>
      <c r="L979" s="16"/>
      <c r="M979" s="16"/>
      <c r="N979" s="16"/>
      <c r="O979" s="16"/>
      <c r="P979" s="16"/>
    </row>
    <row r="980" ht="15.75" customHeight="1">
      <c r="A980" s="579">
        <v>78.0</v>
      </c>
      <c r="B980" s="581" t="s">
        <v>258</v>
      </c>
      <c r="C980" s="593" t="s">
        <v>259</v>
      </c>
      <c r="D980" s="593" t="s">
        <v>260</v>
      </c>
      <c r="E980" s="525">
        <v>3.0</v>
      </c>
      <c r="F980" s="525">
        <v>2.0</v>
      </c>
      <c r="G980" s="525">
        <v>3.0</v>
      </c>
      <c r="H980" s="525">
        <v>2.0</v>
      </c>
      <c r="I980" s="525">
        <v>10.0</v>
      </c>
      <c r="J980" s="575">
        <f>AVERAGE(I980:I991)</f>
        <v>8.833333333</v>
      </c>
      <c r="K980" s="581">
        <v>3.0</v>
      </c>
      <c r="L980" s="581">
        <v>3.0</v>
      </c>
      <c r="M980" s="581">
        <v>3.0</v>
      </c>
      <c r="N980" s="581">
        <v>4.0</v>
      </c>
      <c r="O980" s="576">
        <f t="shared" ref="O980:P980" si="4">SUM(K980:N991)</f>
        <v>13</v>
      </c>
      <c r="P980" s="577">
        <f t="shared" si="4"/>
        <v>23</v>
      </c>
    </row>
    <row r="981" ht="15.75" customHeight="1">
      <c r="A981" s="15"/>
      <c r="B981" s="15"/>
      <c r="C981" s="15"/>
      <c r="D981" s="15"/>
      <c r="E981" s="525">
        <v>3.0</v>
      </c>
      <c r="F981" s="525">
        <v>2.0</v>
      </c>
      <c r="G981" s="525">
        <v>3.0</v>
      </c>
      <c r="H981" s="525">
        <v>2.0</v>
      </c>
      <c r="I981" s="525">
        <v>10.0</v>
      </c>
      <c r="J981" s="15"/>
      <c r="K981" s="15"/>
      <c r="L981" s="15"/>
      <c r="M981" s="15"/>
      <c r="N981" s="15"/>
      <c r="O981" s="15"/>
      <c r="P981" s="15"/>
    </row>
    <row r="982" ht="15.75" customHeight="1">
      <c r="A982" s="15"/>
      <c r="B982" s="15"/>
      <c r="C982" s="15"/>
      <c r="D982" s="15"/>
      <c r="E982" s="525">
        <v>3.0</v>
      </c>
      <c r="F982" s="525">
        <v>2.0</v>
      </c>
      <c r="G982" s="525">
        <v>3.0</v>
      </c>
      <c r="H982" s="525">
        <v>2.0</v>
      </c>
      <c r="I982" s="525">
        <v>10.0</v>
      </c>
      <c r="J982" s="15"/>
      <c r="K982" s="15"/>
      <c r="L982" s="15"/>
      <c r="M982" s="15"/>
      <c r="N982" s="15"/>
      <c r="O982" s="15"/>
      <c r="P982" s="15"/>
    </row>
    <row r="983" ht="15.75" customHeight="1">
      <c r="A983" s="15"/>
      <c r="B983" s="15"/>
      <c r="C983" s="15"/>
      <c r="D983" s="15"/>
      <c r="E983" s="525">
        <v>3.0</v>
      </c>
      <c r="F983" s="525">
        <v>2.0</v>
      </c>
      <c r="G983" s="525">
        <v>3.0</v>
      </c>
      <c r="H983" s="525">
        <v>2.0</v>
      </c>
      <c r="I983" s="525">
        <v>10.0</v>
      </c>
      <c r="J983" s="15"/>
      <c r="K983" s="15"/>
      <c r="L983" s="15"/>
      <c r="M983" s="15"/>
      <c r="N983" s="15"/>
      <c r="O983" s="15"/>
      <c r="P983" s="15"/>
    </row>
    <row r="984" ht="15.75" customHeight="1">
      <c r="A984" s="15"/>
      <c r="B984" s="15"/>
      <c r="C984" s="15"/>
      <c r="D984" s="15"/>
      <c r="E984" s="525">
        <v>2.0</v>
      </c>
      <c r="F984" s="525">
        <v>2.0</v>
      </c>
      <c r="G984" s="525">
        <v>3.0</v>
      </c>
      <c r="H984" s="525">
        <v>2.0</v>
      </c>
      <c r="I984" s="525">
        <v>9.0</v>
      </c>
      <c r="J984" s="15"/>
      <c r="K984" s="15"/>
      <c r="L984" s="15"/>
      <c r="M984" s="15"/>
      <c r="N984" s="15"/>
      <c r="O984" s="15"/>
      <c r="P984" s="15"/>
    </row>
    <row r="985" ht="15.75" customHeight="1">
      <c r="A985" s="15"/>
      <c r="B985" s="15"/>
      <c r="C985" s="15"/>
      <c r="D985" s="15"/>
      <c r="E985" s="525">
        <v>3.0</v>
      </c>
      <c r="F985" s="525">
        <v>2.0</v>
      </c>
      <c r="G985" s="525">
        <v>2.0</v>
      </c>
      <c r="H985" s="525">
        <v>2.0</v>
      </c>
      <c r="I985" s="525">
        <v>9.0</v>
      </c>
      <c r="J985" s="15"/>
      <c r="K985" s="15"/>
      <c r="L985" s="15"/>
      <c r="M985" s="15"/>
      <c r="N985" s="15"/>
      <c r="O985" s="15"/>
      <c r="P985" s="15"/>
    </row>
    <row r="986" ht="15.75" customHeight="1">
      <c r="A986" s="15"/>
      <c r="B986" s="15"/>
      <c r="C986" s="15"/>
      <c r="D986" s="15"/>
      <c r="E986" s="525">
        <v>2.0</v>
      </c>
      <c r="F986" s="525">
        <v>2.0</v>
      </c>
      <c r="G986" s="525">
        <v>3.0</v>
      </c>
      <c r="H986" s="525">
        <v>1.0</v>
      </c>
      <c r="I986" s="525">
        <v>8.0</v>
      </c>
      <c r="J986" s="15"/>
      <c r="K986" s="15"/>
      <c r="L986" s="15"/>
      <c r="M986" s="15"/>
      <c r="N986" s="15"/>
      <c r="O986" s="15"/>
      <c r="P986" s="15"/>
    </row>
    <row r="987" ht="15.75" customHeight="1">
      <c r="A987" s="15"/>
      <c r="B987" s="15"/>
      <c r="C987" s="15"/>
      <c r="D987" s="15"/>
      <c r="E987" s="525">
        <v>3.0</v>
      </c>
      <c r="F987" s="525">
        <v>1.0</v>
      </c>
      <c r="G987" s="525">
        <v>3.0</v>
      </c>
      <c r="H987" s="525">
        <v>1.0</v>
      </c>
      <c r="I987" s="525">
        <v>8.0</v>
      </c>
      <c r="J987" s="15"/>
      <c r="K987" s="15"/>
      <c r="L987" s="15"/>
      <c r="M987" s="15"/>
      <c r="N987" s="15"/>
      <c r="O987" s="15"/>
      <c r="P987" s="15"/>
    </row>
    <row r="988" ht="15.75" customHeight="1">
      <c r="A988" s="15"/>
      <c r="B988" s="15"/>
      <c r="C988" s="15"/>
      <c r="D988" s="15"/>
      <c r="E988" s="525">
        <v>3.0</v>
      </c>
      <c r="F988" s="525">
        <v>1.0</v>
      </c>
      <c r="G988" s="525">
        <v>3.0</v>
      </c>
      <c r="H988" s="525">
        <v>1.0</v>
      </c>
      <c r="I988" s="525">
        <v>8.0</v>
      </c>
      <c r="J988" s="15"/>
      <c r="K988" s="15"/>
      <c r="L988" s="15"/>
      <c r="M988" s="15"/>
      <c r="N988" s="15"/>
      <c r="O988" s="15"/>
      <c r="P988" s="15"/>
    </row>
    <row r="989" ht="15.75" customHeight="1">
      <c r="A989" s="15"/>
      <c r="B989" s="15"/>
      <c r="C989" s="15"/>
      <c r="D989" s="15"/>
      <c r="E989" s="525">
        <v>3.0</v>
      </c>
      <c r="F989" s="525">
        <v>1.0</v>
      </c>
      <c r="G989" s="525">
        <v>3.0</v>
      </c>
      <c r="H989" s="525">
        <v>1.0</v>
      </c>
      <c r="I989" s="525">
        <v>8.0</v>
      </c>
      <c r="J989" s="15"/>
      <c r="K989" s="15"/>
      <c r="L989" s="15"/>
      <c r="M989" s="15"/>
      <c r="N989" s="15"/>
      <c r="O989" s="15"/>
      <c r="P989" s="15"/>
    </row>
    <row r="990" ht="15.75" customHeight="1">
      <c r="A990" s="15"/>
      <c r="B990" s="15"/>
      <c r="C990" s="15"/>
      <c r="D990" s="15"/>
      <c r="E990" s="525">
        <v>3.0</v>
      </c>
      <c r="F990" s="525">
        <v>1.0</v>
      </c>
      <c r="G990" s="525">
        <v>3.0</v>
      </c>
      <c r="H990" s="525">
        <v>1.0</v>
      </c>
      <c r="I990" s="525">
        <v>8.0</v>
      </c>
      <c r="J990" s="15"/>
      <c r="K990" s="15"/>
      <c r="L990" s="15"/>
      <c r="M990" s="15"/>
      <c r="N990" s="15"/>
      <c r="O990" s="15"/>
      <c r="P990" s="15"/>
    </row>
    <row r="991" ht="15.75" customHeight="1">
      <c r="A991" s="16"/>
      <c r="B991" s="16"/>
      <c r="C991" s="16"/>
      <c r="D991" s="16"/>
      <c r="E991" s="525">
        <v>3.0</v>
      </c>
      <c r="F991" s="525">
        <v>1.0</v>
      </c>
      <c r="G991" s="525">
        <v>3.0</v>
      </c>
      <c r="H991" s="525">
        <v>1.0</v>
      </c>
      <c r="I991" s="525">
        <v>8.0</v>
      </c>
      <c r="J991" s="16"/>
      <c r="K991" s="16"/>
      <c r="L991" s="16"/>
      <c r="M991" s="16"/>
      <c r="N991" s="16"/>
      <c r="O991" s="16"/>
      <c r="P991" s="16"/>
    </row>
    <row r="992" ht="15.75" customHeight="1">
      <c r="A992" s="579">
        <v>79.0</v>
      </c>
      <c r="B992" s="581" t="s">
        <v>261</v>
      </c>
      <c r="C992" s="593" t="s">
        <v>262</v>
      </c>
      <c r="D992" s="593" t="s">
        <v>263</v>
      </c>
      <c r="E992" s="525">
        <v>3.0</v>
      </c>
      <c r="F992" s="525">
        <v>2.0</v>
      </c>
      <c r="G992" s="525">
        <v>3.0</v>
      </c>
      <c r="H992" s="525">
        <v>2.0</v>
      </c>
      <c r="I992" s="525">
        <v>10.0</v>
      </c>
      <c r="J992" s="575">
        <f>AVERAGE(I992:I1003)</f>
        <v>8.833333333</v>
      </c>
      <c r="K992" s="581">
        <v>3.0</v>
      </c>
      <c r="L992" s="581">
        <v>3.0</v>
      </c>
      <c r="M992" s="581">
        <v>3.0</v>
      </c>
      <c r="N992" s="581">
        <v>4.0</v>
      </c>
      <c r="O992" s="576">
        <f>SUM(K992:N1003)</f>
        <v>13</v>
      </c>
      <c r="P992" s="577">
        <f>SUM(J992,O992)</f>
        <v>21.83333333</v>
      </c>
    </row>
    <row r="993" ht="15.75" customHeight="1">
      <c r="A993" s="15"/>
      <c r="B993" s="15"/>
      <c r="C993" s="15"/>
      <c r="D993" s="15"/>
      <c r="E993" s="525">
        <v>3.0</v>
      </c>
      <c r="F993" s="525">
        <v>2.0</v>
      </c>
      <c r="G993" s="525">
        <v>3.0</v>
      </c>
      <c r="H993" s="525">
        <v>2.0</v>
      </c>
      <c r="I993" s="525">
        <v>10.0</v>
      </c>
      <c r="J993" s="15"/>
      <c r="K993" s="15"/>
      <c r="L993" s="15"/>
      <c r="M993" s="15"/>
      <c r="N993" s="15"/>
      <c r="O993" s="15"/>
      <c r="P993" s="15"/>
    </row>
    <row r="994" ht="15.75" customHeight="1">
      <c r="A994" s="15"/>
      <c r="B994" s="15"/>
      <c r="C994" s="15"/>
      <c r="D994" s="15"/>
      <c r="E994" s="525">
        <v>3.0</v>
      </c>
      <c r="F994" s="525">
        <v>2.0</v>
      </c>
      <c r="G994" s="525">
        <v>3.0</v>
      </c>
      <c r="H994" s="525">
        <v>2.0</v>
      </c>
      <c r="I994" s="525">
        <v>10.0</v>
      </c>
      <c r="J994" s="15"/>
      <c r="K994" s="15"/>
      <c r="L994" s="15"/>
      <c r="M994" s="15"/>
      <c r="N994" s="15"/>
      <c r="O994" s="15"/>
      <c r="P994" s="15"/>
    </row>
    <row r="995" ht="15.75" customHeight="1">
      <c r="A995" s="15"/>
      <c r="B995" s="15"/>
      <c r="C995" s="15"/>
      <c r="D995" s="15"/>
      <c r="E995" s="525">
        <v>3.0</v>
      </c>
      <c r="F995" s="525">
        <v>2.0</v>
      </c>
      <c r="G995" s="525">
        <v>3.0</v>
      </c>
      <c r="H995" s="525">
        <v>2.0</v>
      </c>
      <c r="I995" s="525">
        <v>10.0</v>
      </c>
      <c r="J995" s="15"/>
      <c r="K995" s="15"/>
      <c r="L995" s="15"/>
      <c r="M995" s="15"/>
      <c r="N995" s="15"/>
      <c r="O995" s="15"/>
      <c r="P995" s="15"/>
    </row>
    <row r="996" ht="15.75" customHeight="1">
      <c r="A996" s="15"/>
      <c r="B996" s="15"/>
      <c r="C996" s="15"/>
      <c r="D996" s="15"/>
      <c r="E996" s="525">
        <v>2.0</v>
      </c>
      <c r="F996" s="525">
        <v>2.0</v>
      </c>
      <c r="G996" s="525">
        <v>3.0</v>
      </c>
      <c r="H996" s="525">
        <v>2.0</v>
      </c>
      <c r="I996" s="525">
        <v>9.0</v>
      </c>
      <c r="J996" s="15"/>
      <c r="K996" s="15"/>
      <c r="L996" s="15"/>
      <c r="M996" s="15"/>
      <c r="N996" s="15"/>
      <c r="O996" s="15"/>
      <c r="P996" s="15"/>
    </row>
    <row r="997" ht="15.75" customHeight="1">
      <c r="A997" s="15"/>
      <c r="B997" s="15"/>
      <c r="C997" s="15"/>
      <c r="D997" s="15"/>
      <c r="E997" s="525">
        <v>3.0</v>
      </c>
      <c r="F997" s="525">
        <v>2.0</v>
      </c>
      <c r="G997" s="525">
        <v>2.0</v>
      </c>
      <c r="H997" s="525">
        <v>2.0</v>
      </c>
      <c r="I997" s="525">
        <v>9.0</v>
      </c>
      <c r="J997" s="15"/>
      <c r="K997" s="15"/>
      <c r="L997" s="15"/>
      <c r="M997" s="15"/>
      <c r="N997" s="15"/>
      <c r="O997" s="15"/>
      <c r="P997" s="15"/>
    </row>
    <row r="998" ht="15.75" customHeight="1">
      <c r="A998" s="15"/>
      <c r="B998" s="15"/>
      <c r="C998" s="15"/>
      <c r="D998" s="15"/>
      <c r="E998" s="525">
        <v>2.0</v>
      </c>
      <c r="F998" s="525">
        <v>2.0</v>
      </c>
      <c r="G998" s="525">
        <v>3.0</v>
      </c>
      <c r="H998" s="525">
        <v>1.0</v>
      </c>
      <c r="I998" s="525">
        <v>8.0</v>
      </c>
      <c r="J998" s="15"/>
      <c r="K998" s="15"/>
      <c r="L998" s="15"/>
      <c r="M998" s="15"/>
      <c r="N998" s="15"/>
      <c r="O998" s="15"/>
      <c r="P998" s="15"/>
    </row>
    <row r="999" ht="15.75" customHeight="1">
      <c r="A999" s="15"/>
      <c r="B999" s="15"/>
      <c r="C999" s="15"/>
      <c r="D999" s="15"/>
      <c r="E999" s="525">
        <v>3.0</v>
      </c>
      <c r="F999" s="525">
        <v>1.0</v>
      </c>
      <c r="G999" s="525">
        <v>3.0</v>
      </c>
      <c r="H999" s="525">
        <v>1.0</v>
      </c>
      <c r="I999" s="525">
        <v>8.0</v>
      </c>
      <c r="J999" s="15"/>
      <c r="K999" s="15"/>
      <c r="L999" s="15"/>
      <c r="M999" s="15"/>
      <c r="N999" s="15"/>
      <c r="O999" s="15"/>
      <c r="P999" s="15"/>
    </row>
    <row r="1000" ht="15.75" customHeight="1">
      <c r="A1000" s="15"/>
      <c r="B1000" s="15"/>
      <c r="C1000" s="15"/>
      <c r="D1000" s="15"/>
      <c r="E1000" s="525">
        <v>3.0</v>
      </c>
      <c r="F1000" s="525">
        <v>1.0</v>
      </c>
      <c r="G1000" s="525">
        <v>3.0</v>
      </c>
      <c r="H1000" s="525">
        <v>1.0</v>
      </c>
      <c r="I1000" s="525">
        <v>8.0</v>
      </c>
      <c r="J1000" s="15"/>
      <c r="K1000" s="15"/>
      <c r="L1000" s="15"/>
      <c r="M1000" s="15"/>
      <c r="N1000" s="15"/>
      <c r="O1000" s="15"/>
      <c r="P1000" s="15"/>
    </row>
    <row r="1001" ht="15.75" customHeight="1">
      <c r="A1001" s="15"/>
      <c r="B1001" s="15"/>
      <c r="C1001" s="15"/>
      <c r="D1001" s="15"/>
      <c r="E1001" s="525">
        <v>3.0</v>
      </c>
      <c r="F1001" s="525">
        <v>1.0</v>
      </c>
      <c r="G1001" s="525">
        <v>3.0</v>
      </c>
      <c r="H1001" s="525">
        <v>1.0</v>
      </c>
      <c r="I1001" s="525">
        <v>8.0</v>
      </c>
      <c r="J1001" s="15"/>
      <c r="K1001" s="15"/>
      <c r="L1001" s="15"/>
      <c r="M1001" s="15"/>
      <c r="N1001" s="15"/>
      <c r="O1001" s="15"/>
      <c r="P1001" s="15"/>
    </row>
    <row r="1002" ht="15.75" customHeight="1">
      <c r="A1002" s="15"/>
      <c r="B1002" s="15"/>
      <c r="C1002" s="15"/>
      <c r="D1002" s="15"/>
      <c r="E1002" s="525">
        <v>3.0</v>
      </c>
      <c r="F1002" s="525">
        <v>1.0</v>
      </c>
      <c r="G1002" s="525">
        <v>3.0</v>
      </c>
      <c r="H1002" s="525">
        <v>1.0</v>
      </c>
      <c r="I1002" s="525">
        <v>8.0</v>
      </c>
      <c r="J1002" s="15"/>
      <c r="K1002" s="15"/>
      <c r="L1002" s="15"/>
      <c r="M1002" s="15"/>
      <c r="N1002" s="15"/>
      <c r="O1002" s="15"/>
      <c r="P1002" s="15"/>
    </row>
    <row r="1003" ht="15.75" customHeight="1">
      <c r="A1003" s="16"/>
      <c r="B1003" s="16"/>
      <c r="C1003" s="16"/>
      <c r="D1003" s="16"/>
      <c r="E1003" s="525">
        <v>3.0</v>
      </c>
      <c r="F1003" s="525">
        <v>1.0</v>
      </c>
      <c r="G1003" s="525">
        <v>3.0</v>
      </c>
      <c r="H1003" s="525">
        <v>1.0</v>
      </c>
      <c r="I1003" s="525">
        <v>8.0</v>
      </c>
      <c r="J1003" s="16"/>
      <c r="K1003" s="16"/>
      <c r="L1003" s="16"/>
      <c r="M1003" s="16"/>
      <c r="N1003" s="16"/>
      <c r="O1003" s="16"/>
      <c r="P1003" s="16"/>
    </row>
    <row r="1004" ht="15.75" customHeight="1">
      <c r="A1004" s="579">
        <v>80.0</v>
      </c>
      <c r="B1004" s="581" t="s">
        <v>264</v>
      </c>
      <c r="C1004" s="593" t="s">
        <v>265</v>
      </c>
      <c r="D1004" s="593" t="s">
        <v>266</v>
      </c>
      <c r="E1004" s="525">
        <v>3.0</v>
      </c>
      <c r="F1004" s="525">
        <v>2.0</v>
      </c>
      <c r="G1004" s="525">
        <v>3.0</v>
      </c>
      <c r="H1004" s="525">
        <v>2.0</v>
      </c>
      <c r="I1004" s="525">
        <v>10.0</v>
      </c>
      <c r="J1004" s="575">
        <f>AVERAGE(I1004:I1015)</f>
        <v>8.833333333</v>
      </c>
      <c r="K1004" s="581">
        <v>3.0</v>
      </c>
      <c r="L1004" s="581">
        <v>3.0</v>
      </c>
      <c r="M1004" s="581">
        <v>3.0</v>
      </c>
      <c r="N1004" s="581">
        <v>4.0</v>
      </c>
      <c r="O1004" s="576">
        <f>SUM(K1004:N1015)</f>
        <v>13</v>
      </c>
      <c r="P1004" s="577">
        <f>SUM(J1004,O1004)</f>
        <v>21.83333333</v>
      </c>
    </row>
    <row r="1005" ht="15.75" customHeight="1">
      <c r="A1005" s="15"/>
      <c r="B1005" s="15"/>
      <c r="C1005" s="15"/>
      <c r="D1005" s="15"/>
      <c r="E1005" s="525">
        <v>3.0</v>
      </c>
      <c r="F1005" s="525">
        <v>2.0</v>
      </c>
      <c r="G1005" s="525">
        <v>3.0</v>
      </c>
      <c r="H1005" s="525">
        <v>2.0</v>
      </c>
      <c r="I1005" s="525">
        <v>10.0</v>
      </c>
      <c r="J1005" s="15"/>
      <c r="K1005" s="15"/>
      <c r="L1005" s="15"/>
      <c r="M1005" s="15"/>
      <c r="N1005" s="15"/>
      <c r="O1005" s="15"/>
      <c r="P1005" s="15"/>
    </row>
    <row r="1006" ht="15.75" customHeight="1">
      <c r="A1006" s="15"/>
      <c r="B1006" s="15"/>
      <c r="C1006" s="15"/>
      <c r="D1006" s="15"/>
      <c r="E1006" s="525">
        <v>3.0</v>
      </c>
      <c r="F1006" s="525">
        <v>2.0</v>
      </c>
      <c r="G1006" s="525">
        <v>3.0</v>
      </c>
      <c r="H1006" s="525">
        <v>2.0</v>
      </c>
      <c r="I1006" s="525">
        <v>10.0</v>
      </c>
      <c r="J1006" s="15"/>
      <c r="K1006" s="15"/>
      <c r="L1006" s="15"/>
      <c r="M1006" s="15"/>
      <c r="N1006" s="15"/>
      <c r="O1006" s="15"/>
      <c r="P1006" s="15"/>
    </row>
    <row r="1007" ht="15.75" customHeight="1">
      <c r="A1007" s="15"/>
      <c r="B1007" s="15"/>
      <c r="C1007" s="15"/>
      <c r="D1007" s="15"/>
      <c r="E1007" s="525">
        <v>3.0</v>
      </c>
      <c r="F1007" s="525">
        <v>2.0</v>
      </c>
      <c r="G1007" s="525">
        <v>3.0</v>
      </c>
      <c r="H1007" s="525">
        <v>2.0</v>
      </c>
      <c r="I1007" s="525">
        <v>10.0</v>
      </c>
      <c r="J1007" s="15"/>
      <c r="K1007" s="15"/>
      <c r="L1007" s="15"/>
      <c r="M1007" s="15"/>
      <c r="N1007" s="15"/>
      <c r="O1007" s="15"/>
      <c r="P1007" s="15"/>
    </row>
    <row r="1008" ht="15.75" customHeight="1">
      <c r="A1008" s="15"/>
      <c r="B1008" s="15"/>
      <c r="C1008" s="15"/>
      <c r="D1008" s="15"/>
      <c r="E1008" s="525">
        <v>2.0</v>
      </c>
      <c r="F1008" s="525">
        <v>2.0</v>
      </c>
      <c r="G1008" s="525">
        <v>3.0</v>
      </c>
      <c r="H1008" s="525">
        <v>2.0</v>
      </c>
      <c r="I1008" s="525">
        <v>9.0</v>
      </c>
      <c r="J1008" s="15"/>
      <c r="K1008" s="15"/>
      <c r="L1008" s="15"/>
      <c r="M1008" s="15"/>
      <c r="N1008" s="15"/>
      <c r="O1008" s="15"/>
      <c r="P1008" s="15"/>
    </row>
    <row r="1009" ht="15.75" customHeight="1">
      <c r="A1009" s="15"/>
      <c r="B1009" s="15"/>
      <c r="C1009" s="15"/>
      <c r="D1009" s="15"/>
      <c r="E1009" s="525">
        <v>3.0</v>
      </c>
      <c r="F1009" s="525">
        <v>2.0</v>
      </c>
      <c r="G1009" s="525">
        <v>2.0</v>
      </c>
      <c r="H1009" s="525">
        <v>2.0</v>
      </c>
      <c r="I1009" s="525">
        <v>9.0</v>
      </c>
      <c r="J1009" s="15"/>
      <c r="K1009" s="15"/>
      <c r="L1009" s="15"/>
      <c r="M1009" s="15"/>
      <c r="N1009" s="15"/>
      <c r="O1009" s="15"/>
      <c r="P1009" s="15"/>
    </row>
    <row r="1010" ht="15.75" customHeight="1">
      <c r="A1010" s="15"/>
      <c r="B1010" s="15"/>
      <c r="C1010" s="15"/>
      <c r="D1010" s="15"/>
      <c r="E1010" s="525">
        <v>2.0</v>
      </c>
      <c r="F1010" s="525">
        <v>2.0</v>
      </c>
      <c r="G1010" s="525">
        <v>3.0</v>
      </c>
      <c r="H1010" s="525">
        <v>1.0</v>
      </c>
      <c r="I1010" s="525">
        <v>8.0</v>
      </c>
      <c r="J1010" s="15"/>
      <c r="K1010" s="15"/>
      <c r="L1010" s="15"/>
      <c r="M1010" s="15"/>
      <c r="N1010" s="15"/>
      <c r="O1010" s="15"/>
      <c r="P1010" s="15"/>
    </row>
    <row r="1011" ht="15.75" customHeight="1">
      <c r="A1011" s="15"/>
      <c r="B1011" s="15"/>
      <c r="C1011" s="15"/>
      <c r="D1011" s="15"/>
      <c r="E1011" s="525">
        <v>3.0</v>
      </c>
      <c r="F1011" s="525">
        <v>1.0</v>
      </c>
      <c r="G1011" s="525">
        <v>3.0</v>
      </c>
      <c r="H1011" s="525">
        <v>1.0</v>
      </c>
      <c r="I1011" s="525">
        <v>8.0</v>
      </c>
      <c r="J1011" s="15"/>
      <c r="K1011" s="15"/>
      <c r="L1011" s="15"/>
      <c r="M1011" s="15"/>
      <c r="N1011" s="15"/>
      <c r="O1011" s="15"/>
      <c r="P1011" s="15"/>
    </row>
    <row r="1012" ht="15.75" customHeight="1">
      <c r="A1012" s="15"/>
      <c r="B1012" s="15"/>
      <c r="C1012" s="15"/>
      <c r="D1012" s="15"/>
      <c r="E1012" s="525">
        <v>3.0</v>
      </c>
      <c r="F1012" s="525">
        <v>1.0</v>
      </c>
      <c r="G1012" s="525">
        <v>3.0</v>
      </c>
      <c r="H1012" s="525">
        <v>1.0</v>
      </c>
      <c r="I1012" s="525">
        <v>8.0</v>
      </c>
      <c r="J1012" s="15"/>
      <c r="K1012" s="15"/>
      <c r="L1012" s="15"/>
      <c r="M1012" s="15"/>
      <c r="N1012" s="15"/>
      <c r="O1012" s="15"/>
      <c r="P1012" s="15"/>
    </row>
    <row r="1013" ht="15.75" customHeight="1">
      <c r="A1013" s="15"/>
      <c r="B1013" s="15"/>
      <c r="C1013" s="15"/>
      <c r="D1013" s="15"/>
      <c r="E1013" s="525">
        <v>3.0</v>
      </c>
      <c r="F1013" s="525">
        <v>1.0</v>
      </c>
      <c r="G1013" s="525">
        <v>3.0</v>
      </c>
      <c r="H1013" s="525">
        <v>1.0</v>
      </c>
      <c r="I1013" s="525">
        <v>8.0</v>
      </c>
      <c r="J1013" s="15"/>
      <c r="K1013" s="15"/>
      <c r="L1013" s="15"/>
      <c r="M1013" s="15"/>
      <c r="N1013" s="15"/>
      <c r="O1013" s="15"/>
      <c r="P1013" s="15"/>
    </row>
    <row r="1014" ht="15.75" customHeight="1">
      <c r="A1014" s="15"/>
      <c r="B1014" s="15"/>
      <c r="C1014" s="15"/>
      <c r="D1014" s="15"/>
      <c r="E1014" s="525">
        <v>3.0</v>
      </c>
      <c r="F1014" s="525">
        <v>1.0</v>
      </c>
      <c r="G1014" s="525">
        <v>3.0</v>
      </c>
      <c r="H1014" s="525">
        <v>1.0</v>
      </c>
      <c r="I1014" s="525">
        <v>8.0</v>
      </c>
      <c r="J1014" s="15"/>
      <c r="K1014" s="15"/>
      <c r="L1014" s="15"/>
      <c r="M1014" s="15"/>
      <c r="N1014" s="15"/>
      <c r="O1014" s="15"/>
      <c r="P1014" s="15"/>
    </row>
    <row r="1015" ht="15.75" customHeight="1">
      <c r="A1015" s="16"/>
      <c r="B1015" s="16"/>
      <c r="C1015" s="16"/>
      <c r="D1015" s="16"/>
      <c r="E1015" s="525">
        <v>3.0</v>
      </c>
      <c r="F1015" s="525">
        <v>1.0</v>
      </c>
      <c r="G1015" s="525">
        <v>3.0</v>
      </c>
      <c r="H1015" s="525">
        <v>1.0</v>
      </c>
      <c r="I1015" s="525">
        <v>8.0</v>
      </c>
      <c r="J1015" s="16"/>
      <c r="K1015" s="16"/>
      <c r="L1015" s="16"/>
      <c r="M1015" s="16"/>
      <c r="N1015" s="16"/>
      <c r="O1015" s="16"/>
      <c r="P1015" s="16"/>
    </row>
    <row r="1016" ht="15.75" customHeight="1">
      <c r="A1016" s="579">
        <v>81.0</v>
      </c>
      <c r="B1016" s="588" t="s">
        <v>267</v>
      </c>
      <c r="C1016" s="593" t="s">
        <v>268</v>
      </c>
      <c r="D1016" s="593" t="s">
        <v>269</v>
      </c>
      <c r="E1016" s="505">
        <v>3.0</v>
      </c>
      <c r="F1016" s="505">
        <v>2.0</v>
      </c>
      <c r="G1016" s="505">
        <v>3.0</v>
      </c>
      <c r="H1016" s="505">
        <v>2.0</v>
      </c>
      <c r="I1016" s="505">
        <v>10.0</v>
      </c>
      <c r="J1016" s="575">
        <f>AVERAGE(I1016:I1027)</f>
        <v>9.25</v>
      </c>
      <c r="K1016" s="576">
        <v>3.0</v>
      </c>
      <c r="L1016" s="576">
        <v>3.0</v>
      </c>
      <c r="M1016" s="576">
        <v>3.0</v>
      </c>
      <c r="N1016" s="576">
        <v>4.0</v>
      </c>
      <c r="O1016" s="576">
        <f>SUM(K1016:N1027)</f>
        <v>13</v>
      </c>
      <c r="P1016" s="577">
        <f>SUM(J1016,O1016)</f>
        <v>22.25</v>
      </c>
    </row>
    <row r="1017" ht="15.75" customHeight="1">
      <c r="A1017" s="15"/>
      <c r="B1017" s="15"/>
      <c r="C1017" s="15"/>
      <c r="D1017" s="15"/>
      <c r="E1017" s="505">
        <v>3.0</v>
      </c>
      <c r="F1017" s="505">
        <v>2.0</v>
      </c>
      <c r="G1017" s="505">
        <v>3.0</v>
      </c>
      <c r="H1017" s="505">
        <v>2.0</v>
      </c>
      <c r="I1017" s="505">
        <v>10.0</v>
      </c>
      <c r="J1017" s="15"/>
      <c r="K1017" s="15"/>
      <c r="L1017" s="15"/>
      <c r="M1017" s="15"/>
      <c r="N1017" s="15"/>
      <c r="O1017" s="15"/>
      <c r="P1017" s="15"/>
    </row>
    <row r="1018" ht="15.75" customHeight="1">
      <c r="A1018" s="15"/>
      <c r="B1018" s="15"/>
      <c r="C1018" s="15"/>
      <c r="D1018" s="15"/>
      <c r="E1018" s="505">
        <v>3.0</v>
      </c>
      <c r="F1018" s="505">
        <v>2.0</v>
      </c>
      <c r="G1018" s="505">
        <v>3.0</v>
      </c>
      <c r="H1018" s="505">
        <v>2.0</v>
      </c>
      <c r="I1018" s="505">
        <v>10.0</v>
      </c>
      <c r="J1018" s="15"/>
      <c r="K1018" s="15"/>
      <c r="L1018" s="15"/>
      <c r="M1018" s="15"/>
      <c r="N1018" s="15"/>
      <c r="O1018" s="15"/>
      <c r="P1018" s="15"/>
    </row>
    <row r="1019" ht="15.75" customHeight="1">
      <c r="A1019" s="15"/>
      <c r="B1019" s="15"/>
      <c r="C1019" s="15"/>
      <c r="D1019" s="15"/>
      <c r="E1019" s="505">
        <v>3.0</v>
      </c>
      <c r="F1019" s="505">
        <v>2.0</v>
      </c>
      <c r="G1019" s="505">
        <v>2.0</v>
      </c>
      <c r="H1019" s="505">
        <v>2.0</v>
      </c>
      <c r="I1019" s="505">
        <v>9.0</v>
      </c>
      <c r="J1019" s="15"/>
      <c r="K1019" s="15"/>
      <c r="L1019" s="15"/>
      <c r="M1019" s="15"/>
      <c r="N1019" s="15"/>
      <c r="O1019" s="15"/>
      <c r="P1019" s="15"/>
    </row>
    <row r="1020" ht="15.75" customHeight="1">
      <c r="A1020" s="15"/>
      <c r="B1020" s="15"/>
      <c r="C1020" s="15"/>
      <c r="D1020" s="15"/>
      <c r="E1020" s="505">
        <v>3.0</v>
      </c>
      <c r="F1020" s="505">
        <v>2.0</v>
      </c>
      <c r="G1020" s="505">
        <v>2.0</v>
      </c>
      <c r="H1020" s="505">
        <v>2.0</v>
      </c>
      <c r="I1020" s="505">
        <v>9.0</v>
      </c>
      <c r="J1020" s="15"/>
      <c r="K1020" s="15"/>
      <c r="L1020" s="15"/>
      <c r="M1020" s="15"/>
      <c r="N1020" s="15"/>
      <c r="O1020" s="15"/>
      <c r="P1020" s="15"/>
    </row>
    <row r="1021" ht="15.75" customHeight="1">
      <c r="A1021" s="15"/>
      <c r="B1021" s="15"/>
      <c r="C1021" s="15"/>
      <c r="D1021" s="15"/>
      <c r="E1021" s="505">
        <v>2.0</v>
      </c>
      <c r="F1021" s="505">
        <v>2.0</v>
      </c>
      <c r="G1021" s="505">
        <v>2.0</v>
      </c>
      <c r="H1021" s="505">
        <v>2.0</v>
      </c>
      <c r="I1021" s="505">
        <v>8.0</v>
      </c>
      <c r="J1021" s="15"/>
      <c r="K1021" s="15"/>
      <c r="L1021" s="15"/>
      <c r="M1021" s="15"/>
      <c r="N1021" s="15"/>
      <c r="O1021" s="15"/>
      <c r="P1021" s="15"/>
    </row>
    <row r="1022" ht="15.75" customHeight="1">
      <c r="A1022" s="15"/>
      <c r="B1022" s="15"/>
      <c r="C1022" s="15"/>
      <c r="D1022" s="15"/>
      <c r="E1022" s="505">
        <v>2.0</v>
      </c>
      <c r="F1022" s="505">
        <v>2.0</v>
      </c>
      <c r="G1022" s="505">
        <v>2.0</v>
      </c>
      <c r="H1022" s="505">
        <v>2.0</v>
      </c>
      <c r="I1022" s="505">
        <v>8.0</v>
      </c>
      <c r="J1022" s="15"/>
      <c r="K1022" s="15"/>
      <c r="L1022" s="15"/>
      <c r="M1022" s="15"/>
      <c r="N1022" s="15"/>
      <c r="O1022" s="15"/>
      <c r="P1022" s="15"/>
    </row>
    <row r="1023" ht="15.75" customHeight="1">
      <c r="A1023" s="15"/>
      <c r="B1023" s="15"/>
      <c r="C1023" s="15"/>
      <c r="D1023" s="15"/>
      <c r="E1023" s="505">
        <v>3.0</v>
      </c>
      <c r="F1023" s="505">
        <v>2.0</v>
      </c>
      <c r="G1023" s="505">
        <v>2.0</v>
      </c>
      <c r="H1023" s="505">
        <v>2.0</v>
      </c>
      <c r="I1023" s="505">
        <v>9.0</v>
      </c>
      <c r="J1023" s="15"/>
      <c r="K1023" s="15"/>
      <c r="L1023" s="15"/>
      <c r="M1023" s="15"/>
      <c r="N1023" s="15"/>
      <c r="O1023" s="15"/>
      <c r="P1023" s="15"/>
    </row>
    <row r="1024" ht="15.75" customHeight="1">
      <c r="A1024" s="15"/>
      <c r="B1024" s="15"/>
      <c r="C1024" s="15"/>
      <c r="D1024" s="15"/>
      <c r="E1024" s="505">
        <v>3.0</v>
      </c>
      <c r="F1024" s="505">
        <v>2.0</v>
      </c>
      <c r="G1024" s="505">
        <v>2.0</v>
      </c>
      <c r="H1024" s="505">
        <v>2.0</v>
      </c>
      <c r="I1024" s="505">
        <v>9.0</v>
      </c>
      <c r="J1024" s="15"/>
      <c r="K1024" s="15"/>
      <c r="L1024" s="15"/>
      <c r="M1024" s="15"/>
      <c r="N1024" s="15"/>
      <c r="O1024" s="15"/>
      <c r="P1024" s="15"/>
    </row>
    <row r="1025" ht="15.75" customHeight="1">
      <c r="A1025" s="15"/>
      <c r="B1025" s="15"/>
      <c r="C1025" s="15"/>
      <c r="D1025" s="15"/>
      <c r="E1025" s="505">
        <v>3.0</v>
      </c>
      <c r="F1025" s="505">
        <v>2.0</v>
      </c>
      <c r="G1025" s="505">
        <v>2.0</v>
      </c>
      <c r="H1025" s="505">
        <v>2.0</v>
      </c>
      <c r="I1025" s="505">
        <v>9.0</v>
      </c>
      <c r="J1025" s="15"/>
      <c r="K1025" s="15"/>
      <c r="L1025" s="15"/>
      <c r="M1025" s="15"/>
      <c r="N1025" s="15"/>
      <c r="O1025" s="15"/>
      <c r="P1025" s="15"/>
    </row>
    <row r="1026" ht="15.75" customHeight="1">
      <c r="A1026" s="15"/>
      <c r="B1026" s="15"/>
      <c r="C1026" s="15"/>
      <c r="D1026" s="15"/>
      <c r="E1026" s="505">
        <v>3.0</v>
      </c>
      <c r="F1026" s="505">
        <v>2.0</v>
      </c>
      <c r="G1026" s="505">
        <v>3.0</v>
      </c>
      <c r="H1026" s="505">
        <v>2.0</v>
      </c>
      <c r="I1026" s="505">
        <v>10.0</v>
      </c>
      <c r="J1026" s="15"/>
      <c r="K1026" s="15"/>
      <c r="L1026" s="15"/>
      <c r="M1026" s="15"/>
      <c r="N1026" s="15"/>
      <c r="O1026" s="15"/>
      <c r="P1026" s="15"/>
    </row>
    <row r="1027" ht="15.75" customHeight="1">
      <c r="A1027" s="16"/>
      <c r="B1027" s="16"/>
      <c r="C1027" s="16"/>
      <c r="D1027" s="16"/>
      <c r="E1027" s="505">
        <v>3.0</v>
      </c>
      <c r="F1027" s="505">
        <v>2.0</v>
      </c>
      <c r="G1027" s="505">
        <v>3.0</v>
      </c>
      <c r="H1027" s="505">
        <v>2.0</v>
      </c>
      <c r="I1027" s="505">
        <v>10.0</v>
      </c>
      <c r="J1027" s="16"/>
      <c r="K1027" s="16"/>
      <c r="L1027" s="16"/>
      <c r="M1027" s="16"/>
      <c r="N1027" s="16"/>
      <c r="O1027" s="16"/>
      <c r="P1027" s="16"/>
    </row>
    <row r="1028" ht="15.75" customHeight="1">
      <c r="A1028" s="579">
        <v>82.0</v>
      </c>
      <c r="B1028" s="581" t="s">
        <v>270</v>
      </c>
      <c r="C1028" s="593" t="s">
        <v>271</v>
      </c>
      <c r="D1028" s="593" t="s">
        <v>272</v>
      </c>
      <c r="E1028" s="525">
        <v>3.0</v>
      </c>
      <c r="F1028" s="525">
        <v>2.0</v>
      </c>
      <c r="G1028" s="525">
        <v>3.0</v>
      </c>
      <c r="H1028" s="525">
        <v>2.0</v>
      </c>
      <c r="I1028" s="525">
        <v>10.0</v>
      </c>
      <c r="J1028" s="575">
        <f>AVERAGE(I1028:I1039)</f>
        <v>8.833333333</v>
      </c>
      <c r="K1028" s="581">
        <v>3.0</v>
      </c>
      <c r="L1028" s="581">
        <v>3.0</v>
      </c>
      <c r="M1028" s="581">
        <v>3.0</v>
      </c>
      <c r="N1028" s="581">
        <v>4.0</v>
      </c>
      <c r="O1028" s="576">
        <f>SUM(K1028:N1039)</f>
        <v>13</v>
      </c>
      <c r="P1028" s="577">
        <f>SUM(J1028,O1028)</f>
        <v>21.83333333</v>
      </c>
    </row>
    <row r="1029" ht="15.75" customHeight="1">
      <c r="A1029" s="15"/>
      <c r="B1029" s="15"/>
      <c r="C1029" s="15"/>
      <c r="D1029" s="15"/>
      <c r="E1029" s="525">
        <v>3.0</v>
      </c>
      <c r="F1029" s="525">
        <v>2.0</v>
      </c>
      <c r="G1029" s="525">
        <v>3.0</v>
      </c>
      <c r="H1029" s="525">
        <v>2.0</v>
      </c>
      <c r="I1029" s="525">
        <v>10.0</v>
      </c>
      <c r="J1029" s="15"/>
      <c r="K1029" s="15"/>
      <c r="L1029" s="15"/>
      <c r="M1029" s="15"/>
      <c r="N1029" s="15"/>
      <c r="O1029" s="15"/>
      <c r="P1029" s="15"/>
    </row>
    <row r="1030" ht="15.75" customHeight="1">
      <c r="A1030" s="15"/>
      <c r="B1030" s="15"/>
      <c r="C1030" s="15"/>
      <c r="D1030" s="15"/>
      <c r="E1030" s="525">
        <v>3.0</v>
      </c>
      <c r="F1030" s="525">
        <v>2.0</v>
      </c>
      <c r="G1030" s="525">
        <v>3.0</v>
      </c>
      <c r="H1030" s="525">
        <v>2.0</v>
      </c>
      <c r="I1030" s="525">
        <v>10.0</v>
      </c>
      <c r="J1030" s="15"/>
      <c r="K1030" s="15"/>
      <c r="L1030" s="15"/>
      <c r="M1030" s="15"/>
      <c r="N1030" s="15"/>
      <c r="O1030" s="15"/>
      <c r="P1030" s="15"/>
    </row>
    <row r="1031" ht="15.75" customHeight="1">
      <c r="A1031" s="15"/>
      <c r="B1031" s="15"/>
      <c r="C1031" s="15"/>
      <c r="D1031" s="15"/>
      <c r="E1031" s="525">
        <v>3.0</v>
      </c>
      <c r="F1031" s="525">
        <v>2.0</v>
      </c>
      <c r="G1031" s="525">
        <v>3.0</v>
      </c>
      <c r="H1031" s="525">
        <v>2.0</v>
      </c>
      <c r="I1031" s="525">
        <v>10.0</v>
      </c>
      <c r="J1031" s="15"/>
      <c r="K1031" s="15"/>
      <c r="L1031" s="15"/>
      <c r="M1031" s="15"/>
      <c r="N1031" s="15"/>
      <c r="O1031" s="15"/>
      <c r="P1031" s="15"/>
    </row>
    <row r="1032" ht="15.75" customHeight="1">
      <c r="A1032" s="15"/>
      <c r="B1032" s="15"/>
      <c r="C1032" s="15"/>
      <c r="D1032" s="15"/>
      <c r="E1032" s="525">
        <v>2.0</v>
      </c>
      <c r="F1032" s="525">
        <v>2.0</v>
      </c>
      <c r="G1032" s="525">
        <v>3.0</v>
      </c>
      <c r="H1032" s="525">
        <v>2.0</v>
      </c>
      <c r="I1032" s="525">
        <v>9.0</v>
      </c>
      <c r="J1032" s="15"/>
      <c r="K1032" s="15"/>
      <c r="L1032" s="15"/>
      <c r="M1032" s="15"/>
      <c r="N1032" s="15"/>
      <c r="O1032" s="15"/>
      <c r="P1032" s="15"/>
    </row>
    <row r="1033" ht="15.75" customHeight="1">
      <c r="A1033" s="15"/>
      <c r="B1033" s="15"/>
      <c r="C1033" s="15"/>
      <c r="D1033" s="15"/>
      <c r="E1033" s="525">
        <v>3.0</v>
      </c>
      <c r="F1033" s="525">
        <v>2.0</v>
      </c>
      <c r="G1033" s="525">
        <v>2.0</v>
      </c>
      <c r="H1033" s="525">
        <v>2.0</v>
      </c>
      <c r="I1033" s="525">
        <v>9.0</v>
      </c>
      <c r="J1033" s="15"/>
      <c r="K1033" s="15"/>
      <c r="L1033" s="15"/>
      <c r="M1033" s="15"/>
      <c r="N1033" s="15"/>
      <c r="O1033" s="15"/>
      <c r="P1033" s="15"/>
    </row>
    <row r="1034" ht="15.75" customHeight="1">
      <c r="A1034" s="15"/>
      <c r="B1034" s="15"/>
      <c r="C1034" s="15"/>
      <c r="D1034" s="15"/>
      <c r="E1034" s="525">
        <v>2.0</v>
      </c>
      <c r="F1034" s="525">
        <v>2.0</v>
      </c>
      <c r="G1034" s="525">
        <v>3.0</v>
      </c>
      <c r="H1034" s="525">
        <v>1.0</v>
      </c>
      <c r="I1034" s="525">
        <v>8.0</v>
      </c>
      <c r="J1034" s="15"/>
      <c r="K1034" s="15"/>
      <c r="L1034" s="15"/>
      <c r="M1034" s="15"/>
      <c r="N1034" s="15"/>
      <c r="O1034" s="15"/>
      <c r="P1034" s="15"/>
    </row>
    <row r="1035" ht="15.75" customHeight="1">
      <c r="A1035" s="15"/>
      <c r="B1035" s="15"/>
      <c r="C1035" s="15"/>
      <c r="D1035" s="15"/>
      <c r="E1035" s="525">
        <v>3.0</v>
      </c>
      <c r="F1035" s="525">
        <v>1.0</v>
      </c>
      <c r="G1035" s="525">
        <v>3.0</v>
      </c>
      <c r="H1035" s="525">
        <v>1.0</v>
      </c>
      <c r="I1035" s="525">
        <v>8.0</v>
      </c>
      <c r="J1035" s="15"/>
      <c r="K1035" s="15"/>
      <c r="L1035" s="15"/>
      <c r="M1035" s="15"/>
      <c r="N1035" s="15"/>
      <c r="O1035" s="15"/>
      <c r="P1035" s="15"/>
    </row>
    <row r="1036" ht="15.75" customHeight="1">
      <c r="A1036" s="15"/>
      <c r="B1036" s="15"/>
      <c r="C1036" s="15"/>
      <c r="D1036" s="15"/>
      <c r="E1036" s="525">
        <v>3.0</v>
      </c>
      <c r="F1036" s="525">
        <v>1.0</v>
      </c>
      <c r="G1036" s="525">
        <v>3.0</v>
      </c>
      <c r="H1036" s="525">
        <v>1.0</v>
      </c>
      <c r="I1036" s="525">
        <v>8.0</v>
      </c>
      <c r="J1036" s="15"/>
      <c r="K1036" s="15"/>
      <c r="L1036" s="15"/>
      <c r="M1036" s="15"/>
      <c r="N1036" s="15"/>
      <c r="O1036" s="15"/>
      <c r="P1036" s="15"/>
    </row>
    <row r="1037" ht="15.75" customHeight="1">
      <c r="A1037" s="15"/>
      <c r="B1037" s="15"/>
      <c r="C1037" s="15"/>
      <c r="D1037" s="15"/>
      <c r="E1037" s="525">
        <v>3.0</v>
      </c>
      <c r="F1037" s="525">
        <v>1.0</v>
      </c>
      <c r="G1037" s="525">
        <v>3.0</v>
      </c>
      <c r="H1037" s="525">
        <v>1.0</v>
      </c>
      <c r="I1037" s="525">
        <v>8.0</v>
      </c>
      <c r="J1037" s="15"/>
      <c r="K1037" s="15"/>
      <c r="L1037" s="15"/>
      <c r="M1037" s="15"/>
      <c r="N1037" s="15"/>
      <c r="O1037" s="15"/>
      <c r="P1037" s="15"/>
    </row>
    <row r="1038" ht="15.75" customHeight="1">
      <c r="A1038" s="15"/>
      <c r="B1038" s="15"/>
      <c r="C1038" s="15"/>
      <c r="D1038" s="15"/>
      <c r="E1038" s="525">
        <v>3.0</v>
      </c>
      <c r="F1038" s="525">
        <v>1.0</v>
      </c>
      <c r="G1038" s="525">
        <v>3.0</v>
      </c>
      <c r="H1038" s="525">
        <v>1.0</v>
      </c>
      <c r="I1038" s="525">
        <v>8.0</v>
      </c>
      <c r="J1038" s="15"/>
      <c r="K1038" s="15"/>
      <c r="L1038" s="15"/>
      <c r="M1038" s="15"/>
      <c r="N1038" s="15"/>
      <c r="O1038" s="15"/>
      <c r="P1038" s="15"/>
    </row>
    <row r="1039" ht="15.75" customHeight="1">
      <c r="A1039" s="16"/>
      <c r="B1039" s="16"/>
      <c r="C1039" s="16"/>
      <c r="D1039" s="16"/>
      <c r="E1039" s="525">
        <v>3.0</v>
      </c>
      <c r="F1039" s="525">
        <v>1.0</v>
      </c>
      <c r="G1039" s="525">
        <v>3.0</v>
      </c>
      <c r="H1039" s="525">
        <v>1.0</v>
      </c>
      <c r="I1039" s="525">
        <v>8.0</v>
      </c>
      <c r="J1039" s="16"/>
      <c r="K1039" s="16"/>
      <c r="L1039" s="16"/>
      <c r="M1039" s="16"/>
      <c r="N1039" s="16"/>
      <c r="O1039" s="16"/>
      <c r="P1039" s="16"/>
    </row>
    <row r="1040" ht="15.75" customHeight="1">
      <c r="A1040" s="579">
        <v>83.0</v>
      </c>
      <c r="B1040" s="581" t="s">
        <v>273</v>
      </c>
      <c r="C1040" s="593" t="s">
        <v>274</v>
      </c>
      <c r="D1040" s="593" t="s">
        <v>275</v>
      </c>
      <c r="E1040" s="525">
        <v>3.0</v>
      </c>
      <c r="F1040" s="525">
        <v>2.0</v>
      </c>
      <c r="G1040" s="525">
        <v>3.0</v>
      </c>
      <c r="H1040" s="525">
        <v>2.0</v>
      </c>
      <c r="I1040" s="525">
        <v>10.0</v>
      </c>
      <c r="J1040" s="575">
        <f>AVERAGE(I1040:I1051)</f>
        <v>9</v>
      </c>
      <c r="K1040" s="581">
        <v>3.0</v>
      </c>
      <c r="L1040" s="581">
        <v>3.0</v>
      </c>
      <c r="M1040" s="581">
        <v>3.0</v>
      </c>
      <c r="N1040" s="581">
        <v>4.0</v>
      </c>
      <c r="O1040" s="576">
        <f>SUM(K1040:N1051)</f>
        <v>13</v>
      </c>
      <c r="P1040" s="577">
        <f>SUM(J1040,O1040)</f>
        <v>22</v>
      </c>
    </row>
    <row r="1041" ht="15.75" customHeight="1">
      <c r="A1041" s="15"/>
      <c r="B1041" s="15"/>
      <c r="C1041" s="15"/>
      <c r="D1041" s="15"/>
      <c r="E1041" s="525">
        <v>3.0</v>
      </c>
      <c r="F1041" s="525">
        <v>2.0</v>
      </c>
      <c r="G1041" s="525">
        <v>3.0</v>
      </c>
      <c r="H1041" s="525">
        <v>2.0</v>
      </c>
      <c r="I1041" s="525">
        <v>10.0</v>
      </c>
      <c r="J1041" s="15"/>
      <c r="K1041" s="15"/>
      <c r="L1041" s="15"/>
      <c r="M1041" s="15"/>
      <c r="N1041" s="15"/>
      <c r="O1041" s="15"/>
      <c r="P1041" s="15"/>
    </row>
    <row r="1042" ht="15.75" customHeight="1">
      <c r="A1042" s="15"/>
      <c r="B1042" s="15"/>
      <c r="C1042" s="15"/>
      <c r="D1042" s="15"/>
      <c r="E1042" s="525">
        <v>3.0</v>
      </c>
      <c r="F1042" s="525">
        <v>2.0</v>
      </c>
      <c r="G1042" s="525">
        <v>3.0</v>
      </c>
      <c r="H1042" s="525">
        <v>2.0</v>
      </c>
      <c r="I1042" s="525">
        <v>10.0</v>
      </c>
      <c r="J1042" s="15"/>
      <c r="K1042" s="15"/>
      <c r="L1042" s="15"/>
      <c r="M1042" s="15"/>
      <c r="N1042" s="15"/>
      <c r="O1042" s="15"/>
      <c r="P1042" s="15"/>
    </row>
    <row r="1043" ht="15.75" customHeight="1">
      <c r="A1043" s="15"/>
      <c r="B1043" s="15"/>
      <c r="C1043" s="15"/>
      <c r="D1043" s="15"/>
      <c r="E1043" s="525">
        <v>3.0</v>
      </c>
      <c r="F1043" s="525">
        <v>2.0</v>
      </c>
      <c r="G1043" s="525">
        <v>3.0</v>
      </c>
      <c r="H1043" s="525">
        <v>2.0</v>
      </c>
      <c r="I1043" s="525">
        <v>10.0</v>
      </c>
      <c r="J1043" s="15"/>
      <c r="K1043" s="15"/>
      <c r="L1043" s="15"/>
      <c r="M1043" s="15"/>
      <c r="N1043" s="15"/>
      <c r="O1043" s="15"/>
      <c r="P1043" s="15"/>
    </row>
    <row r="1044" ht="15.75" customHeight="1">
      <c r="A1044" s="15"/>
      <c r="B1044" s="15"/>
      <c r="C1044" s="15"/>
      <c r="D1044" s="15"/>
      <c r="E1044" s="525">
        <v>2.0</v>
      </c>
      <c r="F1044" s="525">
        <v>2.0</v>
      </c>
      <c r="G1044" s="525">
        <v>3.0</v>
      </c>
      <c r="H1044" s="525">
        <v>2.0</v>
      </c>
      <c r="I1044" s="525">
        <v>9.0</v>
      </c>
      <c r="J1044" s="15"/>
      <c r="K1044" s="15"/>
      <c r="L1044" s="15"/>
      <c r="M1044" s="15"/>
      <c r="N1044" s="15"/>
      <c r="O1044" s="15"/>
      <c r="P1044" s="15"/>
    </row>
    <row r="1045" ht="15.75" customHeight="1">
      <c r="A1045" s="15"/>
      <c r="B1045" s="15"/>
      <c r="C1045" s="15"/>
      <c r="D1045" s="15"/>
      <c r="E1045" s="525">
        <v>3.0</v>
      </c>
      <c r="F1045" s="525">
        <v>2.0</v>
      </c>
      <c r="G1045" s="525">
        <v>2.0</v>
      </c>
      <c r="H1045" s="525">
        <v>2.0</v>
      </c>
      <c r="I1045" s="525">
        <v>9.0</v>
      </c>
      <c r="J1045" s="15"/>
      <c r="K1045" s="15"/>
      <c r="L1045" s="15"/>
      <c r="M1045" s="15"/>
      <c r="N1045" s="15"/>
      <c r="O1045" s="15"/>
      <c r="P1045" s="15"/>
    </row>
    <row r="1046" ht="15.75" customHeight="1">
      <c r="A1046" s="15"/>
      <c r="B1046" s="15"/>
      <c r="C1046" s="15"/>
      <c r="D1046" s="15"/>
      <c r="E1046" s="525">
        <v>2.0</v>
      </c>
      <c r="F1046" s="525">
        <v>2.0</v>
      </c>
      <c r="G1046" s="525">
        <v>3.0</v>
      </c>
      <c r="H1046" s="525">
        <v>1.0</v>
      </c>
      <c r="I1046" s="525">
        <v>8.0</v>
      </c>
      <c r="J1046" s="15"/>
      <c r="K1046" s="15"/>
      <c r="L1046" s="15"/>
      <c r="M1046" s="15"/>
      <c r="N1046" s="15"/>
      <c r="O1046" s="15"/>
      <c r="P1046" s="15"/>
    </row>
    <row r="1047" ht="15.75" customHeight="1">
      <c r="A1047" s="15"/>
      <c r="B1047" s="15"/>
      <c r="C1047" s="15"/>
      <c r="D1047" s="15"/>
      <c r="E1047" s="525">
        <v>3.0</v>
      </c>
      <c r="F1047" s="525">
        <v>1.0</v>
      </c>
      <c r="G1047" s="525">
        <v>3.0</v>
      </c>
      <c r="H1047" s="525">
        <v>1.0</v>
      </c>
      <c r="I1047" s="525">
        <v>8.0</v>
      </c>
      <c r="J1047" s="15"/>
      <c r="K1047" s="15"/>
      <c r="L1047" s="15"/>
      <c r="M1047" s="15"/>
      <c r="N1047" s="15"/>
      <c r="O1047" s="15"/>
      <c r="P1047" s="15"/>
    </row>
    <row r="1048" ht="15.75" customHeight="1">
      <c r="A1048" s="15"/>
      <c r="B1048" s="15"/>
      <c r="C1048" s="15"/>
      <c r="D1048" s="15"/>
      <c r="E1048" s="525">
        <v>3.0</v>
      </c>
      <c r="F1048" s="525">
        <v>1.0</v>
      </c>
      <c r="G1048" s="525">
        <v>3.0</v>
      </c>
      <c r="H1048" s="525">
        <v>1.0</v>
      </c>
      <c r="I1048" s="525">
        <v>8.0</v>
      </c>
      <c r="J1048" s="15"/>
      <c r="K1048" s="15"/>
      <c r="L1048" s="15"/>
      <c r="M1048" s="15"/>
      <c r="N1048" s="15"/>
      <c r="O1048" s="15"/>
      <c r="P1048" s="15"/>
    </row>
    <row r="1049" ht="15.75" customHeight="1">
      <c r="A1049" s="15"/>
      <c r="B1049" s="15"/>
      <c r="C1049" s="15"/>
      <c r="D1049" s="15"/>
      <c r="E1049" s="525">
        <v>3.0</v>
      </c>
      <c r="F1049" s="525">
        <v>1.0</v>
      </c>
      <c r="G1049" s="525">
        <v>3.0</v>
      </c>
      <c r="H1049" s="525">
        <v>2.0</v>
      </c>
      <c r="I1049" s="525">
        <v>9.0</v>
      </c>
      <c r="J1049" s="15"/>
      <c r="K1049" s="15"/>
      <c r="L1049" s="15"/>
      <c r="M1049" s="15"/>
      <c r="N1049" s="15"/>
      <c r="O1049" s="15"/>
      <c r="P1049" s="15"/>
    </row>
    <row r="1050" ht="15.75" customHeight="1">
      <c r="A1050" s="15"/>
      <c r="B1050" s="15"/>
      <c r="C1050" s="15"/>
      <c r="D1050" s="15"/>
      <c r="E1050" s="525">
        <v>3.0</v>
      </c>
      <c r="F1050" s="525">
        <v>1.0</v>
      </c>
      <c r="G1050" s="525">
        <v>3.0</v>
      </c>
      <c r="H1050" s="525">
        <v>1.0</v>
      </c>
      <c r="I1050" s="525">
        <v>8.0</v>
      </c>
      <c r="J1050" s="15"/>
      <c r="K1050" s="15"/>
      <c r="L1050" s="15"/>
      <c r="M1050" s="15"/>
      <c r="N1050" s="15"/>
      <c r="O1050" s="15"/>
      <c r="P1050" s="15"/>
    </row>
    <row r="1051" ht="15.75" customHeight="1">
      <c r="A1051" s="16"/>
      <c r="B1051" s="16"/>
      <c r="C1051" s="16"/>
      <c r="D1051" s="16"/>
      <c r="E1051" s="525">
        <v>3.0</v>
      </c>
      <c r="F1051" s="525">
        <v>1.0</v>
      </c>
      <c r="G1051" s="525">
        <v>3.0</v>
      </c>
      <c r="H1051" s="525">
        <v>2.0</v>
      </c>
      <c r="I1051" s="525">
        <v>9.0</v>
      </c>
      <c r="J1051" s="16"/>
      <c r="K1051" s="16"/>
      <c r="L1051" s="16"/>
      <c r="M1051" s="16"/>
      <c r="N1051" s="16"/>
      <c r="O1051" s="16"/>
      <c r="P1051" s="16"/>
    </row>
    <row r="1052" ht="15.75" customHeight="1">
      <c r="A1052" s="579">
        <v>84.0</v>
      </c>
      <c r="B1052" s="581" t="s">
        <v>276</v>
      </c>
      <c r="C1052" s="593" t="s">
        <v>277</v>
      </c>
      <c r="D1052" s="593" t="s">
        <v>278</v>
      </c>
      <c r="E1052" s="525">
        <v>3.0</v>
      </c>
      <c r="F1052" s="525">
        <v>2.0</v>
      </c>
      <c r="G1052" s="525">
        <v>3.0</v>
      </c>
      <c r="H1052" s="525">
        <v>2.0</v>
      </c>
      <c r="I1052" s="525">
        <v>10.0</v>
      </c>
      <c r="J1052" s="575">
        <f>AVERAGE(I1052:I1063)</f>
        <v>9</v>
      </c>
      <c r="K1052" s="581">
        <v>3.0</v>
      </c>
      <c r="L1052" s="581">
        <v>3.0</v>
      </c>
      <c r="M1052" s="581">
        <v>3.0</v>
      </c>
      <c r="N1052" s="581">
        <v>4.0</v>
      </c>
      <c r="O1052" s="576">
        <f>SUM(K1052:N1063)</f>
        <v>13</v>
      </c>
      <c r="P1052" s="577">
        <f>SUM(J1052,O1052)</f>
        <v>22</v>
      </c>
    </row>
    <row r="1053" ht="15.75" customHeight="1">
      <c r="A1053" s="15"/>
      <c r="B1053" s="15"/>
      <c r="C1053" s="15"/>
      <c r="D1053" s="15"/>
      <c r="E1053" s="525">
        <v>3.0</v>
      </c>
      <c r="F1053" s="525">
        <v>2.0</v>
      </c>
      <c r="G1053" s="525">
        <v>3.0</v>
      </c>
      <c r="H1053" s="525">
        <v>2.0</v>
      </c>
      <c r="I1053" s="525">
        <v>10.0</v>
      </c>
      <c r="J1053" s="15"/>
      <c r="K1053" s="15"/>
      <c r="L1053" s="15"/>
      <c r="M1053" s="15"/>
      <c r="N1053" s="15"/>
      <c r="O1053" s="15"/>
      <c r="P1053" s="15"/>
    </row>
    <row r="1054" ht="15.75" customHeight="1">
      <c r="A1054" s="15"/>
      <c r="B1054" s="15"/>
      <c r="C1054" s="15"/>
      <c r="D1054" s="15"/>
      <c r="E1054" s="525">
        <v>3.0</v>
      </c>
      <c r="F1054" s="525">
        <v>2.0</v>
      </c>
      <c r="G1054" s="525">
        <v>3.0</v>
      </c>
      <c r="H1054" s="525">
        <v>2.0</v>
      </c>
      <c r="I1054" s="525">
        <v>10.0</v>
      </c>
      <c r="J1054" s="15"/>
      <c r="K1054" s="15"/>
      <c r="L1054" s="15"/>
      <c r="M1054" s="15"/>
      <c r="N1054" s="15"/>
      <c r="O1054" s="15"/>
      <c r="P1054" s="15"/>
    </row>
    <row r="1055" ht="15.75" customHeight="1">
      <c r="A1055" s="15"/>
      <c r="B1055" s="15"/>
      <c r="C1055" s="15"/>
      <c r="D1055" s="15"/>
      <c r="E1055" s="525">
        <v>3.0</v>
      </c>
      <c r="F1055" s="525">
        <v>2.0</v>
      </c>
      <c r="G1055" s="525">
        <v>3.0</v>
      </c>
      <c r="H1055" s="525">
        <v>2.0</v>
      </c>
      <c r="I1055" s="525">
        <v>10.0</v>
      </c>
      <c r="J1055" s="15"/>
      <c r="K1055" s="15"/>
      <c r="L1055" s="15"/>
      <c r="M1055" s="15"/>
      <c r="N1055" s="15"/>
      <c r="O1055" s="15"/>
      <c r="P1055" s="15"/>
    </row>
    <row r="1056" ht="15.75" customHeight="1">
      <c r="A1056" s="15"/>
      <c r="B1056" s="15"/>
      <c r="C1056" s="15"/>
      <c r="D1056" s="15"/>
      <c r="E1056" s="525">
        <v>2.0</v>
      </c>
      <c r="F1056" s="525">
        <v>2.0</v>
      </c>
      <c r="G1056" s="525">
        <v>3.0</v>
      </c>
      <c r="H1056" s="525">
        <v>2.0</v>
      </c>
      <c r="I1056" s="525">
        <v>9.0</v>
      </c>
      <c r="J1056" s="15"/>
      <c r="K1056" s="15"/>
      <c r="L1056" s="15"/>
      <c r="M1056" s="15"/>
      <c r="N1056" s="15"/>
      <c r="O1056" s="15"/>
      <c r="P1056" s="15"/>
    </row>
    <row r="1057" ht="15.75" customHeight="1">
      <c r="A1057" s="15"/>
      <c r="B1057" s="15"/>
      <c r="C1057" s="15"/>
      <c r="D1057" s="15"/>
      <c r="E1057" s="525">
        <v>3.0</v>
      </c>
      <c r="F1057" s="525">
        <v>2.0</v>
      </c>
      <c r="G1057" s="525">
        <v>2.0</v>
      </c>
      <c r="H1057" s="525">
        <v>2.0</v>
      </c>
      <c r="I1057" s="525">
        <v>9.0</v>
      </c>
      <c r="J1057" s="15"/>
      <c r="K1057" s="15"/>
      <c r="L1057" s="15"/>
      <c r="M1057" s="15"/>
      <c r="N1057" s="15"/>
      <c r="O1057" s="15"/>
      <c r="P1057" s="15"/>
    </row>
    <row r="1058" ht="15.75" customHeight="1">
      <c r="A1058" s="15"/>
      <c r="B1058" s="15"/>
      <c r="C1058" s="15"/>
      <c r="D1058" s="15"/>
      <c r="E1058" s="525">
        <v>2.0</v>
      </c>
      <c r="F1058" s="525">
        <v>2.0</v>
      </c>
      <c r="G1058" s="525">
        <v>3.0</v>
      </c>
      <c r="H1058" s="525">
        <v>1.0</v>
      </c>
      <c r="I1058" s="525">
        <v>8.0</v>
      </c>
      <c r="J1058" s="15"/>
      <c r="K1058" s="15"/>
      <c r="L1058" s="15"/>
      <c r="M1058" s="15"/>
      <c r="N1058" s="15"/>
      <c r="O1058" s="15"/>
      <c r="P1058" s="15"/>
    </row>
    <row r="1059" ht="15.75" customHeight="1">
      <c r="A1059" s="15"/>
      <c r="B1059" s="15"/>
      <c r="C1059" s="15"/>
      <c r="D1059" s="15"/>
      <c r="E1059" s="525">
        <v>3.0</v>
      </c>
      <c r="F1059" s="525">
        <v>1.0</v>
      </c>
      <c r="G1059" s="525">
        <v>3.0</v>
      </c>
      <c r="H1059" s="525">
        <v>1.0</v>
      </c>
      <c r="I1059" s="525">
        <v>8.0</v>
      </c>
      <c r="J1059" s="15"/>
      <c r="K1059" s="15"/>
      <c r="L1059" s="15"/>
      <c r="M1059" s="15"/>
      <c r="N1059" s="15"/>
      <c r="O1059" s="15"/>
      <c r="P1059" s="15"/>
    </row>
    <row r="1060" ht="15.75" customHeight="1">
      <c r="A1060" s="15"/>
      <c r="B1060" s="15"/>
      <c r="C1060" s="15"/>
      <c r="D1060" s="15"/>
      <c r="E1060" s="525">
        <v>3.0</v>
      </c>
      <c r="F1060" s="525">
        <v>1.0</v>
      </c>
      <c r="G1060" s="525">
        <v>3.0</v>
      </c>
      <c r="H1060" s="525">
        <v>1.0</v>
      </c>
      <c r="I1060" s="525">
        <v>8.0</v>
      </c>
      <c r="J1060" s="15"/>
      <c r="K1060" s="15"/>
      <c r="L1060" s="15"/>
      <c r="M1060" s="15"/>
      <c r="N1060" s="15"/>
      <c r="O1060" s="15"/>
      <c r="P1060" s="15"/>
    </row>
    <row r="1061" ht="15.75" customHeight="1">
      <c r="A1061" s="15"/>
      <c r="B1061" s="15"/>
      <c r="C1061" s="15"/>
      <c r="D1061" s="15"/>
      <c r="E1061" s="525">
        <v>3.0</v>
      </c>
      <c r="F1061" s="525">
        <v>1.0</v>
      </c>
      <c r="G1061" s="525">
        <v>3.0</v>
      </c>
      <c r="H1061" s="525">
        <v>2.0</v>
      </c>
      <c r="I1061" s="525">
        <v>9.0</v>
      </c>
      <c r="J1061" s="15"/>
      <c r="K1061" s="15"/>
      <c r="L1061" s="15"/>
      <c r="M1061" s="15"/>
      <c r="N1061" s="15"/>
      <c r="O1061" s="15"/>
      <c r="P1061" s="15"/>
    </row>
    <row r="1062" ht="15.75" customHeight="1">
      <c r="A1062" s="15"/>
      <c r="B1062" s="15"/>
      <c r="C1062" s="15"/>
      <c r="D1062" s="15"/>
      <c r="E1062" s="525">
        <v>3.0</v>
      </c>
      <c r="F1062" s="525">
        <v>1.0</v>
      </c>
      <c r="G1062" s="525">
        <v>3.0</v>
      </c>
      <c r="H1062" s="525">
        <v>1.0</v>
      </c>
      <c r="I1062" s="525">
        <v>8.0</v>
      </c>
      <c r="J1062" s="15"/>
      <c r="K1062" s="15"/>
      <c r="L1062" s="15"/>
      <c r="M1062" s="15"/>
      <c r="N1062" s="15"/>
      <c r="O1062" s="15"/>
      <c r="P1062" s="15"/>
    </row>
    <row r="1063" ht="15.75" customHeight="1">
      <c r="A1063" s="16"/>
      <c r="B1063" s="16"/>
      <c r="C1063" s="16"/>
      <c r="D1063" s="16"/>
      <c r="E1063" s="525">
        <v>3.0</v>
      </c>
      <c r="F1063" s="525">
        <v>1.0</v>
      </c>
      <c r="G1063" s="525">
        <v>3.0</v>
      </c>
      <c r="H1063" s="525">
        <v>2.0</v>
      </c>
      <c r="I1063" s="525">
        <v>9.0</v>
      </c>
      <c r="J1063" s="16"/>
      <c r="K1063" s="16"/>
      <c r="L1063" s="16"/>
      <c r="M1063" s="16"/>
      <c r="N1063" s="16"/>
      <c r="O1063" s="16"/>
      <c r="P1063" s="16"/>
    </row>
    <row r="1064" ht="15.75" customHeight="1">
      <c r="A1064" s="579">
        <v>85.0</v>
      </c>
      <c r="B1064" s="581" t="s">
        <v>279</v>
      </c>
      <c r="C1064" s="593" t="s">
        <v>280</v>
      </c>
      <c r="D1064" s="593" t="s">
        <v>281</v>
      </c>
      <c r="E1064" s="525">
        <v>3.0</v>
      </c>
      <c r="F1064" s="525">
        <v>2.0</v>
      </c>
      <c r="G1064" s="525">
        <v>3.0</v>
      </c>
      <c r="H1064" s="525">
        <v>2.0</v>
      </c>
      <c r="I1064" s="525">
        <v>10.0</v>
      </c>
      <c r="J1064" s="575">
        <f>AVERAGE(I1064:I1075)</f>
        <v>8.833333333</v>
      </c>
      <c r="K1064" s="581">
        <v>3.0</v>
      </c>
      <c r="L1064" s="581">
        <v>3.0</v>
      </c>
      <c r="M1064" s="581">
        <v>3.0</v>
      </c>
      <c r="N1064" s="581">
        <v>4.0</v>
      </c>
      <c r="O1064" s="576">
        <f>SUM(K1064:N1075)</f>
        <v>13</v>
      </c>
      <c r="P1064" s="577">
        <f>SUM(J1064,O1064)</f>
        <v>21.83333333</v>
      </c>
    </row>
    <row r="1065" ht="15.75" customHeight="1">
      <c r="A1065" s="15"/>
      <c r="B1065" s="15"/>
      <c r="C1065" s="15"/>
      <c r="D1065" s="15"/>
      <c r="E1065" s="525">
        <v>3.0</v>
      </c>
      <c r="F1065" s="525">
        <v>2.0</v>
      </c>
      <c r="G1065" s="525">
        <v>3.0</v>
      </c>
      <c r="H1065" s="525">
        <v>2.0</v>
      </c>
      <c r="I1065" s="525">
        <v>10.0</v>
      </c>
      <c r="J1065" s="15"/>
      <c r="K1065" s="15"/>
      <c r="L1065" s="15"/>
      <c r="M1065" s="15"/>
      <c r="N1065" s="15"/>
      <c r="O1065" s="15"/>
      <c r="P1065" s="15"/>
    </row>
    <row r="1066" ht="15.75" customHeight="1">
      <c r="A1066" s="15"/>
      <c r="B1066" s="15"/>
      <c r="C1066" s="15"/>
      <c r="D1066" s="15"/>
      <c r="E1066" s="525">
        <v>3.0</v>
      </c>
      <c r="F1066" s="525">
        <v>2.0</v>
      </c>
      <c r="G1066" s="525">
        <v>3.0</v>
      </c>
      <c r="H1066" s="525">
        <v>2.0</v>
      </c>
      <c r="I1066" s="525">
        <v>10.0</v>
      </c>
      <c r="J1066" s="15"/>
      <c r="K1066" s="15"/>
      <c r="L1066" s="15"/>
      <c r="M1066" s="15"/>
      <c r="N1066" s="15"/>
      <c r="O1066" s="15"/>
      <c r="P1066" s="15"/>
    </row>
    <row r="1067" ht="15.75" customHeight="1">
      <c r="A1067" s="15"/>
      <c r="B1067" s="15"/>
      <c r="C1067" s="15"/>
      <c r="D1067" s="15"/>
      <c r="E1067" s="525">
        <v>3.0</v>
      </c>
      <c r="F1067" s="525">
        <v>2.0</v>
      </c>
      <c r="G1067" s="525">
        <v>3.0</v>
      </c>
      <c r="H1067" s="525">
        <v>2.0</v>
      </c>
      <c r="I1067" s="525">
        <v>10.0</v>
      </c>
      <c r="J1067" s="15"/>
      <c r="K1067" s="15"/>
      <c r="L1067" s="15"/>
      <c r="M1067" s="15"/>
      <c r="N1067" s="15"/>
      <c r="O1067" s="15"/>
      <c r="P1067" s="15"/>
    </row>
    <row r="1068" ht="15.75" customHeight="1">
      <c r="A1068" s="15"/>
      <c r="B1068" s="15"/>
      <c r="C1068" s="15"/>
      <c r="D1068" s="15"/>
      <c r="E1068" s="525">
        <v>2.0</v>
      </c>
      <c r="F1068" s="525">
        <v>2.0</v>
      </c>
      <c r="G1068" s="525">
        <v>3.0</v>
      </c>
      <c r="H1068" s="525">
        <v>2.0</v>
      </c>
      <c r="I1068" s="525">
        <v>9.0</v>
      </c>
      <c r="J1068" s="15"/>
      <c r="K1068" s="15"/>
      <c r="L1068" s="15"/>
      <c r="M1068" s="15"/>
      <c r="N1068" s="15"/>
      <c r="O1068" s="15"/>
      <c r="P1068" s="15"/>
    </row>
    <row r="1069" ht="15.75" customHeight="1">
      <c r="A1069" s="15"/>
      <c r="B1069" s="15"/>
      <c r="C1069" s="15"/>
      <c r="D1069" s="15"/>
      <c r="E1069" s="525">
        <v>3.0</v>
      </c>
      <c r="F1069" s="525">
        <v>2.0</v>
      </c>
      <c r="G1069" s="525">
        <v>2.0</v>
      </c>
      <c r="H1069" s="525">
        <v>2.0</v>
      </c>
      <c r="I1069" s="525">
        <v>9.0</v>
      </c>
      <c r="J1069" s="15"/>
      <c r="K1069" s="15"/>
      <c r="L1069" s="15"/>
      <c r="M1069" s="15"/>
      <c r="N1069" s="15"/>
      <c r="O1069" s="15"/>
      <c r="P1069" s="15"/>
    </row>
    <row r="1070" ht="15.75" customHeight="1">
      <c r="A1070" s="15"/>
      <c r="B1070" s="15"/>
      <c r="C1070" s="15"/>
      <c r="D1070" s="15"/>
      <c r="E1070" s="525">
        <v>2.0</v>
      </c>
      <c r="F1070" s="525">
        <v>2.0</v>
      </c>
      <c r="G1070" s="525">
        <v>3.0</v>
      </c>
      <c r="H1070" s="525">
        <v>1.0</v>
      </c>
      <c r="I1070" s="525">
        <v>8.0</v>
      </c>
      <c r="J1070" s="15"/>
      <c r="K1070" s="15"/>
      <c r="L1070" s="15"/>
      <c r="M1070" s="15"/>
      <c r="N1070" s="15"/>
      <c r="O1070" s="15"/>
      <c r="P1070" s="15"/>
    </row>
    <row r="1071" ht="15.75" customHeight="1">
      <c r="A1071" s="15"/>
      <c r="B1071" s="15"/>
      <c r="C1071" s="15"/>
      <c r="D1071" s="15"/>
      <c r="E1071" s="525">
        <v>3.0</v>
      </c>
      <c r="F1071" s="525">
        <v>1.0</v>
      </c>
      <c r="G1071" s="525">
        <v>3.0</v>
      </c>
      <c r="H1071" s="525">
        <v>1.0</v>
      </c>
      <c r="I1071" s="525">
        <v>8.0</v>
      </c>
      <c r="J1071" s="15"/>
      <c r="K1071" s="15"/>
      <c r="L1071" s="15"/>
      <c r="M1071" s="15"/>
      <c r="N1071" s="15"/>
      <c r="O1071" s="15"/>
      <c r="P1071" s="15"/>
    </row>
    <row r="1072" ht="15.75" customHeight="1">
      <c r="A1072" s="15"/>
      <c r="B1072" s="15"/>
      <c r="C1072" s="15"/>
      <c r="D1072" s="15"/>
      <c r="E1072" s="525">
        <v>3.0</v>
      </c>
      <c r="F1072" s="525">
        <v>1.0</v>
      </c>
      <c r="G1072" s="525">
        <v>3.0</v>
      </c>
      <c r="H1072" s="525">
        <v>1.0</v>
      </c>
      <c r="I1072" s="525">
        <v>8.0</v>
      </c>
      <c r="J1072" s="15"/>
      <c r="K1072" s="15"/>
      <c r="L1072" s="15"/>
      <c r="M1072" s="15"/>
      <c r="N1072" s="15"/>
      <c r="O1072" s="15"/>
      <c r="P1072" s="15"/>
    </row>
    <row r="1073" ht="15.75" customHeight="1">
      <c r="A1073" s="15"/>
      <c r="B1073" s="15"/>
      <c r="C1073" s="15"/>
      <c r="D1073" s="15"/>
      <c r="E1073" s="525">
        <v>3.0</v>
      </c>
      <c r="F1073" s="525">
        <v>1.0</v>
      </c>
      <c r="G1073" s="525">
        <v>3.0</v>
      </c>
      <c r="H1073" s="525">
        <v>1.0</v>
      </c>
      <c r="I1073" s="525">
        <v>8.0</v>
      </c>
      <c r="J1073" s="15"/>
      <c r="K1073" s="15"/>
      <c r="L1073" s="15"/>
      <c r="M1073" s="15"/>
      <c r="N1073" s="15"/>
      <c r="O1073" s="15"/>
      <c r="P1073" s="15"/>
    </row>
    <row r="1074" ht="15.75" customHeight="1">
      <c r="A1074" s="15"/>
      <c r="B1074" s="15"/>
      <c r="C1074" s="15"/>
      <c r="D1074" s="15"/>
      <c r="E1074" s="525">
        <v>3.0</v>
      </c>
      <c r="F1074" s="525">
        <v>1.0</v>
      </c>
      <c r="G1074" s="525">
        <v>3.0</v>
      </c>
      <c r="H1074" s="525">
        <v>1.0</v>
      </c>
      <c r="I1074" s="525">
        <v>8.0</v>
      </c>
      <c r="J1074" s="15"/>
      <c r="K1074" s="15"/>
      <c r="L1074" s="15"/>
      <c r="M1074" s="15"/>
      <c r="N1074" s="15"/>
      <c r="O1074" s="15"/>
      <c r="P1074" s="15"/>
    </row>
    <row r="1075" ht="15.75" customHeight="1">
      <c r="A1075" s="16"/>
      <c r="B1075" s="16"/>
      <c r="C1075" s="16"/>
      <c r="D1075" s="16"/>
      <c r="E1075" s="525">
        <v>3.0</v>
      </c>
      <c r="F1075" s="525">
        <v>1.0</v>
      </c>
      <c r="G1075" s="525">
        <v>3.0</v>
      </c>
      <c r="H1075" s="525">
        <v>1.0</v>
      </c>
      <c r="I1075" s="525">
        <v>8.0</v>
      </c>
      <c r="J1075" s="16"/>
      <c r="K1075" s="16"/>
      <c r="L1075" s="16"/>
      <c r="M1075" s="16"/>
      <c r="N1075" s="16"/>
      <c r="O1075" s="16"/>
      <c r="P1075" s="16"/>
    </row>
    <row r="1076" ht="15.75" customHeight="1">
      <c r="A1076" s="579">
        <v>86.0</v>
      </c>
      <c r="B1076" s="581" t="s">
        <v>282</v>
      </c>
      <c r="C1076" s="593" t="s">
        <v>283</v>
      </c>
      <c r="D1076" s="598" t="s">
        <v>284</v>
      </c>
      <c r="E1076" s="505">
        <v>3.0</v>
      </c>
      <c r="F1076" s="505">
        <v>2.0</v>
      </c>
      <c r="G1076" s="505">
        <v>3.0</v>
      </c>
      <c r="H1076" s="505">
        <v>2.0</v>
      </c>
      <c r="I1076" s="505">
        <v>10.0</v>
      </c>
      <c r="J1076" s="575">
        <f>AVERAGE(I1076:I1087)</f>
        <v>9.25</v>
      </c>
      <c r="K1076" s="576">
        <v>3.0</v>
      </c>
      <c r="L1076" s="576">
        <v>3.0</v>
      </c>
      <c r="M1076" s="576">
        <v>3.0</v>
      </c>
      <c r="N1076" s="576">
        <v>4.0</v>
      </c>
      <c r="O1076" s="576">
        <f>SUM(K1076:N1087)</f>
        <v>13</v>
      </c>
      <c r="P1076" s="577">
        <f>SUM(J1076,O1076)</f>
        <v>22.25</v>
      </c>
    </row>
    <row r="1077" ht="15.75" customHeight="1">
      <c r="A1077" s="15"/>
      <c r="B1077" s="15"/>
      <c r="C1077" s="15"/>
      <c r="D1077" s="15"/>
      <c r="E1077" s="505">
        <v>3.0</v>
      </c>
      <c r="F1077" s="505">
        <v>2.0</v>
      </c>
      <c r="G1077" s="505">
        <v>3.0</v>
      </c>
      <c r="H1077" s="505">
        <v>2.0</v>
      </c>
      <c r="I1077" s="505">
        <v>10.0</v>
      </c>
      <c r="J1077" s="15"/>
      <c r="K1077" s="15"/>
      <c r="L1077" s="15"/>
      <c r="M1077" s="15"/>
      <c r="N1077" s="15"/>
      <c r="O1077" s="15"/>
      <c r="P1077" s="15"/>
    </row>
    <row r="1078" ht="15.75" customHeight="1">
      <c r="A1078" s="15"/>
      <c r="B1078" s="15"/>
      <c r="C1078" s="15"/>
      <c r="D1078" s="15"/>
      <c r="E1078" s="505">
        <v>3.0</v>
      </c>
      <c r="F1078" s="505">
        <v>2.0</v>
      </c>
      <c r="G1078" s="505">
        <v>3.0</v>
      </c>
      <c r="H1078" s="505">
        <v>2.0</v>
      </c>
      <c r="I1078" s="505">
        <v>10.0</v>
      </c>
      <c r="J1078" s="15"/>
      <c r="K1078" s="15"/>
      <c r="L1078" s="15"/>
      <c r="M1078" s="15"/>
      <c r="N1078" s="15"/>
      <c r="O1078" s="15"/>
      <c r="P1078" s="15"/>
    </row>
    <row r="1079" ht="15.75" customHeight="1">
      <c r="A1079" s="15"/>
      <c r="B1079" s="15"/>
      <c r="C1079" s="15"/>
      <c r="D1079" s="15"/>
      <c r="E1079" s="505">
        <v>3.0</v>
      </c>
      <c r="F1079" s="505">
        <v>2.0</v>
      </c>
      <c r="G1079" s="505">
        <v>2.0</v>
      </c>
      <c r="H1079" s="505">
        <v>2.0</v>
      </c>
      <c r="I1079" s="505">
        <v>9.0</v>
      </c>
      <c r="J1079" s="15"/>
      <c r="K1079" s="15"/>
      <c r="L1079" s="15"/>
      <c r="M1079" s="15"/>
      <c r="N1079" s="15"/>
      <c r="O1079" s="15"/>
      <c r="P1079" s="15"/>
    </row>
    <row r="1080" ht="15.75" customHeight="1">
      <c r="A1080" s="15"/>
      <c r="B1080" s="15"/>
      <c r="C1080" s="15"/>
      <c r="D1080" s="15"/>
      <c r="E1080" s="505">
        <v>3.0</v>
      </c>
      <c r="F1080" s="505">
        <v>2.0</v>
      </c>
      <c r="G1080" s="505">
        <v>2.0</v>
      </c>
      <c r="H1080" s="505">
        <v>2.0</v>
      </c>
      <c r="I1080" s="505">
        <v>9.0</v>
      </c>
      <c r="J1080" s="15"/>
      <c r="K1080" s="15"/>
      <c r="L1080" s="15"/>
      <c r="M1080" s="15"/>
      <c r="N1080" s="15"/>
      <c r="O1080" s="15"/>
      <c r="P1080" s="15"/>
    </row>
    <row r="1081" ht="15.75" customHeight="1">
      <c r="A1081" s="15"/>
      <c r="B1081" s="15"/>
      <c r="C1081" s="15"/>
      <c r="D1081" s="15"/>
      <c r="E1081" s="505">
        <v>2.0</v>
      </c>
      <c r="F1081" s="505">
        <v>2.0</v>
      </c>
      <c r="G1081" s="505">
        <v>2.0</v>
      </c>
      <c r="H1081" s="505">
        <v>2.0</v>
      </c>
      <c r="I1081" s="505">
        <v>8.0</v>
      </c>
      <c r="J1081" s="15"/>
      <c r="K1081" s="15"/>
      <c r="L1081" s="15"/>
      <c r="M1081" s="15"/>
      <c r="N1081" s="15"/>
      <c r="O1081" s="15"/>
      <c r="P1081" s="15"/>
    </row>
    <row r="1082" ht="15.75" customHeight="1">
      <c r="A1082" s="15"/>
      <c r="B1082" s="15"/>
      <c r="C1082" s="15"/>
      <c r="D1082" s="15"/>
      <c r="E1082" s="505">
        <v>2.0</v>
      </c>
      <c r="F1082" s="505">
        <v>2.0</v>
      </c>
      <c r="G1082" s="505">
        <v>2.0</v>
      </c>
      <c r="H1082" s="505">
        <v>2.0</v>
      </c>
      <c r="I1082" s="505">
        <v>8.0</v>
      </c>
      <c r="J1082" s="15"/>
      <c r="K1082" s="15"/>
      <c r="L1082" s="15"/>
      <c r="M1082" s="15"/>
      <c r="N1082" s="15"/>
      <c r="O1082" s="15"/>
      <c r="P1082" s="15"/>
    </row>
    <row r="1083" ht="15.75" customHeight="1">
      <c r="A1083" s="15"/>
      <c r="B1083" s="15"/>
      <c r="C1083" s="15"/>
      <c r="D1083" s="15"/>
      <c r="E1083" s="505">
        <v>3.0</v>
      </c>
      <c r="F1083" s="505">
        <v>2.0</v>
      </c>
      <c r="G1083" s="505">
        <v>2.0</v>
      </c>
      <c r="H1083" s="505">
        <v>2.0</v>
      </c>
      <c r="I1083" s="505">
        <v>9.0</v>
      </c>
      <c r="J1083" s="15"/>
      <c r="K1083" s="15"/>
      <c r="L1083" s="15"/>
      <c r="M1083" s="15"/>
      <c r="N1083" s="15"/>
      <c r="O1083" s="15"/>
      <c r="P1083" s="15"/>
    </row>
    <row r="1084" ht="15.75" customHeight="1">
      <c r="A1084" s="15"/>
      <c r="B1084" s="15"/>
      <c r="C1084" s="15"/>
      <c r="D1084" s="15"/>
      <c r="E1084" s="505">
        <v>3.0</v>
      </c>
      <c r="F1084" s="505">
        <v>2.0</v>
      </c>
      <c r="G1084" s="505">
        <v>2.0</v>
      </c>
      <c r="H1084" s="505">
        <v>2.0</v>
      </c>
      <c r="I1084" s="505">
        <v>9.0</v>
      </c>
      <c r="J1084" s="15"/>
      <c r="K1084" s="15"/>
      <c r="L1084" s="15"/>
      <c r="M1084" s="15"/>
      <c r="N1084" s="15"/>
      <c r="O1084" s="15"/>
      <c r="P1084" s="15"/>
    </row>
    <row r="1085" ht="15.75" customHeight="1">
      <c r="A1085" s="15"/>
      <c r="B1085" s="15"/>
      <c r="C1085" s="15"/>
      <c r="D1085" s="15"/>
      <c r="E1085" s="505">
        <v>3.0</v>
      </c>
      <c r="F1085" s="505">
        <v>2.0</v>
      </c>
      <c r="G1085" s="505">
        <v>2.0</v>
      </c>
      <c r="H1085" s="505">
        <v>2.0</v>
      </c>
      <c r="I1085" s="505">
        <v>9.0</v>
      </c>
      <c r="J1085" s="15"/>
      <c r="K1085" s="15"/>
      <c r="L1085" s="15"/>
      <c r="M1085" s="15"/>
      <c r="N1085" s="15"/>
      <c r="O1085" s="15"/>
      <c r="P1085" s="15"/>
    </row>
    <row r="1086" ht="15.75" customHeight="1">
      <c r="A1086" s="15"/>
      <c r="B1086" s="15"/>
      <c r="C1086" s="15"/>
      <c r="D1086" s="15"/>
      <c r="E1086" s="505">
        <v>3.0</v>
      </c>
      <c r="F1086" s="505">
        <v>2.0</v>
      </c>
      <c r="G1086" s="505">
        <v>3.0</v>
      </c>
      <c r="H1086" s="505">
        <v>2.0</v>
      </c>
      <c r="I1086" s="505">
        <v>10.0</v>
      </c>
      <c r="J1086" s="15"/>
      <c r="K1086" s="15"/>
      <c r="L1086" s="15"/>
      <c r="M1086" s="15"/>
      <c r="N1086" s="15"/>
      <c r="O1086" s="15"/>
      <c r="P1086" s="15"/>
    </row>
    <row r="1087" ht="15.75" customHeight="1">
      <c r="A1087" s="16"/>
      <c r="B1087" s="16"/>
      <c r="C1087" s="16"/>
      <c r="D1087" s="16"/>
      <c r="E1087" s="505">
        <v>3.0</v>
      </c>
      <c r="F1087" s="505">
        <v>2.0</v>
      </c>
      <c r="G1087" s="505">
        <v>3.0</v>
      </c>
      <c r="H1087" s="505">
        <v>2.0</v>
      </c>
      <c r="I1087" s="505">
        <v>10.0</v>
      </c>
      <c r="J1087" s="16"/>
      <c r="K1087" s="16"/>
      <c r="L1087" s="16"/>
      <c r="M1087" s="16"/>
      <c r="N1087" s="16"/>
      <c r="O1087" s="16"/>
      <c r="P1087" s="16"/>
    </row>
    <row r="1088" ht="15.75" customHeight="1">
      <c r="A1088" s="579">
        <v>87.0</v>
      </c>
      <c r="B1088" s="581" t="s">
        <v>285</v>
      </c>
      <c r="C1088" s="593" t="s">
        <v>286</v>
      </c>
      <c r="D1088" s="593" t="s">
        <v>287</v>
      </c>
      <c r="E1088" s="525">
        <v>3.0</v>
      </c>
      <c r="F1088" s="525">
        <v>2.0</v>
      </c>
      <c r="G1088" s="525">
        <v>3.0</v>
      </c>
      <c r="H1088" s="525">
        <v>2.0</v>
      </c>
      <c r="I1088" s="525">
        <v>10.0</v>
      </c>
      <c r="J1088" s="575">
        <f>AVERAGE(I1088:I1099)</f>
        <v>8.833333333</v>
      </c>
      <c r="K1088" s="581">
        <v>3.0</v>
      </c>
      <c r="L1088" s="581">
        <v>3.0</v>
      </c>
      <c r="M1088" s="581">
        <v>3.0</v>
      </c>
      <c r="N1088" s="581">
        <v>4.0</v>
      </c>
      <c r="O1088" s="576">
        <f>SUM(K1088:N1099)</f>
        <v>13</v>
      </c>
      <c r="P1088" s="577">
        <f>SUM(J1088,O1088)</f>
        <v>21.83333333</v>
      </c>
    </row>
    <row r="1089" ht="15.75" customHeight="1">
      <c r="A1089" s="15"/>
      <c r="B1089" s="15"/>
      <c r="C1089" s="15"/>
      <c r="D1089" s="15"/>
      <c r="E1089" s="525">
        <v>3.0</v>
      </c>
      <c r="F1089" s="525">
        <v>2.0</v>
      </c>
      <c r="G1089" s="525">
        <v>3.0</v>
      </c>
      <c r="H1089" s="525">
        <v>2.0</v>
      </c>
      <c r="I1089" s="525">
        <v>10.0</v>
      </c>
      <c r="J1089" s="15"/>
      <c r="K1089" s="15"/>
      <c r="L1089" s="15"/>
      <c r="M1089" s="15"/>
      <c r="N1089" s="15"/>
      <c r="O1089" s="15"/>
      <c r="P1089" s="15"/>
    </row>
    <row r="1090" ht="15.75" customHeight="1">
      <c r="A1090" s="15"/>
      <c r="B1090" s="15"/>
      <c r="C1090" s="15"/>
      <c r="D1090" s="15"/>
      <c r="E1090" s="525">
        <v>3.0</v>
      </c>
      <c r="F1090" s="525">
        <v>2.0</v>
      </c>
      <c r="G1090" s="525">
        <v>3.0</v>
      </c>
      <c r="H1090" s="525">
        <v>2.0</v>
      </c>
      <c r="I1090" s="525">
        <v>10.0</v>
      </c>
      <c r="J1090" s="15"/>
      <c r="K1090" s="15"/>
      <c r="L1090" s="15"/>
      <c r="M1090" s="15"/>
      <c r="N1090" s="15"/>
      <c r="O1090" s="15"/>
      <c r="P1090" s="15"/>
    </row>
    <row r="1091" ht="15.75" customHeight="1">
      <c r="A1091" s="15"/>
      <c r="B1091" s="15"/>
      <c r="C1091" s="15"/>
      <c r="D1091" s="15"/>
      <c r="E1091" s="525">
        <v>3.0</v>
      </c>
      <c r="F1091" s="525">
        <v>2.0</v>
      </c>
      <c r="G1091" s="525">
        <v>3.0</v>
      </c>
      <c r="H1091" s="525">
        <v>2.0</v>
      </c>
      <c r="I1091" s="525">
        <v>10.0</v>
      </c>
      <c r="J1091" s="15"/>
      <c r="K1091" s="15"/>
      <c r="L1091" s="15"/>
      <c r="M1091" s="15"/>
      <c r="N1091" s="15"/>
      <c r="O1091" s="15"/>
      <c r="P1091" s="15"/>
    </row>
    <row r="1092" ht="15.75" customHeight="1">
      <c r="A1092" s="15"/>
      <c r="B1092" s="15"/>
      <c r="C1092" s="15"/>
      <c r="D1092" s="15"/>
      <c r="E1092" s="525">
        <v>2.0</v>
      </c>
      <c r="F1092" s="525">
        <v>2.0</v>
      </c>
      <c r="G1092" s="525">
        <v>3.0</v>
      </c>
      <c r="H1092" s="525">
        <v>2.0</v>
      </c>
      <c r="I1092" s="525">
        <v>9.0</v>
      </c>
      <c r="J1092" s="15"/>
      <c r="K1092" s="15"/>
      <c r="L1092" s="15"/>
      <c r="M1092" s="15"/>
      <c r="N1092" s="15"/>
      <c r="O1092" s="15"/>
      <c r="P1092" s="15"/>
    </row>
    <row r="1093" ht="15.75" customHeight="1">
      <c r="A1093" s="15"/>
      <c r="B1093" s="15"/>
      <c r="C1093" s="15"/>
      <c r="D1093" s="15"/>
      <c r="E1093" s="525">
        <v>3.0</v>
      </c>
      <c r="F1093" s="525">
        <v>2.0</v>
      </c>
      <c r="G1093" s="525">
        <v>2.0</v>
      </c>
      <c r="H1093" s="525">
        <v>2.0</v>
      </c>
      <c r="I1093" s="525">
        <v>9.0</v>
      </c>
      <c r="J1093" s="15"/>
      <c r="K1093" s="15"/>
      <c r="L1093" s="15"/>
      <c r="M1093" s="15"/>
      <c r="N1093" s="15"/>
      <c r="O1093" s="15"/>
      <c r="P1093" s="15"/>
    </row>
    <row r="1094" ht="15.75" customHeight="1">
      <c r="A1094" s="15"/>
      <c r="B1094" s="15"/>
      <c r="C1094" s="15"/>
      <c r="D1094" s="15"/>
      <c r="E1094" s="525">
        <v>2.0</v>
      </c>
      <c r="F1094" s="525">
        <v>2.0</v>
      </c>
      <c r="G1094" s="525">
        <v>3.0</v>
      </c>
      <c r="H1094" s="525">
        <v>1.0</v>
      </c>
      <c r="I1094" s="525">
        <v>8.0</v>
      </c>
      <c r="J1094" s="15"/>
      <c r="K1094" s="15"/>
      <c r="L1094" s="15"/>
      <c r="M1094" s="15"/>
      <c r="N1094" s="15"/>
      <c r="O1094" s="15"/>
      <c r="P1094" s="15"/>
    </row>
    <row r="1095" ht="15.75" customHeight="1">
      <c r="A1095" s="15"/>
      <c r="B1095" s="15"/>
      <c r="C1095" s="15"/>
      <c r="D1095" s="15"/>
      <c r="E1095" s="525">
        <v>3.0</v>
      </c>
      <c r="F1095" s="525">
        <v>1.0</v>
      </c>
      <c r="G1095" s="525">
        <v>3.0</v>
      </c>
      <c r="H1095" s="525">
        <v>1.0</v>
      </c>
      <c r="I1095" s="525">
        <v>8.0</v>
      </c>
      <c r="J1095" s="15"/>
      <c r="K1095" s="15"/>
      <c r="L1095" s="15"/>
      <c r="M1095" s="15"/>
      <c r="N1095" s="15"/>
      <c r="O1095" s="15"/>
      <c r="P1095" s="15"/>
    </row>
    <row r="1096" ht="15.75" customHeight="1">
      <c r="A1096" s="15"/>
      <c r="B1096" s="15"/>
      <c r="C1096" s="15"/>
      <c r="D1096" s="15"/>
      <c r="E1096" s="525">
        <v>3.0</v>
      </c>
      <c r="F1096" s="525">
        <v>1.0</v>
      </c>
      <c r="G1096" s="525">
        <v>3.0</v>
      </c>
      <c r="H1096" s="525">
        <v>1.0</v>
      </c>
      <c r="I1096" s="525">
        <v>8.0</v>
      </c>
      <c r="J1096" s="15"/>
      <c r="K1096" s="15"/>
      <c r="L1096" s="15"/>
      <c r="M1096" s="15"/>
      <c r="N1096" s="15"/>
      <c r="O1096" s="15"/>
      <c r="P1096" s="15"/>
    </row>
    <row r="1097" ht="15.75" customHeight="1">
      <c r="A1097" s="15"/>
      <c r="B1097" s="15"/>
      <c r="C1097" s="15"/>
      <c r="D1097" s="15"/>
      <c r="E1097" s="525">
        <v>3.0</v>
      </c>
      <c r="F1097" s="525">
        <v>1.0</v>
      </c>
      <c r="G1097" s="525">
        <v>3.0</v>
      </c>
      <c r="H1097" s="525">
        <v>1.0</v>
      </c>
      <c r="I1097" s="525">
        <v>8.0</v>
      </c>
      <c r="J1097" s="15"/>
      <c r="K1097" s="15"/>
      <c r="L1097" s="15"/>
      <c r="M1097" s="15"/>
      <c r="N1097" s="15"/>
      <c r="O1097" s="15"/>
      <c r="P1097" s="15"/>
    </row>
    <row r="1098" ht="15.75" customHeight="1">
      <c r="A1098" s="15"/>
      <c r="B1098" s="15"/>
      <c r="C1098" s="15"/>
      <c r="D1098" s="15"/>
      <c r="E1098" s="525">
        <v>3.0</v>
      </c>
      <c r="F1098" s="525">
        <v>1.0</v>
      </c>
      <c r="G1098" s="525">
        <v>3.0</v>
      </c>
      <c r="H1098" s="525">
        <v>1.0</v>
      </c>
      <c r="I1098" s="525">
        <v>8.0</v>
      </c>
      <c r="J1098" s="15"/>
      <c r="K1098" s="15"/>
      <c r="L1098" s="15"/>
      <c r="M1098" s="15"/>
      <c r="N1098" s="15"/>
      <c r="O1098" s="15"/>
      <c r="P1098" s="15"/>
    </row>
    <row r="1099" ht="15.75" customHeight="1">
      <c r="A1099" s="16"/>
      <c r="B1099" s="16"/>
      <c r="C1099" s="16"/>
      <c r="D1099" s="16"/>
      <c r="E1099" s="525">
        <v>3.0</v>
      </c>
      <c r="F1099" s="525">
        <v>1.0</v>
      </c>
      <c r="G1099" s="525">
        <v>3.0</v>
      </c>
      <c r="H1099" s="525">
        <v>1.0</v>
      </c>
      <c r="I1099" s="525">
        <v>8.0</v>
      </c>
      <c r="J1099" s="16"/>
      <c r="K1099" s="16"/>
      <c r="L1099" s="16"/>
      <c r="M1099" s="16"/>
      <c r="N1099" s="16"/>
      <c r="O1099" s="16"/>
      <c r="P1099" s="16"/>
    </row>
    <row r="1100" ht="15.75" customHeight="1">
      <c r="A1100" s="579">
        <v>88.0</v>
      </c>
      <c r="B1100" s="581" t="s">
        <v>288</v>
      </c>
      <c r="C1100" s="593" t="s">
        <v>289</v>
      </c>
      <c r="D1100" s="598" t="s">
        <v>290</v>
      </c>
      <c r="E1100" s="505">
        <v>3.0</v>
      </c>
      <c r="F1100" s="505">
        <v>2.0</v>
      </c>
      <c r="G1100" s="505">
        <v>3.0</v>
      </c>
      <c r="H1100" s="505">
        <v>2.0</v>
      </c>
      <c r="I1100" s="505">
        <v>10.0</v>
      </c>
      <c r="J1100" s="575">
        <f>AVERAGE(I1100:I1111)</f>
        <v>9.25</v>
      </c>
      <c r="K1100" s="576">
        <v>3.0</v>
      </c>
      <c r="L1100" s="576">
        <v>3.0</v>
      </c>
      <c r="M1100" s="576">
        <v>3.0</v>
      </c>
      <c r="N1100" s="576">
        <v>4.0</v>
      </c>
      <c r="O1100" s="576">
        <f>SUM(K1100:N1111)</f>
        <v>13</v>
      </c>
      <c r="P1100" s="577">
        <f>SUM(J1100,O1100)</f>
        <v>22.25</v>
      </c>
    </row>
    <row r="1101" ht="15.75" customHeight="1">
      <c r="A1101" s="15"/>
      <c r="B1101" s="15"/>
      <c r="C1101" s="15"/>
      <c r="D1101" s="15"/>
      <c r="E1101" s="505">
        <v>3.0</v>
      </c>
      <c r="F1101" s="505">
        <v>2.0</v>
      </c>
      <c r="G1101" s="505">
        <v>3.0</v>
      </c>
      <c r="H1101" s="505">
        <v>2.0</v>
      </c>
      <c r="I1101" s="505">
        <v>10.0</v>
      </c>
      <c r="J1101" s="15"/>
      <c r="K1101" s="15"/>
      <c r="L1101" s="15"/>
      <c r="M1101" s="15"/>
      <c r="N1101" s="15"/>
      <c r="O1101" s="15"/>
      <c r="P1101" s="15"/>
    </row>
    <row r="1102" ht="15.75" customHeight="1">
      <c r="A1102" s="15"/>
      <c r="B1102" s="15"/>
      <c r="C1102" s="15"/>
      <c r="D1102" s="15"/>
      <c r="E1102" s="505">
        <v>3.0</v>
      </c>
      <c r="F1102" s="505">
        <v>2.0</v>
      </c>
      <c r="G1102" s="505">
        <v>3.0</v>
      </c>
      <c r="H1102" s="505">
        <v>2.0</v>
      </c>
      <c r="I1102" s="505">
        <v>10.0</v>
      </c>
      <c r="J1102" s="15"/>
      <c r="K1102" s="15"/>
      <c r="L1102" s="15"/>
      <c r="M1102" s="15"/>
      <c r="N1102" s="15"/>
      <c r="O1102" s="15"/>
      <c r="P1102" s="15"/>
    </row>
    <row r="1103" ht="15.75" customHeight="1">
      <c r="A1103" s="15"/>
      <c r="B1103" s="15"/>
      <c r="C1103" s="15"/>
      <c r="D1103" s="15"/>
      <c r="E1103" s="505">
        <v>3.0</v>
      </c>
      <c r="F1103" s="505">
        <v>2.0</v>
      </c>
      <c r="G1103" s="505">
        <v>2.0</v>
      </c>
      <c r="H1103" s="505">
        <v>2.0</v>
      </c>
      <c r="I1103" s="505">
        <v>9.0</v>
      </c>
      <c r="J1103" s="15"/>
      <c r="K1103" s="15"/>
      <c r="L1103" s="15"/>
      <c r="M1103" s="15"/>
      <c r="N1103" s="15"/>
      <c r="O1103" s="15"/>
      <c r="P1103" s="15"/>
    </row>
    <row r="1104" ht="15.75" customHeight="1">
      <c r="A1104" s="15"/>
      <c r="B1104" s="15"/>
      <c r="C1104" s="15"/>
      <c r="D1104" s="15"/>
      <c r="E1104" s="505">
        <v>3.0</v>
      </c>
      <c r="F1104" s="505">
        <v>2.0</v>
      </c>
      <c r="G1104" s="505">
        <v>2.0</v>
      </c>
      <c r="H1104" s="505">
        <v>2.0</v>
      </c>
      <c r="I1104" s="505">
        <v>9.0</v>
      </c>
      <c r="J1104" s="15"/>
      <c r="K1104" s="15"/>
      <c r="L1104" s="15"/>
      <c r="M1104" s="15"/>
      <c r="N1104" s="15"/>
      <c r="O1104" s="15"/>
      <c r="P1104" s="15"/>
    </row>
    <row r="1105" ht="15.75" customHeight="1">
      <c r="A1105" s="15"/>
      <c r="B1105" s="15"/>
      <c r="C1105" s="15"/>
      <c r="D1105" s="15"/>
      <c r="E1105" s="505">
        <v>2.0</v>
      </c>
      <c r="F1105" s="505">
        <v>2.0</v>
      </c>
      <c r="G1105" s="505">
        <v>2.0</v>
      </c>
      <c r="H1105" s="505">
        <v>2.0</v>
      </c>
      <c r="I1105" s="505">
        <v>8.0</v>
      </c>
      <c r="J1105" s="15"/>
      <c r="K1105" s="15"/>
      <c r="L1105" s="15"/>
      <c r="M1105" s="15"/>
      <c r="N1105" s="15"/>
      <c r="O1105" s="15"/>
      <c r="P1105" s="15"/>
    </row>
    <row r="1106" ht="15.75" customHeight="1">
      <c r="A1106" s="15"/>
      <c r="B1106" s="15"/>
      <c r="C1106" s="15"/>
      <c r="D1106" s="15"/>
      <c r="E1106" s="505">
        <v>2.0</v>
      </c>
      <c r="F1106" s="505">
        <v>2.0</v>
      </c>
      <c r="G1106" s="505">
        <v>2.0</v>
      </c>
      <c r="H1106" s="505">
        <v>2.0</v>
      </c>
      <c r="I1106" s="505">
        <v>8.0</v>
      </c>
      <c r="J1106" s="15"/>
      <c r="K1106" s="15"/>
      <c r="L1106" s="15"/>
      <c r="M1106" s="15"/>
      <c r="N1106" s="15"/>
      <c r="O1106" s="15"/>
      <c r="P1106" s="15"/>
    </row>
    <row r="1107" ht="15.75" customHeight="1">
      <c r="A1107" s="15"/>
      <c r="B1107" s="15"/>
      <c r="C1107" s="15"/>
      <c r="D1107" s="15"/>
      <c r="E1107" s="505">
        <v>3.0</v>
      </c>
      <c r="F1107" s="505">
        <v>2.0</v>
      </c>
      <c r="G1107" s="505">
        <v>2.0</v>
      </c>
      <c r="H1107" s="505">
        <v>2.0</v>
      </c>
      <c r="I1107" s="505">
        <v>9.0</v>
      </c>
      <c r="J1107" s="15"/>
      <c r="K1107" s="15"/>
      <c r="L1107" s="15"/>
      <c r="M1107" s="15"/>
      <c r="N1107" s="15"/>
      <c r="O1107" s="15"/>
      <c r="P1107" s="15"/>
    </row>
    <row r="1108" ht="15.75" customHeight="1">
      <c r="A1108" s="15"/>
      <c r="B1108" s="15"/>
      <c r="C1108" s="15"/>
      <c r="D1108" s="15"/>
      <c r="E1108" s="505">
        <v>3.0</v>
      </c>
      <c r="F1108" s="505">
        <v>2.0</v>
      </c>
      <c r="G1108" s="505">
        <v>2.0</v>
      </c>
      <c r="H1108" s="505">
        <v>2.0</v>
      </c>
      <c r="I1108" s="505">
        <v>9.0</v>
      </c>
      <c r="J1108" s="15"/>
      <c r="K1108" s="15"/>
      <c r="L1108" s="15"/>
      <c r="M1108" s="15"/>
      <c r="N1108" s="15"/>
      <c r="O1108" s="15"/>
      <c r="P1108" s="15"/>
    </row>
    <row r="1109" ht="15.75" customHeight="1">
      <c r="A1109" s="15"/>
      <c r="B1109" s="15"/>
      <c r="C1109" s="15"/>
      <c r="D1109" s="15"/>
      <c r="E1109" s="505">
        <v>3.0</v>
      </c>
      <c r="F1109" s="505">
        <v>2.0</v>
      </c>
      <c r="G1109" s="505">
        <v>2.0</v>
      </c>
      <c r="H1109" s="505">
        <v>2.0</v>
      </c>
      <c r="I1109" s="505">
        <v>9.0</v>
      </c>
      <c r="J1109" s="15"/>
      <c r="K1109" s="15"/>
      <c r="L1109" s="15"/>
      <c r="M1109" s="15"/>
      <c r="N1109" s="15"/>
      <c r="O1109" s="15"/>
      <c r="P1109" s="15"/>
    </row>
    <row r="1110" ht="15.75" customHeight="1">
      <c r="A1110" s="15"/>
      <c r="B1110" s="15"/>
      <c r="C1110" s="15"/>
      <c r="D1110" s="15"/>
      <c r="E1110" s="505">
        <v>3.0</v>
      </c>
      <c r="F1110" s="505">
        <v>2.0</v>
      </c>
      <c r="G1110" s="505">
        <v>3.0</v>
      </c>
      <c r="H1110" s="505">
        <v>2.0</v>
      </c>
      <c r="I1110" s="505">
        <v>10.0</v>
      </c>
      <c r="J1110" s="15"/>
      <c r="K1110" s="15"/>
      <c r="L1110" s="15"/>
      <c r="M1110" s="15"/>
      <c r="N1110" s="15"/>
      <c r="O1110" s="15"/>
      <c r="P1110" s="15"/>
    </row>
    <row r="1111" ht="15.75" customHeight="1">
      <c r="A1111" s="16"/>
      <c r="B1111" s="16"/>
      <c r="C1111" s="16"/>
      <c r="D1111" s="16"/>
      <c r="E1111" s="505">
        <v>3.0</v>
      </c>
      <c r="F1111" s="505">
        <v>2.0</v>
      </c>
      <c r="G1111" s="505">
        <v>3.0</v>
      </c>
      <c r="H1111" s="505">
        <v>2.0</v>
      </c>
      <c r="I1111" s="505">
        <v>10.0</v>
      </c>
      <c r="J1111" s="16"/>
      <c r="K1111" s="16"/>
      <c r="L1111" s="16"/>
      <c r="M1111" s="16"/>
      <c r="N1111" s="16"/>
      <c r="O1111" s="16"/>
      <c r="P1111" s="16"/>
    </row>
    <row r="1112" ht="15.75" customHeight="1">
      <c r="A1112" s="579">
        <v>89.0</v>
      </c>
      <c r="B1112" s="581" t="s">
        <v>291</v>
      </c>
      <c r="C1112" s="593" t="s">
        <v>292</v>
      </c>
      <c r="D1112" s="593" t="s">
        <v>293</v>
      </c>
      <c r="E1112" s="525">
        <v>3.0</v>
      </c>
      <c r="F1112" s="525">
        <v>2.0</v>
      </c>
      <c r="G1112" s="525">
        <v>3.0</v>
      </c>
      <c r="H1112" s="525">
        <v>2.0</v>
      </c>
      <c r="I1112" s="525">
        <v>10.0</v>
      </c>
      <c r="J1112" s="575">
        <f>AVERAGE(I1112:I1123)</f>
        <v>8.75</v>
      </c>
      <c r="K1112" s="581">
        <v>3.0</v>
      </c>
      <c r="L1112" s="581">
        <v>3.0</v>
      </c>
      <c r="M1112" s="581">
        <v>2.0</v>
      </c>
      <c r="N1112" s="581">
        <v>4.0</v>
      </c>
      <c r="O1112" s="576">
        <f>SUM(K1112:N1123)</f>
        <v>12</v>
      </c>
      <c r="P1112" s="577">
        <f>SUM(J1112,O1112)</f>
        <v>20.75</v>
      </c>
    </row>
    <row r="1113" ht="15.75" customHeight="1">
      <c r="A1113" s="15"/>
      <c r="B1113" s="15"/>
      <c r="C1113" s="15"/>
      <c r="D1113" s="15"/>
      <c r="E1113" s="525">
        <v>3.0</v>
      </c>
      <c r="F1113" s="525">
        <v>2.0</v>
      </c>
      <c r="G1113" s="525">
        <v>3.0</v>
      </c>
      <c r="H1113" s="525">
        <v>2.0</v>
      </c>
      <c r="I1113" s="525">
        <v>10.0</v>
      </c>
      <c r="J1113" s="15"/>
      <c r="K1113" s="15"/>
      <c r="L1113" s="15"/>
      <c r="M1113" s="15"/>
      <c r="N1113" s="15"/>
      <c r="O1113" s="15"/>
      <c r="P1113" s="15"/>
    </row>
    <row r="1114" ht="15.75" customHeight="1">
      <c r="A1114" s="15"/>
      <c r="B1114" s="15"/>
      <c r="C1114" s="15"/>
      <c r="D1114" s="15"/>
      <c r="E1114" s="525">
        <v>3.0</v>
      </c>
      <c r="F1114" s="525">
        <v>2.0</v>
      </c>
      <c r="G1114" s="525">
        <v>3.0</v>
      </c>
      <c r="H1114" s="525">
        <v>2.0</v>
      </c>
      <c r="I1114" s="525">
        <v>10.0</v>
      </c>
      <c r="J1114" s="15"/>
      <c r="K1114" s="15"/>
      <c r="L1114" s="15"/>
      <c r="M1114" s="15"/>
      <c r="N1114" s="15"/>
      <c r="O1114" s="15"/>
      <c r="P1114" s="15"/>
    </row>
    <row r="1115" ht="15.75" customHeight="1">
      <c r="A1115" s="15"/>
      <c r="B1115" s="15"/>
      <c r="C1115" s="15"/>
      <c r="D1115" s="15"/>
      <c r="E1115" s="525">
        <v>3.0</v>
      </c>
      <c r="F1115" s="525">
        <v>2.0</v>
      </c>
      <c r="G1115" s="525">
        <v>3.0</v>
      </c>
      <c r="H1115" s="525">
        <v>2.0</v>
      </c>
      <c r="I1115" s="525">
        <v>10.0</v>
      </c>
      <c r="J1115" s="15"/>
      <c r="K1115" s="15"/>
      <c r="L1115" s="15"/>
      <c r="M1115" s="15"/>
      <c r="N1115" s="15"/>
      <c r="O1115" s="15"/>
      <c r="P1115" s="15"/>
    </row>
    <row r="1116" ht="15.75" customHeight="1">
      <c r="A1116" s="15"/>
      <c r="B1116" s="15"/>
      <c r="C1116" s="15"/>
      <c r="D1116" s="15"/>
      <c r="E1116" s="525">
        <v>2.0</v>
      </c>
      <c r="F1116" s="525">
        <v>2.0</v>
      </c>
      <c r="G1116" s="525">
        <v>3.0</v>
      </c>
      <c r="H1116" s="525">
        <v>2.0</v>
      </c>
      <c r="I1116" s="525">
        <v>9.0</v>
      </c>
      <c r="J1116" s="15"/>
      <c r="K1116" s="15"/>
      <c r="L1116" s="15"/>
      <c r="M1116" s="15"/>
      <c r="N1116" s="15"/>
      <c r="O1116" s="15"/>
      <c r="P1116" s="15"/>
    </row>
    <row r="1117" ht="15.75" customHeight="1">
      <c r="A1117" s="15"/>
      <c r="B1117" s="15"/>
      <c r="C1117" s="15"/>
      <c r="D1117" s="15"/>
      <c r="E1117" s="525">
        <v>3.0</v>
      </c>
      <c r="F1117" s="525">
        <v>2.0</v>
      </c>
      <c r="G1117" s="525">
        <v>2.0</v>
      </c>
      <c r="H1117" s="525">
        <v>2.0</v>
      </c>
      <c r="I1117" s="525">
        <v>9.0</v>
      </c>
      <c r="J1117" s="15"/>
      <c r="K1117" s="15"/>
      <c r="L1117" s="15"/>
      <c r="M1117" s="15"/>
      <c r="N1117" s="15"/>
      <c r="O1117" s="15"/>
      <c r="P1117" s="15"/>
    </row>
    <row r="1118" ht="15.75" customHeight="1">
      <c r="A1118" s="15"/>
      <c r="B1118" s="15"/>
      <c r="C1118" s="15"/>
      <c r="D1118" s="15"/>
      <c r="E1118" s="525">
        <v>2.0</v>
      </c>
      <c r="F1118" s="525">
        <v>2.0</v>
      </c>
      <c r="G1118" s="525">
        <v>3.0</v>
      </c>
      <c r="H1118" s="525">
        <v>1.0</v>
      </c>
      <c r="I1118" s="525">
        <v>8.0</v>
      </c>
      <c r="J1118" s="15"/>
      <c r="K1118" s="15"/>
      <c r="L1118" s="15"/>
      <c r="M1118" s="15"/>
      <c r="N1118" s="15"/>
      <c r="O1118" s="15"/>
      <c r="P1118" s="15"/>
    </row>
    <row r="1119" ht="15.75" customHeight="1">
      <c r="A1119" s="15"/>
      <c r="B1119" s="15"/>
      <c r="C1119" s="15"/>
      <c r="D1119" s="15"/>
      <c r="E1119" s="525">
        <v>3.0</v>
      </c>
      <c r="F1119" s="525">
        <v>1.0</v>
      </c>
      <c r="G1119" s="525">
        <v>2.0</v>
      </c>
      <c r="H1119" s="525">
        <v>1.0</v>
      </c>
      <c r="I1119" s="525">
        <v>7.0</v>
      </c>
      <c r="J1119" s="15"/>
      <c r="K1119" s="15"/>
      <c r="L1119" s="15"/>
      <c r="M1119" s="15"/>
      <c r="N1119" s="15"/>
      <c r="O1119" s="15"/>
      <c r="P1119" s="15"/>
    </row>
    <row r="1120" ht="15.75" customHeight="1">
      <c r="A1120" s="15"/>
      <c r="B1120" s="15"/>
      <c r="C1120" s="15"/>
      <c r="D1120" s="15"/>
      <c r="E1120" s="525">
        <v>3.0</v>
      </c>
      <c r="F1120" s="525">
        <v>1.0</v>
      </c>
      <c r="G1120" s="525">
        <v>3.0</v>
      </c>
      <c r="H1120" s="525">
        <v>1.0</v>
      </c>
      <c r="I1120" s="525">
        <v>8.0</v>
      </c>
      <c r="J1120" s="15"/>
      <c r="K1120" s="15"/>
      <c r="L1120" s="15"/>
      <c r="M1120" s="15"/>
      <c r="N1120" s="15"/>
      <c r="O1120" s="15"/>
      <c r="P1120" s="15"/>
    </row>
    <row r="1121" ht="15.75" customHeight="1">
      <c r="A1121" s="15"/>
      <c r="B1121" s="15"/>
      <c r="C1121" s="15"/>
      <c r="D1121" s="15"/>
      <c r="E1121" s="525">
        <v>3.0</v>
      </c>
      <c r="F1121" s="525">
        <v>1.0</v>
      </c>
      <c r="G1121" s="525">
        <v>3.0</v>
      </c>
      <c r="H1121" s="525">
        <v>1.0</v>
      </c>
      <c r="I1121" s="525">
        <v>8.0</v>
      </c>
      <c r="J1121" s="15"/>
      <c r="K1121" s="15"/>
      <c r="L1121" s="15"/>
      <c r="M1121" s="15"/>
      <c r="N1121" s="15"/>
      <c r="O1121" s="15"/>
      <c r="P1121" s="15"/>
    </row>
    <row r="1122" ht="15.75" customHeight="1">
      <c r="A1122" s="15"/>
      <c r="B1122" s="15"/>
      <c r="C1122" s="15"/>
      <c r="D1122" s="15"/>
      <c r="E1122" s="525">
        <v>3.0</v>
      </c>
      <c r="F1122" s="525">
        <v>1.0</v>
      </c>
      <c r="G1122" s="525">
        <v>3.0</v>
      </c>
      <c r="H1122" s="525">
        <v>1.0</v>
      </c>
      <c r="I1122" s="525">
        <v>8.0</v>
      </c>
      <c r="J1122" s="15"/>
      <c r="K1122" s="15"/>
      <c r="L1122" s="15"/>
      <c r="M1122" s="15"/>
      <c r="N1122" s="15"/>
      <c r="O1122" s="15"/>
      <c r="P1122" s="15"/>
    </row>
    <row r="1123" ht="15.75" customHeight="1">
      <c r="A1123" s="16"/>
      <c r="B1123" s="16"/>
      <c r="C1123" s="16"/>
      <c r="D1123" s="16"/>
      <c r="E1123" s="525">
        <v>3.0</v>
      </c>
      <c r="F1123" s="525">
        <v>1.0</v>
      </c>
      <c r="G1123" s="525">
        <v>3.0</v>
      </c>
      <c r="H1123" s="525">
        <v>1.0</v>
      </c>
      <c r="I1123" s="525">
        <v>8.0</v>
      </c>
      <c r="J1123" s="16"/>
      <c r="K1123" s="16"/>
      <c r="L1123" s="16"/>
      <c r="M1123" s="16"/>
      <c r="N1123" s="16"/>
      <c r="O1123" s="16"/>
      <c r="P1123" s="16"/>
    </row>
    <row r="1124" ht="15.75" customHeight="1">
      <c r="A1124" s="480">
        <v>90.0</v>
      </c>
      <c r="B1124" s="581" t="s">
        <v>294</v>
      </c>
      <c r="C1124" s="593" t="s">
        <v>295</v>
      </c>
      <c r="D1124" s="593" t="s">
        <v>296</v>
      </c>
      <c r="E1124" s="525">
        <v>3.0</v>
      </c>
      <c r="F1124" s="525">
        <v>2.0</v>
      </c>
      <c r="G1124" s="525">
        <v>3.0</v>
      </c>
      <c r="H1124" s="525">
        <v>2.0</v>
      </c>
      <c r="I1124" s="525">
        <v>10.0</v>
      </c>
      <c r="J1124" s="575">
        <f>AVERAGE(I1124:I1135)</f>
        <v>8.75</v>
      </c>
      <c r="K1124" s="581">
        <v>3.0</v>
      </c>
      <c r="L1124" s="581">
        <v>3.0</v>
      </c>
      <c r="M1124" s="581">
        <v>3.0</v>
      </c>
      <c r="N1124" s="581">
        <v>3.0</v>
      </c>
      <c r="O1124" s="576">
        <f>SUM(K1124:N1135)</f>
        <v>12</v>
      </c>
      <c r="P1124" s="577">
        <f>SUM(J1124,O1124)</f>
        <v>20.75</v>
      </c>
    </row>
    <row r="1125" ht="15.75" customHeight="1">
      <c r="A1125" s="394"/>
      <c r="B1125" s="15"/>
      <c r="C1125" s="15"/>
      <c r="D1125" s="15"/>
      <c r="E1125" s="525">
        <v>3.0</v>
      </c>
      <c r="F1125" s="525">
        <v>2.0</v>
      </c>
      <c r="G1125" s="525">
        <v>3.0</v>
      </c>
      <c r="H1125" s="525">
        <v>2.0</v>
      </c>
      <c r="I1125" s="525">
        <v>10.0</v>
      </c>
      <c r="J1125" s="15"/>
      <c r="K1125" s="15"/>
      <c r="L1125" s="15"/>
      <c r="M1125" s="15"/>
      <c r="N1125" s="15"/>
      <c r="O1125" s="15"/>
      <c r="P1125" s="15"/>
    </row>
    <row r="1126" ht="15.75" customHeight="1">
      <c r="A1126" s="394"/>
      <c r="B1126" s="15"/>
      <c r="C1126" s="15"/>
      <c r="D1126" s="15"/>
      <c r="E1126" s="525">
        <v>3.0</v>
      </c>
      <c r="F1126" s="525">
        <v>2.0</v>
      </c>
      <c r="G1126" s="525">
        <v>3.0</v>
      </c>
      <c r="H1126" s="525">
        <v>2.0</v>
      </c>
      <c r="I1126" s="525">
        <v>10.0</v>
      </c>
      <c r="J1126" s="15"/>
      <c r="K1126" s="15"/>
      <c r="L1126" s="15"/>
      <c r="M1126" s="15"/>
      <c r="N1126" s="15"/>
      <c r="O1126" s="15"/>
      <c r="P1126" s="15"/>
    </row>
    <row r="1127" ht="15.75" customHeight="1">
      <c r="A1127" s="394"/>
      <c r="B1127" s="15"/>
      <c r="C1127" s="15"/>
      <c r="D1127" s="15"/>
      <c r="E1127" s="525">
        <v>3.0</v>
      </c>
      <c r="F1127" s="525">
        <v>2.0</v>
      </c>
      <c r="G1127" s="525">
        <v>3.0</v>
      </c>
      <c r="H1127" s="525">
        <v>2.0</v>
      </c>
      <c r="I1127" s="525">
        <v>10.0</v>
      </c>
      <c r="J1127" s="15"/>
      <c r="K1127" s="15"/>
      <c r="L1127" s="15"/>
      <c r="M1127" s="15"/>
      <c r="N1127" s="15"/>
      <c r="O1127" s="15"/>
      <c r="P1127" s="15"/>
    </row>
    <row r="1128" ht="15.75" customHeight="1">
      <c r="A1128" s="394"/>
      <c r="B1128" s="15"/>
      <c r="C1128" s="15"/>
      <c r="D1128" s="15"/>
      <c r="E1128" s="525">
        <v>2.0</v>
      </c>
      <c r="F1128" s="525">
        <v>2.0</v>
      </c>
      <c r="G1128" s="525">
        <v>3.0</v>
      </c>
      <c r="H1128" s="525">
        <v>2.0</v>
      </c>
      <c r="I1128" s="525">
        <v>9.0</v>
      </c>
      <c r="J1128" s="15"/>
      <c r="K1128" s="15"/>
      <c r="L1128" s="15"/>
      <c r="M1128" s="15"/>
      <c r="N1128" s="15"/>
      <c r="O1128" s="15"/>
      <c r="P1128" s="15"/>
    </row>
    <row r="1129" ht="15.75" customHeight="1">
      <c r="A1129" s="394"/>
      <c r="B1129" s="15"/>
      <c r="C1129" s="15"/>
      <c r="D1129" s="15"/>
      <c r="E1129" s="525">
        <v>3.0</v>
      </c>
      <c r="F1129" s="525">
        <v>2.0</v>
      </c>
      <c r="G1129" s="525">
        <v>2.0</v>
      </c>
      <c r="H1129" s="525">
        <v>2.0</v>
      </c>
      <c r="I1129" s="525">
        <v>9.0</v>
      </c>
      <c r="J1129" s="15"/>
      <c r="K1129" s="15"/>
      <c r="L1129" s="15"/>
      <c r="M1129" s="15"/>
      <c r="N1129" s="15"/>
      <c r="O1129" s="15"/>
      <c r="P1129" s="15"/>
    </row>
    <row r="1130" ht="15.75" customHeight="1">
      <c r="A1130" s="394"/>
      <c r="B1130" s="15"/>
      <c r="C1130" s="15"/>
      <c r="D1130" s="15"/>
      <c r="E1130" s="525">
        <v>2.0</v>
      </c>
      <c r="F1130" s="525">
        <v>2.0</v>
      </c>
      <c r="G1130" s="525">
        <v>3.0</v>
      </c>
      <c r="H1130" s="525">
        <v>1.0</v>
      </c>
      <c r="I1130" s="525">
        <v>8.0</v>
      </c>
      <c r="J1130" s="15"/>
      <c r="K1130" s="15"/>
      <c r="L1130" s="15"/>
      <c r="M1130" s="15"/>
      <c r="N1130" s="15"/>
      <c r="O1130" s="15"/>
      <c r="P1130" s="15"/>
    </row>
    <row r="1131" ht="15.75" customHeight="1">
      <c r="A1131" s="394"/>
      <c r="B1131" s="15"/>
      <c r="C1131" s="15"/>
      <c r="D1131" s="15"/>
      <c r="E1131" s="525">
        <v>3.0</v>
      </c>
      <c r="F1131" s="525">
        <v>1.0</v>
      </c>
      <c r="G1131" s="525">
        <v>3.0</v>
      </c>
      <c r="H1131" s="525">
        <v>1.0</v>
      </c>
      <c r="I1131" s="525">
        <v>8.0</v>
      </c>
      <c r="J1131" s="15"/>
      <c r="K1131" s="15"/>
      <c r="L1131" s="15"/>
      <c r="M1131" s="15"/>
      <c r="N1131" s="15"/>
      <c r="O1131" s="15"/>
      <c r="P1131" s="15"/>
    </row>
    <row r="1132" ht="15.75" customHeight="1">
      <c r="A1132" s="394"/>
      <c r="B1132" s="15"/>
      <c r="C1132" s="15"/>
      <c r="D1132" s="15"/>
      <c r="E1132" s="525">
        <v>3.0</v>
      </c>
      <c r="F1132" s="525">
        <v>1.0</v>
      </c>
      <c r="G1132" s="525">
        <v>3.0</v>
      </c>
      <c r="H1132" s="525">
        <v>1.0</v>
      </c>
      <c r="I1132" s="525">
        <v>8.0</v>
      </c>
      <c r="J1132" s="15"/>
      <c r="K1132" s="15"/>
      <c r="L1132" s="15"/>
      <c r="M1132" s="15"/>
      <c r="N1132" s="15"/>
      <c r="O1132" s="15"/>
      <c r="P1132" s="15"/>
    </row>
    <row r="1133" ht="15.75" customHeight="1">
      <c r="A1133" s="394"/>
      <c r="B1133" s="15"/>
      <c r="C1133" s="15"/>
      <c r="D1133" s="15"/>
      <c r="E1133" s="525">
        <v>3.0</v>
      </c>
      <c r="F1133" s="525">
        <v>1.0</v>
      </c>
      <c r="G1133" s="525">
        <v>3.0</v>
      </c>
      <c r="H1133" s="525">
        <v>1.0</v>
      </c>
      <c r="I1133" s="525">
        <v>8.0</v>
      </c>
      <c r="J1133" s="15"/>
      <c r="K1133" s="15"/>
      <c r="L1133" s="15"/>
      <c r="M1133" s="15"/>
      <c r="N1133" s="15"/>
      <c r="O1133" s="15"/>
      <c r="P1133" s="15"/>
    </row>
    <row r="1134" ht="15.75" customHeight="1">
      <c r="A1134" s="394"/>
      <c r="B1134" s="15"/>
      <c r="C1134" s="15"/>
      <c r="D1134" s="15"/>
      <c r="E1134" s="525">
        <v>3.0</v>
      </c>
      <c r="F1134" s="525">
        <v>1.0</v>
      </c>
      <c r="G1134" s="525">
        <v>2.0</v>
      </c>
      <c r="H1134" s="525">
        <v>1.0</v>
      </c>
      <c r="I1134" s="525">
        <v>7.0</v>
      </c>
      <c r="J1134" s="15"/>
      <c r="K1134" s="15"/>
      <c r="L1134" s="15"/>
      <c r="M1134" s="15"/>
      <c r="N1134" s="15"/>
      <c r="O1134" s="15"/>
      <c r="P1134" s="15"/>
    </row>
    <row r="1135" ht="15.75" customHeight="1">
      <c r="A1135" s="80"/>
      <c r="B1135" s="16"/>
      <c r="C1135" s="16"/>
      <c r="D1135" s="16"/>
      <c r="E1135" s="525">
        <v>3.0</v>
      </c>
      <c r="F1135" s="525">
        <v>1.0</v>
      </c>
      <c r="G1135" s="525">
        <v>3.0</v>
      </c>
      <c r="H1135" s="525">
        <v>1.0</v>
      </c>
      <c r="I1135" s="525">
        <v>8.0</v>
      </c>
      <c r="J1135" s="16"/>
      <c r="K1135" s="16"/>
      <c r="L1135" s="16"/>
      <c r="M1135" s="16"/>
      <c r="N1135" s="16"/>
      <c r="O1135" s="16"/>
      <c r="P1135" s="16"/>
    </row>
    <row r="1136" ht="15.75" customHeight="1">
      <c r="A1136" s="480">
        <v>91.0</v>
      </c>
      <c r="B1136" s="481" t="s">
        <v>297</v>
      </c>
      <c r="C1136" s="482" t="s">
        <v>298</v>
      </c>
      <c r="D1136" s="483" t="s">
        <v>299</v>
      </c>
      <c r="E1136" s="505">
        <v>3.0</v>
      </c>
      <c r="F1136" s="505">
        <v>2.0</v>
      </c>
      <c r="G1136" s="505">
        <v>3.0</v>
      </c>
      <c r="H1136" s="505">
        <v>2.0</v>
      </c>
      <c r="I1136" s="505">
        <v>10.0</v>
      </c>
      <c r="J1136" s="506">
        <v>9.7</v>
      </c>
      <c r="K1136" s="506">
        <v>3.0</v>
      </c>
      <c r="L1136" s="506">
        <v>3.0</v>
      </c>
      <c r="M1136" s="506">
        <v>3.0</v>
      </c>
      <c r="N1136" s="506">
        <v>4.0</v>
      </c>
      <c r="O1136" s="506">
        <v>13.0</v>
      </c>
      <c r="P1136" s="507">
        <f>SUM(J1136,O1136)</f>
        <v>22.7</v>
      </c>
    </row>
    <row r="1137" ht="15.75" customHeight="1">
      <c r="A1137" s="394"/>
      <c r="B1137" s="15"/>
      <c r="C1137" s="15"/>
      <c r="D1137" s="15"/>
      <c r="E1137" s="505">
        <v>3.0</v>
      </c>
      <c r="F1137" s="505">
        <v>2.0</v>
      </c>
      <c r="G1137" s="505">
        <v>3.0</v>
      </c>
      <c r="H1137" s="505">
        <v>2.0</v>
      </c>
      <c r="I1137" s="505">
        <v>10.0</v>
      </c>
      <c r="J1137" s="15"/>
      <c r="K1137" s="15"/>
      <c r="L1137" s="15"/>
      <c r="M1137" s="15"/>
      <c r="N1137" s="15"/>
      <c r="O1137" s="15"/>
      <c r="P1137" s="15"/>
    </row>
    <row r="1138" ht="15.75" customHeight="1">
      <c r="A1138" s="394"/>
      <c r="B1138" s="15"/>
      <c r="C1138" s="15"/>
      <c r="D1138" s="15"/>
      <c r="E1138" s="505">
        <v>3.0</v>
      </c>
      <c r="F1138" s="505">
        <v>2.0</v>
      </c>
      <c r="G1138" s="505">
        <v>3.0</v>
      </c>
      <c r="H1138" s="505">
        <v>2.0</v>
      </c>
      <c r="I1138" s="505">
        <v>10.0</v>
      </c>
      <c r="J1138" s="15"/>
      <c r="K1138" s="15"/>
      <c r="L1138" s="15"/>
      <c r="M1138" s="15"/>
      <c r="N1138" s="15"/>
      <c r="O1138" s="15"/>
      <c r="P1138" s="15"/>
    </row>
    <row r="1139" ht="15.75" customHeight="1">
      <c r="A1139" s="394"/>
      <c r="B1139" s="15"/>
      <c r="C1139" s="15"/>
      <c r="D1139" s="15"/>
      <c r="E1139" s="505">
        <v>3.0</v>
      </c>
      <c r="F1139" s="505">
        <v>2.0</v>
      </c>
      <c r="G1139" s="505">
        <v>3.0</v>
      </c>
      <c r="H1139" s="505">
        <v>2.0</v>
      </c>
      <c r="I1139" s="505">
        <v>10.0</v>
      </c>
      <c r="J1139" s="15"/>
      <c r="K1139" s="15"/>
      <c r="L1139" s="15"/>
      <c r="M1139" s="15"/>
      <c r="N1139" s="15"/>
      <c r="O1139" s="15"/>
      <c r="P1139" s="15"/>
    </row>
    <row r="1140" ht="15.75" customHeight="1">
      <c r="A1140" s="394"/>
      <c r="B1140" s="15"/>
      <c r="C1140" s="15"/>
      <c r="D1140" s="15"/>
      <c r="E1140" s="505">
        <v>3.0</v>
      </c>
      <c r="F1140" s="505">
        <v>2.0</v>
      </c>
      <c r="G1140" s="505">
        <v>3.0</v>
      </c>
      <c r="H1140" s="505">
        <v>2.0</v>
      </c>
      <c r="I1140" s="505">
        <v>10.0</v>
      </c>
      <c r="J1140" s="15"/>
      <c r="K1140" s="15"/>
      <c r="L1140" s="15"/>
      <c r="M1140" s="15"/>
      <c r="N1140" s="15"/>
      <c r="O1140" s="15"/>
      <c r="P1140" s="15"/>
    </row>
    <row r="1141" ht="15.75" customHeight="1">
      <c r="A1141" s="394"/>
      <c r="B1141" s="15"/>
      <c r="C1141" s="15"/>
      <c r="D1141" s="15"/>
      <c r="E1141" s="505">
        <v>3.0</v>
      </c>
      <c r="F1141" s="505">
        <v>2.0</v>
      </c>
      <c r="G1141" s="505">
        <v>3.0</v>
      </c>
      <c r="H1141" s="505">
        <v>2.0</v>
      </c>
      <c r="I1141" s="505">
        <v>10.0</v>
      </c>
      <c r="J1141" s="15"/>
      <c r="K1141" s="15"/>
      <c r="L1141" s="15"/>
      <c r="M1141" s="15"/>
      <c r="N1141" s="15"/>
      <c r="O1141" s="15"/>
      <c r="P1141" s="15"/>
    </row>
    <row r="1142" ht="15.75" customHeight="1">
      <c r="A1142" s="394"/>
      <c r="B1142" s="15"/>
      <c r="C1142" s="15"/>
      <c r="D1142" s="15"/>
      <c r="E1142" s="505">
        <v>3.0</v>
      </c>
      <c r="F1142" s="505">
        <v>2.0</v>
      </c>
      <c r="G1142" s="505">
        <v>2.0</v>
      </c>
      <c r="H1142" s="505">
        <v>2.0</v>
      </c>
      <c r="I1142" s="505">
        <v>9.0</v>
      </c>
      <c r="J1142" s="15"/>
      <c r="K1142" s="15"/>
      <c r="L1142" s="15"/>
      <c r="M1142" s="15"/>
      <c r="N1142" s="15"/>
      <c r="O1142" s="15"/>
      <c r="P1142" s="15"/>
    </row>
    <row r="1143" ht="15.75" customHeight="1">
      <c r="A1143" s="394"/>
      <c r="B1143" s="15"/>
      <c r="C1143" s="15"/>
      <c r="D1143" s="15"/>
      <c r="E1143" s="505">
        <v>2.0</v>
      </c>
      <c r="F1143" s="505">
        <v>2.0</v>
      </c>
      <c r="G1143" s="505">
        <v>3.0</v>
      </c>
      <c r="H1143" s="505">
        <v>2.0</v>
      </c>
      <c r="I1143" s="505">
        <v>9.0</v>
      </c>
      <c r="J1143" s="15"/>
      <c r="K1143" s="15"/>
      <c r="L1143" s="15"/>
      <c r="M1143" s="15"/>
      <c r="N1143" s="15"/>
      <c r="O1143" s="15"/>
      <c r="P1143" s="15"/>
    </row>
    <row r="1144" ht="15.75" customHeight="1">
      <c r="A1144" s="394"/>
      <c r="B1144" s="15"/>
      <c r="C1144" s="15"/>
      <c r="D1144" s="15"/>
      <c r="E1144" s="505">
        <v>2.0</v>
      </c>
      <c r="F1144" s="505">
        <v>2.0</v>
      </c>
      <c r="G1144" s="505">
        <v>3.0</v>
      </c>
      <c r="H1144" s="505">
        <v>2.0</v>
      </c>
      <c r="I1144" s="505">
        <v>9.0</v>
      </c>
      <c r="J1144" s="15"/>
      <c r="K1144" s="15"/>
      <c r="L1144" s="15"/>
      <c r="M1144" s="15"/>
      <c r="N1144" s="15"/>
      <c r="O1144" s="15"/>
      <c r="P1144" s="15"/>
    </row>
    <row r="1145" ht="15.75" customHeight="1">
      <c r="A1145" s="394"/>
      <c r="B1145" s="15"/>
      <c r="C1145" s="15"/>
      <c r="D1145" s="15"/>
      <c r="E1145" s="505">
        <v>3.0</v>
      </c>
      <c r="F1145" s="505">
        <v>2.0</v>
      </c>
      <c r="G1145" s="505">
        <v>3.0</v>
      </c>
      <c r="H1145" s="505">
        <v>2.0</v>
      </c>
      <c r="I1145" s="505">
        <v>10.0</v>
      </c>
      <c r="J1145" s="15"/>
      <c r="K1145" s="15"/>
      <c r="L1145" s="15"/>
      <c r="M1145" s="15"/>
      <c r="N1145" s="15"/>
      <c r="O1145" s="15"/>
      <c r="P1145" s="15"/>
    </row>
    <row r="1146" ht="15.75" customHeight="1">
      <c r="A1146" s="394"/>
      <c r="B1146" s="15"/>
      <c r="C1146" s="15"/>
      <c r="D1146" s="15"/>
      <c r="E1146" s="505">
        <v>3.0</v>
      </c>
      <c r="F1146" s="505">
        <v>2.0</v>
      </c>
      <c r="G1146" s="505">
        <v>3.0</v>
      </c>
      <c r="H1146" s="505">
        <v>2.0</v>
      </c>
      <c r="I1146" s="505">
        <v>10.0</v>
      </c>
      <c r="J1146" s="15"/>
      <c r="K1146" s="15"/>
      <c r="L1146" s="15"/>
      <c r="M1146" s="15"/>
      <c r="N1146" s="15"/>
      <c r="O1146" s="15"/>
      <c r="P1146" s="15"/>
    </row>
    <row r="1147" ht="15.75" customHeight="1">
      <c r="A1147" s="394"/>
      <c r="B1147" s="15"/>
      <c r="C1147" s="15"/>
      <c r="D1147" s="15"/>
      <c r="E1147" s="505">
        <v>3.0</v>
      </c>
      <c r="F1147" s="505">
        <v>2.0</v>
      </c>
      <c r="G1147" s="505">
        <v>3.0</v>
      </c>
      <c r="H1147" s="505">
        <v>2.0</v>
      </c>
      <c r="I1147" s="505">
        <v>10.0</v>
      </c>
      <c r="J1147" s="15"/>
      <c r="K1147" s="15"/>
      <c r="L1147" s="15"/>
      <c r="M1147" s="15"/>
      <c r="N1147" s="15"/>
      <c r="O1147" s="15"/>
      <c r="P1147" s="15"/>
    </row>
    <row r="1148" ht="15.75" customHeight="1">
      <c r="A1148" s="394"/>
      <c r="B1148" s="15"/>
      <c r="C1148" s="15"/>
      <c r="D1148" s="15"/>
      <c r="E1148" s="505">
        <v>3.0</v>
      </c>
      <c r="F1148" s="505">
        <v>2.0</v>
      </c>
      <c r="G1148" s="505">
        <v>3.0</v>
      </c>
      <c r="H1148" s="505">
        <v>2.0</v>
      </c>
      <c r="I1148" s="505">
        <v>10.0</v>
      </c>
      <c r="J1148" s="15"/>
      <c r="K1148" s="15"/>
      <c r="L1148" s="15"/>
      <c r="M1148" s="15"/>
      <c r="N1148" s="15"/>
      <c r="O1148" s="15"/>
      <c r="P1148" s="15"/>
    </row>
    <row r="1149" ht="15.75" customHeight="1">
      <c r="A1149" s="394"/>
      <c r="B1149" s="16"/>
      <c r="C1149" s="16"/>
      <c r="D1149" s="16"/>
      <c r="E1149" s="505">
        <v>3.0</v>
      </c>
      <c r="F1149" s="505">
        <v>2.0</v>
      </c>
      <c r="G1149" s="505">
        <v>3.0</v>
      </c>
      <c r="H1149" s="505">
        <v>2.0</v>
      </c>
      <c r="I1149" s="505">
        <v>10.0</v>
      </c>
      <c r="J1149" s="16"/>
      <c r="K1149" s="16"/>
      <c r="L1149" s="16"/>
      <c r="M1149" s="16"/>
      <c r="N1149" s="16"/>
      <c r="O1149" s="16"/>
      <c r="P1149" s="16"/>
    </row>
    <row r="1150" ht="15.75" customHeight="1">
      <c r="A1150" s="480">
        <v>93.0</v>
      </c>
      <c r="B1150" s="481" t="s">
        <v>300</v>
      </c>
      <c r="C1150" s="482" t="s">
        <v>301</v>
      </c>
      <c r="D1150" s="483" t="s">
        <v>302</v>
      </c>
      <c r="E1150" s="505">
        <v>3.0</v>
      </c>
      <c r="F1150" s="505">
        <v>2.0</v>
      </c>
      <c r="G1150" s="505">
        <v>3.0</v>
      </c>
      <c r="H1150" s="505">
        <v>2.0</v>
      </c>
      <c r="I1150" s="505">
        <v>10.0</v>
      </c>
      <c r="J1150" s="506">
        <v>9.25</v>
      </c>
      <c r="K1150" s="506">
        <v>3.0</v>
      </c>
      <c r="L1150" s="506">
        <v>3.0</v>
      </c>
      <c r="M1150" s="506">
        <v>3.0</v>
      </c>
      <c r="N1150" s="506">
        <v>4.0</v>
      </c>
      <c r="O1150" s="506">
        <v>13.0</v>
      </c>
      <c r="P1150" s="507">
        <f>SUM(J1150,O1150)</f>
        <v>22.25</v>
      </c>
    </row>
    <row r="1151" ht="15.75" customHeight="1">
      <c r="A1151" s="394"/>
      <c r="B1151" s="15"/>
      <c r="C1151" s="15"/>
      <c r="D1151" s="15"/>
      <c r="E1151" s="505">
        <v>3.0</v>
      </c>
      <c r="F1151" s="505">
        <v>2.0</v>
      </c>
      <c r="G1151" s="505">
        <v>3.0</v>
      </c>
      <c r="H1151" s="505">
        <v>2.0</v>
      </c>
      <c r="I1151" s="505">
        <v>10.0</v>
      </c>
      <c r="J1151" s="15"/>
      <c r="K1151" s="15"/>
      <c r="L1151" s="15"/>
      <c r="M1151" s="15"/>
      <c r="N1151" s="15"/>
      <c r="O1151" s="15"/>
      <c r="P1151" s="15"/>
    </row>
    <row r="1152" ht="15.75" customHeight="1">
      <c r="A1152" s="394"/>
      <c r="B1152" s="15"/>
      <c r="C1152" s="15"/>
      <c r="D1152" s="15"/>
      <c r="E1152" s="505">
        <v>3.0</v>
      </c>
      <c r="F1152" s="505">
        <v>2.0</v>
      </c>
      <c r="G1152" s="505">
        <v>3.0</v>
      </c>
      <c r="H1152" s="505">
        <v>2.0</v>
      </c>
      <c r="I1152" s="505">
        <v>10.0</v>
      </c>
      <c r="J1152" s="15"/>
      <c r="K1152" s="15"/>
      <c r="L1152" s="15"/>
      <c r="M1152" s="15"/>
      <c r="N1152" s="15"/>
      <c r="O1152" s="15"/>
      <c r="P1152" s="15"/>
    </row>
    <row r="1153" ht="15.75" customHeight="1">
      <c r="A1153" s="394"/>
      <c r="B1153" s="15"/>
      <c r="C1153" s="15"/>
      <c r="D1153" s="15"/>
      <c r="E1153" s="505">
        <v>3.0</v>
      </c>
      <c r="F1153" s="505">
        <v>2.0</v>
      </c>
      <c r="G1153" s="505">
        <v>2.0</v>
      </c>
      <c r="H1153" s="505">
        <v>2.0</v>
      </c>
      <c r="I1153" s="505">
        <v>9.0</v>
      </c>
      <c r="J1153" s="15"/>
      <c r="K1153" s="15"/>
      <c r="L1153" s="15"/>
      <c r="M1153" s="15"/>
      <c r="N1153" s="15"/>
      <c r="O1153" s="15"/>
      <c r="P1153" s="15"/>
    </row>
    <row r="1154" ht="15.75" customHeight="1">
      <c r="A1154" s="394"/>
      <c r="B1154" s="15"/>
      <c r="C1154" s="15"/>
      <c r="D1154" s="15"/>
      <c r="E1154" s="505">
        <v>2.0</v>
      </c>
      <c r="F1154" s="505">
        <v>2.0</v>
      </c>
      <c r="G1154" s="505">
        <v>3.0</v>
      </c>
      <c r="H1154" s="505">
        <v>2.0</v>
      </c>
      <c r="I1154" s="505">
        <v>9.0</v>
      </c>
      <c r="J1154" s="15"/>
      <c r="K1154" s="15"/>
      <c r="L1154" s="15"/>
      <c r="M1154" s="15"/>
      <c r="N1154" s="15"/>
      <c r="O1154" s="15"/>
      <c r="P1154" s="15"/>
    </row>
    <row r="1155" ht="15.75" customHeight="1">
      <c r="A1155" s="394"/>
      <c r="B1155" s="15"/>
      <c r="C1155" s="15"/>
      <c r="D1155" s="15"/>
      <c r="E1155" s="505">
        <v>3.0</v>
      </c>
      <c r="F1155" s="505">
        <v>2.0</v>
      </c>
      <c r="G1155" s="505">
        <v>2.0</v>
      </c>
      <c r="H1155" s="505">
        <v>2.0</v>
      </c>
      <c r="I1155" s="505">
        <v>9.0</v>
      </c>
      <c r="J1155" s="15"/>
      <c r="K1155" s="15"/>
      <c r="L1155" s="15"/>
      <c r="M1155" s="15"/>
      <c r="N1155" s="15"/>
      <c r="O1155" s="15"/>
      <c r="P1155" s="15"/>
    </row>
    <row r="1156" ht="15.75" customHeight="1">
      <c r="A1156" s="394"/>
      <c r="B1156" s="15"/>
      <c r="C1156" s="15"/>
      <c r="D1156" s="15"/>
      <c r="E1156" s="505">
        <v>2.0</v>
      </c>
      <c r="F1156" s="505">
        <v>1.0</v>
      </c>
      <c r="G1156" s="505">
        <v>3.0</v>
      </c>
      <c r="H1156" s="505">
        <v>2.0</v>
      </c>
      <c r="I1156" s="505">
        <v>8.0</v>
      </c>
      <c r="J1156" s="15"/>
      <c r="K1156" s="15"/>
      <c r="L1156" s="15"/>
      <c r="M1156" s="15"/>
      <c r="N1156" s="15"/>
      <c r="O1156" s="15"/>
      <c r="P1156" s="15"/>
    </row>
    <row r="1157" ht="15.75" customHeight="1">
      <c r="A1157" s="394"/>
      <c r="B1157" s="15"/>
      <c r="C1157" s="15"/>
      <c r="D1157" s="15"/>
      <c r="E1157" s="505">
        <v>3.0</v>
      </c>
      <c r="F1157" s="505">
        <v>1.0</v>
      </c>
      <c r="G1157" s="505">
        <v>2.0</v>
      </c>
      <c r="H1157" s="505">
        <v>2.0</v>
      </c>
      <c r="I1157" s="505">
        <v>8.0</v>
      </c>
      <c r="J1157" s="15"/>
      <c r="K1157" s="15"/>
      <c r="L1157" s="15"/>
      <c r="M1157" s="15"/>
      <c r="N1157" s="15"/>
      <c r="O1157" s="15"/>
      <c r="P1157" s="15"/>
    </row>
    <row r="1158" ht="15.75" customHeight="1">
      <c r="A1158" s="394"/>
      <c r="B1158" s="15"/>
      <c r="C1158" s="15"/>
      <c r="D1158" s="15"/>
      <c r="E1158" s="505">
        <v>3.0</v>
      </c>
      <c r="F1158" s="505">
        <v>2.0</v>
      </c>
      <c r="G1158" s="505">
        <v>2.0</v>
      </c>
      <c r="H1158" s="505">
        <v>2.0</v>
      </c>
      <c r="I1158" s="505">
        <v>9.0</v>
      </c>
      <c r="J1158" s="15"/>
      <c r="K1158" s="15"/>
      <c r="L1158" s="15"/>
      <c r="M1158" s="15"/>
      <c r="N1158" s="15"/>
      <c r="O1158" s="15"/>
      <c r="P1158" s="15"/>
    </row>
    <row r="1159" ht="15.75" customHeight="1">
      <c r="A1159" s="394"/>
      <c r="B1159" s="15"/>
      <c r="C1159" s="15"/>
      <c r="D1159" s="15"/>
      <c r="E1159" s="505">
        <v>2.0</v>
      </c>
      <c r="F1159" s="505">
        <v>2.0</v>
      </c>
      <c r="G1159" s="505">
        <v>3.0</v>
      </c>
      <c r="H1159" s="505">
        <v>2.0</v>
      </c>
      <c r="I1159" s="505">
        <v>9.0</v>
      </c>
      <c r="J1159" s="15"/>
      <c r="K1159" s="15"/>
      <c r="L1159" s="15"/>
      <c r="M1159" s="15"/>
      <c r="N1159" s="15"/>
      <c r="O1159" s="15"/>
      <c r="P1159" s="15"/>
    </row>
    <row r="1160" ht="15.75" customHeight="1">
      <c r="A1160" s="394"/>
      <c r="B1160" s="15"/>
      <c r="C1160" s="15"/>
      <c r="D1160" s="15"/>
      <c r="E1160" s="505">
        <v>3.0</v>
      </c>
      <c r="F1160" s="505">
        <v>2.0</v>
      </c>
      <c r="G1160" s="505">
        <v>3.0</v>
      </c>
      <c r="H1160" s="505">
        <v>2.0</v>
      </c>
      <c r="I1160" s="505">
        <v>10.0</v>
      </c>
      <c r="J1160" s="15"/>
      <c r="K1160" s="15"/>
      <c r="L1160" s="15"/>
      <c r="M1160" s="15"/>
      <c r="N1160" s="15"/>
      <c r="O1160" s="15"/>
      <c r="P1160" s="15"/>
    </row>
    <row r="1161" ht="15.75" customHeight="1">
      <c r="A1161" s="394"/>
      <c r="B1161" s="15"/>
      <c r="C1161" s="15"/>
      <c r="D1161" s="15"/>
      <c r="E1161" s="505">
        <v>3.0</v>
      </c>
      <c r="F1161" s="505">
        <v>2.0</v>
      </c>
      <c r="G1161" s="505">
        <v>3.0</v>
      </c>
      <c r="H1161" s="505">
        <v>2.0</v>
      </c>
      <c r="I1161" s="505">
        <v>10.0</v>
      </c>
      <c r="J1161" s="15"/>
      <c r="K1161" s="15"/>
      <c r="L1161" s="15"/>
      <c r="M1161" s="15"/>
      <c r="N1161" s="15"/>
      <c r="O1161" s="15"/>
      <c r="P1161" s="15"/>
    </row>
    <row r="1162" ht="15.75" customHeight="1">
      <c r="A1162" s="394"/>
      <c r="B1162" s="15"/>
      <c r="C1162" s="15"/>
      <c r="D1162" s="15"/>
      <c r="E1162" s="505"/>
      <c r="F1162" s="505"/>
      <c r="G1162" s="505"/>
      <c r="H1162" s="505"/>
      <c r="I1162" s="505"/>
      <c r="J1162" s="15"/>
      <c r="K1162" s="15"/>
      <c r="L1162" s="15"/>
      <c r="M1162" s="15"/>
      <c r="N1162" s="15"/>
      <c r="O1162" s="15"/>
      <c r="P1162" s="15"/>
    </row>
    <row r="1163" ht="15.75" customHeight="1">
      <c r="A1163" s="394"/>
      <c r="B1163" s="16"/>
      <c r="C1163" s="16"/>
      <c r="D1163" s="16"/>
      <c r="E1163" s="505"/>
      <c r="F1163" s="505"/>
      <c r="G1163" s="505"/>
      <c r="H1163" s="505"/>
      <c r="I1163" s="505"/>
      <c r="J1163" s="16"/>
      <c r="K1163" s="16"/>
      <c r="L1163" s="16"/>
      <c r="M1163" s="16"/>
      <c r="N1163" s="16"/>
      <c r="O1163" s="16"/>
      <c r="P1163" s="16"/>
    </row>
    <row r="1164" ht="15.75" customHeight="1">
      <c r="A1164" s="480">
        <v>94.0</v>
      </c>
      <c r="B1164" s="481" t="s">
        <v>303</v>
      </c>
      <c r="C1164" s="482" t="s">
        <v>304</v>
      </c>
      <c r="D1164" s="483" t="s">
        <v>305</v>
      </c>
      <c r="E1164" s="505">
        <v>3.0</v>
      </c>
      <c r="F1164" s="505">
        <v>2.0</v>
      </c>
      <c r="G1164" s="505">
        <v>3.0</v>
      </c>
      <c r="H1164" s="505">
        <v>2.0</v>
      </c>
      <c r="I1164" s="505">
        <v>10.0</v>
      </c>
      <c r="J1164" s="506">
        <v>9.25</v>
      </c>
      <c r="K1164" s="506">
        <v>3.0</v>
      </c>
      <c r="L1164" s="506">
        <v>3.0</v>
      </c>
      <c r="M1164" s="506">
        <v>3.0</v>
      </c>
      <c r="N1164" s="506">
        <v>5.0</v>
      </c>
      <c r="O1164" s="506">
        <v>14.0</v>
      </c>
      <c r="P1164" s="507">
        <f>SUM(J1164,O1164)</f>
        <v>23.25</v>
      </c>
    </row>
    <row r="1165" ht="15.75" customHeight="1">
      <c r="A1165" s="394"/>
      <c r="B1165" s="15"/>
      <c r="C1165" s="15"/>
      <c r="D1165" s="15"/>
      <c r="E1165" s="505">
        <v>3.0</v>
      </c>
      <c r="F1165" s="505">
        <v>2.0</v>
      </c>
      <c r="G1165" s="505">
        <v>3.0</v>
      </c>
      <c r="H1165" s="505">
        <v>2.0</v>
      </c>
      <c r="I1165" s="505">
        <v>10.0</v>
      </c>
      <c r="J1165" s="15"/>
      <c r="K1165" s="15"/>
      <c r="L1165" s="15"/>
      <c r="M1165" s="15"/>
      <c r="N1165" s="15"/>
      <c r="O1165" s="15"/>
      <c r="P1165" s="15"/>
    </row>
    <row r="1166" ht="15.75" customHeight="1">
      <c r="A1166" s="394"/>
      <c r="B1166" s="15"/>
      <c r="C1166" s="15"/>
      <c r="D1166" s="15"/>
      <c r="E1166" s="505">
        <v>3.0</v>
      </c>
      <c r="F1166" s="505">
        <v>2.0</v>
      </c>
      <c r="G1166" s="505">
        <v>3.0</v>
      </c>
      <c r="H1166" s="505">
        <v>2.0</v>
      </c>
      <c r="I1166" s="505">
        <v>10.0</v>
      </c>
      <c r="J1166" s="15"/>
      <c r="K1166" s="15"/>
      <c r="L1166" s="15"/>
      <c r="M1166" s="15"/>
      <c r="N1166" s="15"/>
      <c r="O1166" s="15"/>
      <c r="P1166" s="15"/>
    </row>
    <row r="1167" ht="15.75" customHeight="1">
      <c r="A1167" s="394"/>
      <c r="B1167" s="15"/>
      <c r="C1167" s="15"/>
      <c r="D1167" s="15"/>
      <c r="E1167" s="505">
        <v>3.0</v>
      </c>
      <c r="F1167" s="505">
        <v>2.0</v>
      </c>
      <c r="G1167" s="505">
        <v>2.0</v>
      </c>
      <c r="H1167" s="505">
        <v>2.0</v>
      </c>
      <c r="I1167" s="505">
        <v>9.0</v>
      </c>
      <c r="J1167" s="15"/>
      <c r="K1167" s="15"/>
      <c r="L1167" s="15"/>
      <c r="M1167" s="15"/>
      <c r="N1167" s="15"/>
      <c r="O1167" s="15"/>
      <c r="P1167" s="15"/>
    </row>
    <row r="1168" ht="15.75" customHeight="1">
      <c r="A1168" s="394"/>
      <c r="B1168" s="15"/>
      <c r="C1168" s="15"/>
      <c r="D1168" s="15"/>
      <c r="E1168" s="505">
        <v>2.0</v>
      </c>
      <c r="F1168" s="505">
        <v>2.0</v>
      </c>
      <c r="G1168" s="505">
        <v>3.0</v>
      </c>
      <c r="H1168" s="505">
        <v>2.0</v>
      </c>
      <c r="I1168" s="505">
        <v>9.0</v>
      </c>
      <c r="J1168" s="15"/>
      <c r="K1168" s="15"/>
      <c r="L1168" s="15"/>
      <c r="M1168" s="15"/>
      <c r="N1168" s="15"/>
      <c r="O1168" s="15"/>
      <c r="P1168" s="15"/>
    </row>
    <row r="1169" ht="15.75" customHeight="1">
      <c r="A1169" s="394"/>
      <c r="B1169" s="15"/>
      <c r="C1169" s="15"/>
      <c r="D1169" s="15"/>
      <c r="E1169" s="505">
        <v>3.0</v>
      </c>
      <c r="F1169" s="505">
        <v>2.0</v>
      </c>
      <c r="G1169" s="505">
        <v>2.0</v>
      </c>
      <c r="H1169" s="505">
        <v>2.0</v>
      </c>
      <c r="I1169" s="505">
        <v>9.0</v>
      </c>
      <c r="J1169" s="15"/>
      <c r="K1169" s="15"/>
      <c r="L1169" s="15"/>
      <c r="M1169" s="15"/>
      <c r="N1169" s="15"/>
      <c r="O1169" s="15"/>
      <c r="P1169" s="15"/>
    </row>
    <row r="1170" ht="15.75" customHeight="1">
      <c r="A1170" s="394"/>
      <c r="B1170" s="15"/>
      <c r="C1170" s="15"/>
      <c r="D1170" s="15"/>
      <c r="E1170" s="505">
        <v>2.0</v>
      </c>
      <c r="F1170" s="505">
        <v>1.0</v>
      </c>
      <c r="G1170" s="505">
        <v>3.0</v>
      </c>
      <c r="H1170" s="505">
        <v>2.0</v>
      </c>
      <c r="I1170" s="505">
        <v>8.0</v>
      </c>
      <c r="J1170" s="15"/>
      <c r="K1170" s="15"/>
      <c r="L1170" s="15"/>
      <c r="M1170" s="15"/>
      <c r="N1170" s="15"/>
      <c r="O1170" s="15"/>
      <c r="P1170" s="15"/>
    </row>
    <row r="1171" ht="15.75" customHeight="1">
      <c r="A1171" s="394"/>
      <c r="B1171" s="15"/>
      <c r="C1171" s="15"/>
      <c r="D1171" s="15"/>
      <c r="E1171" s="505">
        <v>3.0</v>
      </c>
      <c r="F1171" s="505">
        <v>1.0</v>
      </c>
      <c r="G1171" s="505">
        <v>2.0</v>
      </c>
      <c r="H1171" s="505">
        <v>2.0</v>
      </c>
      <c r="I1171" s="505">
        <v>8.0</v>
      </c>
      <c r="J1171" s="15"/>
      <c r="K1171" s="15"/>
      <c r="L1171" s="15"/>
      <c r="M1171" s="15"/>
      <c r="N1171" s="15"/>
      <c r="O1171" s="15"/>
      <c r="P1171" s="15"/>
    </row>
    <row r="1172" ht="15.75" customHeight="1">
      <c r="A1172" s="394"/>
      <c r="B1172" s="15"/>
      <c r="C1172" s="15"/>
      <c r="D1172" s="15"/>
      <c r="E1172" s="505">
        <v>3.0</v>
      </c>
      <c r="F1172" s="505">
        <v>2.0</v>
      </c>
      <c r="G1172" s="505">
        <v>2.0</v>
      </c>
      <c r="H1172" s="505">
        <v>2.0</v>
      </c>
      <c r="I1172" s="505">
        <v>9.0</v>
      </c>
      <c r="J1172" s="15"/>
      <c r="K1172" s="15"/>
      <c r="L1172" s="15"/>
      <c r="M1172" s="15"/>
      <c r="N1172" s="15"/>
      <c r="O1172" s="15"/>
      <c r="P1172" s="15"/>
    </row>
    <row r="1173" ht="15.75" customHeight="1">
      <c r="A1173" s="394"/>
      <c r="B1173" s="15"/>
      <c r="C1173" s="15"/>
      <c r="D1173" s="15"/>
      <c r="E1173" s="505">
        <v>2.0</v>
      </c>
      <c r="F1173" s="505">
        <v>2.0</v>
      </c>
      <c r="G1173" s="505">
        <v>3.0</v>
      </c>
      <c r="H1173" s="505">
        <v>2.0</v>
      </c>
      <c r="I1173" s="505">
        <v>9.0</v>
      </c>
      <c r="J1173" s="15"/>
      <c r="K1173" s="15"/>
      <c r="L1173" s="15"/>
      <c r="M1173" s="15"/>
      <c r="N1173" s="15"/>
      <c r="O1173" s="15"/>
      <c r="P1173" s="15"/>
    </row>
    <row r="1174" ht="15.75" customHeight="1">
      <c r="A1174" s="394"/>
      <c r="B1174" s="15"/>
      <c r="C1174" s="15"/>
      <c r="D1174" s="15"/>
      <c r="E1174" s="505">
        <v>3.0</v>
      </c>
      <c r="F1174" s="505">
        <v>2.0</v>
      </c>
      <c r="G1174" s="505">
        <v>3.0</v>
      </c>
      <c r="H1174" s="505">
        <v>2.0</v>
      </c>
      <c r="I1174" s="505">
        <v>10.0</v>
      </c>
      <c r="J1174" s="15"/>
      <c r="K1174" s="15"/>
      <c r="L1174" s="15"/>
      <c r="M1174" s="15"/>
      <c r="N1174" s="15"/>
      <c r="O1174" s="15"/>
      <c r="P1174" s="15"/>
    </row>
    <row r="1175" ht="15.75" customHeight="1">
      <c r="A1175" s="394"/>
      <c r="B1175" s="15"/>
      <c r="C1175" s="15"/>
      <c r="D1175" s="15"/>
      <c r="E1175" s="505">
        <v>3.0</v>
      </c>
      <c r="F1175" s="505">
        <v>2.0</v>
      </c>
      <c r="G1175" s="505">
        <v>3.0</v>
      </c>
      <c r="H1175" s="505">
        <v>2.0</v>
      </c>
      <c r="I1175" s="505">
        <v>10.0</v>
      </c>
      <c r="J1175" s="15"/>
      <c r="K1175" s="15"/>
      <c r="L1175" s="15"/>
      <c r="M1175" s="15"/>
      <c r="N1175" s="15"/>
      <c r="O1175" s="15"/>
      <c r="P1175" s="15"/>
    </row>
    <row r="1176" ht="15.75" customHeight="1">
      <c r="A1176" s="394"/>
      <c r="B1176" s="15"/>
      <c r="C1176" s="15"/>
      <c r="D1176" s="15"/>
      <c r="E1176" s="505"/>
      <c r="F1176" s="505"/>
      <c r="G1176" s="505"/>
      <c r="H1176" s="505"/>
      <c r="I1176" s="505"/>
      <c r="J1176" s="15"/>
      <c r="K1176" s="15"/>
      <c r="L1176" s="15"/>
      <c r="M1176" s="15"/>
      <c r="N1176" s="15"/>
      <c r="O1176" s="15"/>
      <c r="P1176" s="15"/>
    </row>
    <row r="1177" ht="15.75" customHeight="1">
      <c r="A1177" s="394"/>
      <c r="B1177" s="16"/>
      <c r="C1177" s="16"/>
      <c r="D1177" s="16"/>
      <c r="E1177" s="505"/>
      <c r="F1177" s="505"/>
      <c r="G1177" s="505"/>
      <c r="H1177" s="505"/>
      <c r="I1177" s="505"/>
      <c r="J1177" s="16"/>
      <c r="K1177" s="16"/>
      <c r="L1177" s="16"/>
      <c r="M1177" s="16"/>
      <c r="N1177" s="16"/>
      <c r="O1177" s="16"/>
      <c r="P1177" s="16"/>
    </row>
    <row r="1178" ht="15.75" customHeight="1">
      <c r="A1178" s="480">
        <v>95.0</v>
      </c>
      <c r="B1178" s="481" t="s">
        <v>306</v>
      </c>
      <c r="C1178" s="482" t="s">
        <v>307</v>
      </c>
      <c r="D1178" s="483" t="s">
        <v>308</v>
      </c>
      <c r="E1178" s="505">
        <v>3.0</v>
      </c>
      <c r="F1178" s="505">
        <v>2.0</v>
      </c>
      <c r="G1178" s="505">
        <v>3.0</v>
      </c>
      <c r="H1178" s="505">
        <v>2.0</v>
      </c>
      <c r="I1178" s="505">
        <v>10.0</v>
      </c>
      <c r="J1178" s="506">
        <v>9.25</v>
      </c>
      <c r="K1178" s="506">
        <v>3.0</v>
      </c>
      <c r="L1178" s="506">
        <v>3.0</v>
      </c>
      <c r="M1178" s="506">
        <v>3.0</v>
      </c>
      <c r="N1178" s="506">
        <v>5.0</v>
      </c>
      <c r="O1178" s="506">
        <v>14.0</v>
      </c>
      <c r="P1178" s="507">
        <f>SUM(J1178,O1178)</f>
        <v>23.25</v>
      </c>
    </row>
    <row r="1179" ht="15.75" customHeight="1">
      <c r="A1179" s="394"/>
      <c r="B1179" s="15"/>
      <c r="C1179" s="15"/>
      <c r="D1179" s="15"/>
      <c r="E1179" s="505">
        <v>3.0</v>
      </c>
      <c r="F1179" s="505">
        <v>2.0</v>
      </c>
      <c r="G1179" s="505">
        <v>3.0</v>
      </c>
      <c r="H1179" s="505">
        <v>2.0</v>
      </c>
      <c r="I1179" s="505">
        <v>10.0</v>
      </c>
      <c r="J1179" s="15"/>
      <c r="K1179" s="15"/>
      <c r="L1179" s="15"/>
      <c r="M1179" s="15"/>
      <c r="N1179" s="15"/>
      <c r="O1179" s="15"/>
      <c r="P1179" s="15"/>
    </row>
    <row r="1180" ht="15.75" customHeight="1">
      <c r="A1180" s="394"/>
      <c r="B1180" s="15"/>
      <c r="C1180" s="15"/>
      <c r="D1180" s="15"/>
      <c r="E1180" s="505">
        <v>3.0</v>
      </c>
      <c r="F1180" s="505">
        <v>2.0</v>
      </c>
      <c r="G1180" s="505">
        <v>3.0</v>
      </c>
      <c r="H1180" s="505">
        <v>2.0</v>
      </c>
      <c r="I1180" s="505">
        <v>10.0</v>
      </c>
      <c r="J1180" s="15"/>
      <c r="K1180" s="15"/>
      <c r="L1180" s="15"/>
      <c r="M1180" s="15"/>
      <c r="N1180" s="15"/>
      <c r="O1180" s="15"/>
      <c r="P1180" s="15"/>
    </row>
    <row r="1181" ht="15.75" customHeight="1">
      <c r="A1181" s="394"/>
      <c r="B1181" s="15"/>
      <c r="C1181" s="15"/>
      <c r="D1181" s="15"/>
      <c r="E1181" s="505">
        <v>3.0</v>
      </c>
      <c r="F1181" s="505">
        <v>2.0</v>
      </c>
      <c r="G1181" s="505">
        <v>2.0</v>
      </c>
      <c r="H1181" s="505">
        <v>2.0</v>
      </c>
      <c r="I1181" s="505">
        <v>9.0</v>
      </c>
      <c r="J1181" s="15"/>
      <c r="K1181" s="15"/>
      <c r="L1181" s="15"/>
      <c r="M1181" s="15"/>
      <c r="N1181" s="15"/>
      <c r="O1181" s="15"/>
      <c r="P1181" s="15"/>
    </row>
    <row r="1182" ht="15.75" customHeight="1">
      <c r="A1182" s="394"/>
      <c r="B1182" s="15"/>
      <c r="C1182" s="15"/>
      <c r="D1182" s="15"/>
      <c r="E1182" s="505">
        <v>2.0</v>
      </c>
      <c r="F1182" s="505">
        <v>2.0</v>
      </c>
      <c r="G1182" s="505">
        <v>3.0</v>
      </c>
      <c r="H1182" s="505">
        <v>2.0</v>
      </c>
      <c r="I1182" s="505">
        <v>9.0</v>
      </c>
      <c r="J1182" s="15"/>
      <c r="K1182" s="15"/>
      <c r="L1182" s="15"/>
      <c r="M1182" s="15"/>
      <c r="N1182" s="15"/>
      <c r="O1182" s="15"/>
      <c r="P1182" s="15"/>
    </row>
    <row r="1183" ht="15.75" customHeight="1">
      <c r="A1183" s="394"/>
      <c r="B1183" s="15"/>
      <c r="C1183" s="15"/>
      <c r="D1183" s="15"/>
      <c r="E1183" s="505">
        <v>3.0</v>
      </c>
      <c r="F1183" s="505">
        <v>2.0</v>
      </c>
      <c r="G1183" s="505">
        <v>2.0</v>
      </c>
      <c r="H1183" s="505">
        <v>2.0</v>
      </c>
      <c r="I1183" s="505">
        <v>9.0</v>
      </c>
      <c r="J1183" s="15"/>
      <c r="K1183" s="15"/>
      <c r="L1183" s="15"/>
      <c r="M1183" s="15"/>
      <c r="N1183" s="15"/>
      <c r="O1183" s="15"/>
      <c r="P1183" s="15"/>
    </row>
    <row r="1184" ht="15.75" customHeight="1">
      <c r="A1184" s="394"/>
      <c r="B1184" s="15"/>
      <c r="C1184" s="15"/>
      <c r="D1184" s="15"/>
      <c r="E1184" s="505">
        <v>2.0</v>
      </c>
      <c r="F1184" s="505">
        <v>1.0</v>
      </c>
      <c r="G1184" s="505">
        <v>3.0</v>
      </c>
      <c r="H1184" s="505">
        <v>2.0</v>
      </c>
      <c r="I1184" s="505">
        <v>8.0</v>
      </c>
      <c r="J1184" s="15"/>
      <c r="K1184" s="15"/>
      <c r="L1184" s="15"/>
      <c r="M1184" s="15"/>
      <c r="N1184" s="15"/>
      <c r="O1184" s="15"/>
      <c r="P1184" s="15"/>
    </row>
    <row r="1185" ht="15.75" customHeight="1">
      <c r="A1185" s="394"/>
      <c r="B1185" s="15"/>
      <c r="C1185" s="15"/>
      <c r="D1185" s="15"/>
      <c r="E1185" s="505">
        <v>3.0</v>
      </c>
      <c r="F1185" s="505">
        <v>1.0</v>
      </c>
      <c r="G1185" s="505">
        <v>2.0</v>
      </c>
      <c r="H1185" s="505">
        <v>2.0</v>
      </c>
      <c r="I1185" s="505">
        <v>8.0</v>
      </c>
      <c r="J1185" s="15"/>
      <c r="K1185" s="15"/>
      <c r="L1185" s="15"/>
      <c r="M1185" s="15"/>
      <c r="N1185" s="15"/>
      <c r="O1185" s="15"/>
      <c r="P1185" s="15"/>
    </row>
    <row r="1186" ht="15.75" customHeight="1">
      <c r="A1186" s="394"/>
      <c r="B1186" s="15"/>
      <c r="C1186" s="15"/>
      <c r="D1186" s="15"/>
      <c r="E1186" s="505">
        <v>3.0</v>
      </c>
      <c r="F1186" s="505">
        <v>2.0</v>
      </c>
      <c r="G1186" s="505">
        <v>2.0</v>
      </c>
      <c r="H1186" s="505">
        <v>2.0</v>
      </c>
      <c r="I1186" s="505">
        <v>9.0</v>
      </c>
      <c r="J1186" s="15"/>
      <c r="K1186" s="15"/>
      <c r="L1186" s="15"/>
      <c r="M1186" s="15"/>
      <c r="N1186" s="15"/>
      <c r="O1186" s="15"/>
      <c r="P1186" s="15"/>
    </row>
    <row r="1187" ht="15.75" customHeight="1">
      <c r="A1187" s="394"/>
      <c r="B1187" s="15"/>
      <c r="C1187" s="15"/>
      <c r="D1187" s="15"/>
      <c r="E1187" s="505">
        <v>2.0</v>
      </c>
      <c r="F1187" s="505">
        <v>2.0</v>
      </c>
      <c r="G1187" s="505">
        <v>3.0</v>
      </c>
      <c r="H1187" s="505">
        <v>2.0</v>
      </c>
      <c r="I1187" s="505">
        <v>9.0</v>
      </c>
      <c r="J1187" s="15"/>
      <c r="K1187" s="15"/>
      <c r="L1187" s="15"/>
      <c r="M1187" s="15"/>
      <c r="N1187" s="15"/>
      <c r="O1187" s="15"/>
      <c r="P1187" s="15"/>
    </row>
    <row r="1188" ht="15.75" customHeight="1">
      <c r="A1188" s="394"/>
      <c r="B1188" s="15"/>
      <c r="C1188" s="15"/>
      <c r="D1188" s="15"/>
      <c r="E1188" s="505">
        <v>3.0</v>
      </c>
      <c r="F1188" s="505">
        <v>2.0</v>
      </c>
      <c r="G1188" s="505">
        <v>3.0</v>
      </c>
      <c r="H1188" s="505">
        <v>2.0</v>
      </c>
      <c r="I1188" s="505">
        <v>10.0</v>
      </c>
      <c r="J1188" s="15"/>
      <c r="K1188" s="15"/>
      <c r="L1188" s="15"/>
      <c r="M1188" s="15"/>
      <c r="N1188" s="15"/>
      <c r="O1188" s="15"/>
      <c r="P1188" s="15"/>
    </row>
    <row r="1189" ht="15.75" customHeight="1">
      <c r="A1189" s="394"/>
      <c r="B1189" s="15"/>
      <c r="C1189" s="15"/>
      <c r="D1189" s="15"/>
      <c r="E1189" s="505">
        <v>3.0</v>
      </c>
      <c r="F1189" s="505">
        <v>2.0</v>
      </c>
      <c r="G1189" s="505">
        <v>3.0</v>
      </c>
      <c r="H1189" s="505">
        <v>2.0</v>
      </c>
      <c r="I1189" s="505">
        <v>10.0</v>
      </c>
      <c r="J1189" s="15"/>
      <c r="K1189" s="15"/>
      <c r="L1189" s="15"/>
      <c r="M1189" s="15"/>
      <c r="N1189" s="15"/>
      <c r="O1189" s="15"/>
      <c r="P1189" s="15"/>
    </row>
    <row r="1190" ht="15.75" customHeight="1">
      <c r="A1190" s="394"/>
      <c r="B1190" s="15"/>
      <c r="C1190" s="15"/>
      <c r="D1190" s="15"/>
      <c r="E1190" s="505"/>
      <c r="F1190" s="505"/>
      <c r="G1190" s="505"/>
      <c r="H1190" s="505"/>
      <c r="I1190" s="505"/>
      <c r="J1190" s="15"/>
      <c r="K1190" s="15"/>
      <c r="L1190" s="15"/>
      <c r="M1190" s="15"/>
      <c r="N1190" s="15"/>
      <c r="O1190" s="15"/>
      <c r="P1190" s="15"/>
    </row>
    <row r="1191" ht="15.75" customHeight="1">
      <c r="A1191" s="394"/>
      <c r="B1191" s="16"/>
      <c r="C1191" s="16"/>
      <c r="D1191" s="16"/>
      <c r="E1191" s="505"/>
      <c r="F1191" s="505"/>
      <c r="G1191" s="505"/>
      <c r="H1191" s="505"/>
      <c r="I1191" s="505"/>
      <c r="J1191" s="16"/>
      <c r="K1191" s="16"/>
      <c r="L1191" s="16"/>
      <c r="M1191" s="16"/>
      <c r="N1191" s="16"/>
      <c r="O1191" s="16"/>
      <c r="P1191" s="16"/>
    </row>
    <row r="1192" ht="15.75" customHeight="1">
      <c r="A1192" s="480">
        <v>97.0</v>
      </c>
      <c r="B1192" s="481" t="s">
        <v>309</v>
      </c>
      <c r="C1192" s="482" t="s">
        <v>310</v>
      </c>
      <c r="D1192" s="483" t="s">
        <v>311</v>
      </c>
      <c r="E1192" s="505">
        <v>3.0</v>
      </c>
      <c r="F1192" s="505">
        <v>2.0</v>
      </c>
      <c r="G1192" s="505">
        <v>3.0</v>
      </c>
      <c r="H1192" s="505">
        <v>2.0</v>
      </c>
      <c r="I1192" s="505">
        <v>10.0</v>
      </c>
      <c r="J1192" s="506">
        <v>9.0</v>
      </c>
      <c r="K1192" s="506">
        <v>3.0</v>
      </c>
      <c r="L1192" s="506">
        <v>3.0</v>
      </c>
      <c r="M1192" s="506">
        <v>3.0</v>
      </c>
      <c r="N1192" s="506">
        <v>4.0</v>
      </c>
      <c r="O1192" s="506">
        <v>13.0</v>
      </c>
      <c r="P1192" s="507">
        <f>SUM(J1192,O1192)</f>
        <v>22</v>
      </c>
    </row>
    <row r="1193" ht="15.75" customHeight="1">
      <c r="A1193" s="394"/>
      <c r="B1193" s="15"/>
      <c r="C1193" s="15"/>
      <c r="D1193" s="15"/>
      <c r="E1193" s="505">
        <v>3.0</v>
      </c>
      <c r="F1193" s="505">
        <v>2.0</v>
      </c>
      <c r="G1193" s="505">
        <v>3.0</v>
      </c>
      <c r="H1193" s="505">
        <v>2.0</v>
      </c>
      <c r="I1193" s="505">
        <v>10.0</v>
      </c>
      <c r="J1193" s="15"/>
      <c r="K1193" s="15"/>
      <c r="L1193" s="15"/>
      <c r="M1193" s="15"/>
      <c r="N1193" s="15"/>
      <c r="O1193" s="15"/>
      <c r="P1193" s="15"/>
    </row>
    <row r="1194" ht="15.75" customHeight="1">
      <c r="A1194" s="394"/>
      <c r="B1194" s="15"/>
      <c r="C1194" s="15"/>
      <c r="D1194" s="15"/>
      <c r="E1194" s="505">
        <v>3.0</v>
      </c>
      <c r="F1194" s="505">
        <v>2.0</v>
      </c>
      <c r="G1194" s="505">
        <v>3.0</v>
      </c>
      <c r="H1194" s="505">
        <v>2.0</v>
      </c>
      <c r="I1194" s="505">
        <v>10.0</v>
      </c>
      <c r="J1194" s="15"/>
      <c r="K1194" s="15"/>
      <c r="L1194" s="15"/>
      <c r="M1194" s="15"/>
      <c r="N1194" s="15"/>
      <c r="O1194" s="15"/>
      <c r="P1194" s="15"/>
    </row>
    <row r="1195" ht="15.75" customHeight="1">
      <c r="A1195" s="394"/>
      <c r="B1195" s="15"/>
      <c r="C1195" s="15"/>
      <c r="D1195" s="15"/>
      <c r="E1195" s="505">
        <v>2.0</v>
      </c>
      <c r="F1195" s="505">
        <v>2.0</v>
      </c>
      <c r="G1195" s="505">
        <v>2.0</v>
      </c>
      <c r="H1195" s="505">
        <v>2.0</v>
      </c>
      <c r="I1195" s="505">
        <v>8.0</v>
      </c>
      <c r="J1195" s="15"/>
      <c r="K1195" s="15"/>
      <c r="L1195" s="15"/>
      <c r="M1195" s="15"/>
      <c r="N1195" s="15"/>
      <c r="O1195" s="15"/>
      <c r="P1195" s="15"/>
    </row>
    <row r="1196" ht="15.75" customHeight="1">
      <c r="A1196" s="394"/>
      <c r="B1196" s="15"/>
      <c r="C1196" s="15"/>
      <c r="D1196" s="15"/>
      <c r="E1196" s="505">
        <v>2.0</v>
      </c>
      <c r="F1196" s="505">
        <v>2.0</v>
      </c>
      <c r="G1196" s="505">
        <v>2.0</v>
      </c>
      <c r="H1196" s="505">
        <v>2.0</v>
      </c>
      <c r="I1196" s="505">
        <v>8.0</v>
      </c>
      <c r="J1196" s="15"/>
      <c r="K1196" s="15"/>
      <c r="L1196" s="15"/>
      <c r="M1196" s="15"/>
      <c r="N1196" s="15"/>
      <c r="O1196" s="15"/>
      <c r="P1196" s="15"/>
    </row>
    <row r="1197" ht="15.75" customHeight="1">
      <c r="A1197" s="394"/>
      <c r="B1197" s="15"/>
      <c r="C1197" s="15"/>
      <c r="D1197" s="15"/>
      <c r="E1197" s="505">
        <v>2.0</v>
      </c>
      <c r="F1197" s="505">
        <v>2.0</v>
      </c>
      <c r="G1197" s="505">
        <v>2.0</v>
      </c>
      <c r="H1197" s="505">
        <v>2.0</v>
      </c>
      <c r="I1197" s="505">
        <v>8.0</v>
      </c>
      <c r="J1197" s="15"/>
      <c r="K1197" s="15"/>
      <c r="L1197" s="15"/>
      <c r="M1197" s="15"/>
      <c r="N1197" s="15"/>
      <c r="O1197" s="15"/>
      <c r="P1197" s="15"/>
    </row>
    <row r="1198" ht="15.75" customHeight="1">
      <c r="A1198" s="394"/>
      <c r="B1198" s="15"/>
      <c r="C1198" s="15"/>
      <c r="D1198" s="15"/>
      <c r="E1198" s="505">
        <v>3.0</v>
      </c>
      <c r="F1198" s="505">
        <v>2.0</v>
      </c>
      <c r="G1198" s="505">
        <v>2.0</v>
      </c>
      <c r="H1198" s="505">
        <v>2.0</v>
      </c>
      <c r="I1198" s="505">
        <v>9.0</v>
      </c>
      <c r="J1198" s="15"/>
      <c r="K1198" s="15"/>
      <c r="L1198" s="15"/>
      <c r="M1198" s="15"/>
      <c r="N1198" s="15"/>
      <c r="O1198" s="15"/>
      <c r="P1198" s="15"/>
    </row>
    <row r="1199" ht="15.75" customHeight="1">
      <c r="A1199" s="394"/>
      <c r="B1199" s="15"/>
      <c r="C1199" s="15"/>
      <c r="D1199" s="15"/>
      <c r="E1199" s="505">
        <v>3.0</v>
      </c>
      <c r="F1199" s="505">
        <v>2.0</v>
      </c>
      <c r="G1199" s="505">
        <v>2.0</v>
      </c>
      <c r="H1199" s="505">
        <v>2.0</v>
      </c>
      <c r="I1199" s="505">
        <v>9.0</v>
      </c>
      <c r="J1199" s="15"/>
      <c r="K1199" s="15"/>
      <c r="L1199" s="15"/>
      <c r="M1199" s="15"/>
      <c r="N1199" s="15"/>
      <c r="O1199" s="15"/>
      <c r="P1199" s="15"/>
    </row>
    <row r="1200" ht="15.75" customHeight="1">
      <c r="A1200" s="394"/>
      <c r="B1200" s="15"/>
      <c r="C1200" s="15"/>
      <c r="D1200" s="15"/>
      <c r="E1200" s="505">
        <v>3.0</v>
      </c>
      <c r="F1200" s="505">
        <v>2.0</v>
      </c>
      <c r="G1200" s="505">
        <v>2.0</v>
      </c>
      <c r="H1200" s="505">
        <v>2.0</v>
      </c>
      <c r="I1200" s="505">
        <v>9.0</v>
      </c>
      <c r="J1200" s="15"/>
      <c r="K1200" s="15"/>
      <c r="L1200" s="15"/>
      <c r="M1200" s="15"/>
      <c r="N1200" s="15"/>
      <c r="O1200" s="15"/>
      <c r="P1200" s="15"/>
    </row>
    <row r="1201" ht="15.75" customHeight="1">
      <c r="A1201" s="394"/>
      <c r="B1201" s="15"/>
      <c r="C1201" s="15"/>
      <c r="D1201" s="15"/>
      <c r="E1201" s="505">
        <v>3.0</v>
      </c>
      <c r="F1201" s="505">
        <v>2.0</v>
      </c>
      <c r="G1201" s="505">
        <v>2.0</v>
      </c>
      <c r="H1201" s="505">
        <v>2.0</v>
      </c>
      <c r="I1201" s="505">
        <v>9.0</v>
      </c>
      <c r="J1201" s="15"/>
      <c r="K1201" s="15"/>
      <c r="L1201" s="15"/>
      <c r="M1201" s="15"/>
      <c r="N1201" s="15"/>
      <c r="O1201" s="15"/>
      <c r="P1201" s="15"/>
    </row>
    <row r="1202" ht="15.75" customHeight="1">
      <c r="A1202" s="394"/>
      <c r="B1202" s="15"/>
      <c r="C1202" s="15"/>
      <c r="D1202" s="15"/>
      <c r="E1202" s="505">
        <v>3.0</v>
      </c>
      <c r="F1202" s="505">
        <v>2.0</v>
      </c>
      <c r="G1202" s="505">
        <v>3.0</v>
      </c>
      <c r="H1202" s="505">
        <v>2.0</v>
      </c>
      <c r="I1202" s="505">
        <v>10.0</v>
      </c>
      <c r="J1202" s="15"/>
      <c r="K1202" s="15"/>
      <c r="L1202" s="15"/>
      <c r="M1202" s="15"/>
      <c r="N1202" s="15"/>
      <c r="O1202" s="15"/>
      <c r="P1202" s="15"/>
    </row>
    <row r="1203" ht="15.75" customHeight="1">
      <c r="A1203" s="394"/>
      <c r="B1203" s="15"/>
      <c r="C1203" s="15"/>
      <c r="D1203" s="15"/>
      <c r="E1203" s="505">
        <v>3.0</v>
      </c>
      <c r="F1203" s="505">
        <v>2.0</v>
      </c>
      <c r="G1203" s="505">
        <v>3.0</v>
      </c>
      <c r="H1203" s="505">
        <v>2.0</v>
      </c>
      <c r="I1203" s="505">
        <v>10.0</v>
      </c>
      <c r="J1203" s="15"/>
      <c r="K1203" s="15"/>
      <c r="L1203" s="15"/>
      <c r="M1203" s="15"/>
      <c r="N1203" s="15"/>
      <c r="O1203" s="15"/>
      <c r="P1203" s="15"/>
    </row>
    <row r="1204" ht="15.75" customHeight="1">
      <c r="A1204" s="394"/>
      <c r="B1204" s="15"/>
      <c r="C1204" s="15"/>
      <c r="D1204" s="15"/>
      <c r="E1204" s="505"/>
      <c r="F1204" s="505"/>
      <c r="G1204" s="505"/>
      <c r="H1204" s="505"/>
      <c r="I1204" s="505"/>
      <c r="J1204" s="15"/>
      <c r="K1204" s="15"/>
      <c r="L1204" s="15"/>
      <c r="M1204" s="15"/>
      <c r="N1204" s="15"/>
      <c r="O1204" s="15"/>
      <c r="P1204" s="15"/>
    </row>
    <row r="1205" ht="15.75" customHeight="1">
      <c r="A1205" s="394"/>
      <c r="B1205" s="16"/>
      <c r="C1205" s="16"/>
      <c r="D1205" s="16"/>
      <c r="E1205" s="505"/>
      <c r="F1205" s="505"/>
      <c r="G1205" s="505"/>
      <c r="H1205" s="505"/>
      <c r="I1205" s="505"/>
      <c r="J1205" s="16"/>
      <c r="K1205" s="16"/>
      <c r="L1205" s="16"/>
      <c r="M1205" s="16"/>
      <c r="N1205" s="16"/>
      <c r="O1205" s="16"/>
      <c r="P1205" s="16"/>
    </row>
    <row r="1206" ht="15.75" customHeight="1">
      <c r="A1206" s="480">
        <v>98.0</v>
      </c>
      <c r="B1206" s="481" t="s">
        <v>312</v>
      </c>
      <c r="C1206" s="482" t="s">
        <v>313</v>
      </c>
      <c r="D1206" s="483" t="s">
        <v>314</v>
      </c>
      <c r="E1206" s="505">
        <v>3.0</v>
      </c>
      <c r="F1206" s="505">
        <v>2.0</v>
      </c>
      <c r="G1206" s="505">
        <v>3.0</v>
      </c>
      <c r="H1206" s="505">
        <v>2.0</v>
      </c>
      <c r="I1206" s="505">
        <v>10.0</v>
      </c>
      <c r="J1206" s="506">
        <v>9.6</v>
      </c>
      <c r="K1206" s="506">
        <v>3.0</v>
      </c>
      <c r="L1206" s="506">
        <v>4.0</v>
      </c>
      <c r="M1206" s="506">
        <v>3.0</v>
      </c>
      <c r="N1206" s="506">
        <v>5.0</v>
      </c>
      <c r="O1206" s="506">
        <v>15.0</v>
      </c>
      <c r="P1206" s="507">
        <f>SUM(J1206,O1206)</f>
        <v>24.6</v>
      </c>
    </row>
    <row r="1207" ht="15.75" customHeight="1">
      <c r="A1207" s="394"/>
      <c r="B1207" s="15"/>
      <c r="C1207" s="15"/>
      <c r="D1207" s="15"/>
      <c r="E1207" s="505">
        <v>3.0</v>
      </c>
      <c r="F1207" s="505">
        <v>2.0</v>
      </c>
      <c r="G1207" s="505">
        <v>3.0</v>
      </c>
      <c r="H1207" s="505">
        <v>2.0</v>
      </c>
      <c r="I1207" s="505">
        <v>10.0</v>
      </c>
      <c r="J1207" s="15"/>
      <c r="K1207" s="15"/>
      <c r="L1207" s="15"/>
      <c r="M1207" s="15"/>
      <c r="N1207" s="15"/>
      <c r="O1207" s="15"/>
      <c r="P1207" s="15"/>
    </row>
    <row r="1208" ht="15.75" customHeight="1">
      <c r="A1208" s="394"/>
      <c r="B1208" s="15"/>
      <c r="C1208" s="15"/>
      <c r="D1208" s="15"/>
      <c r="E1208" s="505">
        <v>3.0</v>
      </c>
      <c r="F1208" s="505">
        <v>2.0</v>
      </c>
      <c r="G1208" s="505">
        <v>3.0</v>
      </c>
      <c r="H1208" s="505">
        <v>2.0</v>
      </c>
      <c r="I1208" s="505">
        <v>10.0</v>
      </c>
      <c r="J1208" s="15"/>
      <c r="K1208" s="15"/>
      <c r="L1208" s="15"/>
      <c r="M1208" s="15"/>
      <c r="N1208" s="15"/>
      <c r="O1208" s="15"/>
      <c r="P1208" s="15"/>
    </row>
    <row r="1209" ht="15.75" customHeight="1">
      <c r="A1209" s="394"/>
      <c r="B1209" s="15"/>
      <c r="C1209" s="15"/>
      <c r="D1209" s="15"/>
      <c r="E1209" s="505">
        <v>3.0</v>
      </c>
      <c r="F1209" s="505">
        <v>2.0</v>
      </c>
      <c r="G1209" s="505">
        <v>3.0</v>
      </c>
      <c r="H1209" s="505">
        <v>2.0</v>
      </c>
      <c r="I1209" s="505">
        <v>10.0</v>
      </c>
      <c r="J1209" s="15"/>
      <c r="K1209" s="15"/>
      <c r="L1209" s="15"/>
      <c r="M1209" s="15"/>
      <c r="N1209" s="15"/>
      <c r="O1209" s="15"/>
      <c r="P1209" s="15"/>
    </row>
    <row r="1210" ht="15.75" customHeight="1">
      <c r="A1210" s="394"/>
      <c r="B1210" s="15"/>
      <c r="C1210" s="15"/>
      <c r="D1210" s="15"/>
      <c r="E1210" s="505">
        <v>3.0</v>
      </c>
      <c r="F1210" s="505">
        <v>2.0</v>
      </c>
      <c r="G1210" s="505">
        <v>3.0</v>
      </c>
      <c r="H1210" s="505">
        <v>2.0</v>
      </c>
      <c r="I1210" s="505">
        <v>10.0</v>
      </c>
      <c r="J1210" s="15"/>
      <c r="K1210" s="15"/>
      <c r="L1210" s="15"/>
      <c r="M1210" s="15"/>
      <c r="N1210" s="15"/>
      <c r="O1210" s="15"/>
      <c r="P1210" s="15"/>
    </row>
    <row r="1211" ht="15.75" customHeight="1">
      <c r="A1211" s="394"/>
      <c r="B1211" s="15"/>
      <c r="C1211" s="15"/>
      <c r="D1211" s="15"/>
      <c r="E1211" s="505">
        <v>3.0</v>
      </c>
      <c r="F1211" s="505">
        <v>2.0</v>
      </c>
      <c r="G1211" s="505">
        <v>2.0</v>
      </c>
      <c r="H1211" s="505">
        <v>2.0</v>
      </c>
      <c r="I1211" s="505">
        <v>9.0</v>
      </c>
      <c r="J1211" s="15"/>
      <c r="K1211" s="15"/>
      <c r="L1211" s="15"/>
      <c r="M1211" s="15"/>
      <c r="N1211" s="15"/>
      <c r="O1211" s="15"/>
      <c r="P1211" s="15"/>
    </row>
    <row r="1212" ht="15.75" customHeight="1">
      <c r="A1212" s="394"/>
      <c r="B1212" s="15"/>
      <c r="C1212" s="15"/>
      <c r="D1212" s="15"/>
      <c r="E1212" s="505">
        <v>3.0</v>
      </c>
      <c r="F1212" s="505">
        <v>2.0</v>
      </c>
      <c r="G1212" s="505">
        <v>2.0</v>
      </c>
      <c r="H1212" s="505">
        <v>2.0</v>
      </c>
      <c r="I1212" s="505">
        <v>9.0</v>
      </c>
      <c r="J1212" s="15"/>
      <c r="K1212" s="15"/>
      <c r="L1212" s="15"/>
      <c r="M1212" s="15"/>
      <c r="N1212" s="15"/>
      <c r="O1212" s="15"/>
      <c r="P1212" s="15"/>
    </row>
    <row r="1213" ht="15.75" customHeight="1">
      <c r="A1213" s="394"/>
      <c r="B1213" s="15"/>
      <c r="C1213" s="15"/>
      <c r="D1213" s="15"/>
      <c r="E1213" s="505">
        <v>3.0</v>
      </c>
      <c r="F1213" s="505">
        <v>2.0</v>
      </c>
      <c r="G1213" s="505">
        <v>2.0</v>
      </c>
      <c r="H1213" s="505">
        <v>2.0</v>
      </c>
      <c r="I1213" s="505">
        <v>9.0</v>
      </c>
      <c r="J1213" s="15"/>
      <c r="K1213" s="15"/>
      <c r="L1213" s="15"/>
      <c r="M1213" s="15"/>
      <c r="N1213" s="15"/>
      <c r="O1213" s="15"/>
      <c r="P1213" s="15"/>
    </row>
    <row r="1214" ht="15.75" customHeight="1">
      <c r="A1214" s="394"/>
      <c r="B1214" s="15"/>
      <c r="C1214" s="15"/>
      <c r="D1214" s="15"/>
      <c r="E1214" s="505">
        <v>3.0</v>
      </c>
      <c r="F1214" s="505">
        <v>2.0</v>
      </c>
      <c r="G1214" s="505">
        <v>2.0</v>
      </c>
      <c r="H1214" s="505">
        <v>2.0</v>
      </c>
      <c r="I1214" s="505">
        <v>9.0</v>
      </c>
      <c r="J1214" s="15"/>
      <c r="K1214" s="15"/>
      <c r="L1214" s="15"/>
      <c r="M1214" s="15"/>
      <c r="N1214" s="15"/>
      <c r="O1214" s="15"/>
      <c r="P1214" s="15"/>
    </row>
    <row r="1215" ht="15.75" customHeight="1">
      <c r="A1215" s="394"/>
      <c r="B1215" s="15"/>
      <c r="C1215" s="15"/>
      <c r="D1215" s="15"/>
      <c r="E1215" s="505">
        <v>3.0</v>
      </c>
      <c r="F1215" s="505">
        <v>2.0</v>
      </c>
      <c r="G1215" s="505">
        <v>2.0</v>
      </c>
      <c r="H1215" s="505">
        <v>2.0</v>
      </c>
      <c r="I1215" s="505">
        <v>9.0</v>
      </c>
      <c r="J1215" s="15"/>
      <c r="K1215" s="15"/>
      <c r="L1215" s="15"/>
      <c r="M1215" s="15"/>
      <c r="N1215" s="15"/>
      <c r="O1215" s="15"/>
      <c r="P1215" s="15"/>
    </row>
    <row r="1216" ht="15.75" customHeight="1">
      <c r="A1216" s="394"/>
      <c r="B1216" s="15"/>
      <c r="C1216" s="15"/>
      <c r="D1216" s="15"/>
      <c r="E1216" s="505">
        <v>3.0</v>
      </c>
      <c r="F1216" s="505">
        <v>2.0</v>
      </c>
      <c r="G1216" s="505">
        <v>3.0</v>
      </c>
      <c r="H1216" s="505">
        <v>2.0</v>
      </c>
      <c r="I1216" s="505">
        <v>10.0</v>
      </c>
      <c r="J1216" s="15"/>
      <c r="K1216" s="15"/>
      <c r="L1216" s="15"/>
      <c r="M1216" s="15"/>
      <c r="N1216" s="15"/>
      <c r="O1216" s="15"/>
      <c r="P1216" s="15"/>
    </row>
    <row r="1217" ht="15.75" customHeight="1">
      <c r="A1217" s="394"/>
      <c r="B1217" s="15"/>
      <c r="C1217" s="15"/>
      <c r="D1217" s="15"/>
      <c r="E1217" s="505">
        <v>3.0</v>
      </c>
      <c r="F1217" s="505">
        <v>2.0</v>
      </c>
      <c r="G1217" s="505">
        <v>3.0</v>
      </c>
      <c r="H1217" s="505">
        <v>2.0</v>
      </c>
      <c r="I1217" s="505">
        <v>10.0</v>
      </c>
      <c r="J1217" s="15"/>
      <c r="K1217" s="15"/>
      <c r="L1217" s="15"/>
      <c r="M1217" s="15"/>
      <c r="N1217" s="15"/>
      <c r="O1217" s="15"/>
      <c r="P1217" s="15"/>
    </row>
    <row r="1218" ht="15.75" customHeight="1">
      <c r="A1218" s="394"/>
      <c r="B1218" s="15"/>
      <c r="C1218" s="15"/>
      <c r="D1218" s="15"/>
      <c r="E1218" s="505">
        <v>3.0</v>
      </c>
      <c r="F1218" s="505">
        <v>2.0</v>
      </c>
      <c r="G1218" s="505">
        <v>3.0</v>
      </c>
      <c r="H1218" s="505">
        <v>2.0</v>
      </c>
      <c r="I1218" s="505">
        <v>10.0</v>
      </c>
      <c r="J1218" s="15"/>
      <c r="K1218" s="15"/>
      <c r="L1218" s="15"/>
      <c r="M1218" s="15"/>
      <c r="N1218" s="15"/>
      <c r="O1218" s="15"/>
      <c r="P1218" s="15"/>
    </row>
    <row r="1219" ht="15.75" customHeight="1">
      <c r="A1219" s="394"/>
      <c r="B1219" s="16"/>
      <c r="C1219" s="16"/>
      <c r="D1219" s="16"/>
      <c r="E1219" s="505">
        <v>3.0</v>
      </c>
      <c r="F1219" s="505">
        <v>2.0</v>
      </c>
      <c r="G1219" s="505">
        <v>3.0</v>
      </c>
      <c r="H1219" s="505">
        <v>2.0</v>
      </c>
      <c r="I1219" s="505">
        <v>10.0</v>
      </c>
      <c r="J1219" s="16"/>
      <c r="K1219" s="16"/>
      <c r="L1219" s="16"/>
      <c r="M1219" s="16"/>
      <c r="N1219" s="16"/>
      <c r="O1219" s="16"/>
      <c r="P1219" s="16"/>
    </row>
    <row r="1220" ht="15.75" customHeight="1">
      <c r="A1220" s="480">
        <v>99.0</v>
      </c>
      <c r="B1220" s="481" t="s">
        <v>315</v>
      </c>
      <c r="C1220" s="482" t="s">
        <v>316</v>
      </c>
      <c r="D1220" s="483" t="s">
        <v>317</v>
      </c>
      <c r="E1220" s="505">
        <v>3.0</v>
      </c>
      <c r="F1220" s="505">
        <v>2.0</v>
      </c>
      <c r="G1220" s="505">
        <v>2.0</v>
      </c>
      <c r="H1220" s="505">
        <v>2.0</v>
      </c>
      <c r="I1220" s="505">
        <v>9.0</v>
      </c>
      <c r="J1220" s="506">
        <v>8.8</v>
      </c>
      <c r="K1220" s="506">
        <v>3.0</v>
      </c>
      <c r="L1220" s="506">
        <v>3.0</v>
      </c>
      <c r="M1220" s="506">
        <v>3.0</v>
      </c>
      <c r="N1220" s="506">
        <v>5.0</v>
      </c>
      <c r="O1220" s="506">
        <v>14.0</v>
      </c>
      <c r="P1220" s="507">
        <f>SUM(J1220,O1220)</f>
        <v>22.8</v>
      </c>
    </row>
    <row r="1221" ht="15.75" customHeight="1">
      <c r="A1221" s="394"/>
      <c r="B1221" s="15"/>
      <c r="C1221" s="15"/>
      <c r="D1221" s="15"/>
      <c r="E1221" s="505">
        <v>2.0</v>
      </c>
      <c r="F1221" s="505">
        <v>2.0</v>
      </c>
      <c r="G1221" s="505">
        <v>2.0</v>
      </c>
      <c r="H1221" s="505">
        <v>2.0</v>
      </c>
      <c r="I1221" s="505">
        <v>8.0</v>
      </c>
      <c r="J1221" s="15"/>
      <c r="K1221" s="15"/>
      <c r="L1221" s="15"/>
      <c r="M1221" s="15"/>
      <c r="N1221" s="15"/>
      <c r="O1221" s="15"/>
      <c r="P1221" s="15"/>
    </row>
    <row r="1222" ht="15.75" customHeight="1">
      <c r="A1222" s="394"/>
      <c r="B1222" s="15"/>
      <c r="C1222" s="15"/>
      <c r="D1222" s="15"/>
      <c r="E1222" s="505">
        <v>3.0</v>
      </c>
      <c r="F1222" s="505">
        <v>2.0</v>
      </c>
      <c r="G1222" s="505">
        <v>2.0</v>
      </c>
      <c r="H1222" s="505">
        <v>2.0</v>
      </c>
      <c r="I1222" s="505">
        <v>9.0</v>
      </c>
      <c r="J1222" s="15"/>
      <c r="K1222" s="15"/>
      <c r="L1222" s="15"/>
      <c r="M1222" s="15"/>
      <c r="N1222" s="15"/>
      <c r="O1222" s="15"/>
      <c r="P1222" s="15"/>
    </row>
    <row r="1223" ht="15.75" customHeight="1">
      <c r="A1223" s="394"/>
      <c r="B1223" s="15"/>
      <c r="C1223" s="15"/>
      <c r="D1223" s="15"/>
      <c r="E1223" s="505">
        <v>2.0</v>
      </c>
      <c r="F1223" s="505">
        <v>2.0</v>
      </c>
      <c r="G1223" s="505">
        <v>2.0</v>
      </c>
      <c r="H1223" s="505">
        <v>2.0</v>
      </c>
      <c r="I1223" s="505">
        <v>8.0</v>
      </c>
      <c r="J1223" s="15"/>
      <c r="K1223" s="15"/>
      <c r="L1223" s="15"/>
      <c r="M1223" s="15"/>
      <c r="N1223" s="15"/>
      <c r="O1223" s="15"/>
      <c r="P1223" s="15"/>
    </row>
    <row r="1224" ht="15.75" customHeight="1">
      <c r="A1224" s="394"/>
      <c r="B1224" s="15"/>
      <c r="C1224" s="15"/>
      <c r="D1224" s="15"/>
      <c r="E1224" s="505">
        <v>2.0</v>
      </c>
      <c r="F1224" s="505">
        <v>2.0</v>
      </c>
      <c r="G1224" s="505">
        <v>2.0</v>
      </c>
      <c r="H1224" s="505">
        <v>2.0</v>
      </c>
      <c r="I1224" s="505">
        <v>8.0</v>
      </c>
      <c r="J1224" s="15"/>
      <c r="K1224" s="15"/>
      <c r="L1224" s="15"/>
      <c r="M1224" s="15"/>
      <c r="N1224" s="15"/>
      <c r="O1224" s="15"/>
      <c r="P1224" s="15"/>
    </row>
    <row r="1225" ht="15.75" customHeight="1">
      <c r="A1225" s="394"/>
      <c r="B1225" s="15"/>
      <c r="C1225" s="15"/>
      <c r="D1225" s="15"/>
      <c r="E1225" s="505">
        <v>3.0</v>
      </c>
      <c r="F1225" s="505">
        <v>2.0</v>
      </c>
      <c r="G1225" s="505">
        <v>2.0</v>
      </c>
      <c r="H1225" s="505">
        <v>2.0</v>
      </c>
      <c r="I1225" s="505">
        <v>9.0</v>
      </c>
      <c r="J1225" s="15"/>
      <c r="K1225" s="15"/>
      <c r="L1225" s="15"/>
      <c r="M1225" s="15"/>
      <c r="N1225" s="15"/>
      <c r="O1225" s="15"/>
      <c r="P1225" s="15"/>
    </row>
    <row r="1226" ht="15.75" customHeight="1">
      <c r="A1226" s="394"/>
      <c r="B1226" s="15"/>
      <c r="C1226" s="15"/>
      <c r="D1226" s="15"/>
      <c r="E1226" s="505">
        <v>3.0</v>
      </c>
      <c r="F1226" s="505">
        <v>2.0</v>
      </c>
      <c r="G1226" s="505">
        <v>2.0</v>
      </c>
      <c r="H1226" s="505">
        <v>2.0</v>
      </c>
      <c r="I1226" s="505">
        <v>9.0</v>
      </c>
      <c r="J1226" s="15"/>
      <c r="K1226" s="15"/>
      <c r="L1226" s="15"/>
      <c r="M1226" s="15"/>
      <c r="N1226" s="15"/>
      <c r="O1226" s="15"/>
      <c r="P1226" s="15"/>
    </row>
    <row r="1227" ht="15.75" customHeight="1">
      <c r="A1227" s="394"/>
      <c r="B1227" s="15"/>
      <c r="C1227" s="15"/>
      <c r="D1227" s="15"/>
      <c r="E1227" s="505">
        <v>2.0</v>
      </c>
      <c r="F1227" s="505">
        <v>2.0</v>
      </c>
      <c r="G1227" s="505">
        <v>2.0</v>
      </c>
      <c r="H1227" s="505">
        <v>2.0</v>
      </c>
      <c r="I1227" s="505">
        <v>8.0</v>
      </c>
      <c r="J1227" s="15"/>
      <c r="K1227" s="15"/>
      <c r="L1227" s="15"/>
      <c r="M1227" s="15"/>
      <c r="N1227" s="15"/>
      <c r="O1227" s="15"/>
      <c r="P1227" s="15"/>
    </row>
    <row r="1228" ht="15.75" customHeight="1">
      <c r="A1228" s="394"/>
      <c r="B1228" s="15"/>
      <c r="C1228" s="15"/>
      <c r="D1228" s="15"/>
      <c r="E1228" s="505">
        <v>3.0</v>
      </c>
      <c r="F1228" s="505">
        <v>2.0</v>
      </c>
      <c r="G1228" s="505">
        <v>2.0</v>
      </c>
      <c r="H1228" s="505">
        <v>2.0</v>
      </c>
      <c r="I1228" s="505">
        <v>9.0</v>
      </c>
      <c r="J1228" s="15"/>
      <c r="K1228" s="15"/>
      <c r="L1228" s="15"/>
      <c r="M1228" s="15"/>
      <c r="N1228" s="15"/>
      <c r="O1228" s="15"/>
      <c r="P1228" s="15"/>
    </row>
    <row r="1229" ht="15.75" customHeight="1">
      <c r="A1229" s="394"/>
      <c r="B1229" s="15"/>
      <c r="C1229" s="15"/>
      <c r="D1229" s="15"/>
      <c r="E1229" s="505">
        <v>3.0</v>
      </c>
      <c r="F1229" s="505">
        <v>2.0</v>
      </c>
      <c r="G1229" s="505">
        <v>3.0</v>
      </c>
      <c r="H1229" s="505">
        <v>2.0</v>
      </c>
      <c r="I1229" s="505">
        <v>10.0</v>
      </c>
      <c r="J1229" s="15"/>
      <c r="K1229" s="15"/>
      <c r="L1229" s="15"/>
      <c r="M1229" s="15"/>
      <c r="N1229" s="15"/>
      <c r="O1229" s="15"/>
      <c r="P1229" s="15"/>
    </row>
    <row r="1230" ht="15.75" customHeight="1">
      <c r="A1230" s="394"/>
      <c r="B1230" s="15"/>
      <c r="C1230" s="15"/>
      <c r="D1230" s="15"/>
      <c r="E1230" s="505">
        <v>3.0</v>
      </c>
      <c r="F1230" s="505">
        <v>2.0</v>
      </c>
      <c r="G1230" s="505">
        <v>2.0</v>
      </c>
      <c r="H1230" s="505">
        <v>2.0</v>
      </c>
      <c r="I1230" s="505">
        <v>9.0</v>
      </c>
      <c r="J1230" s="15"/>
      <c r="K1230" s="15"/>
      <c r="L1230" s="15"/>
      <c r="M1230" s="15"/>
      <c r="N1230" s="15"/>
      <c r="O1230" s="15"/>
      <c r="P1230" s="15"/>
    </row>
    <row r="1231" ht="15.75" customHeight="1">
      <c r="A1231" s="394"/>
      <c r="B1231" s="15"/>
      <c r="C1231" s="15"/>
      <c r="D1231" s="15"/>
      <c r="E1231" s="505">
        <v>3.0</v>
      </c>
      <c r="F1231" s="505">
        <v>2.0</v>
      </c>
      <c r="G1231" s="505">
        <v>2.0</v>
      </c>
      <c r="H1231" s="505">
        <v>2.0</v>
      </c>
      <c r="I1231" s="505">
        <v>9.0</v>
      </c>
      <c r="J1231" s="15"/>
      <c r="K1231" s="15"/>
      <c r="L1231" s="15"/>
      <c r="M1231" s="15"/>
      <c r="N1231" s="15"/>
      <c r="O1231" s="15"/>
      <c r="P1231" s="15"/>
    </row>
    <row r="1232" ht="15.75" customHeight="1">
      <c r="A1232" s="394"/>
      <c r="B1232" s="15"/>
      <c r="C1232" s="15"/>
      <c r="D1232" s="15"/>
      <c r="E1232" s="505">
        <v>3.0</v>
      </c>
      <c r="F1232" s="505">
        <v>2.0</v>
      </c>
      <c r="G1232" s="505">
        <v>2.0</v>
      </c>
      <c r="H1232" s="505">
        <v>2.0</v>
      </c>
      <c r="I1232" s="505">
        <v>9.0</v>
      </c>
      <c r="J1232" s="15"/>
      <c r="K1232" s="15"/>
      <c r="L1232" s="15"/>
      <c r="M1232" s="15"/>
      <c r="N1232" s="15"/>
      <c r="O1232" s="15"/>
      <c r="P1232" s="15"/>
    </row>
    <row r="1233" ht="15.75" customHeight="1">
      <c r="A1233" s="394"/>
      <c r="B1233" s="16"/>
      <c r="C1233" s="16"/>
      <c r="D1233" s="16"/>
      <c r="E1233" s="505">
        <v>3.0</v>
      </c>
      <c r="F1233" s="505">
        <v>2.0</v>
      </c>
      <c r="G1233" s="505">
        <v>3.0</v>
      </c>
      <c r="H1233" s="505">
        <v>2.0</v>
      </c>
      <c r="I1233" s="505">
        <v>10.0</v>
      </c>
      <c r="J1233" s="16"/>
      <c r="K1233" s="16"/>
      <c r="L1233" s="16"/>
      <c r="M1233" s="16"/>
      <c r="N1233" s="16"/>
      <c r="O1233" s="16"/>
      <c r="P1233" s="16"/>
    </row>
    <row r="1234" ht="15.75" customHeight="1">
      <c r="A1234" s="480">
        <v>100.0</v>
      </c>
      <c r="B1234" s="481" t="s">
        <v>318</v>
      </c>
      <c r="C1234" s="482" t="s">
        <v>319</v>
      </c>
      <c r="D1234" s="483" t="s">
        <v>320</v>
      </c>
      <c r="E1234" s="505">
        <v>3.0</v>
      </c>
      <c r="F1234" s="505">
        <v>2.0</v>
      </c>
      <c r="G1234" s="505">
        <v>3.0</v>
      </c>
      <c r="H1234" s="505">
        <v>2.0</v>
      </c>
      <c r="I1234" s="505">
        <v>10.0</v>
      </c>
      <c r="J1234" s="506">
        <v>10.0</v>
      </c>
      <c r="K1234" s="506">
        <v>3.0</v>
      </c>
      <c r="L1234" s="506">
        <v>4.0</v>
      </c>
      <c r="M1234" s="506">
        <v>3.0</v>
      </c>
      <c r="N1234" s="506">
        <v>5.0</v>
      </c>
      <c r="O1234" s="506">
        <v>15.0</v>
      </c>
      <c r="P1234" s="507">
        <f>SUM(J1234,O1234)</f>
        <v>25</v>
      </c>
    </row>
    <row r="1235" ht="15.75" customHeight="1">
      <c r="A1235" s="394"/>
      <c r="B1235" s="15"/>
      <c r="C1235" s="15"/>
      <c r="D1235" s="15"/>
      <c r="E1235" s="505">
        <v>3.0</v>
      </c>
      <c r="F1235" s="505">
        <v>2.0</v>
      </c>
      <c r="G1235" s="505">
        <v>3.0</v>
      </c>
      <c r="H1235" s="505">
        <v>2.0</v>
      </c>
      <c r="I1235" s="505">
        <v>10.0</v>
      </c>
      <c r="J1235" s="15"/>
      <c r="K1235" s="15"/>
      <c r="L1235" s="15"/>
      <c r="M1235" s="15"/>
      <c r="N1235" s="15"/>
      <c r="O1235" s="15"/>
      <c r="P1235" s="15"/>
    </row>
    <row r="1236" ht="15.75" customHeight="1">
      <c r="A1236" s="394"/>
      <c r="B1236" s="15"/>
      <c r="C1236" s="15"/>
      <c r="D1236" s="15"/>
      <c r="E1236" s="505">
        <v>3.0</v>
      </c>
      <c r="F1236" s="505">
        <v>2.0</v>
      </c>
      <c r="G1236" s="505">
        <v>3.0</v>
      </c>
      <c r="H1236" s="505">
        <v>2.0</v>
      </c>
      <c r="I1236" s="505">
        <v>10.0</v>
      </c>
      <c r="J1236" s="15"/>
      <c r="K1236" s="15"/>
      <c r="L1236" s="15"/>
      <c r="M1236" s="15"/>
      <c r="N1236" s="15"/>
      <c r="O1236" s="15"/>
      <c r="P1236" s="15"/>
    </row>
    <row r="1237" ht="15.75" customHeight="1">
      <c r="A1237" s="394"/>
      <c r="B1237" s="15"/>
      <c r="C1237" s="15"/>
      <c r="D1237" s="15"/>
      <c r="E1237" s="505">
        <v>3.0</v>
      </c>
      <c r="F1237" s="505">
        <v>2.0</v>
      </c>
      <c r="G1237" s="505">
        <v>3.0</v>
      </c>
      <c r="H1237" s="505">
        <v>2.0</v>
      </c>
      <c r="I1237" s="505">
        <v>10.0</v>
      </c>
      <c r="J1237" s="15"/>
      <c r="K1237" s="15"/>
      <c r="L1237" s="15"/>
      <c r="M1237" s="15"/>
      <c r="N1237" s="15"/>
      <c r="O1237" s="15"/>
      <c r="P1237" s="15"/>
    </row>
    <row r="1238" ht="15.75" customHeight="1">
      <c r="A1238" s="394"/>
      <c r="B1238" s="15"/>
      <c r="C1238" s="15"/>
      <c r="D1238" s="15"/>
      <c r="E1238" s="505">
        <v>3.0</v>
      </c>
      <c r="F1238" s="505">
        <v>2.0</v>
      </c>
      <c r="G1238" s="505">
        <v>3.0</v>
      </c>
      <c r="H1238" s="505">
        <v>2.0</v>
      </c>
      <c r="I1238" s="505">
        <v>10.0</v>
      </c>
      <c r="J1238" s="15"/>
      <c r="K1238" s="15"/>
      <c r="L1238" s="15"/>
      <c r="M1238" s="15"/>
      <c r="N1238" s="15"/>
      <c r="O1238" s="15"/>
      <c r="P1238" s="15"/>
    </row>
    <row r="1239" ht="15.75" customHeight="1">
      <c r="A1239" s="394"/>
      <c r="B1239" s="15"/>
      <c r="C1239" s="15"/>
      <c r="D1239" s="15"/>
      <c r="E1239" s="505">
        <v>3.0</v>
      </c>
      <c r="F1239" s="505">
        <v>2.0</v>
      </c>
      <c r="G1239" s="505">
        <v>3.0</v>
      </c>
      <c r="H1239" s="505">
        <v>2.0</v>
      </c>
      <c r="I1239" s="505">
        <v>10.0</v>
      </c>
      <c r="J1239" s="15"/>
      <c r="K1239" s="15"/>
      <c r="L1239" s="15"/>
      <c r="M1239" s="15"/>
      <c r="N1239" s="15"/>
      <c r="O1239" s="15"/>
      <c r="P1239" s="15"/>
    </row>
    <row r="1240" ht="15.75" customHeight="1">
      <c r="A1240" s="394"/>
      <c r="B1240" s="15"/>
      <c r="C1240" s="15"/>
      <c r="D1240" s="15"/>
      <c r="E1240" s="505">
        <v>3.0</v>
      </c>
      <c r="F1240" s="505">
        <v>2.0</v>
      </c>
      <c r="G1240" s="505">
        <v>3.0</v>
      </c>
      <c r="H1240" s="505">
        <v>2.0</v>
      </c>
      <c r="I1240" s="505">
        <v>10.0</v>
      </c>
      <c r="J1240" s="15"/>
      <c r="K1240" s="15"/>
      <c r="L1240" s="15"/>
      <c r="M1240" s="15"/>
      <c r="N1240" s="15"/>
      <c r="O1240" s="15"/>
      <c r="P1240" s="15"/>
    </row>
    <row r="1241" ht="15.75" customHeight="1">
      <c r="A1241" s="394"/>
      <c r="B1241" s="15"/>
      <c r="C1241" s="15"/>
      <c r="D1241" s="15"/>
      <c r="E1241" s="505">
        <v>3.0</v>
      </c>
      <c r="F1241" s="505">
        <v>2.0</v>
      </c>
      <c r="G1241" s="505">
        <v>3.0</v>
      </c>
      <c r="H1241" s="505">
        <v>2.0</v>
      </c>
      <c r="I1241" s="505">
        <v>10.0</v>
      </c>
      <c r="J1241" s="15"/>
      <c r="K1241" s="15"/>
      <c r="L1241" s="15"/>
      <c r="M1241" s="15"/>
      <c r="N1241" s="15"/>
      <c r="O1241" s="15"/>
      <c r="P1241" s="15"/>
    </row>
    <row r="1242" ht="15.75" customHeight="1">
      <c r="A1242" s="394"/>
      <c r="B1242" s="15"/>
      <c r="C1242" s="15"/>
      <c r="D1242" s="15"/>
      <c r="E1242" s="505">
        <v>3.0</v>
      </c>
      <c r="F1242" s="505">
        <v>2.0</v>
      </c>
      <c r="G1242" s="505">
        <v>3.0</v>
      </c>
      <c r="H1242" s="505">
        <v>2.0</v>
      </c>
      <c r="I1242" s="505">
        <v>10.0</v>
      </c>
      <c r="J1242" s="15"/>
      <c r="K1242" s="15"/>
      <c r="L1242" s="15"/>
      <c r="M1242" s="15"/>
      <c r="N1242" s="15"/>
      <c r="O1242" s="15"/>
      <c r="P1242" s="15"/>
    </row>
    <row r="1243" ht="15.75" customHeight="1">
      <c r="A1243" s="394"/>
      <c r="B1243" s="15"/>
      <c r="C1243" s="15"/>
      <c r="D1243" s="15"/>
      <c r="E1243" s="505">
        <v>3.0</v>
      </c>
      <c r="F1243" s="505">
        <v>2.0</v>
      </c>
      <c r="G1243" s="505">
        <v>3.0</v>
      </c>
      <c r="H1243" s="505">
        <v>2.0</v>
      </c>
      <c r="I1243" s="505">
        <v>10.0</v>
      </c>
      <c r="J1243" s="15"/>
      <c r="K1243" s="15"/>
      <c r="L1243" s="15"/>
      <c r="M1243" s="15"/>
      <c r="N1243" s="15"/>
      <c r="O1243" s="15"/>
      <c r="P1243" s="15"/>
    </row>
    <row r="1244" ht="15.75" customHeight="1">
      <c r="A1244" s="394"/>
      <c r="B1244" s="15"/>
      <c r="C1244" s="15"/>
      <c r="D1244" s="15"/>
      <c r="E1244" s="505">
        <v>3.0</v>
      </c>
      <c r="F1244" s="505">
        <v>2.0</v>
      </c>
      <c r="G1244" s="505">
        <v>3.0</v>
      </c>
      <c r="H1244" s="505">
        <v>2.0</v>
      </c>
      <c r="I1244" s="505">
        <v>10.0</v>
      </c>
      <c r="J1244" s="15"/>
      <c r="K1244" s="15"/>
      <c r="L1244" s="15"/>
      <c r="M1244" s="15"/>
      <c r="N1244" s="15"/>
      <c r="O1244" s="15"/>
      <c r="P1244" s="15"/>
    </row>
    <row r="1245" ht="15.75" customHeight="1">
      <c r="A1245" s="394"/>
      <c r="B1245" s="15"/>
      <c r="C1245" s="15"/>
      <c r="D1245" s="15"/>
      <c r="E1245" s="505">
        <v>3.0</v>
      </c>
      <c r="F1245" s="505">
        <v>2.0</v>
      </c>
      <c r="G1245" s="505">
        <v>3.0</v>
      </c>
      <c r="H1245" s="505">
        <v>2.0</v>
      </c>
      <c r="I1245" s="505">
        <v>10.0</v>
      </c>
      <c r="J1245" s="15"/>
      <c r="K1245" s="15"/>
      <c r="L1245" s="15"/>
      <c r="M1245" s="15"/>
      <c r="N1245" s="15"/>
      <c r="O1245" s="15"/>
      <c r="P1245" s="15"/>
    </row>
    <row r="1246" ht="15.75" customHeight="1">
      <c r="A1246" s="394"/>
      <c r="B1246" s="15"/>
      <c r="C1246" s="15"/>
      <c r="D1246" s="15"/>
      <c r="E1246" s="505">
        <v>3.0</v>
      </c>
      <c r="F1246" s="505">
        <v>2.0</v>
      </c>
      <c r="G1246" s="505">
        <v>3.0</v>
      </c>
      <c r="H1246" s="505">
        <v>2.0</v>
      </c>
      <c r="I1246" s="505">
        <v>10.0</v>
      </c>
      <c r="J1246" s="15"/>
      <c r="K1246" s="15"/>
      <c r="L1246" s="15"/>
      <c r="M1246" s="15"/>
      <c r="N1246" s="15"/>
      <c r="O1246" s="15"/>
      <c r="P1246" s="15"/>
    </row>
    <row r="1247" ht="15.75" customHeight="1">
      <c r="A1247" s="394"/>
      <c r="B1247" s="16"/>
      <c r="C1247" s="16"/>
      <c r="D1247" s="16"/>
      <c r="E1247" s="505">
        <v>3.0</v>
      </c>
      <c r="F1247" s="505">
        <v>2.0</v>
      </c>
      <c r="G1247" s="505">
        <v>3.0</v>
      </c>
      <c r="H1247" s="505">
        <v>2.0</v>
      </c>
      <c r="I1247" s="505">
        <v>10.0</v>
      </c>
      <c r="J1247" s="16"/>
      <c r="K1247" s="16"/>
      <c r="L1247" s="16"/>
      <c r="M1247" s="16"/>
      <c r="N1247" s="16"/>
      <c r="O1247" s="16"/>
      <c r="P1247" s="16"/>
    </row>
    <row r="1248" ht="15.75" customHeight="1">
      <c r="A1248" s="480">
        <v>102.0</v>
      </c>
      <c r="B1248" s="481" t="s">
        <v>321</v>
      </c>
      <c r="C1248" s="482" t="s">
        <v>322</v>
      </c>
      <c r="D1248" s="496" t="s">
        <v>323</v>
      </c>
      <c r="E1248" s="505"/>
      <c r="F1248" s="505"/>
      <c r="G1248" s="505"/>
      <c r="H1248" s="505"/>
      <c r="I1248" s="505"/>
      <c r="J1248" s="506"/>
      <c r="K1248" s="506"/>
      <c r="L1248" s="506"/>
      <c r="M1248" s="506"/>
      <c r="N1248" s="506"/>
      <c r="O1248" s="506">
        <v>0.0</v>
      </c>
      <c r="P1248" s="507">
        <f>SUM(J1248,O1248)</f>
        <v>0</v>
      </c>
    </row>
    <row r="1249" ht="15.75" customHeight="1">
      <c r="A1249" s="394"/>
      <c r="B1249" s="15"/>
      <c r="C1249" s="15"/>
      <c r="D1249" s="15"/>
      <c r="E1249" s="505"/>
      <c r="F1249" s="505"/>
      <c r="G1249" s="505"/>
      <c r="H1249" s="505"/>
      <c r="I1249" s="505"/>
      <c r="J1249" s="15"/>
      <c r="K1249" s="15"/>
      <c r="L1249" s="15"/>
      <c r="M1249" s="15"/>
      <c r="N1249" s="15"/>
      <c r="O1249" s="15"/>
      <c r="P1249" s="15"/>
    </row>
    <row r="1250" ht="15.75" customHeight="1">
      <c r="A1250" s="394"/>
      <c r="B1250" s="15"/>
      <c r="C1250" s="15"/>
      <c r="D1250" s="15"/>
      <c r="E1250" s="505"/>
      <c r="F1250" s="505"/>
      <c r="G1250" s="505"/>
      <c r="H1250" s="505"/>
      <c r="I1250" s="505"/>
      <c r="J1250" s="15"/>
      <c r="K1250" s="15"/>
      <c r="L1250" s="15"/>
      <c r="M1250" s="15"/>
      <c r="N1250" s="15"/>
      <c r="O1250" s="15"/>
      <c r="P1250" s="15"/>
    </row>
    <row r="1251" ht="15.75" customHeight="1">
      <c r="A1251" s="394"/>
      <c r="B1251" s="15"/>
      <c r="C1251" s="15"/>
      <c r="D1251" s="15"/>
      <c r="E1251" s="505"/>
      <c r="F1251" s="505"/>
      <c r="G1251" s="505"/>
      <c r="H1251" s="505"/>
      <c r="I1251" s="505"/>
      <c r="J1251" s="15"/>
      <c r="K1251" s="15"/>
      <c r="L1251" s="15"/>
      <c r="M1251" s="15"/>
      <c r="N1251" s="15"/>
      <c r="O1251" s="15"/>
      <c r="P1251" s="15"/>
    </row>
    <row r="1252" ht="15.75" customHeight="1">
      <c r="A1252" s="394"/>
      <c r="B1252" s="15"/>
      <c r="C1252" s="15"/>
      <c r="D1252" s="15"/>
      <c r="E1252" s="505"/>
      <c r="F1252" s="505"/>
      <c r="G1252" s="505"/>
      <c r="H1252" s="505"/>
      <c r="I1252" s="505"/>
      <c r="J1252" s="15"/>
      <c r="K1252" s="15"/>
      <c r="L1252" s="15"/>
      <c r="M1252" s="15"/>
      <c r="N1252" s="15"/>
      <c r="O1252" s="15"/>
      <c r="P1252" s="15"/>
    </row>
    <row r="1253" ht="15.75" customHeight="1">
      <c r="A1253" s="394"/>
      <c r="B1253" s="15"/>
      <c r="C1253" s="15"/>
      <c r="D1253" s="15"/>
      <c r="E1253" s="505"/>
      <c r="F1253" s="505"/>
      <c r="G1253" s="505"/>
      <c r="H1253" s="505"/>
      <c r="I1253" s="505"/>
      <c r="J1253" s="15"/>
      <c r="K1253" s="15"/>
      <c r="L1253" s="15"/>
      <c r="M1253" s="15"/>
      <c r="N1253" s="15"/>
      <c r="O1253" s="15"/>
      <c r="P1253" s="15"/>
    </row>
    <row r="1254" ht="15.75" customHeight="1">
      <c r="A1254" s="394"/>
      <c r="B1254" s="15"/>
      <c r="C1254" s="15"/>
      <c r="D1254" s="15"/>
      <c r="E1254" s="505"/>
      <c r="F1254" s="505"/>
      <c r="G1254" s="505"/>
      <c r="H1254" s="505"/>
      <c r="I1254" s="505"/>
      <c r="J1254" s="15"/>
      <c r="K1254" s="15"/>
      <c r="L1254" s="15"/>
      <c r="M1254" s="15"/>
      <c r="N1254" s="15"/>
      <c r="O1254" s="15"/>
      <c r="P1254" s="15"/>
    </row>
    <row r="1255" ht="15.75" customHeight="1">
      <c r="A1255" s="394"/>
      <c r="B1255" s="15"/>
      <c r="C1255" s="15"/>
      <c r="D1255" s="15"/>
      <c r="E1255" s="505"/>
      <c r="F1255" s="505"/>
      <c r="G1255" s="505"/>
      <c r="H1255" s="505"/>
      <c r="I1255" s="505"/>
      <c r="J1255" s="15"/>
      <c r="K1255" s="15"/>
      <c r="L1255" s="15"/>
      <c r="M1255" s="15"/>
      <c r="N1255" s="15"/>
      <c r="O1255" s="15"/>
      <c r="P1255" s="15"/>
    </row>
    <row r="1256" ht="15.75" customHeight="1">
      <c r="A1256" s="394"/>
      <c r="B1256" s="15"/>
      <c r="C1256" s="15"/>
      <c r="D1256" s="15"/>
      <c r="E1256" s="505"/>
      <c r="F1256" s="505"/>
      <c r="G1256" s="505"/>
      <c r="H1256" s="505"/>
      <c r="I1256" s="505"/>
      <c r="J1256" s="15"/>
      <c r="K1256" s="15"/>
      <c r="L1256" s="15"/>
      <c r="M1256" s="15"/>
      <c r="N1256" s="15"/>
      <c r="O1256" s="15"/>
      <c r="P1256" s="15"/>
    </row>
    <row r="1257" ht="15.75" customHeight="1">
      <c r="A1257" s="394"/>
      <c r="B1257" s="15"/>
      <c r="C1257" s="15"/>
      <c r="D1257" s="15"/>
      <c r="E1257" s="505"/>
      <c r="F1257" s="505"/>
      <c r="G1257" s="505"/>
      <c r="H1257" s="505"/>
      <c r="I1257" s="505"/>
      <c r="J1257" s="15"/>
      <c r="K1257" s="15"/>
      <c r="L1257" s="15"/>
      <c r="M1257" s="15"/>
      <c r="N1257" s="15"/>
      <c r="O1257" s="15"/>
      <c r="P1257" s="15"/>
    </row>
    <row r="1258" ht="15.75" customHeight="1">
      <c r="A1258" s="394"/>
      <c r="B1258" s="15"/>
      <c r="C1258" s="15"/>
      <c r="D1258" s="15"/>
      <c r="E1258" s="505"/>
      <c r="F1258" s="505"/>
      <c r="G1258" s="505"/>
      <c r="H1258" s="505"/>
      <c r="I1258" s="505"/>
      <c r="J1258" s="15"/>
      <c r="K1258" s="15"/>
      <c r="L1258" s="15"/>
      <c r="M1258" s="15"/>
      <c r="N1258" s="15"/>
      <c r="O1258" s="15"/>
      <c r="P1258" s="15"/>
    </row>
    <row r="1259" ht="15.75" customHeight="1">
      <c r="A1259" s="394"/>
      <c r="B1259" s="15"/>
      <c r="C1259" s="15"/>
      <c r="D1259" s="15"/>
      <c r="E1259" s="505"/>
      <c r="F1259" s="505"/>
      <c r="G1259" s="505"/>
      <c r="H1259" s="505"/>
      <c r="I1259" s="505"/>
      <c r="J1259" s="15"/>
      <c r="K1259" s="15"/>
      <c r="L1259" s="15"/>
      <c r="M1259" s="15"/>
      <c r="N1259" s="15"/>
      <c r="O1259" s="15"/>
      <c r="P1259" s="15"/>
    </row>
    <row r="1260" ht="15.75" customHeight="1">
      <c r="A1260" s="394"/>
      <c r="B1260" s="15"/>
      <c r="C1260" s="15"/>
      <c r="D1260" s="15"/>
      <c r="E1260" s="505"/>
      <c r="F1260" s="505"/>
      <c r="G1260" s="505"/>
      <c r="H1260" s="505"/>
      <c r="I1260" s="505"/>
      <c r="J1260" s="15"/>
      <c r="K1260" s="15"/>
      <c r="L1260" s="15"/>
      <c r="M1260" s="15"/>
      <c r="N1260" s="15"/>
      <c r="O1260" s="15"/>
      <c r="P1260" s="15"/>
    </row>
    <row r="1261" ht="15.75" customHeight="1">
      <c r="A1261" s="394"/>
      <c r="B1261" s="16"/>
      <c r="C1261" s="16"/>
      <c r="D1261" s="16"/>
      <c r="E1261" s="505"/>
      <c r="F1261" s="505"/>
      <c r="G1261" s="505"/>
      <c r="H1261" s="505"/>
      <c r="I1261" s="505"/>
      <c r="J1261" s="16"/>
      <c r="K1261" s="16"/>
      <c r="L1261" s="16"/>
      <c r="M1261" s="16"/>
      <c r="N1261" s="16"/>
      <c r="O1261" s="16"/>
      <c r="P1261" s="16"/>
    </row>
    <row r="1262" ht="15.75" customHeight="1">
      <c r="A1262" s="480">
        <v>103.0</v>
      </c>
      <c r="B1262" s="481" t="s">
        <v>324</v>
      </c>
      <c r="C1262" s="482" t="s">
        <v>325</v>
      </c>
      <c r="D1262" s="483" t="s">
        <v>326</v>
      </c>
      <c r="E1262" s="505">
        <v>3.0</v>
      </c>
      <c r="F1262" s="505">
        <v>2.0</v>
      </c>
      <c r="G1262" s="505">
        <v>3.0</v>
      </c>
      <c r="H1262" s="505">
        <v>2.0</v>
      </c>
      <c r="I1262" s="505">
        <v>10.0</v>
      </c>
      <c r="J1262" s="506">
        <v>10.0</v>
      </c>
      <c r="K1262" s="506">
        <v>3.0</v>
      </c>
      <c r="L1262" s="506">
        <v>4.0</v>
      </c>
      <c r="M1262" s="506">
        <v>3.0</v>
      </c>
      <c r="N1262" s="506">
        <v>5.0</v>
      </c>
      <c r="O1262" s="506">
        <v>15.0</v>
      </c>
      <c r="P1262" s="507">
        <f>SUM(J1262,O1262)</f>
        <v>25</v>
      </c>
    </row>
    <row r="1263" ht="15.75" customHeight="1">
      <c r="A1263" s="394"/>
      <c r="B1263" s="15"/>
      <c r="C1263" s="15"/>
      <c r="D1263" s="15"/>
      <c r="E1263" s="505">
        <v>3.0</v>
      </c>
      <c r="F1263" s="505">
        <v>2.0</v>
      </c>
      <c r="G1263" s="505">
        <v>3.0</v>
      </c>
      <c r="H1263" s="505">
        <v>2.0</v>
      </c>
      <c r="I1263" s="505">
        <v>10.0</v>
      </c>
      <c r="J1263" s="15"/>
      <c r="K1263" s="15"/>
      <c r="L1263" s="15"/>
      <c r="M1263" s="15"/>
      <c r="N1263" s="15"/>
      <c r="O1263" s="15"/>
      <c r="P1263" s="15"/>
    </row>
    <row r="1264" ht="15.75" customHeight="1">
      <c r="A1264" s="394"/>
      <c r="B1264" s="15"/>
      <c r="C1264" s="15"/>
      <c r="D1264" s="15"/>
      <c r="E1264" s="505">
        <v>3.0</v>
      </c>
      <c r="F1264" s="505">
        <v>2.0</v>
      </c>
      <c r="G1264" s="505">
        <v>3.0</v>
      </c>
      <c r="H1264" s="505">
        <v>2.0</v>
      </c>
      <c r="I1264" s="505">
        <v>10.0</v>
      </c>
      <c r="J1264" s="15"/>
      <c r="K1264" s="15"/>
      <c r="L1264" s="15"/>
      <c r="M1264" s="15"/>
      <c r="N1264" s="15"/>
      <c r="O1264" s="15"/>
      <c r="P1264" s="15"/>
    </row>
    <row r="1265" ht="15.75" customHeight="1">
      <c r="A1265" s="394"/>
      <c r="B1265" s="15"/>
      <c r="C1265" s="15"/>
      <c r="D1265" s="15"/>
      <c r="E1265" s="505">
        <v>3.0</v>
      </c>
      <c r="F1265" s="505">
        <v>2.0</v>
      </c>
      <c r="G1265" s="505">
        <v>3.0</v>
      </c>
      <c r="H1265" s="505">
        <v>2.0</v>
      </c>
      <c r="I1265" s="505">
        <v>10.0</v>
      </c>
      <c r="J1265" s="15"/>
      <c r="K1265" s="15"/>
      <c r="L1265" s="15"/>
      <c r="M1265" s="15"/>
      <c r="N1265" s="15"/>
      <c r="O1265" s="15"/>
      <c r="P1265" s="15"/>
    </row>
    <row r="1266" ht="15.75" customHeight="1">
      <c r="A1266" s="394"/>
      <c r="B1266" s="15"/>
      <c r="C1266" s="15"/>
      <c r="D1266" s="15"/>
      <c r="E1266" s="505">
        <v>3.0</v>
      </c>
      <c r="F1266" s="505">
        <v>2.0</v>
      </c>
      <c r="G1266" s="505">
        <v>3.0</v>
      </c>
      <c r="H1266" s="505">
        <v>2.0</v>
      </c>
      <c r="I1266" s="505">
        <v>10.0</v>
      </c>
      <c r="J1266" s="15"/>
      <c r="K1266" s="15"/>
      <c r="L1266" s="15"/>
      <c r="M1266" s="15"/>
      <c r="N1266" s="15"/>
      <c r="O1266" s="15"/>
      <c r="P1266" s="15"/>
    </row>
    <row r="1267" ht="15.75" customHeight="1">
      <c r="A1267" s="394"/>
      <c r="B1267" s="15"/>
      <c r="C1267" s="15"/>
      <c r="D1267" s="15"/>
      <c r="E1267" s="505">
        <v>3.0</v>
      </c>
      <c r="F1267" s="505">
        <v>2.0</v>
      </c>
      <c r="G1267" s="505">
        <v>3.0</v>
      </c>
      <c r="H1267" s="505">
        <v>2.0</v>
      </c>
      <c r="I1267" s="505">
        <v>10.0</v>
      </c>
      <c r="J1267" s="15"/>
      <c r="K1267" s="15"/>
      <c r="L1267" s="15"/>
      <c r="M1267" s="15"/>
      <c r="N1267" s="15"/>
      <c r="O1267" s="15"/>
      <c r="P1267" s="15"/>
    </row>
    <row r="1268" ht="15.75" customHeight="1">
      <c r="A1268" s="394"/>
      <c r="B1268" s="15"/>
      <c r="C1268" s="15"/>
      <c r="D1268" s="15"/>
      <c r="E1268" s="505">
        <v>3.0</v>
      </c>
      <c r="F1268" s="505">
        <v>2.0</v>
      </c>
      <c r="G1268" s="505">
        <v>3.0</v>
      </c>
      <c r="H1268" s="505">
        <v>2.0</v>
      </c>
      <c r="I1268" s="505">
        <v>10.0</v>
      </c>
      <c r="J1268" s="15"/>
      <c r="K1268" s="15"/>
      <c r="L1268" s="15"/>
      <c r="M1268" s="15"/>
      <c r="N1268" s="15"/>
      <c r="O1268" s="15"/>
      <c r="P1268" s="15"/>
    </row>
    <row r="1269" ht="15.75" customHeight="1">
      <c r="A1269" s="394"/>
      <c r="B1269" s="15"/>
      <c r="C1269" s="15"/>
      <c r="D1269" s="15"/>
      <c r="E1269" s="505">
        <v>3.0</v>
      </c>
      <c r="F1269" s="505">
        <v>2.0</v>
      </c>
      <c r="G1269" s="505">
        <v>3.0</v>
      </c>
      <c r="H1269" s="505">
        <v>2.0</v>
      </c>
      <c r="I1269" s="505">
        <v>10.0</v>
      </c>
      <c r="J1269" s="15"/>
      <c r="K1269" s="15"/>
      <c r="L1269" s="15"/>
      <c r="M1269" s="15"/>
      <c r="N1269" s="15"/>
      <c r="O1269" s="15"/>
      <c r="P1269" s="15"/>
    </row>
    <row r="1270" ht="15.75" customHeight="1">
      <c r="A1270" s="394"/>
      <c r="B1270" s="15"/>
      <c r="C1270" s="15"/>
      <c r="D1270" s="15"/>
      <c r="E1270" s="505">
        <v>3.0</v>
      </c>
      <c r="F1270" s="505">
        <v>2.0</v>
      </c>
      <c r="G1270" s="505">
        <v>3.0</v>
      </c>
      <c r="H1270" s="505">
        <v>2.0</v>
      </c>
      <c r="I1270" s="505">
        <v>10.0</v>
      </c>
      <c r="J1270" s="15"/>
      <c r="K1270" s="15"/>
      <c r="L1270" s="15"/>
      <c r="M1270" s="15"/>
      <c r="N1270" s="15"/>
      <c r="O1270" s="15"/>
      <c r="P1270" s="15"/>
    </row>
    <row r="1271" ht="15.75" customHeight="1">
      <c r="A1271" s="394"/>
      <c r="B1271" s="15"/>
      <c r="C1271" s="15"/>
      <c r="D1271" s="15"/>
      <c r="E1271" s="505">
        <v>3.0</v>
      </c>
      <c r="F1271" s="505">
        <v>2.0</v>
      </c>
      <c r="G1271" s="505">
        <v>3.0</v>
      </c>
      <c r="H1271" s="505">
        <v>2.0</v>
      </c>
      <c r="I1271" s="505">
        <v>10.0</v>
      </c>
      <c r="J1271" s="15"/>
      <c r="K1271" s="15"/>
      <c r="L1271" s="15"/>
      <c r="M1271" s="15"/>
      <c r="N1271" s="15"/>
      <c r="O1271" s="15"/>
      <c r="P1271" s="15"/>
    </row>
    <row r="1272" ht="15.75" customHeight="1">
      <c r="A1272" s="394"/>
      <c r="B1272" s="15"/>
      <c r="C1272" s="15"/>
      <c r="D1272" s="15"/>
      <c r="E1272" s="505">
        <v>3.0</v>
      </c>
      <c r="F1272" s="505">
        <v>2.0</v>
      </c>
      <c r="G1272" s="505">
        <v>3.0</v>
      </c>
      <c r="H1272" s="505">
        <v>2.0</v>
      </c>
      <c r="I1272" s="505">
        <v>10.0</v>
      </c>
      <c r="J1272" s="15"/>
      <c r="K1272" s="15"/>
      <c r="L1272" s="15"/>
      <c r="M1272" s="15"/>
      <c r="N1272" s="15"/>
      <c r="O1272" s="15"/>
      <c r="P1272" s="15"/>
    </row>
    <row r="1273" ht="15.75" customHeight="1">
      <c r="A1273" s="394"/>
      <c r="B1273" s="15"/>
      <c r="C1273" s="15"/>
      <c r="D1273" s="15"/>
      <c r="E1273" s="505">
        <v>3.0</v>
      </c>
      <c r="F1273" s="505">
        <v>2.0</v>
      </c>
      <c r="G1273" s="505">
        <v>3.0</v>
      </c>
      <c r="H1273" s="505">
        <v>2.0</v>
      </c>
      <c r="I1273" s="505">
        <v>10.0</v>
      </c>
      <c r="J1273" s="15"/>
      <c r="K1273" s="15"/>
      <c r="L1273" s="15"/>
      <c r="M1273" s="15"/>
      <c r="N1273" s="15"/>
      <c r="O1273" s="15"/>
      <c r="P1273" s="15"/>
    </row>
    <row r="1274" ht="15.75" customHeight="1">
      <c r="A1274" s="394"/>
      <c r="B1274" s="15"/>
      <c r="C1274" s="15"/>
      <c r="D1274" s="15"/>
      <c r="E1274" s="505">
        <v>3.0</v>
      </c>
      <c r="F1274" s="505">
        <v>2.0</v>
      </c>
      <c r="G1274" s="505">
        <v>3.0</v>
      </c>
      <c r="H1274" s="505">
        <v>2.0</v>
      </c>
      <c r="I1274" s="505">
        <v>10.0</v>
      </c>
      <c r="J1274" s="15"/>
      <c r="K1274" s="15"/>
      <c r="L1274" s="15"/>
      <c r="M1274" s="15"/>
      <c r="N1274" s="15"/>
      <c r="O1274" s="15"/>
      <c r="P1274" s="15"/>
    </row>
    <row r="1275" ht="15.75" customHeight="1">
      <c r="A1275" s="394"/>
      <c r="B1275" s="16"/>
      <c r="C1275" s="16"/>
      <c r="D1275" s="16"/>
      <c r="E1275" s="505">
        <v>3.0</v>
      </c>
      <c r="F1275" s="505">
        <v>2.0</v>
      </c>
      <c r="G1275" s="505">
        <v>3.0</v>
      </c>
      <c r="H1275" s="505">
        <v>2.0</v>
      </c>
      <c r="I1275" s="505">
        <v>10.0</v>
      </c>
      <c r="J1275" s="16"/>
      <c r="K1275" s="16"/>
      <c r="L1275" s="16"/>
      <c r="M1275" s="16"/>
      <c r="N1275" s="16"/>
      <c r="O1275" s="16"/>
      <c r="P1275" s="16"/>
    </row>
    <row r="1276" ht="15.75" customHeight="1">
      <c r="A1276" s="480">
        <v>104.0</v>
      </c>
      <c r="B1276" s="481" t="s">
        <v>327</v>
      </c>
      <c r="C1276" s="482" t="s">
        <v>328</v>
      </c>
      <c r="D1276" s="483" t="s">
        <v>329</v>
      </c>
      <c r="E1276" s="505">
        <v>3.0</v>
      </c>
      <c r="F1276" s="505">
        <v>2.0</v>
      </c>
      <c r="G1276" s="505">
        <v>3.0</v>
      </c>
      <c r="H1276" s="505">
        <v>2.0</v>
      </c>
      <c r="I1276" s="505">
        <v>10.0</v>
      </c>
      <c r="J1276" s="506">
        <v>9.5</v>
      </c>
      <c r="K1276" s="506">
        <v>3.0</v>
      </c>
      <c r="L1276" s="506">
        <v>4.0</v>
      </c>
      <c r="M1276" s="506">
        <v>3.0</v>
      </c>
      <c r="N1276" s="506">
        <v>5.0</v>
      </c>
      <c r="O1276" s="506">
        <v>15.0</v>
      </c>
      <c r="P1276" s="507">
        <f>SUM(J1276,O1276)</f>
        <v>24.5</v>
      </c>
    </row>
    <row r="1277" ht="15.75" customHeight="1">
      <c r="A1277" s="394"/>
      <c r="B1277" s="15"/>
      <c r="C1277" s="15"/>
      <c r="D1277" s="15"/>
      <c r="E1277" s="505">
        <v>3.0</v>
      </c>
      <c r="F1277" s="505">
        <v>2.0</v>
      </c>
      <c r="G1277" s="505">
        <v>3.0</v>
      </c>
      <c r="H1277" s="505">
        <v>2.0</v>
      </c>
      <c r="I1277" s="505">
        <v>10.0</v>
      </c>
      <c r="J1277" s="15"/>
      <c r="K1277" s="15"/>
      <c r="L1277" s="15"/>
      <c r="M1277" s="15"/>
      <c r="N1277" s="15"/>
      <c r="O1277" s="15"/>
      <c r="P1277" s="15"/>
    </row>
    <row r="1278" ht="15.75" customHeight="1">
      <c r="A1278" s="394"/>
      <c r="B1278" s="15"/>
      <c r="C1278" s="15"/>
      <c r="D1278" s="15"/>
      <c r="E1278" s="505">
        <v>3.0</v>
      </c>
      <c r="F1278" s="505">
        <v>2.0</v>
      </c>
      <c r="G1278" s="505">
        <v>3.0</v>
      </c>
      <c r="H1278" s="505">
        <v>2.0</v>
      </c>
      <c r="I1278" s="505">
        <v>10.0</v>
      </c>
      <c r="J1278" s="15"/>
      <c r="K1278" s="15"/>
      <c r="L1278" s="15"/>
      <c r="M1278" s="15"/>
      <c r="N1278" s="15"/>
      <c r="O1278" s="15"/>
      <c r="P1278" s="15"/>
    </row>
    <row r="1279" ht="15.75" customHeight="1">
      <c r="A1279" s="394"/>
      <c r="B1279" s="15"/>
      <c r="C1279" s="15"/>
      <c r="D1279" s="15"/>
      <c r="E1279" s="505">
        <v>3.0</v>
      </c>
      <c r="F1279" s="505">
        <v>2.0</v>
      </c>
      <c r="G1279" s="505">
        <v>2.0</v>
      </c>
      <c r="H1279" s="505">
        <v>2.0</v>
      </c>
      <c r="I1279" s="505">
        <v>9.0</v>
      </c>
      <c r="J1279" s="15"/>
      <c r="K1279" s="15"/>
      <c r="L1279" s="15"/>
      <c r="M1279" s="15"/>
      <c r="N1279" s="15"/>
      <c r="O1279" s="15"/>
      <c r="P1279" s="15"/>
    </row>
    <row r="1280" ht="15.75" customHeight="1">
      <c r="A1280" s="394"/>
      <c r="B1280" s="15"/>
      <c r="C1280" s="15"/>
      <c r="D1280" s="15"/>
      <c r="E1280" s="505">
        <v>3.0</v>
      </c>
      <c r="F1280" s="505">
        <v>2.0</v>
      </c>
      <c r="G1280" s="505">
        <v>2.0</v>
      </c>
      <c r="H1280" s="505">
        <v>2.0</v>
      </c>
      <c r="I1280" s="505">
        <v>9.0</v>
      </c>
      <c r="J1280" s="15"/>
      <c r="K1280" s="15"/>
      <c r="L1280" s="15"/>
      <c r="M1280" s="15"/>
      <c r="N1280" s="15"/>
      <c r="O1280" s="15"/>
      <c r="P1280" s="15"/>
    </row>
    <row r="1281" ht="15.75" customHeight="1">
      <c r="A1281" s="394"/>
      <c r="B1281" s="15"/>
      <c r="C1281" s="15"/>
      <c r="D1281" s="15"/>
      <c r="E1281" s="505">
        <v>2.0</v>
      </c>
      <c r="F1281" s="505">
        <v>2.0</v>
      </c>
      <c r="G1281" s="505">
        <v>2.0</v>
      </c>
      <c r="H1281" s="505">
        <v>2.0</v>
      </c>
      <c r="I1281" s="505">
        <v>8.0</v>
      </c>
      <c r="J1281" s="15"/>
      <c r="K1281" s="15"/>
      <c r="L1281" s="15"/>
      <c r="M1281" s="15"/>
      <c r="N1281" s="15"/>
      <c r="O1281" s="15"/>
      <c r="P1281" s="15"/>
    </row>
    <row r="1282" ht="15.75" customHeight="1">
      <c r="A1282" s="394"/>
      <c r="B1282" s="15"/>
      <c r="C1282" s="15"/>
      <c r="D1282" s="15"/>
      <c r="E1282" s="505">
        <v>2.0</v>
      </c>
      <c r="F1282" s="505">
        <v>2.0</v>
      </c>
      <c r="G1282" s="505">
        <v>2.0</v>
      </c>
      <c r="H1282" s="505">
        <v>2.0</v>
      </c>
      <c r="I1282" s="505">
        <v>8.0</v>
      </c>
      <c r="J1282" s="15"/>
      <c r="K1282" s="15"/>
      <c r="L1282" s="15"/>
      <c r="M1282" s="15"/>
      <c r="N1282" s="15"/>
      <c r="O1282" s="15"/>
      <c r="P1282" s="15"/>
    </row>
    <row r="1283" ht="15.75" customHeight="1">
      <c r="A1283" s="394"/>
      <c r="B1283" s="15"/>
      <c r="C1283" s="15"/>
      <c r="D1283" s="15"/>
      <c r="E1283" s="505">
        <v>3.0</v>
      </c>
      <c r="F1283" s="505">
        <v>2.0</v>
      </c>
      <c r="G1283" s="505">
        <v>2.0</v>
      </c>
      <c r="H1283" s="505">
        <v>2.0</v>
      </c>
      <c r="I1283" s="505">
        <v>9.0</v>
      </c>
      <c r="J1283" s="15"/>
      <c r="K1283" s="15"/>
      <c r="L1283" s="15"/>
      <c r="M1283" s="15"/>
      <c r="N1283" s="15"/>
      <c r="O1283" s="15"/>
      <c r="P1283" s="15"/>
    </row>
    <row r="1284" ht="15.75" customHeight="1">
      <c r="A1284" s="394"/>
      <c r="B1284" s="15"/>
      <c r="C1284" s="15"/>
      <c r="D1284" s="15"/>
      <c r="E1284" s="505">
        <v>3.0</v>
      </c>
      <c r="F1284" s="505">
        <v>2.0</v>
      </c>
      <c r="G1284" s="505">
        <v>2.0</v>
      </c>
      <c r="H1284" s="505">
        <v>2.0</v>
      </c>
      <c r="I1284" s="505">
        <v>9.0</v>
      </c>
      <c r="J1284" s="15"/>
      <c r="K1284" s="15"/>
      <c r="L1284" s="15"/>
      <c r="M1284" s="15"/>
      <c r="N1284" s="15"/>
      <c r="O1284" s="15"/>
      <c r="P1284" s="15"/>
    </row>
    <row r="1285" ht="15.75" customHeight="1">
      <c r="A1285" s="394"/>
      <c r="B1285" s="15"/>
      <c r="C1285" s="15"/>
      <c r="D1285" s="15"/>
      <c r="E1285" s="505">
        <v>3.0</v>
      </c>
      <c r="F1285" s="505">
        <v>2.0</v>
      </c>
      <c r="G1285" s="505">
        <v>2.0</v>
      </c>
      <c r="H1285" s="505">
        <v>2.0</v>
      </c>
      <c r="I1285" s="505">
        <v>9.0</v>
      </c>
      <c r="J1285" s="15"/>
      <c r="K1285" s="15"/>
      <c r="L1285" s="15"/>
      <c r="M1285" s="15"/>
      <c r="N1285" s="15"/>
      <c r="O1285" s="15"/>
      <c r="P1285" s="15"/>
    </row>
    <row r="1286" ht="15.75" customHeight="1">
      <c r="A1286" s="394"/>
      <c r="B1286" s="15"/>
      <c r="C1286" s="15"/>
      <c r="D1286" s="15"/>
      <c r="E1286" s="505">
        <v>3.0</v>
      </c>
      <c r="F1286" s="505">
        <v>2.0</v>
      </c>
      <c r="G1286" s="505">
        <v>3.0</v>
      </c>
      <c r="H1286" s="505">
        <v>2.0</v>
      </c>
      <c r="I1286" s="505">
        <v>10.0</v>
      </c>
      <c r="J1286" s="15"/>
      <c r="K1286" s="15"/>
      <c r="L1286" s="15"/>
      <c r="M1286" s="15"/>
      <c r="N1286" s="15"/>
      <c r="O1286" s="15"/>
      <c r="P1286" s="15"/>
    </row>
    <row r="1287" ht="15.75" customHeight="1">
      <c r="A1287" s="394"/>
      <c r="B1287" s="15"/>
      <c r="C1287" s="15"/>
      <c r="D1287" s="15"/>
      <c r="E1287" s="505">
        <v>3.0</v>
      </c>
      <c r="F1287" s="505">
        <v>2.0</v>
      </c>
      <c r="G1287" s="505">
        <v>3.0</v>
      </c>
      <c r="H1287" s="505">
        <v>2.0</v>
      </c>
      <c r="I1287" s="505">
        <v>10.0</v>
      </c>
      <c r="J1287" s="15"/>
      <c r="K1287" s="15"/>
      <c r="L1287" s="15"/>
      <c r="M1287" s="15"/>
      <c r="N1287" s="15"/>
      <c r="O1287" s="15"/>
      <c r="P1287" s="15"/>
    </row>
    <row r="1288" ht="15.75" customHeight="1">
      <c r="A1288" s="394"/>
      <c r="B1288" s="15"/>
      <c r="C1288" s="15"/>
      <c r="D1288" s="15"/>
      <c r="E1288" s="505"/>
      <c r="F1288" s="505"/>
      <c r="G1288" s="505"/>
      <c r="H1288" s="505"/>
      <c r="I1288" s="505"/>
      <c r="J1288" s="15"/>
      <c r="K1288" s="15"/>
      <c r="L1288" s="15"/>
      <c r="M1288" s="15"/>
      <c r="N1288" s="15"/>
      <c r="O1288" s="15"/>
      <c r="P1288" s="15"/>
    </row>
    <row r="1289" ht="15.75" customHeight="1">
      <c r="A1289" s="80"/>
      <c r="B1289" s="16"/>
      <c r="C1289" s="16"/>
      <c r="D1289" s="16"/>
      <c r="E1289" s="505"/>
      <c r="F1289" s="505"/>
      <c r="G1289" s="505"/>
      <c r="H1289" s="505"/>
      <c r="I1289" s="505"/>
      <c r="J1289" s="16"/>
      <c r="K1289" s="16"/>
      <c r="L1289" s="16"/>
      <c r="M1289" s="16"/>
      <c r="N1289" s="16"/>
      <c r="O1289" s="16"/>
      <c r="P1289" s="16"/>
    </row>
    <row r="1290" ht="15.75" customHeight="1">
      <c r="A1290" s="480">
        <v>105.0</v>
      </c>
      <c r="B1290" s="481" t="s">
        <v>330</v>
      </c>
      <c r="C1290" s="482" t="s">
        <v>331</v>
      </c>
      <c r="D1290" s="483" t="s">
        <v>332</v>
      </c>
      <c r="E1290" s="505">
        <v>3.0</v>
      </c>
      <c r="F1290" s="505">
        <v>2.0</v>
      </c>
      <c r="G1290" s="505">
        <v>3.0</v>
      </c>
      <c r="H1290" s="505">
        <v>2.0</v>
      </c>
      <c r="I1290" s="505">
        <v>10.0</v>
      </c>
      <c r="J1290" s="506">
        <v>9.5</v>
      </c>
      <c r="K1290" s="506">
        <v>4.0</v>
      </c>
      <c r="L1290" s="506">
        <v>0.0</v>
      </c>
      <c r="M1290" s="506">
        <v>0.0</v>
      </c>
      <c r="N1290" s="506">
        <v>5.0</v>
      </c>
      <c r="O1290" s="506">
        <v>8.0</v>
      </c>
      <c r="P1290" s="507">
        <f>SUM(J1290,O1290)</f>
        <v>17.5</v>
      </c>
    </row>
    <row r="1291" ht="15.75" customHeight="1">
      <c r="A1291" s="394"/>
      <c r="B1291" s="15"/>
      <c r="C1291" s="15"/>
      <c r="D1291" s="15"/>
      <c r="E1291" s="505">
        <v>3.0</v>
      </c>
      <c r="F1291" s="505">
        <v>2.0</v>
      </c>
      <c r="G1291" s="505">
        <v>3.0</v>
      </c>
      <c r="H1291" s="505">
        <v>2.0</v>
      </c>
      <c r="I1291" s="505">
        <v>10.0</v>
      </c>
      <c r="J1291" s="15"/>
      <c r="K1291" s="15"/>
      <c r="L1291" s="15"/>
      <c r="M1291" s="15"/>
      <c r="N1291" s="15"/>
      <c r="O1291" s="15"/>
      <c r="P1291" s="15"/>
    </row>
    <row r="1292" ht="15.75" customHeight="1">
      <c r="A1292" s="394"/>
      <c r="B1292" s="15"/>
      <c r="C1292" s="15"/>
      <c r="D1292" s="15"/>
      <c r="E1292" s="505">
        <v>3.0</v>
      </c>
      <c r="F1292" s="505">
        <v>2.0</v>
      </c>
      <c r="G1292" s="505">
        <v>3.0</v>
      </c>
      <c r="H1292" s="505">
        <v>2.0</v>
      </c>
      <c r="I1292" s="505">
        <v>10.0</v>
      </c>
      <c r="J1292" s="15"/>
      <c r="K1292" s="15"/>
      <c r="L1292" s="15"/>
      <c r="M1292" s="15"/>
      <c r="N1292" s="15"/>
      <c r="O1292" s="15"/>
      <c r="P1292" s="15"/>
    </row>
    <row r="1293" ht="15.75" customHeight="1">
      <c r="A1293" s="394"/>
      <c r="B1293" s="15"/>
      <c r="C1293" s="15"/>
      <c r="D1293" s="15"/>
      <c r="E1293" s="505">
        <v>3.0</v>
      </c>
      <c r="F1293" s="505">
        <v>2.0</v>
      </c>
      <c r="G1293" s="505">
        <v>3.0</v>
      </c>
      <c r="H1293" s="505">
        <v>2.0</v>
      </c>
      <c r="I1293" s="505">
        <v>10.0</v>
      </c>
      <c r="J1293" s="15"/>
      <c r="K1293" s="15"/>
      <c r="L1293" s="15"/>
      <c r="M1293" s="15"/>
      <c r="N1293" s="15"/>
      <c r="O1293" s="15"/>
      <c r="P1293" s="15"/>
    </row>
    <row r="1294" ht="15.75" customHeight="1">
      <c r="A1294" s="394"/>
      <c r="B1294" s="15"/>
      <c r="C1294" s="15"/>
      <c r="D1294" s="15"/>
      <c r="E1294" s="505">
        <v>3.0</v>
      </c>
      <c r="F1294" s="505">
        <v>2.0</v>
      </c>
      <c r="G1294" s="505">
        <v>2.0</v>
      </c>
      <c r="H1294" s="505">
        <v>2.0</v>
      </c>
      <c r="I1294" s="505">
        <v>9.0</v>
      </c>
      <c r="J1294" s="15"/>
      <c r="K1294" s="15"/>
      <c r="L1294" s="15"/>
      <c r="M1294" s="15"/>
      <c r="N1294" s="15"/>
      <c r="O1294" s="15"/>
      <c r="P1294" s="15"/>
    </row>
    <row r="1295" ht="15.75" customHeight="1">
      <c r="A1295" s="394"/>
      <c r="B1295" s="15"/>
      <c r="C1295" s="15"/>
      <c r="D1295" s="15"/>
      <c r="E1295" s="505">
        <v>2.0</v>
      </c>
      <c r="F1295" s="505">
        <v>2.0</v>
      </c>
      <c r="G1295" s="505">
        <v>2.0</v>
      </c>
      <c r="H1295" s="505">
        <v>2.0</v>
      </c>
      <c r="I1295" s="505">
        <v>8.0</v>
      </c>
      <c r="J1295" s="15"/>
      <c r="K1295" s="15"/>
      <c r="L1295" s="15"/>
      <c r="M1295" s="15"/>
      <c r="N1295" s="15"/>
      <c r="O1295" s="15"/>
      <c r="P1295" s="15"/>
    </row>
    <row r="1296" ht="15.75" customHeight="1">
      <c r="A1296" s="394"/>
      <c r="B1296" s="15"/>
      <c r="C1296" s="15"/>
      <c r="D1296" s="15"/>
      <c r="E1296" s="505">
        <v>2.0</v>
      </c>
      <c r="F1296" s="505">
        <v>2.0</v>
      </c>
      <c r="G1296" s="505">
        <v>2.0</v>
      </c>
      <c r="H1296" s="505">
        <v>2.0</v>
      </c>
      <c r="I1296" s="505">
        <v>8.0</v>
      </c>
      <c r="J1296" s="15"/>
      <c r="K1296" s="15"/>
      <c r="L1296" s="15"/>
      <c r="M1296" s="15"/>
      <c r="N1296" s="15"/>
      <c r="O1296" s="15"/>
      <c r="P1296" s="15"/>
    </row>
    <row r="1297" ht="15.75" customHeight="1">
      <c r="A1297" s="394"/>
      <c r="B1297" s="15"/>
      <c r="C1297" s="15"/>
      <c r="D1297" s="15"/>
      <c r="E1297" s="505">
        <v>3.0</v>
      </c>
      <c r="F1297" s="505">
        <v>2.0</v>
      </c>
      <c r="G1297" s="505">
        <v>2.0</v>
      </c>
      <c r="H1297" s="505">
        <v>2.0</v>
      </c>
      <c r="I1297" s="505">
        <v>9.0</v>
      </c>
      <c r="J1297" s="15"/>
      <c r="K1297" s="15"/>
      <c r="L1297" s="15"/>
      <c r="M1297" s="15"/>
      <c r="N1297" s="15"/>
      <c r="O1297" s="15"/>
      <c r="P1297" s="15"/>
    </row>
    <row r="1298" ht="15.75" customHeight="1">
      <c r="A1298" s="394"/>
      <c r="B1298" s="15"/>
      <c r="C1298" s="15"/>
      <c r="D1298" s="15"/>
      <c r="E1298" s="505">
        <v>3.0</v>
      </c>
      <c r="F1298" s="505">
        <v>2.0</v>
      </c>
      <c r="G1298" s="505">
        <v>2.0</v>
      </c>
      <c r="H1298" s="505">
        <v>2.0</v>
      </c>
      <c r="I1298" s="505">
        <v>9.0</v>
      </c>
      <c r="J1298" s="15"/>
      <c r="K1298" s="15"/>
      <c r="L1298" s="15"/>
      <c r="M1298" s="15"/>
      <c r="N1298" s="15"/>
      <c r="O1298" s="15"/>
      <c r="P1298" s="15"/>
    </row>
    <row r="1299" ht="15.75" customHeight="1">
      <c r="A1299" s="394"/>
      <c r="B1299" s="15"/>
      <c r="C1299" s="15"/>
      <c r="D1299" s="15"/>
      <c r="E1299" s="505">
        <v>3.0</v>
      </c>
      <c r="F1299" s="505">
        <v>2.0</v>
      </c>
      <c r="G1299" s="505">
        <v>2.0</v>
      </c>
      <c r="H1299" s="505">
        <v>2.0</v>
      </c>
      <c r="I1299" s="505">
        <v>9.0</v>
      </c>
      <c r="J1299" s="15"/>
      <c r="K1299" s="15"/>
      <c r="L1299" s="15"/>
      <c r="M1299" s="15"/>
      <c r="N1299" s="15"/>
      <c r="O1299" s="15"/>
      <c r="P1299" s="15"/>
    </row>
    <row r="1300" ht="15.75" customHeight="1">
      <c r="A1300" s="394"/>
      <c r="B1300" s="15"/>
      <c r="C1300" s="15"/>
      <c r="D1300" s="15"/>
      <c r="E1300" s="505">
        <v>3.0</v>
      </c>
      <c r="F1300" s="505">
        <v>2.0</v>
      </c>
      <c r="G1300" s="505">
        <v>3.0</v>
      </c>
      <c r="H1300" s="505">
        <v>2.0</v>
      </c>
      <c r="I1300" s="505">
        <v>10.0</v>
      </c>
      <c r="J1300" s="15"/>
      <c r="K1300" s="15"/>
      <c r="L1300" s="15"/>
      <c r="M1300" s="15"/>
      <c r="N1300" s="15"/>
      <c r="O1300" s="15"/>
      <c r="P1300" s="15"/>
    </row>
    <row r="1301" ht="15.75" customHeight="1">
      <c r="A1301" s="394"/>
      <c r="B1301" s="15"/>
      <c r="C1301" s="15"/>
      <c r="D1301" s="15"/>
      <c r="E1301" s="505">
        <v>3.0</v>
      </c>
      <c r="F1301" s="505">
        <v>2.0</v>
      </c>
      <c r="G1301" s="505">
        <v>3.0</v>
      </c>
      <c r="H1301" s="505">
        <v>2.0</v>
      </c>
      <c r="I1301" s="505">
        <v>10.0</v>
      </c>
      <c r="J1301" s="15"/>
      <c r="K1301" s="15"/>
      <c r="L1301" s="15"/>
      <c r="M1301" s="15"/>
      <c r="N1301" s="15"/>
      <c r="O1301" s="15"/>
      <c r="P1301" s="15"/>
    </row>
    <row r="1302" ht="15.75" customHeight="1">
      <c r="A1302" s="394"/>
      <c r="B1302" s="15"/>
      <c r="C1302" s="15"/>
      <c r="D1302" s="15"/>
      <c r="E1302" s="505">
        <v>3.0</v>
      </c>
      <c r="F1302" s="505">
        <v>2.0</v>
      </c>
      <c r="G1302" s="505">
        <v>3.0</v>
      </c>
      <c r="H1302" s="505">
        <v>2.0</v>
      </c>
      <c r="I1302" s="505">
        <v>10.0</v>
      </c>
      <c r="J1302" s="15"/>
      <c r="K1302" s="15"/>
      <c r="L1302" s="15"/>
      <c r="M1302" s="15"/>
      <c r="N1302" s="15"/>
      <c r="O1302" s="15"/>
      <c r="P1302" s="15"/>
    </row>
    <row r="1303" ht="15.75" customHeight="1">
      <c r="A1303" s="394"/>
      <c r="B1303" s="16"/>
      <c r="C1303" s="16"/>
      <c r="D1303" s="16"/>
      <c r="E1303" s="505">
        <v>3.0</v>
      </c>
      <c r="F1303" s="505">
        <v>2.0</v>
      </c>
      <c r="G1303" s="505">
        <v>3.0</v>
      </c>
      <c r="H1303" s="505">
        <v>2.0</v>
      </c>
      <c r="I1303" s="505">
        <v>10.0</v>
      </c>
      <c r="J1303" s="16"/>
      <c r="K1303" s="16"/>
      <c r="L1303" s="16"/>
      <c r="M1303" s="16"/>
      <c r="N1303" s="16"/>
      <c r="O1303" s="16"/>
      <c r="P1303" s="16"/>
    </row>
    <row r="1304" ht="15.75" customHeight="1">
      <c r="A1304" s="480">
        <v>107.0</v>
      </c>
      <c r="B1304" s="481" t="s">
        <v>333</v>
      </c>
      <c r="C1304" s="482" t="s">
        <v>334</v>
      </c>
      <c r="D1304" s="483" t="s">
        <v>335</v>
      </c>
      <c r="E1304" s="505">
        <v>3.0</v>
      </c>
      <c r="F1304" s="505">
        <v>2.0</v>
      </c>
      <c r="G1304" s="505">
        <v>3.0</v>
      </c>
      <c r="H1304" s="505">
        <v>2.0</v>
      </c>
      <c r="I1304" s="505">
        <v>10.0</v>
      </c>
      <c r="J1304" s="506">
        <v>9.5</v>
      </c>
      <c r="K1304" s="506">
        <v>3.0</v>
      </c>
      <c r="L1304" s="506">
        <v>3.0</v>
      </c>
      <c r="M1304" s="506">
        <v>3.0</v>
      </c>
      <c r="N1304" s="506">
        <v>4.0</v>
      </c>
      <c r="O1304" s="506">
        <v>13.0</v>
      </c>
      <c r="P1304" s="507">
        <f>SUM(J1304,O1304)</f>
        <v>22.5</v>
      </c>
    </row>
    <row r="1305" ht="15.75" customHeight="1">
      <c r="A1305" s="394"/>
      <c r="B1305" s="15"/>
      <c r="C1305" s="15"/>
      <c r="D1305" s="15"/>
      <c r="E1305" s="505">
        <v>3.0</v>
      </c>
      <c r="F1305" s="505">
        <v>2.0</v>
      </c>
      <c r="G1305" s="505">
        <v>3.0</v>
      </c>
      <c r="H1305" s="505">
        <v>2.0</v>
      </c>
      <c r="I1305" s="505">
        <v>10.0</v>
      </c>
      <c r="J1305" s="15"/>
      <c r="K1305" s="15"/>
      <c r="L1305" s="15"/>
      <c r="M1305" s="15"/>
      <c r="N1305" s="15"/>
      <c r="O1305" s="15"/>
      <c r="P1305" s="15"/>
    </row>
    <row r="1306" ht="15.75" customHeight="1">
      <c r="A1306" s="394"/>
      <c r="B1306" s="15"/>
      <c r="C1306" s="15"/>
      <c r="D1306" s="15"/>
      <c r="E1306" s="505">
        <v>3.0</v>
      </c>
      <c r="F1306" s="505">
        <v>2.0</v>
      </c>
      <c r="G1306" s="505">
        <v>3.0</v>
      </c>
      <c r="H1306" s="505">
        <v>2.0</v>
      </c>
      <c r="I1306" s="505">
        <v>10.0</v>
      </c>
      <c r="J1306" s="15"/>
      <c r="K1306" s="15"/>
      <c r="L1306" s="15"/>
      <c r="M1306" s="15"/>
      <c r="N1306" s="15"/>
      <c r="O1306" s="15"/>
      <c r="P1306" s="15"/>
    </row>
    <row r="1307" ht="15.75" customHeight="1">
      <c r="A1307" s="394"/>
      <c r="B1307" s="15"/>
      <c r="C1307" s="15"/>
      <c r="D1307" s="15"/>
      <c r="E1307" s="505">
        <v>3.0</v>
      </c>
      <c r="F1307" s="505">
        <v>2.0</v>
      </c>
      <c r="G1307" s="505">
        <v>2.0</v>
      </c>
      <c r="H1307" s="505">
        <v>2.0</v>
      </c>
      <c r="I1307" s="505">
        <v>9.0</v>
      </c>
      <c r="J1307" s="15"/>
      <c r="K1307" s="15"/>
      <c r="L1307" s="15"/>
      <c r="M1307" s="15"/>
      <c r="N1307" s="15"/>
      <c r="O1307" s="15"/>
      <c r="P1307" s="15"/>
    </row>
    <row r="1308" ht="15.75" customHeight="1">
      <c r="A1308" s="394"/>
      <c r="B1308" s="15"/>
      <c r="C1308" s="15"/>
      <c r="D1308" s="15"/>
      <c r="E1308" s="505">
        <v>3.0</v>
      </c>
      <c r="F1308" s="505">
        <v>2.0</v>
      </c>
      <c r="G1308" s="505">
        <v>2.0</v>
      </c>
      <c r="H1308" s="505">
        <v>2.0</v>
      </c>
      <c r="I1308" s="505">
        <v>9.0</v>
      </c>
      <c r="J1308" s="15"/>
      <c r="K1308" s="15"/>
      <c r="L1308" s="15"/>
      <c r="M1308" s="15"/>
      <c r="N1308" s="15"/>
      <c r="O1308" s="15"/>
      <c r="P1308" s="15"/>
    </row>
    <row r="1309" ht="15.75" customHeight="1">
      <c r="A1309" s="394"/>
      <c r="B1309" s="15"/>
      <c r="C1309" s="15"/>
      <c r="D1309" s="15"/>
      <c r="E1309" s="505">
        <v>2.0</v>
      </c>
      <c r="F1309" s="505">
        <v>2.0</v>
      </c>
      <c r="G1309" s="505">
        <v>2.0</v>
      </c>
      <c r="H1309" s="505">
        <v>2.0</v>
      </c>
      <c r="I1309" s="505">
        <v>8.0</v>
      </c>
      <c r="J1309" s="15"/>
      <c r="K1309" s="15"/>
      <c r="L1309" s="15"/>
      <c r="M1309" s="15"/>
      <c r="N1309" s="15"/>
      <c r="O1309" s="15"/>
      <c r="P1309" s="15"/>
    </row>
    <row r="1310" ht="15.75" customHeight="1">
      <c r="A1310" s="394"/>
      <c r="B1310" s="15"/>
      <c r="C1310" s="15"/>
      <c r="D1310" s="15"/>
      <c r="E1310" s="505">
        <v>2.0</v>
      </c>
      <c r="F1310" s="505">
        <v>2.0</v>
      </c>
      <c r="G1310" s="505">
        <v>2.0</v>
      </c>
      <c r="H1310" s="505">
        <v>2.0</v>
      </c>
      <c r="I1310" s="505">
        <v>8.0</v>
      </c>
      <c r="J1310" s="15"/>
      <c r="K1310" s="15"/>
      <c r="L1310" s="15"/>
      <c r="M1310" s="15"/>
      <c r="N1310" s="15"/>
      <c r="O1310" s="15"/>
      <c r="P1310" s="15"/>
    </row>
    <row r="1311" ht="15.75" customHeight="1">
      <c r="A1311" s="394"/>
      <c r="B1311" s="15"/>
      <c r="C1311" s="15"/>
      <c r="D1311" s="15"/>
      <c r="E1311" s="505">
        <v>3.0</v>
      </c>
      <c r="F1311" s="505">
        <v>2.0</v>
      </c>
      <c r="G1311" s="505">
        <v>2.0</v>
      </c>
      <c r="H1311" s="505">
        <v>2.0</v>
      </c>
      <c r="I1311" s="505">
        <v>9.0</v>
      </c>
      <c r="J1311" s="15"/>
      <c r="K1311" s="15"/>
      <c r="L1311" s="15"/>
      <c r="M1311" s="15"/>
      <c r="N1311" s="15"/>
      <c r="O1311" s="15"/>
      <c r="P1311" s="15"/>
    </row>
    <row r="1312" ht="15.75" customHeight="1">
      <c r="A1312" s="394"/>
      <c r="B1312" s="15"/>
      <c r="C1312" s="15"/>
      <c r="D1312" s="15"/>
      <c r="E1312" s="505">
        <v>3.0</v>
      </c>
      <c r="F1312" s="505">
        <v>2.0</v>
      </c>
      <c r="G1312" s="505">
        <v>2.0</v>
      </c>
      <c r="H1312" s="505">
        <v>2.0</v>
      </c>
      <c r="I1312" s="505">
        <v>9.0</v>
      </c>
      <c r="J1312" s="15"/>
      <c r="K1312" s="15"/>
      <c r="L1312" s="15"/>
      <c r="M1312" s="15"/>
      <c r="N1312" s="15"/>
      <c r="O1312" s="15"/>
      <c r="P1312" s="15"/>
    </row>
    <row r="1313" ht="15.75" customHeight="1">
      <c r="A1313" s="394"/>
      <c r="B1313" s="15"/>
      <c r="C1313" s="15"/>
      <c r="D1313" s="15"/>
      <c r="E1313" s="505">
        <v>3.0</v>
      </c>
      <c r="F1313" s="505">
        <v>2.0</v>
      </c>
      <c r="G1313" s="505">
        <v>2.0</v>
      </c>
      <c r="H1313" s="505">
        <v>2.0</v>
      </c>
      <c r="I1313" s="505">
        <v>9.0</v>
      </c>
      <c r="J1313" s="15"/>
      <c r="K1313" s="15"/>
      <c r="L1313" s="15"/>
      <c r="M1313" s="15"/>
      <c r="N1313" s="15"/>
      <c r="O1313" s="15"/>
      <c r="P1313" s="15"/>
    </row>
    <row r="1314" ht="15.75" customHeight="1">
      <c r="A1314" s="394"/>
      <c r="B1314" s="15"/>
      <c r="C1314" s="15"/>
      <c r="D1314" s="15"/>
      <c r="E1314" s="505">
        <v>3.0</v>
      </c>
      <c r="F1314" s="505">
        <v>2.0</v>
      </c>
      <c r="G1314" s="505">
        <v>3.0</v>
      </c>
      <c r="H1314" s="505">
        <v>2.0</v>
      </c>
      <c r="I1314" s="505">
        <v>10.0</v>
      </c>
      <c r="J1314" s="15"/>
      <c r="K1314" s="15"/>
      <c r="L1314" s="15"/>
      <c r="M1314" s="15"/>
      <c r="N1314" s="15"/>
      <c r="O1314" s="15"/>
      <c r="P1314" s="15"/>
    </row>
    <row r="1315" ht="15.75" customHeight="1">
      <c r="A1315" s="394"/>
      <c r="B1315" s="15"/>
      <c r="C1315" s="15"/>
      <c r="D1315" s="15"/>
      <c r="E1315" s="505">
        <v>3.0</v>
      </c>
      <c r="F1315" s="505">
        <v>2.0</v>
      </c>
      <c r="G1315" s="505">
        <v>3.0</v>
      </c>
      <c r="H1315" s="505">
        <v>2.0</v>
      </c>
      <c r="I1315" s="505">
        <v>10.0</v>
      </c>
      <c r="J1315" s="15"/>
      <c r="K1315" s="15"/>
      <c r="L1315" s="15"/>
      <c r="M1315" s="15"/>
      <c r="N1315" s="15"/>
      <c r="O1315" s="15"/>
      <c r="P1315" s="15"/>
    </row>
    <row r="1316" ht="15.75" customHeight="1">
      <c r="A1316" s="394"/>
      <c r="B1316" s="15"/>
      <c r="C1316" s="15"/>
      <c r="D1316" s="15"/>
      <c r="E1316" s="505"/>
      <c r="F1316" s="505"/>
      <c r="G1316" s="505"/>
      <c r="H1316" s="505"/>
      <c r="I1316" s="505"/>
      <c r="J1316" s="15"/>
      <c r="K1316" s="15"/>
      <c r="L1316" s="15"/>
      <c r="M1316" s="15"/>
      <c r="N1316" s="15"/>
      <c r="O1316" s="15"/>
      <c r="P1316" s="15"/>
    </row>
    <row r="1317" ht="15.75" customHeight="1">
      <c r="A1317" s="394"/>
      <c r="B1317" s="16"/>
      <c r="C1317" s="16"/>
      <c r="D1317" s="16"/>
      <c r="E1317" s="505"/>
      <c r="F1317" s="505"/>
      <c r="G1317" s="505"/>
      <c r="H1317" s="505"/>
      <c r="I1317" s="505"/>
      <c r="J1317" s="16"/>
      <c r="K1317" s="16"/>
      <c r="L1317" s="16"/>
      <c r="M1317" s="16"/>
      <c r="N1317" s="16"/>
      <c r="O1317" s="16"/>
      <c r="P1317" s="16"/>
    </row>
    <row r="1318" ht="15.75" customHeight="1">
      <c r="A1318" s="480">
        <v>108.0</v>
      </c>
      <c r="B1318" s="481" t="s">
        <v>336</v>
      </c>
      <c r="C1318" s="482" t="s">
        <v>337</v>
      </c>
      <c r="D1318" s="483" t="s">
        <v>338</v>
      </c>
      <c r="E1318" s="505">
        <v>3.0</v>
      </c>
      <c r="F1318" s="505">
        <v>2.0</v>
      </c>
      <c r="G1318" s="505">
        <v>3.0</v>
      </c>
      <c r="H1318" s="505">
        <v>2.0</v>
      </c>
      <c r="I1318" s="505">
        <v>10.0</v>
      </c>
      <c r="J1318" s="506">
        <v>9.5</v>
      </c>
      <c r="K1318" s="506">
        <v>3.0</v>
      </c>
      <c r="L1318" s="506">
        <v>3.0</v>
      </c>
      <c r="M1318" s="506">
        <v>3.0</v>
      </c>
      <c r="N1318" s="506">
        <v>4.0</v>
      </c>
      <c r="O1318" s="506">
        <v>13.0</v>
      </c>
      <c r="P1318" s="507">
        <f>SUM(J1318,O1318)</f>
        <v>22.5</v>
      </c>
    </row>
    <row r="1319" ht="15.75" customHeight="1">
      <c r="A1319" s="394"/>
      <c r="B1319" s="15"/>
      <c r="C1319" s="15"/>
      <c r="D1319" s="15"/>
      <c r="E1319" s="505">
        <v>3.0</v>
      </c>
      <c r="F1319" s="505">
        <v>2.0</v>
      </c>
      <c r="G1319" s="505">
        <v>3.0</v>
      </c>
      <c r="H1319" s="505">
        <v>2.0</v>
      </c>
      <c r="I1319" s="505">
        <v>10.0</v>
      </c>
      <c r="J1319" s="15"/>
      <c r="K1319" s="15"/>
      <c r="L1319" s="15"/>
      <c r="M1319" s="15"/>
      <c r="N1319" s="15"/>
      <c r="O1319" s="15"/>
      <c r="P1319" s="15"/>
    </row>
    <row r="1320" ht="15.75" customHeight="1">
      <c r="A1320" s="394"/>
      <c r="B1320" s="15"/>
      <c r="C1320" s="15"/>
      <c r="D1320" s="15"/>
      <c r="E1320" s="505">
        <v>3.0</v>
      </c>
      <c r="F1320" s="505">
        <v>2.0</v>
      </c>
      <c r="G1320" s="505">
        <v>3.0</v>
      </c>
      <c r="H1320" s="505">
        <v>2.0</v>
      </c>
      <c r="I1320" s="505">
        <v>10.0</v>
      </c>
      <c r="J1320" s="15"/>
      <c r="K1320" s="15"/>
      <c r="L1320" s="15"/>
      <c r="M1320" s="15"/>
      <c r="N1320" s="15"/>
      <c r="O1320" s="15"/>
      <c r="P1320" s="15"/>
    </row>
    <row r="1321" ht="15.75" customHeight="1">
      <c r="A1321" s="394"/>
      <c r="B1321" s="15"/>
      <c r="C1321" s="15"/>
      <c r="D1321" s="15"/>
      <c r="E1321" s="505">
        <v>3.0</v>
      </c>
      <c r="F1321" s="505">
        <v>2.0</v>
      </c>
      <c r="G1321" s="505">
        <v>2.0</v>
      </c>
      <c r="H1321" s="505">
        <v>2.0</v>
      </c>
      <c r="I1321" s="505">
        <v>9.0</v>
      </c>
      <c r="J1321" s="15"/>
      <c r="K1321" s="15"/>
      <c r="L1321" s="15"/>
      <c r="M1321" s="15"/>
      <c r="N1321" s="15"/>
      <c r="O1321" s="15"/>
      <c r="P1321" s="15"/>
    </row>
    <row r="1322" ht="15.75" customHeight="1">
      <c r="A1322" s="394"/>
      <c r="B1322" s="15"/>
      <c r="C1322" s="15"/>
      <c r="D1322" s="15"/>
      <c r="E1322" s="505">
        <v>3.0</v>
      </c>
      <c r="F1322" s="505">
        <v>2.0</v>
      </c>
      <c r="G1322" s="505">
        <v>2.0</v>
      </c>
      <c r="H1322" s="505">
        <v>2.0</v>
      </c>
      <c r="I1322" s="505">
        <v>9.0</v>
      </c>
      <c r="J1322" s="15"/>
      <c r="K1322" s="15"/>
      <c r="L1322" s="15"/>
      <c r="M1322" s="15"/>
      <c r="N1322" s="15"/>
      <c r="O1322" s="15"/>
      <c r="P1322" s="15"/>
    </row>
    <row r="1323" ht="15.75" customHeight="1">
      <c r="A1323" s="394"/>
      <c r="B1323" s="15"/>
      <c r="C1323" s="15"/>
      <c r="D1323" s="15"/>
      <c r="E1323" s="505">
        <v>2.0</v>
      </c>
      <c r="F1323" s="505">
        <v>2.0</v>
      </c>
      <c r="G1323" s="505">
        <v>2.0</v>
      </c>
      <c r="H1323" s="505">
        <v>2.0</v>
      </c>
      <c r="I1323" s="505">
        <v>8.0</v>
      </c>
      <c r="J1323" s="15"/>
      <c r="K1323" s="15"/>
      <c r="L1323" s="15"/>
      <c r="M1323" s="15"/>
      <c r="N1323" s="15"/>
      <c r="O1323" s="15"/>
      <c r="P1323" s="15"/>
    </row>
    <row r="1324" ht="15.75" customHeight="1">
      <c r="A1324" s="394"/>
      <c r="B1324" s="15"/>
      <c r="C1324" s="15"/>
      <c r="D1324" s="15"/>
      <c r="E1324" s="505">
        <v>2.0</v>
      </c>
      <c r="F1324" s="505">
        <v>2.0</v>
      </c>
      <c r="G1324" s="505">
        <v>2.0</v>
      </c>
      <c r="H1324" s="505">
        <v>2.0</v>
      </c>
      <c r="I1324" s="505">
        <v>8.0</v>
      </c>
      <c r="J1324" s="15"/>
      <c r="K1324" s="15"/>
      <c r="L1324" s="15"/>
      <c r="M1324" s="15"/>
      <c r="N1324" s="15"/>
      <c r="O1324" s="15"/>
      <c r="P1324" s="15"/>
    </row>
    <row r="1325" ht="15.75" customHeight="1">
      <c r="A1325" s="394"/>
      <c r="B1325" s="15"/>
      <c r="C1325" s="15"/>
      <c r="D1325" s="15"/>
      <c r="E1325" s="505">
        <v>3.0</v>
      </c>
      <c r="F1325" s="505">
        <v>2.0</v>
      </c>
      <c r="G1325" s="505">
        <v>2.0</v>
      </c>
      <c r="H1325" s="505">
        <v>2.0</v>
      </c>
      <c r="I1325" s="505">
        <v>9.0</v>
      </c>
      <c r="J1325" s="15"/>
      <c r="K1325" s="15"/>
      <c r="L1325" s="15"/>
      <c r="M1325" s="15"/>
      <c r="N1325" s="15"/>
      <c r="O1325" s="15"/>
      <c r="P1325" s="15"/>
    </row>
    <row r="1326" ht="15.75" customHeight="1">
      <c r="A1326" s="394"/>
      <c r="B1326" s="15"/>
      <c r="C1326" s="15"/>
      <c r="D1326" s="15"/>
      <c r="E1326" s="505">
        <v>3.0</v>
      </c>
      <c r="F1326" s="505">
        <v>2.0</v>
      </c>
      <c r="G1326" s="505">
        <v>2.0</v>
      </c>
      <c r="H1326" s="505">
        <v>2.0</v>
      </c>
      <c r="I1326" s="505">
        <v>9.0</v>
      </c>
      <c r="J1326" s="15"/>
      <c r="K1326" s="15"/>
      <c r="L1326" s="15"/>
      <c r="M1326" s="15"/>
      <c r="N1326" s="15"/>
      <c r="O1326" s="15"/>
      <c r="P1326" s="15"/>
    </row>
    <row r="1327" ht="15.75" customHeight="1">
      <c r="A1327" s="394"/>
      <c r="B1327" s="15"/>
      <c r="C1327" s="15"/>
      <c r="D1327" s="15"/>
      <c r="E1327" s="505">
        <v>3.0</v>
      </c>
      <c r="F1327" s="505">
        <v>2.0</v>
      </c>
      <c r="G1327" s="505">
        <v>2.0</v>
      </c>
      <c r="H1327" s="505">
        <v>2.0</v>
      </c>
      <c r="I1327" s="505">
        <v>9.0</v>
      </c>
      <c r="J1327" s="15"/>
      <c r="K1327" s="15"/>
      <c r="L1327" s="15"/>
      <c r="M1327" s="15"/>
      <c r="N1327" s="15"/>
      <c r="O1327" s="15"/>
      <c r="P1327" s="15"/>
    </row>
    <row r="1328" ht="15.75" customHeight="1">
      <c r="A1328" s="394"/>
      <c r="B1328" s="15"/>
      <c r="C1328" s="15"/>
      <c r="D1328" s="15"/>
      <c r="E1328" s="505">
        <v>3.0</v>
      </c>
      <c r="F1328" s="505">
        <v>2.0</v>
      </c>
      <c r="G1328" s="505">
        <v>3.0</v>
      </c>
      <c r="H1328" s="505">
        <v>2.0</v>
      </c>
      <c r="I1328" s="505">
        <v>10.0</v>
      </c>
      <c r="J1328" s="15"/>
      <c r="K1328" s="15"/>
      <c r="L1328" s="15"/>
      <c r="M1328" s="15"/>
      <c r="N1328" s="15"/>
      <c r="O1328" s="15"/>
      <c r="P1328" s="15"/>
    </row>
    <row r="1329" ht="15.75" customHeight="1">
      <c r="A1329" s="394"/>
      <c r="B1329" s="15"/>
      <c r="C1329" s="15"/>
      <c r="D1329" s="15"/>
      <c r="E1329" s="505">
        <v>3.0</v>
      </c>
      <c r="F1329" s="505">
        <v>2.0</v>
      </c>
      <c r="G1329" s="505">
        <v>3.0</v>
      </c>
      <c r="H1329" s="505">
        <v>2.0</v>
      </c>
      <c r="I1329" s="505">
        <v>10.0</v>
      </c>
      <c r="J1329" s="15"/>
      <c r="K1329" s="15"/>
      <c r="L1329" s="15"/>
      <c r="M1329" s="15"/>
      <c r="N1329" s="15"/>
      <c r="O1329" s="15"/>
      <c r="P1329" s="15"/>
    </row>
    <row r="1330" ht="15.75" customHeight="1">
      <c r="A1330" s="394"/>
      <c r="B1330" s="15"/>
      <c r="C1330" s="15"/>
      <c r="D1330" s="15"/>
      <c r="E1330" s="505"/>
      <c r="F1330" s="505"/>
      <c r="G1330" s="505"/>
      <c r="H1330" s="505"/>
      <c r="I1330" s="505"/>
      <c r="J1330" s="15"/>
      <c r="K1330" s="15"/>
      <c r="L1330" s="15"/>
      <c r="M1330" s="15"/>
      <c r="N1330" s="15"/>
      <c r="O1330" s="15"/>
      <c r="P1330" s="15"/>
    </row>
    <row r="1331" ht="15.75" customHeight="1">
      <c r="A1331" s="394"/>
      <c r="B1331" s="16"/>
      <c r="C1331" s="16"/>
      <c r="D1331" s="16"/>
      <c r="E1331" s="505"/>
      <c r="F1331" s="505"/>
      <c r="G1331" s="505"/>
      <c r="H1331" s="505"/>
      <c r="I1331" s="505"/>
      <c r="J1331" s="16"/>
      <c r="K1331" s="16"/>
      <c r="L1331" s="16"/>
      <c r="M1331" s="16"/>
      <c r="N1331" s="16"/>
      <c r="O1331" s="16"/>
      <c r="P1331" s="16"/>
    </row>
    <row r="1332" ht="15.75" customHeight="1">
      <c r="A1332" s="480">
        <v>109.0</v>
      </c>
      <c r="B1332" s="481" t="s">
        <v>339</v>
      </c>
      <c r="C1332" s="482" t="s">
        <v>340</v>
      </c>
      <c r="D1332" s="483" t="s">
        <v>341</v>
      </c>
      <c r="E1332" s="505">
        <v>3.0</v>
      </c>
      <c r="F1332" s="505">
        <v>2.0</v>
      </c>
      <c r="G1332" s="505">
        <v>3.0</v>
      </c>
      <c r="H1332" s="505">
        <v>2.0</v>
      </c>
      <c r="I1332" s="505">
        <v>10.0</v>
      </c>
      <c r="J1332" s="506">
        <v>9.7</v>
      </c>
      <c r="K1332" s="506">
        <v>3.0</v>
      </c>
      <c r="L1332" s="506">
        <v>4.0</v>
      </c>
      <c r="M1332" s="506">
        <v>3.0</v>
      </c>
      <c r="N1332" s="506">
        <v>5.0</v>
      </c>
      <c r="O1332" s="506">
        <v>15.0</v>
      </c>
      <c r="P1332" s="507">
        <f>SUM(J1332,O1332)</f>
        <v>24.7</v>
      </c>
    </row>
    <row r="1333" ht="15.75" customHeight="1">
      <c r="A1333" s="394"/>
      <c r="B1333" s="15"/>
      <c r="C1333" s="15"/>
      <c r="D1333" s="15"/>
      <c r="E1333" s="505">
        <v>3.0</v>
      </c>
      <c r="F1333" s="505">
        <v>2.0</v>
      </c>
      <c r="G1333" s="505">
        <v>3.0</v>
      </c>
      <c r="H1333" s="505">
        <v>2.0</v>
      </c>
      <c r="I1333" s="505">
        <v>10.0</v>
      </c>
      <c r="J1333" s="15"/>
      <c r="K1333" s="15"/>
      <c r="L1333" s="15"/>
      <c r="M1333" s="15"/>
      <c r="N1333" s="15"/>
      <c r="O1333" s="15"/>
      <c r="P1333" s="15"/>
    </row>
    <row r="1334" ht="15.75" customHeight="1">
      <c r="A1334" s="394"/>
      <c r="B1334" s="15"/>
      <c r="C1334" s="15"/>
      <c r="D1334" s="15"/>
      <c r="E1334" s="505">
        <v>3.0</v>
      </c>
      <c r="F1334" s="505">
        <v>2.0</v>
      </c>
      <c r="G1334" s="505">
        <v>3.0</v>
      </c>
      <c r="H1334" s="505">
        <v>2.0</v>
      </c>
      <c r="I1334" s="505">
        <v>10.0</v>
      </c>
      <c r="J1334" s="15"/>
      <c r="K1334" s="15"/>
      <c r="L1334" s="15"/>
      <c r="M1334" s="15"/>
      <c r="N1334" s="15"/>
      <c r="O1334" s="15"/>
      <c r="P1334" s="15"/>
    </row>
    <row r="1335" ht="15.75" customHeight="1">
      <c r="A1335" s="394"/>
      <c r="B1335" s="15"/>
      <c r="C1335" s="15"/>
      <c r="D1335" s="15"/>
      <c r="E1335" s="505">
        <v>3.0</v>
      </c>
      <c r="F1335" s="505">
        <v>2.0</v>
      </c>
      <c r="G1335" s="505">
        <v>3.0</v>
      </c>
      <c r="H1335" s="505">
        <v>2.0</v>
      </c>
      <c r="I1335" s="505">
        <v>10.0</v>
      </c>
      <c r="J1335" s="15"/>
      <c r="K1335" s="15"/>
      <c r="L1335" s="15"/>
      <c r="M1335" s="15"/>
      <c r="N1335" s="15"/>
      <c r="O1335" s="15"/>
      <c r="P1335" s="15"/>
    </row>
    <row r="1336" ht="15.75" customHeight="1">
      <c r="A1336" s="394"/>
      <c r="B1336" s="15"/>
      <c r="C1336" s="15"/>
      <c r="D1336" s="15"/>
      <c r="E1336" s="505">
        <v>3.0</v>
      </c>
      <c r="F1336" s="505">
        <v>2.0</v>
      </c>
      <c r="G1336" s="505">
        <v>3.0</v>
      </c>
      <c r="H1336" s="505">
        <v>2.0</v>
      </c>
      <c r="I1336" s="505">
        <v>10.0</v>
      </c>
      <c r="J1336" s="15"/>
      <c r="K1336" s="15"/>
      <c r="L1336" s="15"/>
      <c r="M1336" s="15"/>
      <c r="N1336" s="15"/>
      <c r="O1336" s="15"/>
      <c r="P1336" s="15"/>
    </row>
    <row r="1337" ht="15.75" customHeight="1">
      <c r="A1337" s="394"/>
      <c r="B1337" s="15"/>
      <c r="C1337" s="15"/>
      <c r="D1337" s="15"/>
      <c r="E1337" s="505">
        <v>3.0</v>
      </c>
      <c r="F1337" s="505">
        <v>2.0</v>
      </c>
      <c r="G1337" s="505">
        <v>2.0</v>
      </c>
      <c r="H1337" s="505">
        <v>2.0</v>
      </c>
      <c r="I1337" s="505">
        <v>9.0</v>
      </c>
      <c r="J1337" s="15"/>
      <c r="K1337" s="15"/>
      <c r="L1337" s="15"/>
      <c r="M1337" s="15"/>
      <c r="N1337" s="15"/>
      <c r="O1337" s="15"/>
      <c r="P1337" s="15"/>
    </row>
    <row r="1338" ht="15.75" customHeight="1">
      <c r="A1338" s="394"/>
      <c r="B1338" s="15"/>
      <c r="C1338" s="15"/>
      <c r="D1338" s="15"/>
      <c r="E1338" s="505">
        <v>3.0</v>
      </c>
      <c r="F1338" s="505">
        <v>2.0</v>
      </c>
      <c r="G1338" s="505">
        <v>3.0</v>
      </c>
      <c r="H1338" s="505">
        <v>2.0</v>
      </c>
      <c r="I1338" s="505">
        <v>10.0</v>
      </c>
      <c r="J1338" s="15"/>
      <c r="K1338" s="15"/>
      <c r="L1338" s="15"/>
      <c r="M1338" s="15"/>
      <c r="N1338" s="15"/>
      <c r="O1338" s="15"/>
      <c r="P1338" s="15"/>
    </row>
    <row r="1339" ht="15.75" customHeight="1">
      <c r="A1339" s="394"/>
      <c r="B1339" s="15"/>
      <c r="C1339" s="15"/>
      <c r="D1339" s="15"/>
      <c r="E1339" s="505">
        <v>3.0</v>
      </c>
      <c r="F1339" s="505">
        <v>2.0</v>
      </c>
      <c r="G1339" s="505">
        <v>3.0</v>
      </c>
      <c r="H1339" s="505">
        <v>2.0</v>
      </c>
      <c r="I1339" s="505">
        <v>10.0</v>
      </c>
      <c r="J1339" s="15"/>
      <c r="K1339" s="15"/>
      <c r="L1339" s="15"/>
      <c r="M1339" s="15"/>
      <c r="N1339" s="15"/>
      <c r="O1339" s="15"/>
      <c r="P1339" s="15"/>
    </row>
    <row r="1340" ht="15.75" customHeight="1">
      <c r="A1340" s="394"/>
      <c r="B1340" s="15"/>
      <c r="C1340" s="15"/>
      <c r="D1340" s="15"/>
      <c r="E1340" s="505">
        <v>3.0</v>
      </c>
      <c r="F1340" s="505">
        <v>2.0</v>
      </c>
      <c r="G1340" s="505">
        <v>2.0</v>
      </c>
      <c r="H1340" s="505">
        <v>2.0</v>
      </c>
      <c r="I1340" s="505">
        <v>9.0</v>
      </c>
      <c r="J1340" s="15"/>
      <c r="K1340" s="15"/>
      <c r="L1340" s="15"/>
      <c r="M1340" s="15"/>
      <c r="N1340" s="15"/>
      <c r="O1340" s="15"/>
      <c r="P1340" s="15"/>
    </row>
    <row r="1341" ht="15.75" customHeight="1">
      <c r="A1341" s="394"/>
      <c r="B1341" s="15"/>
      <c r="C1341" s="15"/>
      <c r="D1341" s="15"/>
      <c r="E1341" s="505">
        <v>3.0</v>
      </c>
      <c r="F1341" s="505">
        <v>2.0</v>
      </c>
      <c r="G1341" s="505">
        <v>2.0</v>
      </c>
      <c r="H1341" s="505">
        <v>2.0</v>
      </c>
      <c r="I1341" s="505">
        <v>9.0</v>
      </c>
      <c r="J1341" s="15"/>
      <c r="K1341" s="15"/>
      <c r="L1341" s="15"/>
      <c r="M1341" s="15"/>
      <c r="N1341" s="15"/>
      <c r="O1341" s="15"/>
      <c r="P1341" s="15"/>
    </row>
    <row r="1342" ht="15.75" customHeight="1">
      <c r="A1342" s="394"/>
      <c r="B1342" s="15"/>
      <c r="C1342" s="15"/>
      <c r="D1342" s="15"/>
      <c r="E1342" s="505">
        <v>3.0</v>
      </c>
      <c r="F1342" s="505">
        <v>2.0</v>
      </c>
      <c r="G1342" s="505">
        <v>3.0</v>
      </c>
      <c r="H1342" s="505">
        <v>2.0</v>
      </c>
      <c r="I1342" s="505">
        <v>10.0</v>
      </c>
      <c r="J1342" s="15"/>
      <c r="K1342" s="15"/>
      <c r="L1342" s="15"/>
      <c r="M1342" s="15"/>
      <c r="N1342" s="15"/>
      <c r="O1342" s="15"/>
      <c r="P1342" s="15"/>
    </row>
    <row r="1343" ht="15.75" customHeight="1">
      <c r="A1343" s="394"/>
      <c r="B1343" s="15"/>
      <c r="C1343" s="15"/>
      <c r="D1343" s="15"/>
      <c r="E1343" s="505">
        <v>3.0</v>
      </c>
      <c r="F1343" s="505">
        <v>2.0</v>
      </c>
      <c r="G1343" s="505">
        <v>3.0</v>
      </c>
      <c r="H1343" s="505">
        <v>2.0</v>
      </c>
      <c r="I1343" s="505">
        <v>10.0</v>
      </c>
      <c r="J1343" s="15"/>
      <c r="K1343" s="15"/>
      <c r="L1343" s="15"/>
      <c r="M1343" s="15"/>
      <c r="N1343" s="15"/>
      <c r="O1343" s="15"/>
      <c r="P1343" s="15"/>
    </row>
    <row r="1344" ht="15.75" customHeight="1">
      <c r="A1344" s="394"/>
      <c r="B1344" s="15"/>
      <c r="C1344" s="15"/>
      <c r="D1344" s="15"/>
      <c r="E1344" s="505"/>
      <c r="F1344" s="505"/>
      <c r="G1344" s="505"/>
      <c r="H1344" s="505"/>
      <c r="I1344" s="505"/>
      <c r="J1344" s="15"/>
      <c r="K1344" s="15"/>
      <c r="L1344" s="15"/>
      <c r="M1344" s="15"/>
      <c r="N1344" s="15"/>
      <c r="O1344" s="15"/>
      <c r="P1344" s="15"/>
    </row>
    <row r="1345" ht="15.75" customHeight="1">
      <c r="A1345" s="394"/>
      <c r="B1345" s="16"/>
      <c r="C1345" s="16"/>
      <c r="D1345" s="16"/>
      <c r="E1345" s="505"/>
      <c r="F1345" s="505"/>
      <c r="G1345" s="505"/>
      <c r="H1345" s="505"/>
      <c r="I1345" s="505"/>
      <c r="J1345" s="16"/>
      <c r="K1345" s="16"/>
      <c r="L1345" s="16"/>
      <c r="M1345" s="16"/>
      <c r="N1345" s="16"/>
      <c r="O1345" s="16"/>
      <c r="P1345" s="16"/>
    </row>
    <row r="1346" ht="15.75" customHeight="1">
      <c r="A1346" s="480">
        <v>111.0</v>
      </c>
      <c r="B1346" s="481" t="s">
        <v>342</v>
      </c>
      <c r="C1346" s="482" t="s">
        <v>343</v>
      </c>
      <c r="D1346" s="483" t="s">
        <v>344</v>
      </c>
      <c r="E1346" s="505">
        <v>3.0</v>
      </c>
      <c r="F1346" s="505">
        <v>2.0</v>
      </c>
      <c r="G1346" s="505">
        <v>3.0</v>
      </c>
      <c r="H1346" s="505">
        <v>2.0</v>
      </c>
      <c r="I1346" s="505">
        <v>10.0</v>
      </c>
      <c r="J1346" s="506">
        <v>9.25</v>
      </c>
      <c r="K1346" s="506">
        <v>3.0</v>
      </c>
      <c r="L1346" s="506">
        <v>3.0</v>
      </c>
      <c r="M1346" s="506">
        <v>3.0</v>
      </c>
      <c r="N1346" s="506">
        <v>4.0</v>
      </c>
      <c r="O1346" s="506">
        <v>13.0</v>
      </c>
      <c r="P1346" s="507">
        <f>SUM(J1346,O1346)</f>
        <v>22.25</v>
      </c>
    </row>
    <row r="1347" ht="15.75" customHeight="1">
      <c r="A1347" s="394"/>
      <c r="B1347" s="15"/>
      <c r="C1347" s="15"/>
      <c r="D1347" s="15"/>
      <c r="E1347" s="505">
        <v>3.0</v>
      </c>
      <c r="F1347" s="505">
        <v>2.0</v>
      </c>
      <c r="G1347" s="505">
        <v>3.0</v>
      </c>
      <c r="H1347" s="505">
        <v>2.0</v>
      </c>
      <c r="I1347" s="505">
        <v>10.0</v>
      </c>
      <c r="J1347" s="15"/>
      <c r="K1347" s="15"/>
      <c r="L1347" s="15"/>
      <c r="M1347" s="15"/>
      <c r="N1347" s="15"/>
      <c r="O1347" s="15"/>
      <c r="P1347" s="15"/>
    </row>
    <row r="1348" ht="15.75" customHeight="1">
      <c r="A1348" s="394"/>
      <c r="B1348" s="15"/>
      <c r="C1348" s="15"/>
      <c r="D1348" s="15"/>
      <c r="E1348" s="505">
        <v>3.0</v>
      </c>
      <c r="F1348" s="505">
        <v>2.0</v>
      </c>
      <c r="G1348" s="505">
        <v>3.0</v>
      </c>
      <c r="H1348" s="505">
        <v>2.0</v>
      </c>
      <c r="I1348" s="505">
        <v>10.0</v>
      </c>
      <c r="J1348" s="15"/>
      <c r="K1348" s="15"/>
      <c r="L1348" s="15"/>
      <c r="M1348" s="15"/>
      <c r="N1348" s="15"/>
      <c r="O1348" s="15"/>
      <c r="P1348" s="15"/>
    </row>
    <row r="1349" ht="15.75" customHeight="1">
      <c r="A1349" s="394"/>
      <c r="B1349" s="15"/>
      <c r="C1349" s="15"/>
      <c r="D1349" s="15"/>
      <c r="E1349" s="505">
        <v>3.0</v>
      </c>
      <c r="F1349" s="505">
        <v>2.0</v>
      </c>
      <c r="G1349" s="505">
        <v>2.0</v>
      </c>
      <c r="H1349" s="505">
        <v>2.0</v>
      </c>
      <c r="I1349" s="505">
        <v>9.0</v>
      </c>
      <c r="J1349" s="15"/>
      <c r="K1349" s="15"/>
      <c r="L1349" s="15"/>
      <c r="M1349" s="15"/>
      <c r="N1349" s="15"/>
      <c r="O1349" s="15"/>
      <c r="P1349" s="15"/>
    </row>
    <row r="1350" ht="15.75" customHeight="1">
      <c r="A1350" s="394"/>
      <c r="B1350" s="15"/>
      <c r="C1350" s="15"/>
      <c r="D1350" s="15"/>
      <c r="E1350" s="505">
        <v>2.0</v>
      </c>
      <c r="F1350" s="505">
        <v>2.0</v>
      </c>
      <c r="G1350" s="505">
        <v>3.0</v>
      </c>
      <c r="H1350" s="505">
        <v>2.0</v>
      </c>
      <c r="I1350" s="505">
        <v>9.0</v>
      </c>
      <c r="J1350" s="15"/>
      <c r="K1350" s="15"/>
      <c r="L1350" s="15"/>
      <c r="M1350" s="15"/>
      <c r="N1350" s="15"/>
      <c r="O1350" s="15"/>
      <c r="P1350" s="15"/>
    </row>
    <row r="1351" ht="15.75" customHeight="1">
      <c r="A1351" s="394"/>
      <c r="B1351" s="15"/>
      <c r="C1351" s="15"/>
      <c r="D1351" s="15"/>
      <c r="E1351" s="505">
        <v>3.0</v>
      </c>
      <c r="F1351" s="505">
        <v>2.0</v>
      </c>
      <c r="G1351" s="505">
        <v>2.0</v>
      </c>
      <c r="H1351" s="505">
        <v>2.0</v>
      </c>
      <c r="I1351" s="505">
        <v>9.0</v>
      </c>
      <c r="J1351" s="15"/>
      <c r="K1351" s="15"/>
      <c r="L1351" s="15"/>
      <c r="M1351" s="15"/>
      <c r="N1351" s="15"/>
      <c r="O1351" s="15"/>
      <c r="P1351" s="15"/>
    </row>
    <row r="1352" ht="15.75" customHeight="1">
      <c r="A1352" s="394"/>
      <c r="B1352" s="15"/>
      <c r="C1352" s="15"/>
      <c r="D1352" s="15"/>
      <c r="E1352" s="505">
        <v>2.0</v>
      </c>
      <c r="F1352" s="505">
        <v>1.0</v>
      </c>
      <c r="G1352" s="505">
        <v>3.0</v>
      </c>
      <c r="H1352" s="505">
        <v>2.0</v>
      </c>
      <c r="I1352" s="505">
        <v>8.0</v>
      </c>
      <c r="J1352" s="15"/>
      <c r="K1352" s="15"/>
      <c r="L1352" s="15"/>
      <c r="M1352" s="15"/>
      <c r="N1352" s="15"/>
      <c r="O1352" s="15"/>
      <c r="P1352" s="15"/>
    </row>
    <row r="1353" ht="15.75" customHeight="1">
      <c r="A1353" s="394"/>
      <c r="B1353" s="15"/>
      <c r="C1353" s="15"/>
      <c r="D1353" s="15"/>
      <c r="E1353" s="505">
        <v>3.0</v>
      </c>
      <c r="F1353" s="505">
        <v>1.0</v>
      </c>
      <c r="G1353" s="505">
        <v>2.0</v>
      </c>
      <c r="H1353" s="505">
        <v>2.0</v>
      </c>
      <c r="I1353" s="505">
        <v>8.0</v>
      </c>
      <c r="J1353" s="15"/>
      <c r="K1353" s="15"/>
      <c r="L1353" s="15"/>
      <c r="M1353" s="15"/>
      <c r="N1353" s="15"/>
      <c r="O1353" s="15"/>
      <c r="P1353" s="15"/>
    </row>
    <row r="1354" ht="15.75" customHeight="1">
      <c r="A1354" s="394"/>
      <c r="B1354" s="15"/>
      <c r="C1354" s="15"/>
      <c r="D1354" s="15"/>
      <c r="E1354" s="505">
        <v>3.0</v>
      </c>
      <c r="F1354" s="505">
        <v>2.0</v>
      </c>
      <c r="G1354" s="505">
        <v>2.0</v>
      </c>
      <c r="H1354" s="505">
        <v>2.0</v>
      </c>
      <c r="I1354" s="505">
        <v>9.0</v>
      </c>
      <c r="J1354" s="15"/>
      <c r="K1354" s="15"/>
      <c r="L1354" s="15"/>
      <c r="M1354" s="15"/>
      <c r="N1354" s="15"/>
      <c r="O1354" s="15"/>
      <c r="P1354" s="15"/>
    </row>
    <row r="1355" ht="15.75" customHeight="1">
      <c r="A1355" s="394"/>
      <c r="B1355" s="15"/>
      <c r="C1355" s="15"/>
      <c r="D1355" s="15"/>
      <c r="E1355" s="505">
        <v>2.0</v>
      </c>
      <c r="F1355" s="505">
        <v>2.0</v>
      </c>
      <c r="G1355" s="505">
        <v>3.0</v>
      </c>
      <c r="H1355" s="505">
        <v>2.0</v>
      </c>
      <c r="I1355" s="505">
        <v>9.0</v>
      </c>
      <c r="J1355" s="15"/>
      <c r="K1355" s="15"/>
      <c r="L1355" s="15"/>
      <c r="M1355" s="15"/>
      <c r="N1355" s="15"/>
      <c r="O1355" s="15"/>
      <c r="P1355" s="15"/>
    </row>
    <row r="1356" ht="15.75" customHeight="1">
      <c r="A1356" s="394"/>
      <c r="B1356" s="15"/>
      <c r="C1356" s="15"/>
      <c r="D1356" s="15"/>
      <c r="E1356" s="505">
        <v>3.0</v>
      </c>
      <c r="F1356" s="505">
        <v>2.0</v>
      </c>
      <c r="G1356" s="505">
        <v>3.0</v>
      </c>
      <c r="H1356" s="505">
        <v>2.0</v>
      </c>
      <c r="I1356" s="505">
        <v>10.0</v>
      </c>
      <c r="J1356" s="15"/>
      <c r="K1356" s="15"/>
      <c r="L1356" s="15"/>
      <c r="M1356" s="15"/>
      <c r="N1356" s="15"/>
      <c r="O1356" s="15"/>
      <c r="P1356" s="15"/>
    </row>
    <row r="1357" ht="15.75" customHeight="1">
      <c r="A1357" s="394"/>
      <c r="B1357" s="15"/>
      <c r="C1357" s="15"/>
      <c r="D1357" s="15"/>
      <c r="E1357" s="505">
        <v>3.0</v>
      </c>
      <c r="F1357" s="505">
        <v>2.0</v>
      </c>
      <c r="G1357" s="505">
        <v>3.0</v>
      </c>
      <c r="H1357" s="505">
        <v>2.0</v>
      </c>
      <c r="I1357" s="505">
        <v>10.0</v>
      </c>
      <c r="J1357" s="15"/>
      <c r="K1357" s="15"/>
      <c r="L1357" s="15"/>
      <c r="M1357" s="15"/>
      <c r="N1357" s="15"/>
      <c r="O1357" s="15"/>
      <c r="P1357" s="15"/>
    </row>
    <row r="1358" ht="15.75" customHeight="1">
      <c r="A1358" s="394"/>
      <c r="B1358" s="15"/>
      <c r="C1358" s="15"/>
      <c r="D1358" s="15"/>
      <c r="E1358" s="505"/>
      <c r="F1358" s="505"/>
      <c r="G1358" s="505"/>
      <c r="H1358" s="505"/>
      <c r="I1358" s="505"/>
      <c r="J1358" s="15"/>
      <c r="K1358" s="15"/>
      <c r="L1358" s="15"/>
      <c r="M1358" s="15"/>
      <c r="N1358" s="15"/>
      <c r="O1358" s="15"/>
      <c r="P1358" s="15"/>
    </row>
    <row r="1359" ht="15.75" customHeight="1">
      <c r="A1359" s="394"/>
      <c r="B1359" s="16"/>
      <c r="C1359" s="16"/>
      <c r="D1359" s="16"/>
      <c r="E1359" s="505"/>
      <c r="F1359" s="505"/>
      <c r="G1359" s="505"/>
      <c r="H1359" s="505"/>
      <c r="I1359" s="505"/>
      <c r="J1359" s="16"/>
      <c r="K1359" s="16"/>
      <c r="L1359" s="16"/>
      <c r="M1359" s="16"/>
      <c r="N1359" s="16"/>
      <c r="O1359" s="16"/>
      <c r="P1359" s="16"/>
    </row>
    <row r="1360" ht="15.75" customHeight="1">
      <c r="A1360" s="480">
        <v>112.0</v>
      </c>
      <c r="B1360" s="481" t="s">
        <v>345</v>
      </c>
      <c r="C1360" s="482" t="s">
        <v>346</v>
      </c>
      <c r="D1360" s="483" t="s">
        <v>347</v>
      </c>
      <c r="E1360" s="505">
        <v>3.0</v>
      </c>
      <c r="F1360" s="505">
        <v>2.0</v>
      </c>
      <c r="G1360" s="505">
        <v>3.0</v>
      </c>
      <c r="H1360" s="505">
        <v>2.0</v>
      </c>
      <c r="I1360" s="505">
        <v>10.0</v>
      </c>
      <c r="J1360" s="506">
        <v>9.5</v>
      </c>
      <c r="K1360" s="506">
        <v>3.0</v>
      </c>
      <c r="L1360" s="506">
        <v>3.0</v>
      </c>
      <c r="M1360" s="506">
        <v>3.0</v>
      </c>
      <c r="N1360" s="506">
        <v>5.0</v>
      </c>
      <c r="O1360" s="506">
        <v>14.0</v>
      </c>
      <c r="P1360" s="507">
        <f>SUM(J1360,O1360)</f>
        <v>23.5</v>
      </c>
    </row>
    <row r="1361" ht="15.75" customHeight="1">
      <c r="A1361" s="394"/>
      <c r="B1361" s="15"/>
      <c r="C1361" s="15"/>
      <c r="D1361" s="15"/>
      <c r="E1361" s="505">
        <v>3.0</v>
      </c>
      <c r="F1361" s="505">
        <v>2.0</v>
      </c>
      <c r="G1361" s="505">
        <v>3.0</v>
      </c>
      <c r="H1361" s="505">
        <v>2.0</v>
      </c>
      <c r="I1361" s="505">
        <v>10.0</v>
      </c>
      <c r="J1361" s="15"/>
      <c r="K1361" s="15"/>
      <c r="L1361" s="15"/>
      <c r="M1361" s="15"/>
      <c r="N1361" s="15"/>
      <c r="O1361" s="15"/>
      <c r="P1361" s="15"/>
    </row>
    <row r="1362" ht="15.75" customHeight="1">
      <c r="A1362" s="394"/>
      <c r="B1362" s="15"/>
      <c r="C1362" s="15"/>
      <c r="D1362" s="15"/>
      <c r="E1362" s="505">
        <v>3.0</v>
      </c>
      <c r="F1362" s="505">
        <v>2.0</v>
      </c>
      <c r="G1362" s="505">
        <v>3.0</v>
      </c>
      <c r="H1362" s="505">
        <v>2.0</v>
      </c>
      <c r="I1362" s="505">
        <v>10.0</v>
      </c>
      <c r="J1362" s="15"/>
      <c r="K1362" s="15"/>
      <c r="L1362" s="15"/>
      <c r="M1362" s="15"/>
      <c r="N1362" s="15"/>
      <c r="O1362" s="15"/>
      <c r="P1362" s="15"/>
    </row>
    <row r="1363" ht="15.75" customHeight="1">
      <c r="A1363" s="394"/>
      <c r="B1363" s="15"/>
      <c r="C1363" s="15"/>
      <c r="D1363" s="15"/>
      <c r="E1363" s="505">
        <v>3.0</v>
      </c>
      <c r="F1363" s="505">
        <v>2.0</v>
      </c>
      <c r="G1363" s="505">
        <v>3.0</v>
      </c>
      <c r="H1363" s="505">
        <v>2.0</v>
      </c>
      <c r="I1363" s="505">
        <v>10.0</v>
      </c>
      <c r="J1363" s="15"/>
      <c r="K1363" s="15"/>
      <c r="L1363" s="15"/>
      <c r="M1363" s="15"/>
      <c r="N1363" s="15"/>
      <c r="O1363" s="15"/>
      <c r="P1363" s="15"/>
    </row>
    <row r="1364" ht="15.75" customHeight="1">
      <c r="A1364" s="394"/>
      <c r="B1364" s="15"/>
      <c r="C1364" s="15"/>
      <c r="D1364" s="15"/>
      <c r="E1364" s="505">
        <v>3.0</v>
      </c>
      <c r="F1364" s="505">
        <v>2.0</v>
      </c>
      <c r="G1364" s="505">
        <v>3.0</v>
      </c>
      <c r="H1364" s="505">
        <v>2.0</v>
      </c>
      <c r="I1364" s="505">
        <v>10.0</v>
      </c>
      <c r="J1364" s="15"/>
      <c r="K1364" s="15"/>
      <c r="L1364" s="15"/>
      <c r="M1364" s="15"/>
      <c r="N1364" s="15"/>
      <c r="O1364" s="15"/>
      <c r="P1364" s="15"/>
    </row>
    <row r="1365" ht="15.75" customHeight="1">
      <c r="A1365" s="394"/>
      <c r="B1365" s="15"/>
      <c r="C1365" s="15"/>
      <c r="D1365" s="15"/>
      <c r="E1365" s="505">
        <v>3.0</v>
      </c>
      <c r="F1365" s="505">
        <v>2.0</v>
      </c>
      <c r="G1365" s="505">
        <v>3.0</v>
      </c>
      <c r="H1365" s="505">
        <v>2.0</v>
      </c>
      <c r="I1365" s="505">
        <v>10.0</v>
      </c>
      <c r="J1365" s="15"/>
      <c r="K1365" s="15"/>
      <c r="L1365" s="15"/>
      <c r="M1365" s="15"/>
      <c r="N1365" s="15"/>
      <c r="O1365" s="15"/>
      <c r="P1365" s="15"/>
    </row>
    <row r="1366" ht="15.75" customHeight="1">
      <c r="A1366" s="394"/>
      <c r="B1366" s="15"/>
      <c r="C1366" s="15"/>
      <c r="D1366" s="15"/>
      <c r="E1366" s="505">
        <v>3.0</v>
      </c>
      <c r="F1366" s="505">
        <v>2.0</v>
      </c>
      <c r="G1366" s="505">
        <v>2.0</v>
      </c>
      <c r="H1366" s="505">
        <v>2.0</v>
      </c>
      <c r="I1366" s="505">
        <v>9.0</v>
      </c>
      <c r="J1366" s="15"/>
      <c r="K1366" s="15"/>
      <c r="L1366" s="15"/>
      <c r="M1366" s="15"/>
      <c r="N1366" s="15"/>
      <c r="O1366" s="15"/>
      <c r="P1366" s="15"/>
    </row>
    <row r="1367" ht="15.75" customHeight="1">
      <c r="A1367" s="394"/>
      <c r="B1367" s="15"/>
      <c r="C1367" s="15"/>
      <c r="D1367" s="15"/>
      <c r="E1367" s="505">
        <v>2.0</v>
      </c>
      <c r="F1367" s="505">
        <v>2.0</v>
      </c>
      <c r="G1367" s="505">
        <v>2.0</v>
      </c>
      <c r="H1367" s="505">
        <v>2.0</v>
      </c>
      <c r="I1367" s="505">
        <v>8.0</v>
      </c>
      <c r="J1367" s="15"/>
      <c r="K1367" s="15"/>
      <c r="L1367" s="15"/>
      <c r="M1367" s="15"/>
      <c r="N1367" s="15"/>
      <c r="O1367" s="15"/>
      <c r="P1367" s="15"/>
    </row>
    <row r="1368" ht="15.75" customHeight="1">
      <c r="A1368" s="394"/>
      <c r="B1368" s="15"/>
      <c r="C1368" s="15"/>
      <c r="D1368" s="15"/>
      <c r="E1368" s="505">
        <v>2.0</v>
      </c>
      <c r="F1368" s="505">
        <v>2.0</v>
      </c>
      <c r="G1368" s="505">
        <v>3.0</v>
      </c>
      <c r="H1368" s="505">
        <v>2.0</v>
      </c>
      <c r="I1368" s="505">
        <v>9.0</v>
      </c>
      <c r="J1368" s="15"/>
      <c r="K1368" s="15"/>
      <c r="L1368" s="15"/>
      <c r="M1368" s="15"/>
      <c r="N1368" s="15"/>
      <c r="O1368" s="15"/>
      <c r="P1368" s="15"/>
    </row>
    <row r="1369" ht="15.75" customHeight="1">
      <c r="A1369" s="394"/>
      <c r="B1369" s="15"/>
      <c r="C1369" s="15"/>
      <c r="D1369" s="15"/>
      <c r="E1369" s="505">
        <v>3.0</v>
      </c>
      <c r="F1369" s="505">
        <v>2.0</v>
      </c>
      <c r="G1369" s="505">
        <v>2.0</v>
      </c>
      <c r="H1369" s="505">
        <v>2.0</v>
      </c>
      <c r="I1369" s="505">
        <v>9.0</v>
      </c>
      <c r="J1369" s="15"/>
      <c r="K1369" s="15"/>
      <c r="L1369" s="15"/>
      <c r="M1369" s="15"/>
      <c r="N1369" s="15"/>
      <c r="O1369" s="15"/>
      <c r="P1369" s="15"/>
    </row>
    <row r="1370" ht="15.75" customHeight="1">
      <c r="A1370" s="394"/>
      <c r="B1370" s="15"/>
      <c r="C1370" s="15"/>
      <c r="D1370" s="15"/>
      <c r="E1370" s="505">
        <v>3.0</v>
      </c>
      <c r="F1370" s="505">
        <v>2.0</v>
      </c>
      <c r="G1370" s="505">
        <v>3.0</v>
      </c>
      <c r="H1370" s="505">
        <v>2.0</v>
      </c>
      <c r="I1370" s="505">
        <v>10.0</v>
      </c>
      <c r="J1370" s="15"/>
      <c r="K1370" s="15"/>
      <c r="L1370" s="15"/>
      <c r="M1370" s="15"/>
      <c r="N1370" s="15"/>
      <c r="O1370" s="15"/>
      <c r="P1370" s="15"/>
    </row>
    <row r="1371" ht="15.75" customHeight="1">
      <c r="A1371" s="394"/>
      <c r="B1371" s="15"/>
      <c r="C1371" s="15"/>
      <c r="D1371" s="15"/>
      <c r="E1371" s="505">
        <v>3.0</v>
      </c>
      <c r="F1371" s="505">
        <v>2.0</v>
      </c>
      <c r="G1371" s="505">
        <v>3.0</v>
      </c>
      <c r="H1371" s="505">
        <v>2.0</v>
      </c>
      <c r="I1371" s="505">
        <v>10.0</v>
      </c>
      <c r="J1371" s="15"/>
      <c r="K1371" s="15"/>
      <c r="L1371" s="15"/>
      <c r="M1371" s="15"/>
      <c r="N1371" s="15"/>
      <c r="O1371" s="15"/>
      <c r="P1371" s="15"/>
    </row>
    <row r="1372" ht="15.75" customHeight="1">
      <c r="A1372" s="394"/>
      <c r="B1372" s="15"/>
      <c r="C1372" s="15"/>
      <c r="D1372" s="15"/>
      <c r="E1372" s="505"/>
      <c r="F1372" s="505"/>
      <c r="G1372" s="505"/>
      <c r="H1372" s="505"/>
      <c r="I1372" s="505"/>
      <c r="J1372" s="15"/>
      <c r="K1372" s="15"/>
      <c r="L1372" s="15"/>
      <c r="M1372" s="15"/>
      <c r="N1372" s="15"/>
      <c r="O1372" s="15"/>
      <c r="P1372" s="15"/>
    </row>
    <row r="1373" ht="15.75" customHeight="1">
      <c r="A1373" s="394"/>
      <c r="B1373" s="16"/>
      <c r="C1373" s="16"/>
      <c r="D1373" s="16"/>
      <c r="E1373" s="505"/>
      <c r="F1373" s="505"/>
      <c r="G1373" s="505"/>
      <c r="H1373" s="505"/>
      <c r="I1373" s="505"/>
      <c r="J1373" s="16"/>
      <c r="K1373" s="16"/>
      <c r="L1373" s="16"/>
      <c r="M1373" s="16"/>
      <c r="N1373" s="16"/>
      <c r="O1373" s="16"/>
      <c r="P1373" s="16"/>
    </row>
    <row r="1374" ht="15.75" customHeight="1">
      <c r="A1374" s="480">
        <v>113.0</v>
      </c>
      <c r="B1374" s="481" t="s">
        <v>348</v>
      </c>
      <c r="C1374" s="482" t="s">
        <v>349</v>
      </c>
      <c r="D1374" s="483" t="s">
        <v>350</v>
      </c>
      <c r="E1374" s="505">
        <v>3.0</v>
      </c>
      <c r="F1374" s="505">
        <v>2.0</v>
      </c>
      <c r="G1374" s="505">
        <v>3.0</v>
      </c>
      <c r="H1374" s="505">
        <v>2.0</v>
      </c>
      <c r="I1374" s="505">
        <v>10.0</v>
      </c>
      <c r="J1374" s="506">
        <v>9.25</v>
      </c>
      <c r="K1374" s="506">
        <v>0.0</v>
      </c>
      <c r="L1374" s="506">
        <v>3.0</v>
      </c>
      <c r="M1374" s="506">
        <v>0.0</v>
      </c>
      <c r="N1374" s="506">
        <v>5.0</v>
      </c>
      <c r="O1374" s="506">
        <v>8.0</v>
      </c>
      <c r="P1374" s="507">
        <f>SUM(J1374,O1374)</f>
        <v>17.25</v>
      </c>
    </row>
    <row r="1375" ht="15.75" customHeight="1">
      <c r="A1375" s="394"/>
      <c r="B1375" s="15"/>
      <c r="C1375" s="15"/>
      <c r="D1375" s="15"/>
      <c r="E1375" s="505">
        <v>3.0</v>
      </c>
      <c r="F1375" s="505">
        <v>2.0</v>
      </c>
      <c r="G1375" s="505">
        <v>3.0</v>
      </c>
      <c r="H1375" s="505">
        <v>2.0</v>
      </c>
      <c r="I1375" s="505">
        <v>10.0</v>
      </c>
      <c r="J1375" s="15"/>
      <c r="K1375" s="15"/>
      <c r="L1375" s="15"/>
      <c r="M1375" s="15"/>
      <c r="N1375" s="15"/>
      <c r="O1375" s="15"/>
      <c r="P1375" s="15"/>
    </row>
    <row r="1376" ht="15.75" customHeight="1">
      <c r="A1376" s="394"/>
      <c r="B1376" s="15"/>
      <c r="C1376" s="15"/>
      <c r="D1376" s="15"/>
      <c r="E1376" s="505">
        <v>3.0</v>
      </c>
      <c r="F1376" s="505">
        <v>2.0</v>
      </c>
      <c r="G1376" s="505">
        <v>3.0</v>
      </c>
      <c r="H1376" s="505">
        <v>2.0</v>
      </c>
      <c r="I1376" s="505">
        <v>10.0</v>
      </c>
      <c r="J1376" s="15"/>
      <c r="K1376" s="15"/>
      <c r="L1376" s="15"/>
      <c r="M1376" s="15"/>
      <c r="N1376" s="15"/>
      <c r="O1376" s="15"/>
      <c r="P1376" s="15"/>
    </row>
    <row r="1377" ht="15.75" customHeight="1">
      <c r="A1377" s="394"/>
      <c r="B1377" s="15"/>
      <c r="C1377" s="15"/>
      <c r="D1377" s="15"/>
      <c r="E1377" s="505">
        <v>3.0</v>
      </c>
      <c r="F1377" s="505">
        <v>2.0</v>
      </c>
      <c r="G1377" s="505">
        <v>2.0</v>
      </c>
      <c r="H1377" s="505">
        <v>2.0</v>
      </c>
      <c r="I1377" s="505">
        <v>9.0</v>
      </c>
      <c r="J1377" s="15"/>
      <c r="K1377" s="15"/>
      <c r="L1377" s="15"/>
      <c r="M1377" s="15"/>
      <c r="N1377" s="15"/>
      <c r="O1377" s="15"/>
      <c r="P1377" s="15"/>
    </row>
    <row r="1378" ht="15.75" customHeight="1">
      <c r="A1378" s="394"/>
      <c r="B1378" s="15"/>
      <c r="C1378" s="15"/>
      <c r="D1378" s="15"/>
      <c r="E1378" s="505">
        <v>2.0</v>
      </c>
      <c r="F1378" s="505">
        <v>2.0</v>
      </c>
      <c r="G1378" s="505">
        <v>3.0</v>
      </c>
      <c r="H1378" s="505">
        <v>2.0</v>
      </c>
      <c r="I1378" s="505">
        <v>9.0</v>
      </c>
      <c r="J1378" s="15"/>
      <c r="K1378" s="15"/>
      <c r="L1378" s="15"/>
      <c r="M1378" s="15"/>
      <c r="N1378" s="15"/>
      <c r="O1378" s="15"/>
      <c r="P1378" s="15"/>
    </row>
    <row r="1379" ht="15.75" customHeight="1">
      <c r="A1379" s="394"/>
      <c r="B1379" s="15"/>
      <c r="C1379" s="15"/>
      <c r="D1379" s="15"/>
      <c r="E1379" s="505">
        <v>3.0</v>
      </c>
      <c r="F1379" s="505">
        <v>2.0</v>
      </c>
      <c r="G1379" s="505">
        <v>2.0</v>
      </c>
      <c r="H1379" s="505">
        <v>2.0</v>
      </c>
      <c r="I1379" s="505">
        <v>9.0</v>
      </c>
      <c r="J1379" s="15"/>
      <c r="K1379" s="15"/>
      <c r="L1379" s="15"/>
      <c r="M1379" s="15"/>
      <c r="N1379" s="15"/>
      <c r="O1379" s="15"/>
      <c r="P1379" s="15"/>
    </row>
    <row r="1380" ht="15.75" customHeight="1">
      <c r="A1380" s="394"/>
      <c r="B1380" s="15"/>
      <c r="C1380" s="15"/>
      <c r="D1380" s="15"/>
      <c r="E1380" s="505">
        <v>2.0</v>
      </c>
      <c r="F1380" s="505">
        <v>1.0</v>
      </c>
      <c r="G1380" s="505">
        <v>3.0</v>
      </c>
      <c r="H1380" s="505">
        <v>2.0</v>
      </c>
      <c r="I1380" s="505">
        <v>8.0</v>
      </c>
      <c r="J1380" s="15"/>
      <c r="K1380" s="15"/>
      <c r="L1380" s="15"/>
      <c r="M1380" s="15"/>
      <c r="N1380" s="15"/>
      <c r="O1380" s="15"/>
      <c r="P1380" s="15"/>
    </row>
    <row r="1381" ht="15.75" customHeight="1">
      <c r="A1381" s="394"/>
      <c r="B1381" s="15"/>
      <c r="C1381" s="15"/>
      <c r="D1381" s="15"/>
      <c r="E1381" s="505">
        <v>3.0</v>
      </c>
      <c r="F1381" s="505">
        <v>1.0</v>
      </c>
      <c r="G1381" s="505">
        <v>2.0</v>
      </c>
      <c r="H1381" s="505">
        <v>2.0</v>
      </c>
      <c r="I1381" s="505">
        <v>8.0</v>
      </c>
      <c r="J1381" s="15"/>
      <c r="K1381" s="15"/>
      <c r="L1381" s="15"/>
      <c r="M1381" s="15"/>
      <c r="N1381" s="15"/>
      <c r="O1381" s="15"/>
      <c r="P1381" s="15"/>
    </row>
    <row r="1382" ht="15.75" customHeight="1">
      <c r="A1382" s="394"/>
      <c r="B1382" s="15"/>
      <c r="C1382" s="15"/>
      <c r="D1382" s="15"/>
      <c r="E1382" s="505">
        <v>3.0</v>
      </c>
      <c r="F1382" s="505">
        <v>2.0</v>
      </c>
      <c r="G1382" s="505">
        <v>2.0</v>
      </c>
      <c r="H1382" s="505">
        <v>2.0</v>
      </c>
      <c r="I1382" s="505">
        <v>9.0</v>
      </c>
      <c r="J1382" s="15"/>
      <c r="K1382" s="15"/>
      <c r="L1382" s="15"/>
      <c r="M1382" s="15"/>
      <c r="N1382" s="15"/>
      <c r="O1382" s="15"/>
      <c r="P1382" s="15"/>
    </row>
    <row r="1383" ht="15.75" customHeight="1">
      <c r="A1383" s="394"/>
      <c r="B1383" s="15"/>
      <c r="C1383" s="15"/>
      <c r="D1383" s="15"/>
      <c r="E1383" s="505">
        <v>2.0</v>
      </c>
      <c r="F1383" s="505">
        <v>2.0</v>
      </c>
      <c r="G1383" s="505">
        <v>3.0</v>
      </c>
      <c r="H1383" s="505">
        <v>2.0</v>
      </c>
      <c r="I1383" s="505">
        <v>9.0</v>
      </c>
      <c r="J1383" s="15"/>
      <c r="K1383" s="15"/>
      <c r="L1383" s="15"/>
      <c r="M1383" s="15"/>
      <c r="N1383" s="15"/>
      <c r="O1383" s="15"/>
      <c r="P1383" s="15"/>
    </row>
    <row r="1384" ht="15.75" customHeight="1">
      <c r="A1384" s="394"/>
      <c r="B1384" s="15"/>
      <c r="C1384" s="15"/>
      <c r="D1384" s="15"/>
      <c r="E1384" s="505">
        <v>3.0</v>
      </c>
      <c r="F1384" s="505">
        <v>2.0</v>
      </c>
      <c r="G1384" s="505">
        <v>3.0</v>
      </c>
      <c r="H1384" s="505">
        <v>2.0</v>
      </c>
      <c r="I1384" s="505">
        <v>10.0</v>
      </c>
      <c r="J1384" s="15"/>
      <c r="K1384" s="15"/>
      <c r="L1384" s="15"/>
      <c r="M1384" s="15"/>
      <c r="N1384" s="15"/>
      <c r="O1384" s="15"/>
      <c r="P1384" s="15"/>
    </row>
    <row r="1385" ht="15.75" customHeight="1">
      <c r="A1385" s="394"/>
      <c r="B1385" s="15"/>
      <c r="C1385" s="15"/>
      <c r="D1385" s="15"/>
      <c r="E1385" s="505">
        <v>3.0</v>
      </c>
      <c r="F1385" s="505">
        <v>2.0</v>
      </c>
      <c r="G1385" s="505">
        <v>3.0</v>
      </c>
      <c r="H1385" s="505">
        <v>2.0</v>
      </c>
      <c r="I1385" s="505">
        <v>10.0</v>
      </c>
      <c r="J1385" s="15"/>
      <c r="K1385" s="15"/>
      <c r="L1385" s="15"/>
      <c r="M1385" s="15"/>
      <c r="N1385" s="15"/>
      <c r="O1385" s="15"/>
      <c r="P1385" s="15"/>
    </row>
    <row r="1386" ht="15.75" customHeight="1">
      <c r="A1386" s="394"/>
      <c r="B1386" s="15"/>
      <c r="C1386" s="15"/>
      <c r="D1386" s="15"/>
      <c r="E1386" s="505"/>
      <c r="F1386" s="505"/>
      <c r="G1386" s="505"/>
      <c r="H1386" s="505"/>
      <c r="I1386" s="505"/>
      <c r="J1386" s="15"/>
      <c r="K1386" s="15"/>
      <c r="L1386" s="15"/>
      <c r="M1386" s="15"/>
      <c r="N1386" s="15"/>
      <c r="O1386" s="15"/>
      <c r="P1386" s="15"/>
    </row>
    <row r="1387" ht="15.75" customHeight="1">
      <c r="A1387" s="394"/>
      <c r="B1387" s="16"/>
      <c r="C1387" s="16"/>
      <c r="D1387" s="16"/>
      <c r="E1387" s="505"/>
      <c r="F1387" s="505"/>
      <c r="G1387" s="505"/>
      <c r="H1387" s="505"/>
      <c r="I1387" s="505"/>
      <c r="J1387" s="16"/>
      <c r="K1387" s="16"/>
      <c r="L1387" s="16"/>
      <c r="M1387" s="16"/>
      <c r="N1387" s="16"/>
      <c r="O1387" s="16"/>
      <c r="P1387" s="16"/>
    </row>
    <row r="1388" ht="15.75" customHeight="1">
      <c r="A1388" s="480">
        <v>114.0</v>
      </c>
      <c r="B1388" s="481" t="s">
        <v>351</v>
      </c>
      <c r="C1388" s="482" t="s">
        <v>352</v>
      </c>
      <c r="D1388" s="483" t="s">
        <v>353</v>
      </c>
      <c r="E1388" s="505">
        <v>3.0</v>
      </c>
      <c r="F1388" s="505">
        <v>2.0</v>
      </c>
      <c r="G1388" s="505">
        <v>3.0</v>
      </c>
      <c r="H1388" s="505">
        <v>2.0</v>
      </c>
      <c r="I1388" s="505">
        <v>10.0</v>
      </c>
      <c r="J1388" s="506">
        <v>9.25</v>
      </c>
      <c r="K1388" s="506">
        <v>3.0</v>
      </c>
      <c r="L1388" s="506">
        <v>3.0</v>
      </c>
      <c r="M1388" s="506">
        <v>3.0</v>
      </c>
      <c r="N1388" s="506">
        <v>5.0</v>
      </c>
      <c r="O1388" s="506">
        <v>14.0</v>
      </c>
      <c r="P1388" s="507">
        <f>SUM(J1388,O1388)</f>
        <v>23.25</v>
      </c>
    </row>
    <row r="1389" ht="15.75" customHeight="1">
      <c r="A1389" s="394"/>
      <c r="B1389" s="15"/>
      <c r="C1389" s="15"/>
      <c r="D1389" s="15"/>
      <c r="E1389" s="505">
        <v>3.0</v>
      </c>
      <c r="F1389" s="505">
        <v>2.0</v>
      </c>
      <c r="G1389" s="505">
        <v>3.0</v>
      </c>
      <c r="H1389" s="505">
        <v>2.0</v>
      </c>
      <c r="I1389" s="505">
        <v>10.0</v>
      </c>
      <c r="J1389" s="15"/>
      <c r="K1389" s="15"/>
      <c r="L1389" s="15"/>
      <c r="M1389" s="15"/>
      <c r="N1389" s="15"/>
      <c r="O1389" s="15"/>
      <c r="P1389" s="15"/>
    </row>
    <row r="1390" ht="15.75" customHeight="1">
      <c r="A1390" s="394"/>
      <c r="B1390" s="15"/>
      <c r="C1390" s="15"/>
      <c r="D1390" s="15"/>
      <c r="E1390" s="505">
        <v>3.0</v>
      </c>
      <c r="F1390" s="505">
        <v>2.0</v>
      </c>
      <c r="G1390" s="505">
        <v>3.0</v>
      </c>
      <c r="H1390" s="505">
        <v>2.0</v>
      </c>
      <c r="I1390" s="505">
        <v>10.0</v>
      </c>
      <c r="J1390" s="15"/>
      <c r="K1390" s="15"/>
      <c r="L1390" s="15"/>
      <c r="M1390" s="15"/>
      <c r="N1390" s="15"/>
      <c r="O1390" s="15"/>
      <c r="P1390" s="15"/>
    </row>
    <row r="1391" ht="15.75" customHeight="1">
      <c r="A1391" s="394"/>
      <c r="B1391" s="15"/>
      <c r="C1391" s="15"/>
      <c r="D1391" s="15"/>
      <c r="E1391" s="505">
        <v>3.0</v>
      </c>
      <c r="F1391" s="505">
        <v>2.0</v>
      </c>
      <c r="G1391" s="505">
        <v>2.0</v>
      </c>
      <c r="H1391" s="505">
        <v>2.0</v>
      </c>
      <c r="I1391" s="505">
        <v>9.0</v>
      </c>
      <c r="J1391" s="15"/>
      <c r="K1391" s="15"/>
      <c r="L1391" s="15"/>
      <c r="M1391" s="15"/>
      <c r="N1391" s="15"/>
      <c r="O1391" s="15"/>
      <c r="P1391" s="15"/>
    </row>
    <row r="1392" ht="15.75" customHeight="1">
      <c r="A1392" s="394"/>
      <c r="B1392" s="15"/>
      <c r="C1392" s="15"/>
      <c r="D1392" s="15"/>
      <c r="E1392" s="505">
        <v>2.0</v>
      </c>
      <c r="F1392" s="505">
        <v>2.0</v>
      </c>
      <c r="G1392" s="505">
        <v>3.0</v>
      </c>
      <c r="H1392" s="505">
        <v>2.0</v>
      </c>
      <c r="I1392" s="505">
        <v>9.0</v>
      </c>
      <c r="J1392" s="15"/>
      <c r="K1392" s="15"/>
      <c r="L1392" s="15"/>
      <c r="M1392" s="15"/>
      <c r="N1392" s="15"/>
      <c r="O1392" s="15"/>
      <c r="P1392" s="15"/>
    </row>
    <row r="1393" ht="15.75" customHeight="1">
      <c r="A1393" s="394"/>
      <c r="B1393" s="15"/>
      <c r="C1393" s="15"/>
      <c r="D1393" s="15"/>
      <c r="E1393" s="505">
        <v>3.0</v>
      </c>
      <c r="F1393" s="505">
        <v>2.0</v>
      </c>
      <c r="G1393" s="505">
        <v>2.0</v>
      </c>
      <c r="H1393" s="505">
        <v>2.0</v>
      </c>
      <c r="I1393" s="505">
        <v>9.0</v>
      </c>
      <c r="J1393" s="15"/>
      <c r="K1393" s="15"/>
      <c r="L1393" s="15"/>
      <c r="M1393" s="15"/>
      <c r="N1393" s="15"/>
      <c r="O1393" s="15"/>
      <c r="P1393" s="15"/>
    </row>
    <row r="1394" ht="15.75" customHeight="1">
      <c r="A1394" s="394"/>
      <c r="B1394" s="15"/>
      <c r="C1394" s="15"/>
      <c r="D1394" s="15"/>
      <c r="E1394" s="505">
        <v>2.0</v>
      </c>
      <c r="F1394" s="505">
        <v>1.0</v>
      </c>
      <c r="G1394" s="505">
        <v>3.0</v>
      </c>
      <c r="H1394" s="505">
        <v>2.0</v>
      </c>
      <c r="I1394" s="505">
        <v>8.0</v>
      </c>
      <c r="J1394" s="15"/>
      <c r="K1394" s="15"/>
      <c r="L1394" s="15"/>
      <c r="M1394" s="15"/>
      <c r="N1394" s="15"/>
      <c r="O1394" s="15"/>
      <c r="P1394" s="15"/>
    </row>
    <row r="1395" ht="15.75" customHeight="1">
      <c r="A1395" s="394"/>
      <c r="B1395" s="15"/>
      <c r="C1395" s="15"/>
      <c r="D1395" s="15"/>
      <c r="E1395" s="505">
        <v>3.0</v>
      </c>
      <c r="F1395" s="505">
        <v>1.0</v>
      </c>
      <c r="G1395" s="505">
        <v>2.0</v>
      </c>
      <c r="H1395" s="505">
        <v>2.0</v>
      </c>
      <c r="I1395" s="505">
        <v>8.0</v>
      </c>
      <c r="J1395" s="15"/>
      <c r="K1395" s="15"/>
      <c r="L1395" s="15"/>
      <c r="M1395" s="15"/>
      <c r="N1395" s="15"/>
      <c r="O1395" s="15"/>
      <c r="P1395" s="15"/>
    </row>
    <row r="1396" ht="15.75" customHeight="1">
      <c r="A1396" s="394"/>
      <c r="B1396" s="15"/>
      <c r="C1396" s="15"/>
      <c r="D1396" s="15"/>
      <c r="E1396" s="505">
        <v>3.0</v>
      </c>
      <c r="F1396" s="505">
        <v>2.0</v>
      </c>
      <c r="G1396" s="505">
        <v>2.0</v>
      </c>
      <c r="H1396" s="505">
        <v>2.0</v>
      </c>
      <c r="I1396" s="505">
        <v>9.0</v>
      </c>
      <c r="J1396" s="15"/>
      <c r="K1396" s="15"/>
      <c r="L1396" s="15"/>
      <c r="M1396" s="15"/>
      <c r="N1396" s="15"/>
      <c r="O1396" s="15"/>
      <c r="P1396" s="15"/>
    </row>
    <row r="1397" ht="15.75" customHeight="1">
      <c r="A1397" s="394"/>
      <c r="B1397" s="15"/>
      <c r="C1397" s="15"/>
      <c r="D1397" s="15"/>
      <c r="E1397" s="505">
        <v>2.0</v>
      </c>
      <c r="F1397" s="505">
        <v>2.0</v>
      </c>
      <c r="G1397" s="505">
        <v>3.0</v>
      </c>
      <c r="H1397" s="505">
        <v>2.0</v>
      </c>
      <c r="I1397" s="505">
        <v>9.0</v>
      </c>
      <c r="J1397" s="15"/>
      <c r="K1397" s="15"/>
      <c r="L1397" s="15"/>
      <c r="M1397" s="15"/>
      <c r="N1397" s="15"/>
      <c r="O1397" s="15"/>
      <c r="P1397" s="15"/>
    </row>
    <row r="1398" ht="15.75" customHeight="1">
      <c r="A1398" s="394"/>
      <c r="B1398" s="15"/>
      <c r="C1398" s="15"/>
      <c r="D1398" s="15"/>
      <c r="E1398" s="505">
        <v>3.0</v>
      </c>
      <c r="F1398" s="505">
        <v>2.0</v>
      </c>
      <c r="G1398" s="505">
        <v>3.0</v>
      </c>
      <c r="H1398" s="505">
        <v>2.0</v>
      </c>
      <c r="I1398" s="505">
        <v>10.0</v>
      </c>
      <c r="J1398" s="15"/>
      <c r="K1398" s="15"/>
      <c r="L1398" s="15"/>
      <c r="M1398" s="15"/>
      <c r="N1398" s="15"/>
      <c r="O1398" s="15"/>
      <c r="P1398" s="15"/>
    </row>
    <row r="1399" ht="15.75" customHeight="1">
      <c r="A1399" s="394"/>
      <c r="B1399" s="15"/>
      <c r="C1399" s="15"/>
      <c r="D1399" s="15"/>
      <c r="E1399" s="505">
        <v>3.0</v>
      </c>
      <c r="F1399" s="505">
        <v>2.0</v>
      </c>
      <c r="G1399" s="505">
        <v>3.0</v>
      </c>
      <c r="H1399" s="505">
        <v>2.0</v>
      </c>
      <c r="I1399" s="505">
        <v>10.0</v>
      </c>
      <c r="J1399" s="15"/>
      <c r="K1399" s="15"/>
      <c r="L1399" s="15"/>
      <c r="M1399" s="15"/>
      <c r="N1399" s="15"/>
      <c r="O1399" s="15"/>
      <c r="P1399" s="15"/>
    </row>
    <row r="1400" ht="15.75" customHeight="1">
      <c r="A1400" s="394"/>
      <c r="B1400" s="15"/>
      <c r="C1400" s="15"/>
      <c r="D1400" s="15"/>
      <c r="E1400" s="505"/>
      <c r="F1400" s="505"/>
      <c r="G1400" s="505"/>
      <c r="H1400" s="505"/>
      <c r="I1400" s="505"/>
      <c r="J1400" s="15"/>
      <c r="K1400" s="15"/>
      <c r="L1400" s="15"/>
      <c r="M1400" s="15"/>
      <c r="N1400" s="15"/>
      <c r="O1400" s="15"/>
      <c r="P1400" s="15"/>
    </row>
    <row r="1401" ht="15.75" customHeight="1">
      <c r="A1401" s="394"/>
      <c r="B1401" s="16"/>
      <c r="C1401" s="16"/>
      <c r="D1401" s="16"/>
      <c r="E1401" s="505"/>
      <c r="F1401" s="505"/>
      <c r="G1401" s="505"/>
      <c r="H1401" s="505"/>
      <c r="I1401" s="505"/>
      <c r="J1401" s="16"/>
      <c r="K1401" s="16"/>
      <c r="L1401" s="16"/>
      <c r="M1401" s="16"/>
      <c r="N1401" s="16"/>
      <c r="O1401" s="16"/>
      <c r="P1401" s="16"/>
    </row>
    <row r="1402" ht="15.75" customHeight="1">
      <c r="A1402" s="480">
        <v>116.0</v>
      </c>
      <c r="B1402" s="481" t="s">
        <v>354</v>
      </c>
      <c r="C1402" s="482" t="s">
        <v>355</v>
      </c>
      <c r="D1402" s="483" t="s">
        <v>356</v>
      </c>
      <c r="E1402" s="505">
        <v>3.0</v>
      </c>
      <c r="F1402" s="505">
        <v>2.0</v>
      </c>
      <c r="G1402" s="505">
        <v>3.0</v>
      </c>
      <c r="H1402" s="505">
        <v>2.0</v>
      </c>
      <c r="I1402" s="505">
        <v>10.0</v>
      </c>
      <c r="J1402" s="506">
        <v>10.0</v>
      </c>
      <c r="K1402" s="506">
        <v>3.0</v>
      </c>
      <c r="L1402" s="506">
        <v>3.0</v>
      </c>
      <c r="M1402" s="506">
        <v>3.0</v>
      </c>
      <c r="N1402" s="506">
        <v>5.0</v>
      </c>
      <c r="O1402" s="506">
        <v>14.0</v>
      </c>
      <c r="P1402" s="507">
        <f>SUM(J1402,O1402)</f>
        <v>24</v>
      </c>
    </row>
    <row r="1403" ht="15.75" customHeight="1">
      <c r="A1403" s="394"/>
      <c r="B1403" s="15"/>
      <c r="C1403" s="15"/>
      <c r="D1403" s="15"/>
      <c r="E1403" s="505">
        <v>3.0</v>
      </c>
      <c r="F1403" s="505">
        <v>2.0</v>
      </c>
      <c r="G1403" s="505">
        <v>3.0</v>
      </c>
      <c r="H1403" s="505">
        <v>2.0</v>
      </c>
      <c r="I1403" s="505">
        <v>10.0</v>
      </c>
      <c r="J1403" s="15"/>
      <c r="K1403" s="15"/>
      <c r="L1403" s="15"/>
      <c r="M1403" s="15"/>
      <c r="N1403" s="15"/>
      <c r="O1403" s="15"/>
      <c r="P1403" s="15"/>
    </row>
    <row r="1404" ht="15.75" customHeight="1">
      <c r="A1404" s="394"/>
      <c r="B1404" s="15"/>
      <c r="C1404" s="15"/>
      <c r="D1404" s="15"/>
      <c r="E1404" s="505">
        <v>3.0</v>
      </c>
      <c r="F1404" s="505">
        <v>2.0</v>
      </c>
      <c r="G1404" s="505">
        <v>3.0</v>
      </c>
      <c r="H1404" s="505">
        <v>2.0</v>
      </c>
      <c r="I1404" s="505">
        <v>10.0</v>
      </c>
      <c r="J1404" s="15"/>
      <c r="K1404" s="15"/>
      <c r="L1404" s="15"/>
      <c r="M1404" s="15"/>
      <c r="N1404" s="15"/>
      <c r="O1404" s="15"/>
      <c r="P1404" s="15"/>
    </row>
    <row r="1405" ht="15.75" customHeight="1">
      <c r="A1405" s="394"/>
      <c r="B1405" s="15"/>
      <c r="C1405" s="15"/>
      <c r="D1405" s="15"/>
      <c r="E1405" s="505">
        <v>3.0</v>
      </c>
      <c r="F1405" s="505">
        <v>2.0</v>
      </c>
      <c r="G1405" s="505">
        <v>3.0</v>
      </c>
      <c r="H1405" s="505">
        <v>2.0</v>
      </c>
      <c r="I1405" s="505">
        <v>10.0</v>
      </c>
      <c r="J1405" s="15"/>
      <c r="K1405" s="15"/>
      <c r="L1405" s="15"/>
      <c r="M1405" s="15"/>
      <c r="N1405" s="15"/>
      <c r="O1405" s="15"/>
      <c r="P1405" s="15"/>
    </row>
    <row r="1406" ht="15.75" customHeight="1">
      <c r="A1406" s="394"/>
      <c r="B1406" s="15"/>
      <c r="C1406" s="15"/>
      <c r="D1406" s="15"/>
      <c r="E1406" s="505">
        <v>3.0</v>
      </c>
      <c r="F1406" s="505">
        <v>2.0</v>
      </c>
      <c r="G1406" s="505">
        <v>3.0</v>
      </c>
      <c r="H1406" s="505">
        <v>2.0</v>
      </c>
      <c r="I1406" s="505">
        <v>10.0</v>
      </c>
      <c r="J1406" s="15"/>
      <c r="K1406" s="15"/>
      <c r="L1406" s="15"/>
      <c r="M1406" s="15"/>
      <c r="N1406" s="15"/>
      <c r="O1406" s="15"/>
      <c r="P1406" s="15"/>
    </row>
    <row r="1407" ht="15.75" customHeight="1">
      <c r="A1407" s="394"/>
      <c r="B1407" s="15"/>
      <c r="C1407" s="15"/>
      <c r="D1407" s="15"/>
      <c r="E1407" s="505">
        <v>3.0</v>
      </c>
      <c r="F1407" s="505">
        <v>2.0</v>
      </c>
      <c r="G1407" s="505">
        <v>3.0</v>
      </c>
      <c r="H1407" s="505">
        <v>2.0</v>
      </c>
      <c r="I1407" s="505">
        <v>10.0</v>
      </c>
      <c r="J1407" s="15"/>
      <c r="K1407" s="15"/>
      <c r="L1407" s="15"/>
      <c r="M1407" s="15"/>
      <c r="N1407" s="15"/>
      <c r="O1407" s="15"/>
      <c r="P1407" s="15"/>
    </row>
    <row r="1408" ht="15.75" customHeight="1">
      <c r="A1408" s="394"/>
      <c r="B1408" s="15"/>
      <c r="C1408" s="15"/>
      <c r="D1408" s="15"/>
      <c r="E1408" s="505">
        <v>3.0</v>
      </c>
      <c r="F1408" s="505">
        <v>2.0</v>
      </c>
      <c r="G1408" s="505">
        <v>3.0</v>
      </c>
      <c r="H1408" s="505">
        <v>2.0</v>
      </c>
      <c r="I1408" s="505">
        <v>10.0</v>
      </c>
      <c r="J1408" s="15"/>
      <c r="K1408" s="15"/>
      <c r="L1408" s="15"/>
      <c r="M1408" s="15"/>
      <c r="N1408" s="15"/>
      <c r="O1408" s="15"/>
      <c r="P1408" s="15"/>
    </row>
    <row r="1409" ht="15.75" customHeight="1">
      <c r="A1409" s="394"/>
      <c r="B1409" s="15"/>
      <c r="C1409" s="15"/>
      <c r="D1409" s="15"/>
      <c r="E1409" s="505">
        <v>3.0</v>
      </c>
      <c r="F1409" s="505">
        <v>2.0</v>
      </c>
      <c r="G1409" s="505">
        <v>3.0</v>
      </c>
      <c r="H1409" s="505">
        <v>2.0</v>
      </c>
      <c r="I1409" s="505">
        <v>10.0</v>
      </c>
      <c r="J1409" s="15"/>
      <c r="K1409" s="15"/>
      <c r="L1409" s="15"/>
      <c r="M1409" s="15"/>
      <c r="N1409" s="15"/>
      <c r="O1409" s="15"/>
      <c r="P1409" s="15"/>
    </row>
    <row r="1410" ht="15.75" customHeight="1">
      <c r="A1410" s="394"/>
      <c r="B1410" s="15"/>
      <c r="C1410" s="15"/>
      <c r="D1410" s="15"/>
      <c r="E1410" s="505">
        <v>3.0</v>
      </c>
      <c r="F1410" s="505">
        <v>2.0</v>
      </c>
      <c r="G1410" s="505">
        <v>3.0</v>
      </c>
      <c r="H1410" s="505">
        <v>2.0</v>
      </c>
      <c r="I1410" s="505">
        <v>10.0</v>
      </c>
      <c r="J1410" s="15"/>
      <c r="K1410" s="15"/>
      <c r="L1410" s="15"/>
      <c r="M1410" s="15"/>
      <c r="N1410" s="15"/>
      <c r="O1410" s="15"/>
      <c r="P1410" s="15"/>
    </row>
    <row r="1411" ht="15.75" customHeight="1">
      <c r="A1411" s="394"/>
      <c r="B1411" s="15"/>
      <c r="C1411" s="15"/>
      <c r="D1411" s="15"/>
      <c r="E1411" s="505">
        <v>3.0</v>
      </c>
      <c r="F1411" s="505">
        <v>2.0</v>
      </c>
      <c r="G1411" s="505">
        <v>3.0</v>
      </c>
      <c r="H1411" s="505">
        <v>2.0</v>
      </c>
      <c r="I1411" s="505">
        <v>10.0</v>
      </c>
      <c r="J1411" s="15"/>
      <c r="K1411" s="15"/>
      <c r="L1411" s="15"/>
      <c r="M1411" s="15"/>
      <c r="N1411" s="15"/>
      <c r="O1411" s="15"/>
      <c r="P1411" s="15"/>
    </row>
    <row r="1412" ht="15.75" customHeight="1">
      <c r="A1412" s="394"/>
      <c r="B1412" s="15"/>
      <c r="C1412" s="15"/>
      <c r="D1412" s="15"/>
      <c r="E1412" s="505">
        <v>3.0</v>
      </c>
      <c r="F1412" s="505">
        <v>2.0</v>
      </c>
      <c r="G1412" s="505">
        <v>3.0</v>
      </c>
      <c r="H1412" s="505">
        <v>2.0</v>
      </c>
      <c r="I1412" s="505">
        <v>10.0</v>
      </c>
      <c r="J1412" s="15"/>
      <c r="K1412" s="15"/>
      <c r="L1412" s="15"/>
      <c r="M1412" s="15"/>
      <c r="N1412" s="15"/>
      <c r="O1412" s="15"/>
      <c r="P1412" s="15"/>
    </row>
    <row r="1413" ht="15.75" customHeight="1">
      <c r="A1413" s="394"/>
      <c r="B1413" s="15"/>
      <c r="C1413" s="15"/>
      <c r="D1413" s="15"/>
      <c r="E1413" s="505">
        <v>3.0</v>
      </c>
      <c r="F1413" s="505">
        <v>2.0</v>
      </c>
      <c r="G1413" s="505">
        <v>3.0</v>
      </c>
      <c r="H1413" s="505">
        <v>2.0</v>
      </c>
      <c r="I1413" s="505">
        <v>10.0</v>
      </c>
      <c r="J1413" s="15"/>
      <c r="K1413" s="15"/>
      <c r="L1413" s="15"/>
      <c r="M1413" s="15"/>
      <c r="N1413" s="15"/>
      <c r="O1413" s="15"/>
      <c r="P1413" s="15"/>
    </row>
    <row r="1414" ht="15.75" customHeight="1">
      <c r="A1414" s="394"/>
      <c r="B1414" s="15"/>
      <c r="C1414" s="15"/>
      <c r="D1414" s="15"/>
      <c r="E1414" s="505">
        <v>3.0</v>
      </c>
      <c r="F1414" s="505">
        <v>2.0</v>
      </c>
      <c r="G1414" s="505">
        <v>3.0</v>
      </c>
      <c r="H1414" s="505">
        <v>2.0</v>
      </c>
      <c r="I1414" s="505">
        <v>10.0</v>
      </c>
      <c r="J1414" s="15"/>
      <c r="K1414" s="15"/>
      <c r="L1414" s="15"/>
      <c r="M1414" s="15"/>
      <c r="N1414" s="15"/>
      <c r="O1414" s="15"/>
      <c r="P1414" s="15"/>
    </row>
    <row r="1415" ht="15.75" customHeight="1">
      <c r="A1415" s="394"/>
      <c r="B1415" s="16"/>
      <c r="C1415" s="16"/>
      <c r="D1415" s="16"/>
      <c r="E1415" s="505">
        <v>3.0</v>
      </c>
      <c r="F1415" s="505">
        <v>2.0</v>
      </c>
      <c r="G1415" s="505">
        <v>3.0</v>
      </c>
      <c r="H1415" s="505">
        <v>2.0</v>
      </c>
      <c r="I1415" s="505">
        <v>10.0</v>
      </c>
      <c r="J1415" s="16"/>
      <c r="K1415" s="16"/>
      <c r="L1415" s="16"/>
      <c r="M1415" s="16"/>
      <c r="N1415" s="16"/>
      <c r="O1415" s="16"/>
      <c r="P1415" s="16"/>
    </row>
    <row r="1416" ht="15.75" customHeight="1">
      <c r="A1416" s="480">
        <v>117.0</v>
      </c>
      <c r="B1416" s="481" t="s">
        <v>357</v>
      </c>
      <c r="C1416" s="482" t="s">
        <v>358</v>
      </c>
      <c r="D1416" s="483" t="s">
        <v>359</v>
      </c>
      <c r="E1416" s="505">
        <v>3.0</v>
      </c>
      <c r="F1416" s="505">
        <v>2.0</v>
      </c>
      <c r="G1416" s="505">
        <v>3.0</v>
      </c>
      <c r="H1416" s="505">
        <v>2.0</v>
      </c>
      <c r="I1416" s="505">
        <v>10.0</v>
      </c>
      <c r="J1416" s="506">
        <v>9.25</v>
      </c>
      <c r="K1416" s="506">
        <v>3.0</v>
      </c>
      <c r="L1416" s="506">
        <v>3.0</v>
      </c>
      <c r="M1416" s="506">
        <v>3.0</v>
      </c>
      <c r="N1416" s="506">
        <v>4.0</v>
      </c>
      <c r="O1416" s="506">
        <v>13.0</v>
      </c>
      <c r="P1416" s="507">
        <f>SUM(J1416,O1416)</f>
        <v>22.25</v>
      </c>
    </row>
    <row r="1417" ht="15.75" customHeight="1">
      <c r="A1417" s="394"/>
      <c r="B1417" s="15"/>
      <c r="C1417" s="15"/>
      <c r="D1417" s="15"/>
      <c r="E1417" s="505">
        <v>3.0</v>
      </c>
      <c r="F1417" s="505">
        <v>2.0</v>
      </c>
      <c r="G1417" s="505">
        <v>3.0</v>
      </c>
      <c r="H1417" s="505">
        <v>2.0</v>
      </c>
      <c r="I1417" s="505">
        <v>10.0</v>
      </c>
      <c r="J1417" s="15"/>
      <c r="K1417" s="15"/>
      <c r="L1417" s="15"/>
      <c r="M1417" s="15"/>
      <c r="N1417" s="15"/>
      <c r="O1417" s="15"/>
      <c r="P1417" s="15"/>
    </row>
    <row r="1418" ht="15.75" customHeight="1">
      <c r="A1418" s="394"/>
      <c r="B1418" s="15"/>
      <c r="C1418" s="15"/>
      <c r="D1418" s="15"/>
      <c r="E1418" s="505">
        <v>3.0</v>
      </c>
      <c r="F1418" s="505">
        <v>2.0</v>
      </c>
      <c r="G1418" s="505">
        <v>3.0</v>
      </c>
      <c r="H1418" s="505">
        <v>2.0</v>
      </c>
      <c r="I1418" s="505">
        <v>10.0</v>
      </c>
      <c r="J1418" s="15"/>
      <c r="K1418" s="15"/>
      <c r="L1418" s="15"/>
      <c r="M1418" s="15"/>
      <c r="N1418" s="15"/>
      <c r="O1418" s="15"/>
      <c r="P1418" s="15"/>
    </row>
    <row r="1419" ht="15.75" customHeight="1">
      <c r="A1419" s="394"/>
      <c r="B1419" s="15"/>
      <c r="C1419" s="15"/>
      <c r="D1419" s="15"/>
      <c r="E1419" s="505">
        <v>3.0</v>
      </c>
      <c r="F1419" s="505">
        <v>2.0</v>
      </c>
      <c r="G1419" s="505">
        <v>2.0</v>
      </c>
      <c r="H1419" s="505">
        <v>2.0</v>
      </c>
      <c r="I1419" s="505">
        <v>9.0</v>
      </c>
      <c r="J1419" s="15"/>
      <c r="K1419" s="15"/>
      <c r="L1419" s="15"/>
      <c r="M1419" s="15"/>
      <c r="N1419" s="15"/>
      <c r="O1419" s="15"/>
      <c r="P1419" s="15"/>
    </row>
    <row r="1420" ht="15.75" customHeight="1">
      <c r="A1420" s="394"/>
      <c r="B1420" s="15"/>
      <c r="C1420" s="15"/>
      <c r="D1420" s="15"/>
      <c r="E1420" s="505">
        <v>2.0</v>
      </c>
      <c r="F1420" s="505">
        <v>2.0</v>
      </c>
      <c r="G1420" s="505">
        <v>3.0</v>
      </c>
      <c r="H1420" s="505">
        <v>2.0</v>
      </c>
      <c r="I1420" s="505">
        <v>9.0</v>
      </c>
      <c r="J1420" s="15"/>
      <c r="K1420" s="15"/>
      <c r="L1420" s="15"/>
      <c r="M1420" s="15"/>
      <c r="N1420" s="15"/>
      <c r="O1420" s="15"/>
      <c r="P1420" s="15"/>
    </row>
    <row r="1421" ht="15.75" customHeight="1">
      <c r="A1421" s="394"/>
      <c r="B1421" s="15"/>
      <c r="C1421" s="15"/>
      <c r="D1421" s="15"/>
      <c r="E1421" s="505">
        <v>3.0</v>
      </c>
      <c r="F1421" s="505">
        <v>2.0</v>
      </c>
      <c r="G1421" s="505">
        <v>2.0</v>
      </c>
      <c r="H1421" s="505">
        <v>2.0</v>
      </c>
      <c r="I1421" s="505">
        <v>9.0</v>
      </c>
      <c r="J1421" s="15"/>
      <c r="K1421" s="15"/>
      <c r="L1421" s="15"/>
      <c r="M1421" s="15"/>
      <c r="N1421" s="15"/>
      <c r="O1421" s="15"/>
      <c r="P1421" s="15"/>
    </row>
    <row r="1422" ht="15.75" customHeight="1">
      <c r="A1422" s="394"/>
      <c r="B1422" s="15"/>
      <c r="C1422" s="15"/>
      <c r="D1422" s="15"/>
      <c r="E1422" s="505">
        <v>2.0</v>
      </c>
      <c r="F1422" s="505">
        <v>1.0</v>
      </c>
      <c r="G1422" s="505">
        <v>3.0</v>
      </c>
      <c r="H1422" s="505">
        <v>2.0</v>
      </c>
      <c r="I1422" s="505">
        <v>8.0</v>
      </c>
      <c r="J1422" s="15"/>
      <c r="K1422" s="15"/>
      <c r="L1422" s="15"/>
      <c r="M1422" s="15"/>
      <c r="N1422" s="15"/>
      <c r="O1422" s="15"/>
      <c r="P1422" s="15"/>
    </row>
    <row r="1423" ht="15.75" customHeight="1">
      <c r="A1423" s="394"/>
      <c r="B1423" s="15"/>
      <c r="C1423" s="15"/>
      <c r="D1423" s="15"/>
      <c r="E1423" s="505">
        <v>3.0</v>
      </c>
      <c r="F1423" s="505">
        <v>1.0</v>
      </c>
      <c r="G1423" s="505">
        <v>2.0</v>
      </c>
      <c r="H1423" s="505">
        <v>2.0</v>
      </c>
      <c r="I1423" s="505">
        <v>8.0</v>
      </c>
      <c r="J1423" s="15"/>
      <c r="K1423" s="15"/>
      <c r="L1423" s="15"/>
      <c r="M1423" s="15"/>
      <c r="N1423" s="15"/>
      <c r="O1423" s="15"/>
      <c r="P1423" s="15"/>
    </row>
    <row r="1424" ht="15.75" customHeight="1">
      <c r="A1424" s="394"/>
      <c r="B1424" s="15"/>
      <c r="C1424" s="15"/>
      <c r="D1424" s="15"/>
      <c r="E1424" s="505">
        <v>3.0</v>
      </c>
      <c r="F1424" s="505">
        <v>2.0</v>
      </c>
      <c r="G1424" s="505">
        <v>2.0</v>
      </c>
      <c r="H1424" s="505">
        <v>2.0</v>
      </c>
      <c r="I1424" s="505">
        <v>9.0</v>
      </c>
      <c r="J1424" s="15"/>
      <c r="K1424" s="15"/>
      <c r="L1424" s="15"/>
      <c r="M1424" s="15"/>
      <c r="N1424" s="15"/>
      <c r="O1424" s="15"/>
      <c r="P1424" s="15"/>
    </row>
    <row r="1425" ht="15.75" customHeight="1">
      <c r="A1425" s="394"/>
      <c r="B1425" s="15"/>
      <c r="C1425" s="15"/>
      <c r="D1425" s="15"/>
      <c r="E1425" s="505">
        <v>2.0</v>
      </c>
      <c r="F1425" s="505">
        <v>2.0</v>
      </c>
      <c r="G1425" s="505">
        <v>3.0</v>
      </c>
      <c r="H1425" s="505">
        <v>2.0</v>
      </c>
      <c r="I1425" s="505">
        <v>9.0</v>
      </c>
      <c r="J1425" s="15"/>
      <c r="K1425" s="15"/>
      <c r="L1425" s="15"/>
      <c r="M1425" s="15"/>
      <c r="N1425" s="15"/>
      <c r="O1425" s="15"/>
      <c r="P1425" s="15"/>
    </row>
    <row r="1426" ht="15.75" customHeight="1">
      <c r="A1426" s="394"/>
      <c r="B1426" s="15"/>
      <c r="C1426" s="15"/>
      <c r="D1426" s="15"/>
      <c r="E1426" s="505">
        <v>3.0</v>
      </c>
      <c r="F1426" s="505">
        <v>2.0</v>
      </c>
      <c r="G1426" s="505">
        <v>3.0</v>
      </c>
      <c r="H1426" s="505">
        <v>2.0</v>
      </c>
      <c r="I1426" s="505">
        <v>10.0</v>
      </c>
      <c r="J1426" s="15"/>
      <c r="K1426" s="15"/>
      <c r="L1426" s="15"/>
      <c r="M1426" s="15"/>
      <c r="N1426" s="15"/>
      <c r="O1426" s="15"/>
      <c r="P1426" s="15"/>
    </row>
    <row r="1427" ht="15.75" customHeight="1">
      <c r="A1427" s="394"/>
      <c r="B1427" s="15"/>
      <c r="C1427" s="15"/>
      <c r="D1427" s="15"/>
      <c r="E1427" s="505">
        <v>3.0</v>
      </c>
      <c r="F1427" s="505">
        <v>2.0</v>
      </c>
      <c r="G1427" s="505">
        <v>3.0</v>
      </c>
      <c r="H1427" s="505">
        <v>2.0</v>
      </c>
      <c r="I1427" s="505">
        <v>10.0</v>
      </c>
      <c r="J1427" s="15"/>
      <c r="K1427" s="15"/>
      <c r="L1427" s="15"/>
      <c r="M1427" s="15"/>
      <c r="N1427" s="15"/>
      <c r="O1427" s="15"/>
      <c r="P1427" s="15"/>
    </row>
    <row r="1428" ht="15.75" customHeight="1">
      <c r="A1428" s="394"/>
      <c r="B1428" s="15"/>
      <c r="C1428" s="15"/>
      <c r="D1428" s="15"/>
      <c r="E1428" s="505"/>
      <c r="F1428" s="505"/>
      <c r="G1428" s="505"/>
      <c r="H1428" s="505"/>
      <c r="I1428" s="505"/>
      <c r="J1428" s="15"/>
      <c r="K1428" s="15"/>
      <c r="L1428" s="15"/>
      <c r="M1428" s="15"/>
      <c r="N1428" s="15"/>
      <c r="O1428" s="15"/>
      <c r="P1428" s="15"/>
    </row>
    <row r="1429" ht="15.75" customHeight="1">
      <c r="A1429" s="394"/>
      <c r="B1429" s="16"/>
      <c r="C1429" s="16"/>
      <c r="D1429" s="16"/>
      <c r="E1429" s="505"/>
      <c r="F1429" s="505"/>
      <c r="G1429" s="505"/>
      <c r="H1429" s="505"/>
      <c r="I1429" s="505"/>
      <c r="J1429" s="16"/>
      <c r="K1429" s="16"/>
      <c r="L1429" s="16"/>
      <c r="M1429" s="16"/>
      <c r="N1429" s="16"/>
      <c r="O1429" s="16"/>
      <c r="P1429" s="16"/>
    </row>
    <row r="1430" ht="15.75" customHeight="1">
      <c r="A1430" s="480">
        <v>118.0</v>
      </c>
      <c r="B1430" s="481" t="s">
        <v>360</v>
      </c>
      <c r="C1430" s="482" t="s">
        <v>361</v>
      </c>
      <c r="D1430" s="483" t="s">
        <v>362</v>
      </c>
      <c r="E1430" s="505">
        <v>3.0</v>
      </c>
      <c r="F1430" s="505">
        <v>2.0</v>
      </c>
      <c r="G1430" s="505">
        <v>3.0</v>
      </c>
      <c r="H1430" s="505">
        <v>2.0</v>
      </c>
      <c r="I1430" s="505">
        <v>10.0</v>
      </c>
      <c r="J1430" s="506">
        <v>9.5</v>
      </c>
      <c r="K1430" s="506">
        <v>3.0</v>
      </c>
      <c r="L1430" s="506">
        <v>3.0</v>
      </c>
      <c r="M1430" s="506">
        <v>2.0</v>
      </c>
      <c r="N1430" s="506">
        <v>4.0</v>
      </c>
      <c r="O1430" s="506">
        <v>12.0</v>
      </c>
      <c r="P1430" s="507">
        <f>SUM(J1430,O1430)</f>
        <v>21.5</v>
      </c>
    </row>
    <row r="1431" ht="15.75" customHeight="1">
      <c r="A1431" s="394"/>
      <c r="B1431" s="15"/>
      <c r="C1431" s="15"/>
      <c r="D1431" s="15"/>
      <c r="E1431" s="505">
        <v>3.0</v>
      </c>
      <c r="F1431" s="505">
        <v>2.0</v>
      </c>
      <c r="G1431" s="505">
        <v>3.0</v>
      </c>
      <c r="H1431" s="505">
        <v>2.0</v>
      </c>
      <c r="I1431" s="505">
        <v>10.0</v>
      </c>
      <c r="J1431" s="15"/>
      <c r="K1431" s="15"/>
      <c r="L1431" s="15"/>
      <c r="M1431" s="15"/>
      <c r="N1431" s="15"/>
      <c r="O1431" s="15"/>
      <c r="P1431" s="15"/>
    </row>
    <row r="1432" ht="15.75" customHeight="1">
      <c r="A1432" s="394"/>
      <c r="B1432" s="15"/>
      <c r="C1432" s="15"/>
      <c r="D1432" s="15"/>
      <c r="E1432" s="505">
        <v>3.0</v>
      </c>
      <c r="F1432" s="505">
        <v>2.0</v>
      </c>
      <c r="G1432" s="505">
        <v>3.0</v>
      </c>
      <c r="H1432" s="505">
        <v>2.0</v>
      </c>
      <c r="I1432" s="505">
        <v>10.0</v>
      </c>
      <c r="J1432" s="15"/>
      <c r="K1432" s="15"/>
      <c r="L1432" s="15"/>
      <c r="M1432" s="15"/>
      <c r="N1432" s="15"/>
      <c r="O1432" s="15"/>
      <c r="P1432" s="15"/>
    </row>
    <row r="1433" ht="15.75" customHeight="1">
      <c r="A1433" s="394"/>
      <c r="B1433" s="15"/>
      <c r="C1433" s="15"/>
      <c r="D1433" s="15"/>
      <c r="E1433" s="505">
        <v>3.0</v>
      </c>
      <c r="F1433" s="505">
        <v>2.0</v>
      </c>
      <c r="G1433" s="505">
        <v>3.0</v>
      </c>
      <c r="H1433" s="505">
        <v>2.0</v>
      </c>
      <c r="I1433" s="505">
        <v>10.0</v>
      </c>
      <c r="J1433" s="15"/>
      <c r="K1433" s="15"/>
      <c r="L1433" s="15"/>
      <c r="M1433" s="15"/>
      <c r="N1433" s="15"/>
      <c r="O1433" s="15"/>
      <c r="P1433" s="15"/>
    </row>
    <row r="1434" ht="15.75" customHeight="1">
      <c r="A1434" s="394"/>
      <c r="B1434" s="15"/>
      <c r="C1434" s="15"/>
      <c r="D1434" s="15"/>
      <c r="E1434" s="505">
        <v>3.0</v>
      </c>
      <c r="F1434" s="505">
        <v>2.0</v>
      </c>
      <c r="G1434" s="505">
        <v>3.0</v>
      </c>
      <c r="H1434" s="505">
        <v>2.0</v>
      </c>
      <c r="I1434" s="505">
        <v>10.0</v>
      </c>
      <c r="J1434" s="15"/>
      <c r="K1434" s="15"/>
      <c r="L1434" s="15"/>
      <c r="M1434" s="15"/>
      <c r="N1434" s="15"/>
      <c r="O1434" s="15"/>
      <c r="P1434" s="15"/>
    </row>
    <row r="1435" ht="15.75" customHeight="1">
      <c r="A1435" s="394"/>
      <c r="B1435" s="15"/>
      <c r="C1435" s="15"/>
      <c r="D1435" s="15"/>
      <c r="E1435" s="505">
        <v>3.0</v>
      </c>
      <c r="F1435" s="505">
        <v>2.0</v>
      </c>
      <c r="G1435" s="505">
        <v>3.0</v>
      </c>
      <c r="H1435" s="505">
        <v>2.0</v>
      </c>
      <c r="I1435" s="505">
        <v>10.0</v>
      </c>
      <c r="J1435" s="15"/>
      <c r="K1435" s="15"/>
      <c r="L1435" s="15"/>
      <c r="M1435" s="15"/>
      <c r="N1435" s="15"/>
      <c r="O1435" s="15"/>
      <c r="P1435" s="15"/>
    </row>
    <row r="1436" ht="15.75" customHeight="1">
      <c r="A1436" s="394"/>
      <c r="B1436" s="15"/>
      <c r="C1436" s="15"/>
      <c r="D1436" s="15"/>
      <c r="E1436" s="505">
        <v>3.0</v>
      </c>
      <c r="F1436" s="505">
        <v>2.0</v>
      </c>
      <c r="G1436" s="505">
        <v>2.0</v>
      </c>
      <c r="H1436" s="505">
        <v>2.0</v>
      </c>
      <c r="I1436" s="505">
        <v>9.0</v>
      </c>
      <c r="J1436" s="15"/>
      <c r="K1436" s="15"/>
      <c r="L1436" s="15"/>
      <c r="M1436" s="15"/>
      <c r="N1436" s="15"/>
      <c r="O1436" s="15"/>
      <c r="P1436" s="15"/>
    </row>
    <row r="1437" ht="15.75" customHeight="1">
      <c r="A1437" s="394"/>
      <c r="B1437" s="15"/>
      <c r="C1437" s="15"/>
      <c r="D1437" s="15"/>
      <c r="E1437" s="505">
        <v>2.0</v>
      </c>
      <c r="F1437" s="505">
        <v>2.0</v>
      </c>
      <c r="G1437" s="505">
        <v>2.0</v>
      </c>
      <c r="H1437" s="505">
        <v>2.0</v>
      </c>
      <c r="I1437" s="505">
        <v>8.0</v>
      </c>
      <c r="J1437" s="15"/>
      <c r="K1437" s="15"/>
      <c r="L1437" s="15"/>
      <c r="M1437" s="15"/>
      <c r="N1437" s="15"/>
      <c r="O1437" s="15"/>
      <c r="P1437" s="15"/>
    </row>
    <row r="1438" ht="15.75" customHeight="1">
      <c r="A1438" s="394"/>
      <c r="B1438" s="15"/>
      <c r="C1438" s="15"/>
      <c r="D1438" s="15"/>
      <c r="E1438" s="505">
        <v>2.0</v>
      </c>
      <c r="F1438" s="505">
        <v>2.0</v>
      </c>
      <c r="G1438" s="505">
        <v>3.0</v>
      </c>
      <c r="H1438" s="505">
        <v>2.0</v>
      </c>
      <c r="I1438" s="505">
        <v>9.0</v>
      </c>
      <c r="J1438" s="15"/>
      <c r="K1438" s="15"/>
      <c r="L1438" s="15"/>
      <c r="M1438" s="15"/>
      <c r="N1438" s="15"/>
      <c r="O1438" s="15"/>
      <c r="P1438" s="15"/>
    </row>
    <row r="1439" ht="15.75" customHeight="1">
      <c r="A1439" s="394"/>
      <c r="B1439" s="15"/>
      <c r="C1439" s="15"/>
      <c r="D1439" s="15"/>
      <c r="E1439" s="505">
        <v>3.0</v>
      </c>
      <c r="F1439" s="505">
        <v>2.0</v>
      </c>
      <c r="G1439" s="505">
        <v>2.0</v>
      </c>
      <c r="H1439" s="505">
        <v>2.0</v>
      </c>
      <c r="I1439" s="505">
        <v>9.0</v>
      </c>
      <c r="J1439" s="15"/>
      <c r="K1439" s="15"/>
      <c r="L1439" s="15"/>
      <c r="M1439" s="15"/>
      <c r="N1439" s="15"/>
      <c r="O1439" s="15"/>
      <c r="P1439" s="15"/>
    </row>
    <row r="1440" ht="15.75" customHeight="1">
      <c r="A1440" s="394"/>
      <c r="B1440" s="15"/>
      <c r="C1440" s="15"/>
      <c r="D1440" s="15"/>
      <c r="E1440" s="505">
        <v>3.0</v>
      </c>
      <c r="F1440" s="505">
        <v>2.0</v>
      </c>
      <c r="G1440" s="505">
        <v>3.0</v>
      </c>
      <c r="H1440" s="505">
        <v>2.0</v>
      </c>
      <c r="I1440" s="505">
        <v>10.0</v>
      </c>
      <c r="J1440" s="15"/>
      <c r="K1440" s="15"/>
      <c r="L1440" s="15"/>
      <c r="M1440" s="15"/>
      <c r="N1440" s="15"/>
      <c r="O1440" s="15"/>
      <c r="P1440" s="15"/>
    </row>
    <row r="1441" ht="15.75" customHeight="1">
      <c r="A1441" s="394"/>
      <c r="B1441" s="15"/>
      <c r="C1441" s="15"/>
      <c r="D1441" s="15"/>
      <c r="E1441" s="505">
        <v>3.0</v>
      </c>
      <c r="F1441" s="505">
        <v>2.0</v>
      </c>
      <c r="G1441" s="505">
        <v>3.0</v>
      </c>
      <c r="H1441" s="505">
        <v>2.0</v>
      </c>
      <c r="I1441" s="505">
        <v>10.0</v>
      </c>
      <c r="J1441" s="15"/>
      <c r="K1441" s="15"/>
      <c r="L1441" s="15"/>
      <c r="M1441" s="15"/>
      <c r="N1441" s="15"/>
      <c r="O1441" s="15"/>
      <c r="P1441" s="15"/>
    </row>
    <row r="1442" ht="15.75" customHeight="1">
      <c r="A1442" s="394"/>
      <c r="B1442" s="15"/>
      <c r="C1442" s="15"/>
      <c r="D1442" s="15"/>
      <c r="E1442" s="505"/>
      <c r="F1442" s="505"/>
      <c r="G1442" s="505"/>
      <c r="H1442" s="505"/>
      <c r="I1442" s="505"/>
      <c r="J1442" s="15"/>
      <c r="K1442" s="15"/>
      <c r="L1442" s="15"/>
      <c r="M1442" s="15"/>
      <c r="N1442" s="15"/>
      <c r="O1442" s="15"/>
      <c r="P1442" s="15"/>
    </row>
    <row r="1443" ht="15.75" customHeight="1">
      <c r="A1443" s="80"/>
      <c r="B1443" s="16"/>
      <c r="C1443" s="16"/>
      <c r="D1443" s="16"/>
      <c r="E1443" s="505"/>
      <c r="F1443" s="505"/>
      <c r="G1443" s="505"/>
      <c r="H1443" s="505"/>
      <c r="I1443" s="505"/>
      <c r="J1443" s="16"/>
      <c r="K1443" s="16"/>
      <c r="L1443" s="16"/>
      <c r="M1443" s="16"/>
      <c r="N1443" s="16"/>
      <c r="O1443" s="16"/>
      <c r="P1443" s="16"/>
    </row>
    <row r="1444" ht="15.75" customHeight="1">
      <c r="A1444" s="480">
        <v>119.0</v>
      </c>
      <c r="B1444" s="481" t="s">
        <v>363</v>
      </c>
      <c r="C1444" s="482" t="s">
        <v>364</v>
      </c>
      <c r="D1444" s="483" t="s">
        <v>365</v>
      </c>
      <c r="E1444" s="505">
        <v>3.0</v>
      </c>
      <c r="F1444" s="505">
        <v>2.0</v>
      </c>
      <c r="G1444" s="505">
        <v>3.0</v>
      </c>
      <c r="H1444" s="505">
        <v>2.0</v>
      </c>
      <c r="I1444" s="505">
        <v>10.0</v>
      </c>
      <c r="J1444" s="506">
        <v>9.5</v>
      </c>
      <c r="K1444" s="506">
        <v>3.0</v>
      </c>
      <c r="L1444" s="506">
        <v>3.0</v>
      </c>
      <c r="M1444" s="506">
        <v>3.0</v>
      </c>
      <c r="N1444" s="506">
        <v>5.0</v>
      </c>
      <c r="O1444" s="506">
        <v>14.0</v>
      </c>
      <c r="P1444" s="507">
        <f>SUM(J1444,O1444)</f>
        <v>23.5</v>
      </c>
    </row>
    <row r="1445" ht="15.75" customHeight="1">
      <c r="A1445" s="394"/>
      <c r="B1445" s="15"/>
      <c r="C1445" s="15"/>
      <c r="D1445" s="15"/>
      <c r="E1445" s="505">
        <v>3.0</v>
      </c>
      <c r="F1445" s="505">
        <v>2.0</v>
      </c>
      <c r="G1445" s="505">
        <v>3.0</v>
      </c>
      <c r="H1445" s="505">
        <v>2.0</v>
      </c>
      <c r="I1445" s="505">
        <v>10.0</v>
      </c>
      <c r="J1445" s="15"/>
      <c r="K1445" s="15"/>
      <c r="L1445" s="15"/>
      <c r="M1445" s="15"/>
      <c r="N1445" s="15"/>
      <c r="O1445" s="15"/>
      <c r="P1445" s="15"/>
    </row>
    <row r="1446" ht="15.75" customHeight="1">
      <c r="A1446" s="394"/>
      <c r="B1446" s="15"/>
      <c r="C1446" s="15"/>
      <c r="D1446" s="15"/>
      <c r="E1446" s="505">
        <v>3.0</v>
      </c>
      <c r="F1446" s="505">
        <v>2.0</v>
      </c>
      <c r="G1446" s="505">
        <v>3.0</v>
      </c>
      <c r="H1446" s="505">
        <v>2.0</v>
      </c>
      <c r="I1446" s="505">
        <v>10.0</v>
      </c>
      <c r="J1446" s="15"/>
      <c r="K1446" s="15"/>
      <c r="L1446" s="15"/>
      <c r="M1446" s="15"/>
      <c r="N1446" s="15"/>
      <c r="O1446" s="15"/>
      <c r="P1446" s="15"/>
    </row>
    <row r="1447" ht="15.75" customHeight="1">
      <c r="A1447" s="394"/>
      <c r="B1447" s="15"/>
      <c r="C1447" s="15"/>
      <c r="D1447" s="15"/>
      <c r="E1447" s="505">
        <v>3.0</v>
      </c>
      <c r="F1447" s="505">
        <v>2.0</v>
      </c>
      <c r="G1447" s="505">
        <v>3.0</v>
      </c>
      <c r="H1447" s="505">
        <v>2.0</v>
      </c>
      <c r="I1447" s="505">
        <v>10.0</v>
      </c>
      <c r="J1447" s="15"/>
      <c r="K1447" s="15"/>
      <c r="L1447" s="15"/>
      <c r="M1447" s="15"/>
      <c r="N1447" s="15"/>
      <c r="O1447" s="15"/>
      <c r="P1447" s="15"/>
    </row>
    <row r="1448" ht="15.75" customHeight="1">
      <c r="A1448" s="394"/>
      <c r="B1448" s="15"/>
      <c r="C1448" s="15"/>
      <c r="D1448" s="15"/>
      <c r="E1448" s="505">
        <v>2.0</v>
      </c>
      <c r="F1448" s="505">
        <v>2.0</v>
      </c>
      <c r="G1448" s="505">
        <v>3.0</v>
      </c>
      <c r="H1448" s="505">
        <v>2.0</v>
      </c>
      <c r="I1448" s="505">
        <v>9.0</v>
      </c>
      <c r="J1448" s="15"/>
      <c r="K1448" s="15"/>
      <c r="L1448" s="15"/>
      <c r="M1448" s="15"/>
      <c r="N1448" s="15"/>
      <c r="O1448" s="15"/>
      <c r="P1448" s="15"/>
    </row>
    <row r="1449" ht="15.75" customHeight="1">
      <c r="A1449" s="394"/>
      <c r="B1449" s="15"/>
      <c r="C1449" s="15"/>
      <c r="D1449" s="15"/>
      <c r="E1449" s="505">
        <v>3.0</v>
      </c>
      <c r="F1449" s="505">
        <v>2.0</v>
      </c>
      <c r="G1449" s="505">
        <v>2.0</v>
      </c>
      <c r="H1449" s="505">
        <v>2.0</v>
      </c>
      <c r="I1449" s="505">
        <v>9.0</v>
      </c>
      <c r="J1449" s="15"/>
      <c r="K1449" s="15"/>
      <c r="L1449" s="15"/>
      <c r="M1449" s="15"/>
      <c r="N1449" s="15"/>
      <c r="O1449" s="15"/>
      <c r="P1449" s="15"/>
    </row>
    <row r="1450" ht="15.75" customHeight="1">
      <c r="A1450" s="394"/>
      <c r="B1450" s="15"/>
      <c r="C1450" s="15"/>
      <c r="D1450" s="15"/>
      <c r="E1450" s="505">
        <v>3.0</v>
      </c>
      <c r="F1450" s="505">
        <v>2.0</v>
      </c>
      <c r="G1450" s="505">
        <v>2.0</v>
      </c>
      <c r="H1450" s="505">
        <v>2.0</v>
      </c>
      <c r="I1450" s="505">
        <v>9.0</v>
      </c>
      <c r="J1450" s="15"/>
      <c r="K1450" s="15"/>
      <c r="L1450" s="15"/>
      <c r="M1450" s="15"/>
      <c r="N1450" s="15"/>
      <c r="O1450" s="15"/>
      <c r="P1450" s="15"/>
    </row>
    <row r="1451" ht="15.75" customHeight="1">
      <c r="A1451" s="394"/>
      <c r="B1451" s="15"/>
      <c r="C1451" s="15"/>
      <c r="D1451" s="15"/>
      <c r="E1451" s="505">
        <v>2.0</v>
      </c>
      <c r="F1451" s="505">
        <v>2.0</v>
      </c>
      <c r="G1451" s="505">
        <v>2.0</v>
      </c>
      <c r="H1451" s="505">
        <v>2.0</v>
      </c>
      <c r="I1451" s="505">
        <v>8.0</v>
      </c>
      <c r="J1451" s="15"/>
      <c r="K1451" s="15"/>
      <c r="L1451" s="15"/>
      <c r="M1451" s="15"/>
      <c r="N1451" s="15"/>
      <c r="O1451" s="15"/>
      <c r="P1451" s="15"/>
    </row>
    <row r="1452" ht="15.75" customHeight="1">
      <c r="A1452" s="394"/>
      <c r="B1452" s="15"/>
      <c r="C1452" s="15"/>
      <c r="D1452" s="15"/>
      <c r="E1452" s="505">
        <v>2.0</v>
      </c>
      <c r="F1452" s="505">
        <v>2.0</v>
      </c>
      <c r="G1452" s="505">
        <v>3.0</v>
      </c>
      <c r="H1452" s="505">
        <v>2.0</v>
      </c>
      <c r="I1452" s="505">
        <v>9.0</v>
      </c>
      <c r="J1452" s="15"/>
      <c r="K1452" s="15"/>
      <c r="L1452" s="15"/>
      <c r="M1452" s="15"/>
      <c r="N1452" s="15"/>
      <c r="O1452" s="15"/>
      <c r="P1452" s="15"/>
    </row>
    <row r="1453" ht="15.75" customHeight="1">
      <c r="A1453" s="394"/>
      <c r="B1453" s="15"/>
      <c r="C1453" s="15"/>
      <c r="D1453" s="15"/>
      <c r="E1453" s="505">
        <v>3.0</v>
      </c>
      <c r="F1453" s="505">
        <v>2.0</v>
      </c>
      <c r="G1453" s="505">
        <v>2.0</v>
      </c>
      <c r="H1453" s="505">
        <v>2.0</v>
      </c>
      <c r="I1453" s="505">
        <v>9.0</v>
      </c>
      <c r="J1453" s="15"/>
      <c r="K1453" s="15"/>
      <c r="L1453" s="15"/>
      <c r="M1453" s="15"/>
      <c r="N1453" s="15"/>
      <c r="O1453" s="15"/>
      <c r="P1453" s="15"/>
    </row>
    <row r="1454" ht="15.75" customHeight="1">
      <c r="A1454" s="394"/>
      <c r="B1454" s="15"/>
      <c r="C1454" s="15"/>
      <c r="D1454" s="15"/>
      <c r="E1454" s="505">
        <v>3.0</v>
      </c>
      <c r="F1454" s="505">
        <v>2.0</v>
      </c>
      <c r="G1454" s="505">
        <v>3.0</v>
      </c>
      <c r="H1454" s="505">
        <v>2.0</v>
      </c>
      <c r="I1454" s="505">
        <v>10.0</v>
      </c>
      <c r="J1454" s="15"/>
      <c r="K1454" s="15"/>
      <c r="L1454" s="15"/>
      <c r="M1454" s="15"/>
      <c r="N1454" s="15"/>
      <c r="O1454" s="15"/>
      <c r="P1454" s="15"/>
    </row>
    <row r="1455" ht="15.75" customHeight="1">
      <c r="A1455" s="394"/>
      <c r="B1455" s="15"/>
      <c r="C1455" s="15"/>
      <c r="D1455" s="15"/>
      <c r="E1455" s="505">
        <v>3.0</v>
      </c>
      <c r="F1455" s="505">
        <v>2.0</v>
      </c>
      <c r="G1455" s="505">
        <v>3.0</v>
      </c>
      <c r="H1455" s="505">
        <v>2.0</v>
      </c>
      <c r="I1455" s="505">
        <v>10.0</v>
      </c>
      <c r="J1455" s="15"/>
      <c r="K1455" s="15"/>
      <c r="L1455" s="15"/>
      <c r="M1455" s="15"/>
      <c r="N1455" s="15"/>
      <c r="O1455" s="15"/>
      <c r="P1455" s="15"/>
    </row>
    <row r="1456" ht="15.75" customHeight="1">
      <c r="A1456" s="394"/>
      <c r="B1456" s="15"/>
      <c r="C1456" s="15"/>
      <c r="D1456" s="15"/>
      <c r="E1456" s="505">
        <v>3.0</v>
      </c>
      <c r="F1456" s="505">
        <v>2.0</v>
      </c>
      <c r="G1456" s="505">
        <v>3.0</v>
      </c>
      <c r="H1456" s="505">
        <v>2.0</v>
      </c>
      <c r="I1456" s="505">
        <v>10.0</v>
      </c>
      <c r="J1456" s="15"/>
      <c r="K1456" s="15"/>
      <c r="L1456" s="15"/>
      <c r="M1456" s="15"/>
      <c r="N1456" s="15"/>
      <c r="O1456" s="15"/>
      <c r="P1456" s="15"/>
    </row>
    <row r="1457" ht="15.75" customHeight="1">
      <c r="A1457" s="394"/>
      <c r="B1457" s="16"/>
      <c r="C1457" s="16"/>
      <c r="D1457" s="16"/>
      <c r="E1457" s="505">
        <v>3.0</v>
      </c>
      <c r="F1457" s="505">
        <v>2.0</v>
      </c>
      <c r="G1457" s="505">
        <v>3.0</v>
      </c>
      <c r="H1457" s="505">
        <v>2.0</v>
      </c>
      <c r="I1457" s="505">
        <v>10.0</v>
      </c>
      <c r="J1457" s="16"/>
      <c r="K1457" s="16"/>
      <c r="L1457" s="16"/>
      <c r="M1457" s="16"/>
      <c r="N1457" s="16"/>
      <c r="O1457" s="16"/>
      <c r="P1457" s="16"/>
    </row>
    <row r="1458" ht="15.75" customHeight="1">
      <c r="A1458" s="480">
        <v>121.0</v>
      </c>
      <c r="B1458" s="481" t="s">
        <v>366</v>
      </c>
      <c r="C1458" s="482" t="s">
        <v>367</v>
      </c>
      <c r="D1458" s="483" t="s">
        <v>368</v>
      </c>
      <c r="E1458" s="505">
        <v>3.0</v>
      </c>
      <c r="F1458" s="505">
        <v>2.0</v>
      </c>
      <c r="G1458" s="505">
        <v>3.0</v>
      </c>
      <c r="H1458" s="505">
        <v>2.0</v>
      </c>
      <c r="I1458" s="505">
        <v>10.0</v>
      </c>
      <c r="J1458" s="506">
        <v>9.5</v>
      </c>
      <c r="K1458" s="506">
        <v>3.0</v>
      </c>
      <c r="L1458" s="506">
        <v>3.0</v>
      </c>
      <c r="M1458" s="506">
        <v>2.0</v>
      </c>
      <c r="N1458" s="506">
        <v>4.0</v>
      </c>
      <c r="O1458" s="506">
        <v>12.0</v>
      </c>
      <c r="P1458" s="507">
        <f>SUM(J1458,O1458)</f>
        <v>21.5</v>
      </c>
    </row>
    <row r="1459" ht="15.75" customHeight="1">
      <c r="A1459" s="394"/>
      <c r="B1459" s="15"/>
      <c r="C1459" s="15"/>
      <c r="D1459" s="15"/>
      <c r="E1459" s="505">
        <v>3.0</v>
      </c>
      <c r="F1459" s="505">
        <v>2.0</v>
      </c>
      <c r="G1459" s="505">
        <v>3.0</v>
      </c>
      <c r="H1459" s="505">
        <v>2.0</v>
      </c>
      <c r="I1459" s="505">
        <v>10.0</v>
      </c>
      <c r="J1459" s="15"/>
      <c r="K1459" s="15"/>
      <c r="L1459" s="15"/>
      <c r="M1459" s="15"/>
      <c r="N1459" s="15"/>
      <c r="O1459" s="15"/>
      <c r="P1459" s="15"/>
    </row>
    <row r="1460" ht="15.75" customHeight="1">
      <c r="A1460" s="394"/>
      <c r="B1460" s="15"/>
      <c r="C1460" s="15"/>
      <c r="D1460" s="15"/>
      <c r="E1460" s="505">
        <v>3.0</v>
      </c>
      <c r="F1460" s="505">
        <v>2.0</v>
      </c>
      <c r="G1460" s="505">
        <v>3.0</v>
      </c>
      <c r="H1460" s="505">
        <v>2.0</v>
      </c>
      <c r="I1460" s="505">
        <v>10.0</v>
      </c>
      <c r="J1460" s="15"/>
      <c r="K1460" s="15"/>
      <c r="L1460" s="15"/>
      <c r="M1460" s="15"/>
      <c r="N1460" s="15"/>
      <c r="O1460" s="15"/>
      <c r="P1460" s="15"/>
    </row>
    <row r="1461" ht="15.75" customHeight="1">
      <c r="A1461" s="394"/>
      <c r="B1461" s="15"/>
      <c r="C1461" s="15"/>
      <c r="D1461" s="15"/>
      <c r="E1461" s="505">
        <v>3.0</v>
      </c>
      <c r="F1461" s="505">
        <v>2.0</v>
      </c>
      <c r="G1461" s="505">
        <v>3.0</v>
      </c>
      <c r="H1461" s="505">
        <v>2.0</v>
      </c>
      <c r="I1461" s="505">
        <v>10.0</v>
      </c>
      <c r="J1461" s="15"/>
      <c r="K1461" s="15"/>
      <c r="L1461" s="15"/>
      <c r="M1461" s="15"/>
      <c r="N1461" s="15"/>
      <c r="O1461" s="15"/>
      <c r="P1461" s="15"/>
    </row>
    <row r="1462" ht="15.75" customHeight="1">
      <c r="A1462" s="394"/>
      <c r="B1462" s="15"/>
      <c r="C1462" s="15"/>
      <c r="D1462" s="15"/>
      <c r="E1462" s="505">
        <v>2.0</v>
      </c>
      <c r="F1462" s="505">
        <v>2.0</v>
      </c>
      <c r="G1462" s="505">
        <v>3.0</v>
      </c>
      <c r="H1462" s="505">
        <v>2.0</v>
      </c>
      <c r="I1462" s="505">
        <v>9.0</v>
      </c>
      <c r="J1462" s="15"/>
      <c r="K1462" s="15"/>
      <c r="L1462" s="15"/>
      <c r="M1462" s="15"/>
      <c r="N1462" s="15"/>
      <c r="O1462" s="15"/>
      <c r="P1462" s="15"/>
    </row>
    <row r="1463" ht="15.75" customHeight="1">
      <c r="A1463" s="394"/>
      <c r="B1463" s="15"/>
      <c r="C1463" s="15"/>
      <c r="D1463" s="15"/>
      <c r="E1463" s="505">
        <v>3.0</v>
      </c>
      <c r="F1463" s="505">
        <v>2.0</v>
      </c>
      <c r="G1463" s="505">
        <v>2.0</v>
      </c>
      <c r="H1463" s="505">
        <v>2.0</v>
      </c>
      <c r="I1463" s="505">
        <v>9.0</v>
      </c>
      <c r="J1463" s="15"/>
      <c r="K1463" s="15"/>
      <c r="L1463" s="15"/>
      <c r="M1463" s="15"/>
      <c r="N1463" s="15"/>
      <c r="O1463" s="15"/>
      <c r="P1463" s="15"/>
    </row>
    <row r="1464" ht="15.75" customHeight="1">
      <c r="A1464" s="394"/>
      <c r="B1464" s="15"/>
      <c r="C1464" s="15"/>
      <c r="D1464" s="15"/>
      <c r="E1464" s="505">
        <v>3.0</v>
      </c>
      <c r="F1464" s="505">
        <v>2.0</v>
      </c>
      <c r="G1464" s="505">
        <v>2.0</v>
      </c>
      <c r="H1464" s="505">
        <v>2.0</v>
      </c>
      <c r="I1464" s="505">
        <v>9.0</v>
      </c>
      <c r="J1464" s="15"/>
      <c r="K1464" s="15"/>
      <c r="L1464" s="15"/>
      <c r="M1464" s="15"/>
      <c r="N1464" s="15"/>
      <c r="O1464" s="15"/>
      <c r="P1464" s="15"/>
    </row>
    <row r="1465" ht="15.75" customHeight="1">
      <c r="A1465" s="394"/>
      <c r="B1465" s="15"/>
      <c r="C1465" s="15"/>
      <c r="D1465" s="15"/>
      <c r="E1465" s="505">
        <v>2.0</v>
      </c>
      <c r="F1465" s="505">
        <v>2.0</v>
      </c>
      <c r="G1465" s="505">
        <v>2.0</v>
      </c>
      <c r="H1465" s="505">
        <v>2.0</v>
      </c>
      <c r="I1465" s="505">
        <v>8.0</v>
      </c>
      <c r="J1465" s="15"/>
      <c r="K1465" s="15"/>
      <c r="L1465" s="15"/>
      <c r="M1465" s="15"/>
      <c r="N1465" s="15"/>
      <c r="O1465" s="15"/>
      <c r="P1465" s="15"/>
    </row>
    <row r="1466" ht="15.75" customHeight="1">
      <c r="A1466" s="394"/>
      <c r="B1466" s="15"/>
      <c r="C1466" s="15"/>
      <c r="D1466" s="15"/>
      <c r="E1466" s="505">
        <v>2.0</v>
      </c>
      <c r="F1466" s="505">
        <v>2.0</v>
      </c>
      <c r="G1466" s="505">
        <v>3.0</v>
      </c>
      <c r="H1466" s="505">
        <v>2.0</v>
      </c>
      <c r="I1466" s="505">
        <v>9.0</v>
      </c>
      <c r="J1466" s="15"/>
      <c r="K1466" s="15"/>
      <c r="L1466" s="15"/>
      <c r="M1466" s="15"/>
      <c r="N1466" s="15"/>
      <c r="O1466" s="15"/>
      <c r="P1466" s="15"/>
    </row>
    <row r="1467" ht="15.75" customHeight="1">
      <c r="A1467" s="394"/>
      <c r="B1467" s="15"/>
      <c r="C1467" s="15"/>
      <c r="D1467" s="15"/>
      <c r="E1467" s="505">
        <v>3.0</v>
      </c>
      <c r="F1467" s="505">
        <v>2.0</v>
      </c>
      <c r="G1467" s="505">
        <v>2.0</v>
      </c>
      <c r="H1467" s="505">
        <v>2.0</v>
      </c>
      <c r="I1467" s="505">
        <v>9.0</v>
      </c>
      <c r="J1467" s="15"/>
      <c r="K1467" s="15"/>
      <c r="L1467" s="15"/>
      <c r="M1467" s="15"/>
      <c r="N1467" s="15"/>
      <c r="O1467" s="15"/>
      <c r="P1467" s="15"/>
    </row>
    <row r="1468" ht="15.75" customHeight="1">
      <c r="A1468" s="394"/>
      <c r="B1468" s="15"/>
      <c r="C1468" s="15"/>
      <c r="D1468" s="15"/>
      <c r="E1468" s="505">
        <v>3.0</v>
      </c>
      <c r="F1468" s="505">
        <v>2.0</v>
      </c>
      <c r="G1468" s="505">
        <v>3.0</v>
      </c>
      <c r="H1468" s="505">
        <v>2.0</v>
      </c>
      <c r="I1468" s="505">
        <v>10.0</v>
      </c>
      <c r="J1468" s="15"/>
      <c r="K1468" s="15"/>
      <c r="L1468" s="15"/>
      <c r="M1468" s="15"/>
      <c r="N1468" s="15"/>
      <c r="O1468" s="15"/>
      <c r="P1468" s="15"/>
    </row>
    <row r="1469" ht="15.75" customHeight="1">
      <c r="A1469" s="394"/>
      <c r="B1469" s="15"/>
      <c r="C1469" s="15"/>
      <c r="D1469" s="15"/>
      <c r="E1469" s="505">
        <v>3.0</v>
      </c>
      <c r="F1469" s="505">
        <v>2.0</v>
      </c>
      <c r="G1469" s="505">
        <v>3.0</v>
      </c>
      <c r="H1469" s="505">
        <v>2.0</v>
      </c>
      <c r="I1469" s="505">
        <v>10.0</v>
      </c>
      <c r="J1469" s="15"/>
      <c r="K1469" s="15"/>
      <c r="L1469" s="15"/>
      <c r="M1469" s="15"/>
      <c r="N1469" s="15"/>
      <c r="O1469" s="15"/>
      <c r="P1469" s="15"/>
    </row>
    <row r="1470" ht="15.75" customHeight="1">
      <c r="A1470" s="394"/>
      <c r="B1470" s="15"/>
      <c r="C1470" s="15"/>
      <c r="D1470" s="15"/>
      <c r="E1470" s="505">
        <v>3.0</v>
      </c>
      <c r="F1470" s="505">
        <v>2.0</v>
      </c>
      <c r="G1470" s="505">
        <v>3.0</v>
      </c>
      <c r="H1470" s="505">
        <v>2.0</v>
      </c>
      <c r="I1470" s="505">
        <v>10.0</v>
      </c>
      <c r="J1470" s="15"/>
      <c r="K1470" s="15"/>
      <c r="L1470" s="15"/>
      <c r="M1470" s="15"/>
      <c r="N1470" s="15"/>
      <c r="O1470" s="15"/>
      <c r="P1470" s="15"/>
    </row>
    <row r="1471" ht="15.75" customHeight="1">
      <c r="A1471" s="394"/>
      <c r="B1471" s="16"/>
      <c r="C1471" s="16"/>
      <c r="D1471" s="16"/>
      <c r="E1471" s="505">
        <v>3.0</v>
      </c>
      <c r="F1471" s="505">
        <v>2.0</v>
      </c>
      <c r="G1471" s="505">
        <v>3.0</v>
      </c>
      <c r="H1471" s="505">
        <v>2.0</v>
      </c>
      <c r="I1471" s="505">
        <v>10.0</v>
      </c>
      <c r="J1471" s="16"/>
      <c r="K1471" s="16"/>
      <c r="L1471" s="16"/>
      <c r="M1471" s="16"/>
      <c r="N1471" s="16"/>
      <c r="O1471" s="16"/>
      <c r="P1471" s="16"/>
    </row>
    <row r="1472" ht="15.75" customHeight="1">
      <c r="A1472" s="480">
        <v>122.0</v>
      </c>
      <c r="B1472" s="481" t="s">
        <v>369</v>
      </c>
      <c r="C1472" s="482" t="s">
        <v>370</v>
      </c>
      <c r="D1472" s="483" t="s">
        <v>371</v>
      </c>
      <c r="E1472" s="505">
        <v>3.0</v>
      </c>
      <c r="F1472" s="505">
        <v>2.0</v>
      </c>
      <c r="G1472" s="505">
        <v>3.0</v>
      </c>
      <c r="H1472" s="505">
        <v>2.0</v>
      </c>
      <c r="I1472" s="505">
        <v>10.0</v>
      </c>
      <c r="J1472" s="506">
        <v>9.5</v>
      </c>
      <c r="K1472" s="506">
        <v>3.0</v>
      </c>
      <c r="L1472" s="506">
        <v>3.0</v>
      </c>
      <c r="M1472" s="506">
        <v>3.0</v>
      </c>
      <c r="N1472" s="506">
        <v>4.0</v>
      </c>
      <c r="O1472" s="506">
        <v>13.0</v>
      </c>
      <c r="P1472" s="507">
        <f>SUM(J1472,O1472)</f>
        <v>22.5</v>
      </c>
    </row>
    <row r="1473" ht="15.75" customHeight="1">
      <c r="A1473" s="394"/>
      <c r="B1473" s="15"/>
      <c r="C1473" s="15"/>
      <c r="D1473" s="15"/>
      <c r="E1473" s="505">
        <v>3.0</v>
      </c>
      <c r="F1473" s="505">
        <v>2.0</v>
      </c>
      <c r="G1473" s="505">
        <v>3.0</v>
      </c>
      <c r="H1473" s="505">
        <v>2.0</v>
      </c>
      <c r="I1473" s="505">
        <v>10.0</v>
      </c>
      <c r="J1473" s="15"/>
      <c r="K1473" s="15"/>
      <c r="L1473" s="15"/>
      <c r="M1473" s="15"/>
      <c r="N1473" s="15"/>
      <c r="O1473" s="15"/>
      <c r="P1473" s="15"/>
    </row>
    <row r="1474" ht="15.75" customHeight="1">
      <c r="A1474" s="394"/>
      <c r="B1474" s="15"/>
      <c r="C1474" s="15"/>
      <c r="D1474" s="15"/>
      <c r="E1474" s="505">
        <v>3.0</v>
      </c>
      <c r="F1474" s="505">
        <v>2.0</v>
      </c>
      <c r="G1474" s="505">
        <v>3.0</v>
      </c>
      <c r="H1474" s="505">
        <v>2.0</v>
      </c>
      <c r="I1474" s="505">
        <v>10.0</v>
      </c>
      <c r="J1474" s="15"/>
      <c r="K1474" s="15"/>
      <c r="L1474" s="15"/>
      <c r="M1474" s="15"/>
      <c r="N1474" s="15"/>
      <c r="O1474" s="15"/>
      <c r="P1474" s="15"/>
    </row>
    <row r="1475" ht="15.75" customHeight="1">
      <c r="A1475" s="394"/>
      <c r="B1475" s="15"/>
      <c r="C1475" s="15"/>
      <c r="D1475" s="15"/>
      <c r="E1475" s="505">
        <v>3.0</v>
      </c>
      <c r="F1475" s="505">
        <v>2.0</v>
      </c>
      <c r="G1475" s="505">
        <v>3.0</v>
      </c>
      <c r="H1475" s="505">
        <v>2.0</v>
      </c>
      <c r="I1475" s="505">
        <v>10.0</v>
      </c>
      <c r="J1475" s="15"/>
      <c r="K1475" s="15"/>
      <c r="L1475" s="15"/>
      <c r="M1475" s="15"/>
      <c r="N1475" s="15"/>
      <c r="O1475" s="15"/>
      <c r="P1475" s="15"/>
    </row>
    <row r="1476" ht="15.75" customHeight="1">
      <c r="A1476" s="394"/>
      <c r="B1476" s="15"/>
      <c r="C1476" s="15"/>
      <c r="D1476" s="15"/>
      <c r="E1476" s="505">
        <v>3.0</v>
      </c>
      <c r="F1476" s="505">
        <v>2.0</v>
      </c>
      <c r="G1476" s="505">
        <v>3.0</v>
      </c>
      <c r="H1476" s="505">
        <v>2.0</v>
      </c>
      <c r="I1476" s="505">
        <v>10.0</v>
      </c>
      <c r="J1476" s="15"/>
      <c r="K1476" s="15"/>
      <c r="L1476" s="15"/>
      <c r="M1476" s="15"/>
      <c r="N1476" s="15"/>
      <c r="O1476" s="15"/>
      <c r="P1476" s="15"/>
    </row>
    <row r="1477" ht="15.75" customHeight="1">
      <c r="A1477" s="394"/>
      <c r="B1477" s="15"/>
      <c r="C1477" s="15"/>
      <c r="D1477" s="15"/>
      <c r="E1477" s="505">
        <v>3.0</v>
      </c>
      <c r="F1477" s="505">
        <v>2.0</v>
      </c>
      <c r="G1477" s="505">
        <v>3.0</v>
      </c>
      <c r="H1477" s="505">
        <v>2.0</v>
      </c>
      <c r="I1477" s="505">
        <v>10.0</v>
      </c>
      <c r="J1477" s="15"/>
      <c r="K1477" s="15"/>
      <c r="L1477" s="15"/>
      <c r="M1477" s="15"/>
      <c r="N1477" s="15"/>
      <c r="O1477" s="15"/>
      <c r="P1477" s="15"/>
    </row>
    <row r="1478" ht="15.75" customHeight="1">
      <c r="A1478" s="394"/>
      <c r="B1478" s="15"/>
      <c r="C1478" s="15"/>
      <c r="D1478" s="15"/>
      <c r="E1478" s="505">
        <v>3.0</v>
      </c>
      <c r="F1478" s="505">
        <v>2.0</v>
      </c>
      <c r="G1478" s="505">
        <v>2.0</v>
      </c>
      <c r="H1478" s="505">
        <v>2.0</v>
      </c>
      <c r="I1478" s="505">
        <v>9.0</v>
      </c>
      <c r="J1478" s="15"/>
      <c r="K1478" s="15"/>
      <c r="L1478" s="15"/>
      <c r="M1478" s="15"/>
      <c r="N1478" s="15"/>
      <c r="O1478" s="15"/>
      <c r="P1478" s="15"/>
    </row>
    <row r="1479" ht="15.75" customHeight="1">
      <c r="A1479" s="394"/>
      <c r="B1479" s="15"/>
      <c r="C1479" s="15"/>
      <c r="D1479" s="15"/>
      <c r="E1479" s="505">
        <v>2.0</v>
      </c>
      <c r="F1479" s="505">
        <v>2.0</v>
      </c>
      <c r="G1479" s="505">
        <v>2.0</v>
      </c>
      <c r="H1479" s="505">
        <v>2.0</v>
      </c>
      <c r="I1479" s="505">
        <v>8.0</v>
      </c>
      <c r="J1479" s="15"/>
      <c r="K1479" s="15"/>
      <c r="L1479" s="15"/>
      <c r="M1479" s="15"/>
      <c r="N1479" s="15"/>
      <c r="O1479" s="15"/>
      <c r="P1479" s="15"/>
    </row>
    <row r="1480" ht="15.75" customHeight="1">
      <c r="A1480" s="394"/>
      <c r="B1480" s="15"/>
      <c r="C1480" s="15"/>
      <c r="D1480" s="15"/>
      <c r="E1480" s="505">
        <v>2.0</v>
      </c>
      <c r="F1480" s="505">
        <v>2.0</v>
      </c>
      <c r="G1480" s="505">
        <v>3.0</v>
      </c>
      <c r="H1480" s="505">
        <v>2.0</v>
      </c>
      <c r="I1480" s="505">
        <v>9.0</v>
      </c>
      <c r="J1480" s="15"/>
      <c r="K1480" s="15"/>
      <c r="L1480" s="15"/>
      <c r="M1480" s="15"/>
      <c r="N1480" s="15"/>
      <c r="O1480" s="15"/>
      <c r="P1480" s="15"/>
    </row>
    <row r="1481" ht="15.75" customHeight="1">
      <c r="A1481" s="394"/>
      <c r="B1481" s="15"/>
      <c r="C1481" s="15"/>
      <c r="D1481" s="15"/>
      <c r="E1481" s="505">
        <v>3.0</v>
      </c>
      <c r="F1481" s="505">
        <v>2.0</v>
      </c>
      <c r="G1481" s="505">
        <v>2.0</v>
      </c>
      <c r="H1481" s="505">
        <v>2.0</v>
      </c>
      <c r="I1481" s="505">
        <v>9.0</v>
      </c>
      <c r="J1481" s="15"/>
      <c r="K1481" s="15"/>
      <c r="L1481" s="15"/>
      <c r="M1481" s="15"/>
      <c r="N1481" s="15"/>
      <c r="O1481" s="15"/>
      <c r="P1481" s="15"/>
    </row>
    <row r="1482" ht="15.75" customHeight="1">
      <c r="A1482" s="394"/>
      <c r="B1482" s="15"/>
      <c r="C1482" s="15"/>
      <c r="D1482" s="15"/>
      <c r="E1482" s="505">
        <v>3.0</v>
      </c>
      <c r="F1482" s="505">
        <v>2.0</v>
      </c>
      <c r="G1482" s="505">
        <v>3.0</v>
      </c>
      <c r="H1482" s="505">
        <v>2.0</v>
      </c>
      <c r="I1482" s="505">
        <v>10.0</v>
      </c>
      <c r="J1482" s="15"/>
      <c r="K1482" s="15"/>
      <c r="L1482" s="15"/>
      <c r="M1482" s="15"/>
      <c r="N1482" s="15"/>
      <c r="O1482" s="15"/>
      <c r="P1482" s="15"/>
    </row>
    <row r="1483" ht="15.75" customHeight="1">
      <c r="A1483" s="394"/>
      <c r="B1483" s="15"/>
      <c r="C1483" s="15"/>
      <c r="D1483" s="15"/>
      <c r="E1483" s="505">
        <v>3.0</v>
      </c>
      <c r="F1483" s="505">
        <v>2.0</v>
      </c>
      <c r="G1483" s="505">
        <v>3.0</v>
      </c>
      <c r="H1483" s="505">
        <v>2.0</v>
      </c>
      <c r="I1483" s="505">
        <v>10.0</v>
      </c>
      <c r="J1483" s="15"/>
      <c r="K1483" s="15"/>
      <c r="L1483" s="15"/>
      <c r="M1483" s="15"/>
      <c r="N1483" s="15"/>
      <c r="O1483" s="15"/>
      <c r="P1483" s="15"/>
    </row>
    <row r="1484" ht="15.75" customHeight="1">
      <c r="A1484" s="394"/>
      <c r="B1484" s="15"/>
      <c r="C1484" s="15"/>
      <c r="D1484" s="15"/>
      <c r="E1484" s="505"/>
      <c r="F1484" s="505"/>
      <c r="G1484" s="505"/>
      <c r="H1484" s="505"/>
      <c r="I1484" s="505"/>
      <c r="J1484" s="15"/>
      <c r="K1484" s="15"/>
      <c r="L1484" s="15"/>
      <c r="M1484" s="15"/>
      <c r="N1484" s="15"/>
      <c r="O1484" s="15"/>
      <c r="P1484" s="15"/>
    </row>
    <row r="1485" ht="15.75" customHeight="1">
      <c r="A1485" s="394"/>
      <c r="B1485" s="16"/>
      <c r="C1485" s="16"/>
      <c r="D1485" s="16"/>
      <c r="E1485" s="505"/>
      <c r="F1485" s="505"/>
      <c r="G1485" s="505"/>
      <c r="H1485" s="505"/>
      <c r="I1485" s="505"/>
      <c r="J1485" s="16"/>
      <c r="K1485" s="16"/>
      <c r="L1485" s="16"/>
      <c r="M1485" s="16"/>
      <c r="N1485" s="16"/>
      <c r="O1485" s="16"/>
      <c r="P1485" s="16"/>
    </row>
    <row r="1486" ht="15.75" customHeight="1">
      <c r="A1486" s="480">
        <v>123.0</v>
      </c>
      <c r="B1486" s="481" t="s">
        <v>372</v>
      </c>
      <c r="C1486" s="482" t="s">
        <v>373</v>
      </c>
      <c r="D1486" s="483" t="s">
        <v>374</v>
      </c>
      <c r="E1486" s="505">
        <v>3.0</v>
      </c>
      <c r="F1486" s="505">
        <v>2.0</v>
      </c>
      <c r="G1486" s="505">
        <v>3.0</v>
      </c>
      <c r="H1486" s="505">
        <v>2.0</v>
      </c>
      <c r="I1486" s="505">
        <v>10.0</v>
      </c>
      <c r="J1486" s="506">
        <v>9.25</v>
      </c>
      <c r="K1486" s="506">
        <v>3.0</v>
      </c>
      <c r="L1486" s="506">
        <v>3.0</v>
      </c>
      <c r="M1486" s="506">
        <v>2.0</v>
      </c>
      <c r="N1486" s="506">
        <v>4.0</v>
      </c>
      <c r="O1486" s="506">
        <v>12.0</v>
      </c>
      <c r="P1486" s="507">
        <f>SUM(J1486,O1486)</f>
        <v>21.25</v>
      </c>
    </row>
    <row r="1487" ht="15.75" customHeight="1">
      <c r="A1487" s="394"/>
      <c r="B1487" s="15"/>
      <c r="C1487" s="15"/>
      <c r="D1487" s="15"/>
      <c r="E1487" s="505">
        <v>3.0</v>
      </c>
      <c r="F1487" s="505">
        <v>2.0</v>
      </c>
      <c r="G1487" s="505">
        <v>3.0</v>
      </c>
      <c r="H1487" s="505">
        <v>2.0</v>
      </c>
      <c r="I1487" s="505">
        <v>10.0</v>
      </c>
      <c r="J1487" s="15"/>
      <c r="K1487" s="15"/>
      <c r="L1487" s="15"/>
      <c r="M1487" s="15"/>
      <c r="N1487" s="15"/>
      <c r="O1487" s="15"/>
      <c r="P1487" s="15"/>
    </row>
    <row r="1488" ht="15.75" customHeight="1">
      <c r="A1488" s="394"/>
      <c r="B1488" s="15"/>
      <c r="C1488" s="15"/>
      <c r="D1488" s="15"/>
      <c r="E1488" s="505">
        <v>3.0</v>
      </c>
      <c r="F1488" s="505">
        <v>2.0</v>
      </c>
      <c r="G1488" s="505">
        <v>3.0</v>
      </c>
      <c r="H1488" s="505">
        <v>2.0</v>
      </c>
      <c r="I1488" s="505">
        <v>10.0</v>
      </c>
      <c r="J1488" s="15"/>
      <c r="K1488" s="15"/>
      <c r="L1488" s="15"/>
      <c r="M1488" s="15"/>
      <c r="N1488" s="15"/>
      <c r="O1488" s="15"/>
      <c r="P1488" s="15"/>
    </row>
    <row r="1489" ht="15.75" customHeight="1">
      <c r="A1489" s="394"/>
      <c r="B1489" s="15"/>
      <c r="C1489" s="15"/>
      <c r="D1489" s="15"/>
      <c r="E1489" s="505">
        <v>3.0</v>
      </c>
      <c r="F1489" s="505">
        <v>2.0</v>
      </c>
      <c r="G1489" s="505">
        <v>2.0</v>
      </c>
      <c r="H1489" s="505">
        <v>2.0</v>
      </c>
      <c r="I1489" s="505">
        <v>9.0</v>
      </c>
      <c r="J1489" s="15"/>
      <c r="K1489" s="15"/>
      <c r="L1489" s="15"/>
      <c r="M1489" s="15"/>
      <c r="N1489" s="15"/>
      <c r="O1489" s="15"/>
      <c r="P1489" s="15"/>
    </row>
    <row r="1490" ht="15.75" customHeight="1">
      <c r="A1490" s="394"/>
      <c r="B1490" s="15"/>
      <c r="C1490" s="15"/>
      <c r="D1490" s="15"/>
      <c r="E1490" s="505">
        <v>2.0</v>
      </c>
      <c r="F1490" s="505">
        <v>2.0</v>
      </c>
      <c r="G1490" s="505">
        <v>3.0</v>
      </c>
      <c r="H1490" s="505">
        <v>2.0</v>
      </c>
      <c r="I1490" s="505">
        <v>9.0</v>
      </c>
      <c r="J1490" s="15"/>
      <c r="K1490" s="15"/>
      <c r="L1490" s="15"/>
      <c r="M1490" s="15"/>
      <c r="N1490" s="15"/>
      <c r="O1490" s="15"/>
      <c r="P1490" s="15"/>
    </row>
    <row r="1491" ht="15.75" customHeight="1">
      <c r="A1491" s="394"/>
      <c r="B1491" s="15"/>
      <c r="C1491" s="15"/>
      <c r="D1491" s="15"/>
      <c r="E1491" s="505">
        <v>3.0</v>
      </c>
      <c r="F1491" s="505">
        <v>2.0</v>
      </c>
      <c r="G1491" s="505">
        <v>2.0</v>
      </c>
      <c r="H1491" s="505">
        <v>2.0</v>
      </c>
      <c r="I1491" s="505">
        <v>9.0</v>
      </c>
      <c r="J1491" s="15"/>
      <c r="K1491" s="15"/>
      <c r="L1491" s="15"/>
      <c r="M1491" s="15"/>
      <c r="N1491" s="15"/>
      <c r="O1491" s="15"/>
      <c r="P1491" s="15"/>
    </row>
    <row r="1492" ht="15.75" customHeight="1">
      <c r="A1492" s="394"/>
      <c r="B1492" s="15"/>
      <c r="C1492" s="15"/>
      <c r="D1492" s="15"/>
      <c r="E1492" s="505">
        <v>2.0</v>
      </c>
      <c r="F1492" s="505">
        <v>1.0</v>
      </c>
      <c r="G1492" s="505">
        <v>3.0</v>
      </c>
      <c r="H1492" s="505">
        <v>2.0</v>
      </c>
      <c r="I1492" s="505">
        <v>8.0</v>
      </c>
      <c r="J1492" s="15"/>
      <c r="K1492" s="15"/>
      <c r="L1492" s="15"/>
      <c r="M1492" s="15"/>
      <c r="N1492" s="15"/>
      <c r="O1492" s="15"/>
      <c r="P1492" s="15"/>
    </row>
    <row r="1493" ht="15.75" customHeight="1">
      <c r="A1493" s="394"/>
      <c r="B1493" s="15"/>
      <c r="C1493" s="15"/>
      <c r="D1493" s="15"/>
      <c r="E1493" s="505">
        <v>3.0</v>
      </c>
      <c r="F1493" s="505">
        <v>1.0</v>
      </c>
      <c r="G1493" s="505">
        <v>2.0</v>
      </c>
      <c r="H1493" s="505">
        <v>2.0</v>
      </c>
      <c r="I1493" s="505">
        <v>8.0</v>
      </c>
      <c r="J1493" s="15"/>
      <c r="K1493" s="15"/>
      <c r="L1493" s="15"/>
      <c r="M1493" s="15"/>
      <c r="N1493" s="15"/>
      <c r="O1493" s="15"/>
      <c r="P1493" s="15"/>
    </row>
    <row r="1494" ht="15.75" customHeight="1">
      <c r="A1494" s="394"/>
      <c r="B1494" s="15"/>
      <c r="C1494" s="15"/>
      <c r="D1494" s="15"/>
      <c r="E1494" s="505">
        <v>3.0</v>
      </c>
      <c r="F1494" s="505">
        <v>2.0</v>
      </c>
      <c r="G1494" s="505">
        <v>2.0</v>
      </c>
      <c r="H1494" s="505">
        <v>2.0</v>
      </c>
      <c r="I1494" s="505">
        <v>9.0</v>
      </c>
      <c r="J1494" s="15"/>
      <c r="K1494" s="15"/>
      <c r="L1494" s="15"/>
      <c r="M1494" s="15"/>
      <c r="N1494" s="15"/>
      <c r="O1494" s="15"/>
      <c r="P1494" s="15"/>
    </row>
    <row r="1495" ht="15.75" customHeight="1">
      <c r="A1495" s="394"/>
      <c r="B1495" s="15"/>
      <c r="C1495" s="15"/>
      <c r="D1495" s="15"/>
      <c r="E1495" s="505">
        <v>2.0</v>
      </c>
      <c r="F1495" s="505">
        <v>2.0</v>
      </c>
      <c r="G1495" s="505">
        <v>3.0</v>
      </c>
      <c r="H1495" s="505">
        <v>2.0</v>
      </c>
      <c r="I1495" s="505">
        <v>9.0</v>
      </c>
      <c r="J1495" s="15"/>
      <c r="K1495" s="15"/>
      <c r="L1495" s="15"/>
      <c r="M1495" s="15"/>
      <c r="N1495" s="15"/>
      <c r="O1495" s="15"/>
      <c r="P1495" s="15"/>
    </row>
    <row r="1496" ht="15.75" customHeight="1">
      <c r="A1496" s="394"/>
      <c r="B1496" s="15"/>
      <c r="C1496" s="15"/>
      <c r="D1496" s="15"/>
      <c r="E1496" s="505">
        <v>3.0</v>
      </c>
      <c r="F1496" s="505">
        <v>2.0</v>
      </c>
      <c r="G1496" s="505">
        <v>3.0</v>
      </c>
      <c r="H1496" s="505">
        <v>2.0</v>
      </c>
      <c r="I1496" s="505">
        <v>10.0</v>
      </c>
      <c r="J1496" s="15"/>
      <c r="K1496" s="15"/>
      <c r="L1496" s="15"/>
      <c r="M1496" s="15"/>
      <c r="N1496" s="15"/>
      <c r="O1496" s="15"/>
      <c r="P1496" s="15"/>
    </row>
    <row r="1497" ht="15.75" customHeight="1">
      <c r="A1497" s="394"/>
      <c r="B1497" s="15"/>
      <c r="C1497" s="15"/>
      <c r="D1497" s="15"/>
      <c r="E1497" s="505">
        <v>3.0</v>
      </c>
      <c r="F1497" s="505">
        <v>2.0</v>
      </c>
      <c r="G1497" s="505">
        <v>3.0</v>
      </c>
      <c r="H1497" s="505">
        <v>2.0</v>
      </c>
      <c r="I1497" s="505">
        <v>10.0</v>
      </c>
      <c r="J1497" s="15"/>
      <c r="K1497" s="15"/>
      <c r="L1497" s="15"/>
      <c r="M1497" s="15"/>
      <c r="N1497" s="15"/>
      <c r="O1497" s="15"/>
      <c r="P1497" s="15"/>
    </row>
    <row r="1498" ht="15.75" customHeight="1">
      <c r="A1498" s="394"/>
      <c r="B1498" s="15"/>
      <c r="C1498" s="15"/>
      <c r="D1498" s="15"/>
      <c r="E1498" s="505"/>
      <c r="F1498" s="505"/>
      <c r="G1498" s="505"/>
      <c r="H1498" s="505"/>
      <c r="I1498" s="505"/>
      <c r="J1498" s="15"/>
      <c r="K1498" s="15"/>
      <c r="L1498" s="15"/>
      <c r="M1498" s="15"/>
      <c r="N1498" s="15"/>
      <c r="O1498" s="15"/>
      <c r="P1498" s="15"/>
    </row>
    <row r="1499" ht="15.75" customHeight="1">
      <c r="A1499" s="394"/>
      <c r="B1499" s="16"/>
      <c r="C1499" s="16"/>
      <c r="D1499" s="16"/>
      <c r="E1499" s="505"/>
      <c r="F1499" s="505"/>
      <c r="G1499" s="505"/>
      <c r="H1499" s="505"/>
      <c r="I1499" s="505"/>
      <c r="J1499" s="16"/>
      <c r="K1499" s="16"/>
      <c r="L1499" s="16"/>
      <c r="M1499" s="16"/>
      <c r="N1499" s="16"/>
      <c r="O1499" s="16"/>
      <c r="P1499" s="16"/>
    </row>
    <row r="1500" ht="15.75" customHeight="1">
      <c r="A1500" s="480">
        <v>125.0</v>
      </c>
      <c r="B1500" s="481" t="s">
        <v>375</v>
      </c>
      <c r="C1500" s="482" t="s">
        <v>376</v>
      </c>
      <c r="D1500" s="483" t="s">
        <v>377</v>
      </c>
      <c r="E1500" s="505">
        <v>3.0</v>
      </c>
      <c r="F1500" s="505">
        <v>2.0</v>
      </c>
      <c r="G1500" s="505">
        <v>2.0</v>
      </c>
      <c r="H1500" s="505">
        <v>2.0</v>
      </c>
      <c r="I1500" s="505">
        <v>9.0</v>
      </c>
      <c r="J1500" s="506">
        <v>9.6</v>
      </c>
      <c r="K1500" s="506">
        <v>3.0</v>
      </c>
      <c r="L1500" s="506">
        <v>3.0</v>
      </c>
      <c r="M1500" s="506">
        <v>2.0</v>
      </c>
      <c r="N1500" s="506">
        <v>4.0</v>
      </c>
      <c r="O1500" s="506">
        <v>12.0</v>
      </c>
      <c r="P1500" s="507">
        <f>SUM(J1500,O1500)</f>
        <v>21.6</v>
      </c>
    </row>
    <row r="1501" ht="15.75" customHeight="1">
      <c r="A1501" s="394"/>
      <c r="B1501" s="15"/>
      <c r="C1501" s="15"/>
      <c r="D1501" s="15"/>
      <c r="E1501" s="505">
        <v>3.0</v>
      </c>
      <c r="F1501" s="505">
        <v>2.0</v>
      </c>
      <c r="G1501" s="505">
        <v>2.0</v>
      </c>
      <c r="H1501" s="505">
        <v>2.0</v>
      </c>
      <c r="I1501" s="505">
        <v>9.0</v>
      </c>
      <c r="J1501" s="15"/>
      <c r="K1501" s="15"/>
      <c r="L1501" s="15"/>
      <c r="M1501" s="15"/>
      <c r="N1501" s="15"/>
      <c r="O1501" s="15"/>
      <c r="P1501" s="15"/>
    </row>
    <row r="1502" ht="15.75" customHeight="1">
      <c r="A1502" s="394"/>
      <c r="B1502" s="15"/>
      <c r="C1502" s="15"/>
      <c r="D1502" s="15"/>
      <c r="E1502" s="505">
        <v>3.0</v>
      </c>
      <c r="F1502" s="505">
        <v>2.0</v>
      </c>
      <c r="G1502" s="505">
        <v>3.0</v>
      </c>
      <c r="H1502" s="505">
        <v>2.0</v>
      </c>
      <c r="I1502" s="505">
        <v>10.0</v>
      </c>
      <c r="J1502" s="15"/>
      <c r="K1502" s="15"/>
      <c r="L1502" s="15"/>
      <c r="M1502" s="15"/>
      <c r="N1502" s="15"/>
      <c r="O1502" s="15"/>
      <c r="P1502" s="15"/>
    </row>
    <row r="1503" ht="15.75" customHeight="1">
      <c r="A1503" s="394"/>
      <c r="B1503" s="15"/>
      <c r="C1503" s="15"/>
      <c r="D1503" s="15"/>
      <c r="E1503" s="505">
        <v>3.0</v>
      </c>
      <c r="F1503" s="505">
        <v>2.0</v>
      </c>
      <c r="G1503" s="505">
        <v>3.0</v>
      </c>
      <c r="H1503" s="505">
        <v>2.0</v>
      </c>
      <c r="I1503" s="505">
        <v>10.0</v>
      </c>
      <c r="J1503" s="15"/>
      <c r="K1503" s="15"/>
      <c r="L1503" s="15"/>
      <c r="M1503" s="15"/>
      <c r="N1503" s="15"/>
      <c r="O1503" s="15"/>
      <c r="P1503" s="15"/>
    </row>
    <row r="1504" ht="15.75" customHeight="1">
      <c r="A1504" s="394"/>
      <c r="B1504" s="15"/>
      <c r="C1504" s="15"/>
      <c r="D1504" s="15"/>
      <c r="E1504" s="505">
        <v>3.0</v>
      </c>
      <c r="F1504" s="505">
        <v>2.0</v>
      </c>
      <c r="G1504" s="505">
        <v>3.0</v>
      </c>
      <c r="H1504" s="505">
        <v>2.0</v>
      </c>
      <c r="I1504" s="505">
        <v>10.0</v>
      </c>
      <c r="J1504" s="15"/>
      <c r="K1504" s="15"/>
      <c r="L1504" s="15"/>
      <c r="M1504" s="15"/>
      <c r="N1504" s="15"/>
      <c r="O1504" s="15"/>
      <c r="P1504" s="15"/>
    </row>
    <row r="1505" ht="15.75" customHeight="1">
      <c r="A1505" s="394"/>
      <c r="B1505" s="15"/>
      <c r="C1505" s="15"/>
      <c r="D1505" s="15"/>
      <c r="E1505" s="505">
        <v>3.0</v>
      </c>
      <c r="F1505" s="505">
        <v>2.0</v>
      </c>
      <c r="G1505" s="505">
        <v>2.0</v>
      </c>
      <c r="H1505" s="505">
        <v>2.0</v>
      </c>
      <c r="I1505" s="505">
        <v>9.0</v>
      </c>
      <c r="J1505" s="15"/>
      <c r="K1505" s="15"/>
      <c r="L1505" s="15"/>
      <c r="M1505" s="15"/>
      <c r="N1505" s="15"/>
      <c r="O1505" s="15"/>
      <c r="P1505" s="15"/>
    </row>
    <row r="1506" ht="15.75" customHeight="1">
      <c r="A1506" s="394"/>
      <c r="B1506" s="15"/>
      <c r="C1506" s="15"/>
      <c r="D1506" s="15"/>
      <c r="E1506" s="505">
        <v>3.0</v>
      </c>
      <c r="F1506" s="505">
        <v>2.0</v>
      </c>
      <c r="G1506" s="505">
        <v>2.0</v>
      </c>
      <c r="H1506" s="505">
        <v>2.0</v>
      </c>
      <c r="I1506" s="505">
        <v>9.0</v>
      </c>
      <c r="J1506" s="15"/>
      <c r="K1506" s="15"/>
      <c r="L1506" s="15"/>
      <c r="M1506" s="15"/>
      <c r="N1506" s="15"/>
      <c r="O1506" s="15"/>
      <c r="P1506" s="15"/>
    </row>
    <row r="1507" ht="15.75" customHeight="1">
      <c r="A1507" s="394"/>
      <c r="B1507" s="15"/>
      <c r="C1507" s="15"/>
      <c r="D1507" s="15"/>
      <c r="E1507" s="505">
        <v>3.0</v>
      </c>
      <c r="F1507" s="505">
        <v>2.0</v>
      </c>
      <c r="G1507" s="505">
        <v>3.0</v>
      </c>
      <c r="H1507" s="505">
        <v>2.0</v>
      </c>
      <c r="I1507" s="505">
        <v>10.0</v>
      </c>
      <c r="J1507" s="15"/>
      <c r="K1507" s="15"/>
      <c r="L1507" s="15"/>
      <c r="M1507" s="15"/>
      <c r="N1507" s="15"/>
      <c r="O1507" s="15"/>
      <c r="P1507" s="15"/>
    </row>
    <row r="1508" ht="15.75" customHeight="1">
      <c r="A1508" s="394"/>
      <c r="B1508" s="15"/>
      <c r="C1508" s="15"/>
      <c r="D1508" s="15"/>
      <c r="E1508" s="505">
        <v>3.0</v>
      </c>
      <c r="F1508" s="505">
        <v>2.0</v>
      </c>
      <c r="G1508" s="505">
        <v>2.0</v>
      </c>
      <c r="H1508" s="505">
        <v>2.0</v>
      </c>
      <c r="I1508" s="505">
        <v>9.0</v>
      </c>
      <c r="J1508" s="15"/>
      <c r="K1508" s="15"/>
      <c r="L1508" s="15"/>
      <c r="M1508" s="15"/>
      <c r="N1508" s="15"/>
      <c r="O1508" s="15"/>
      <c r="P1508" s="15"/>
    </row>
    <row r="1509" ht="15.75" customHeight="1">
      <c r="A1509" s="394"/>
      <c r="B1509" s="15"/>
      <c r="C1509" s="15"/>
      <c r="D1509" s="15"/>
      <c r="E1509" s="505">
        <v>3.0</v>
      </c>
      <c r="F1509" s="505">
        <v>2.0</v>
      </c>
      <c r="G1509" s="505">
        <v>3.0</v>
      </c>
      <c r="H1509" s="505">
        <v>2.0</v>
      </c>
      <c r="I1509" s="505">
        <v>10.0</v>
      </c>
      <c r="J1509" s="15"/>
      <c r="K1509" s="15"/>
      <c r="L1509" s="15"/>
      <c r="M1509" s="15"/>
      <c r="N1509" s="15"/>
      <c r="O1509" s="15"/>
      <c r="P1509" s="15"/>
    </row>
    <row r="1510" ht="15.75" customHeight="1">
      <c r="A1510" s="394"/>
      <c r="B1510" s="15"/>
      <c r="C1510" s="15"/>
      <c r="D1510" s="15"/>
      <c r="E1510" s="505">
        <v>3.0</v>
      </c>
      <c r="F1510" s="505">
        <v>2.0</v>
      </c>
      <c r="G1510" s="505">
        <v>3.0</v>
      </c>
      <c r="H1510" s="505">
        <v>2.0</v>
      </c>
      <c r="I1510" s="505">
        <v>10.0</v>
      </c>
      <c r="J1510" s="15"/>
      <c r="K1510" s="15"/>
      <c r="L1510" s="15"/>
      <c r="M1510" s="15"/>
      <c r="N1510" s="15"/>
      <c r="O1510" s="15"/>
      <c r="P1510" s="15"/>
    </row>
    <row r="1511" ht="15.75" customHeight="1">
      <c r="A1511" s="394"/>
      <c r="B1511" s="15"/>
      <c r="C1511" s="15"/>
      <c r="D1511" s="15"/>
      <c r="E1511" s="505">
        <v>3.0</v>
      </c>
      <c r="F1511" s="505">
        <v>2.0</v>
      </c>
      <c r="G1511" s="505">
        <v>3.0</v>
      </c>
      <c r="H1511" s="505">
        <v>2.0</v>
      </c>
      <c r="I1511" s="505">
        <v>10.0</v>
      </c>
      <c r="J1511" s="15"/>
      <c r="K1511" s="15"/>
      <c r="L1511" s="15"/>
      <c r="M1511" s="15"/>
      <c r="N1511" s="15"/>
      <c r="O1511" s="15"/>
      <c r="P1511" s="15"/>
    </row>
    <row r="1512" ht="15.75" customHeight="1">
      <c r="A1512" s="394"/>
      <c r="B1512" s="15"/>
      <c r="C1512" s="15"/>
      <c r="D1512" s="15"/>
      <c r="E1512" s="505">
        <v>3.0</v>
      </c>
      <c r="F1512" s="505">
        <v>2.0</v>
      </c>
      <c r="G1512" s="505">
        <v>3.0</v>
      </c>
      <c r="H1512" s="505">
        <v>2.0</v>
      </c>
      <c r="I1512" s="505">
        <v>10.0</v>
      </c>
      <c r="J1512" s="15"/>
      <c r="K1512" s="15"/>
      <c r="L1512" s="15"/>
      <c r="M1512" s="15"/>
      <c r="N1512" s="15"/>
      <c r="O1512" s="15"/>
      <c r="P1512" s="15"/>
    </row>
    <row r="1513" ht="15.75" customHeight="1">
      <c r="A1513" s="394"/>
      <c r="B1513" s="16"/>
      <c r="C1513" s="16"/>
      <c r="D1513" s="16"/>
      <c r="E1513" s="505">
        <v>3.0</v>
      </c>
      <c r="F1513" s="505">
        <v>2.0</v>
      </c>
      <c r="G1513" s="505">
        <v>3.0</v>
      </c>
      <c r="H1513" s="505">
        <v>2.0</v>
      </c>
      <c r="I1513" s="505">
        <v>10.0</v>
      </c>
      <c r="J1513" s="16"/>
      <c r="K1513" s="16"/>
      <c r="L1513" s="16"/>
      <c r="M1513" s="16"/>
      <c r="N1513" s="16"/>
      <c r="O1513" s="16"/>
      <c r="P1513" s="16"/>
    </row>
    <row r="1514" ht="15.75" customHeight="1">
      <c r="A1514" s="480">
        <v>126.0</v>
      </c>
      <c r="B1514" s="481" t="s">
        <v>378</v>
      </c>
      <c r="C1514" s="482" t="s">
        <v>379</v>
      </c>
      <c r="D1514" s="483" t="s">
        <v>380</v>
      </c>
      <c r="E1514" s="505">
        <v>3.0</v>
      </c>
      <c r="F1514" s="505">
        <v>2.0</v>
      </c>
      <c r="G1514" s="505">
        <v>3.0</v>
      </c>
      <c r="H1514" s="505">
        <v>2.0</v>
      </c>
      <c r="I1514" s="505">
        <v>10.0</v>
      </c>
      <c r="J1514" s="506">
        <v>9.25</v>
      </c>
      <c r="K1514" s="506">
        <v>3.0</v>
      </c>
      <c r="L1514" s="506">
        <v>3.0</v>
      </c>
      <c r="M1514" s="506">
        <v>3.0</v>
      </c>
      <c r="N1514" s="506">
        <v>4.0</v>
      </c>
      <c r="O1514" s="506">
        <v>13.0</v>
      </c>
      <c r="P1514" s="507">
        <f>SUM(J1514,O1514)</f>
        <v>22.25</v>
      </c>
    </row>
    <row r="1515" ht="15.75" customHeight="1">
      <c r="A1515" s="394"/>
      <c r="B1515" s="15"/>
      <c r="C1515" s="15"/>
      <c r="D1515" s="15"/>
      <c r="E1515" s="505">
        <v>3.0</v>
      </c>
      <c r="F1515" s="505">
        <v>2.0</v>
      </c>
      <c r="G1515" s="505">
        <v>3.0</v>
      </c>
      <c r="H1515" s="505">
        <v>2.0</v>
      </c>
      <c r="I1515" s="505">
        <v>10.0</v>
      </c>
      <c r="J1515" s="15"/>
      <c r="K1515" s="15"/>
      <c r="L1515" s="15"/>
      <c r="M1515" s="15"/>
      <c r="N1515" s="15"/>
      <c r="O1515" s="15"/>
      <c r="P1515" s="15"/>
    </row>
    <row r="1516" ht="15.75" customHeight="1">
      <c r="A1516" s="394"/>
      <c r="B1516" s="15"/>
      <c r="C1516" s="15"/>
      <c r="D1516" s="15"/>
      <c r="E1516" s="505">
        <v>3.0</v>
      </c>
      <c r="F1516" s="505">
        <v>2.0</v>
      </c>
      <c r="G1516" s="505">
        <v>3.0</v>
      </c>
      <c r="H1516" s="505">
        <v>2.0</v>
      </c>
      <c r="I1516" s="505">
        <v>10.0</v>
      </c>
      <c r="J1516" s="15"/>
      <c r="K1516" s="15"/>
      <c r="L1516" s="15"/>
      <c r="M1516" s="15"/>
      <c r="N1516" s="15"/>
      <c r="O1516" s="15"/>
      <c r="P1516" s="15"/>
    </row>
    <row r="1517" ht="15.75" customHeight="1">
      <c r="A1517" s="394"/>
      <c r="B1517" s="15"/>
      <c r="C1517" s="15"/>
      <c r="D1517" s="15"/>
      <c r="E1517" s="505">
        <v>3.0</v>
      </c>
      <c r="F1517" s="505">
        <v>2.0</v>
      </c>
      <c r="G1517" s="505">
        <v>2.0</v>
      </c>
      <c r="H1517" s="505">
        <v>2.0</v>
      </c>
      <c r="I1517" s="505">
        <v>9.0</v>
      </c>
      <c r="J1517" s="15"/>
      <c r="K1517" s="15"/>
      <c r="L1517" s="15"/>
      <c r="M1517" s="15"/>
      <c r="N1517" s="15"/>
      <c r="O1517" s="15"/>
      <c r="P1517" s="15"/>
    </row>
    <row r="1518" ht="15.75" customHeight="1">
      <c r="A1518" s="394"/>
      <c r="B1518" s="15"/>
      <c r="C1518" s="15"/>
      <c r="D1518" s="15"/>
      <c r="E1518" s="505">
        <v>2.0</v>
      </c>
      <c r="F1518" s="505">
        <v>2.0</v>
      </c>
      <c r="G1518" s="505">
        <v>3.0</v>
      </c>
      <c r="H1518" s="505">
        <v>2.0</v>
      </c>
      <c r="I1518" s="505">
        <v>9.0</v>
      </c>
      <c r="J1518" s="15"/>
      <c r="K1518" s="15"/>
      <c r="L1518" s="15"/>
      <c r="M1518" s="15"/>
      <c r="N1518" s="15"/>
      <c r="O1518" s="15"/>
      <c r="P1518" s="15"/>
    </row>
    <row r="1519" ht="15.75" customHeight="1">
      <c r="A1519" s="394"/>
      <c r="B1519" s="15"/>
      <c r="C1519" s="15"/>
      <c r="D1519" s="15"/>
      <c r="E1519" s="505">
        <v>3.0</v>
      </c>
      <c r="F1519" s="505">
        <v>2.0</v>
      </c>
      <c r="G1519" s="505">
        <v>2.0</v>
      </c>
      <c r="H1519" s="505">
        <v>2.0</v>
      </c>
      <c r="I1519" s="505">
        <v>9.0</v>
      </c>
      <c r="J1519" s="15"/>
      <c r="K1519" s="15"/>
      <c r="L1519" s="15"/>
      <c r="M1519" s="15"/>
      <c r="N1519" s="15"/>
      <c r="O1519" s="15"/>
      <c r="P1519" s="15"/>
    </row>
    <row r="1520" ht="15.75" customHeight="1">
      <c r="A1520" s="394"/>
      <c r="B1520" s="15"/>
      <c r="C1520" s="15"/>
      <c r="D1520" s="15"/>
      <c r="E1520" s="505">
        <v>2.0</v>
      </c>
      <c r="F1520" s="505">
        <v>1.0</v>
      </c>
      <c r="G1520" s="505">
        <v>3.0</v>
      </c>
      <c r="H1520" s="505">
        <v>2.0</v>
      </c>
      <c r="I1520" s="505">
        <v>8.0</v>
      </c>
      <c r="J1520" s="15"/>
      <c r="K1520" s="15"/>
      <c r="L1520" s="15"/>
      <c r="M1520" s="15"/>
      <c r="N1520" s="15"/>
      <c r="O1520" s="15"/>
      <c r="P1520" s="15"/>
    </row>
    <row r="1521" ht="15.75" customHeight="1">
      <c r="A1521" s="394"/>
      <c r="B1521" s="15"/>
      <c r="C1521" s="15"/>
      <c r="D1521" s="15"/>
      <c r="E1521" s="505">
        <v>3.0</v>
      </c>
      <c r="F1521" s="505">
        <v>1.0</v>
      </c>
      <c r="G1521" s="505">
        <v>2.0</v>
      </c>
      <c r="H1521" s="505">
        <v>2.0</v>
      </c>
      <c r="I1521" s="505">
        <v>8.0</v>
      </c>
      <c r="J1521" s="15"/>
      <c r="K1521" s="15"/>
      <c r="L1521" s="15"/>
      <c r="M1521" s="15"/>
      <c r="N1521" s="15"/>
      <c r="O1521" s="15"/>
      <c r="P1521" s="15"/>
    </row>
    <row r="1522" ht="15.75" customHeight="1">
      <c r="A1522" s="394"/>
      <c r="B1522" s="15"/>
      <c r="C1522" s="15"/>
      <c r="D1522" s="15"/>
      <c r="E1522" s="505">
        <v>3.0</v>
      </c>
      <c r="F1522" s="505">
        <v>2.0</v>
      </c>
      <c r="G1522" s="505">
        <v>2.0</v>
      </c>
      <c r="H1522" s="505">
        <v>2.0</v>
      </c>
      <c r="I1522" s="505">
        <v>9.0</v>
      </c>
      <c r="J1522" s="15"/>
      <c r="K1522" s="15"/>
      <c r="L1522" s="15"/>
      <c r="M1522" s="15"/>
      <c r="N1522" s="15"/>
      <c r="O1522" s="15"/>
      <c r="P1522" s="15"/>
    </row>
    <row r="1523" ht="15.75" customHeight="1">
      <c r="A1523" s="394"/>
      <c r="B1523" s="15"/>
      <c r="C1523" s="15"/>
      <c r="D1523" s="15"/>
      <c r="E1523" s="505">
        <v>2.0</v>
      </c>
      <c r="F1523" s="505">
        <v>2.0</v>
      </c>
      <c r="G1523" s="505">
        <v>3.0</v>
      </c>
      <c r="H1523" s="505">
        <v>2.0</v>
      </c>
      <c r="I1523" s="505">
        <v>9.0</v>
      </c>
      <c r="J1523" s="15"/>
      <c r="K1523" s="15"/>
      <c r="L1523" s="15"/>
      <c r="M1523" s="15"/>
      <c r="N1523" s="15"/>
      <c r="O1523" s="15"/>
      <c r="P1523" s="15"/>
    </row>
    <row r="1524" ht="15.75" customHeight="1">
      <c r="A1524" s="394"/>
      <c r="B1524" s="15"/>
      <c r="C1524" s="15"/>
      <c r="D1524" s="15"/>
      <c r="E1524" s="505">
        <v>3.0</v>
      </c>
      <c r="F1524" s="505">
        <v>2.0</v>
      </c>
      <c r="G1524" s="505">
        <v>3.0</v>
      </c>
      <c r="H1524" s="505">
        <v>2.0</v>
      </c>
      <c r="I1524" s="505">
        <v>10.0</v>
      </c>
      <c r="J1524" s="15"/>
      <c r="K1524" s="15"/>
      <c r="L1524" s="15"/>
      <c r="M1524" s="15"/>
      <c r="N1524" s="15"/>
      <c r="O1524" s="15"/>
      <c r="P1524" s="15"/>
    </row>
    <row r="1525" ht="15.75" customHeight="1">
      <c r="A1525" s="394"/>
      <c r="B1525" s="15"/>
      <c r="C1525" s="15"/>
      <c r="D1525" s="15"/>
      <c r="E1525" s="505">
        <v>3.0</v>
      </c>
      <c r="F1525" s="505">
        <v>2.0</v>
      </c>
      <c r="G1525" s="505">
        <v>3.0</v>
      </c>
      <c r="H1525" s="505">
        <v>2.0</v>
      </c>
      <c r="I1525" s="505">
        <v>10.0</v>
      </c>
      <c r="J1525" s="15"/>
      <c r="K1525" s="15"/>
      <c r="L1525" s="15"/>
      <c r="M1525" s="15"/>
      <c r="N1525" s="15"/>
      <c r="O1525" s="15"/>
      <c r="P1525" s="15"/>
    </row>
    <row r="1526" ht="15.75" customHeight="1">
      <c r="A1526" s="394"/>
      <c r="B1526" s="15"/>
      <c r="C1526" s="15"/>
      <c r="D1526" s="15"/>
      <c r="E1526" s="505"/>
      <c r="F1526" s="505"/>
      <c r="G1526" s="505"/>
      <c r="H1526" s="505"/>
      <c r="I1526" s="505"/>
      <c r="J1526" s="15"/>
      <c r="K1526" s="15"/>
      <c r="L1526" s="15"/>
      <c r="M1526" s="15"/>
      <c r="N1526" s="15"/>
      <c r="O1526" s="15"/>
      <c r="P1526" s="15"/>
    </row>
    <row r="1527" ht="15.75" customHeight="1">
      <c r="A1527" s="394"/>
      <c r="B1527" s="16"/>
      <c r="C1527" s="16"/>
      <c r="D1527" s="16"/>
      <c r="E1527" s="505"/>
      <c r="F1527" s="505"/>
      <c r="G1527" s="505"/>
      <c r="H1527" s="505"/>
      <c r="I1527" s="505"/>
      <c r="J1527" s="16"/>
      <c r="K1527" s="16"/>
      <c r="L1527" s="16"/>
      <c r="M1527" s="16"/>
      <c r="N1527" s="16"/>
      <c r="O1527" s="16"/>
      <c r="P1527" s="16"/>
    </row>
    <row r="1528" ht="15.75" customHeight="1">
      <c r="A1528" s="480">
        <v>127.0</v>
      </c>
      <c r="B1528" s="481" t="s">
        <v>381</v>
      </c>
      <c r="C1528" s="482" t="s">
        <v>382</v>
      </c>
      <c r="D1528" s="483" t="s">
        <v>383</v>
      </c>
      <c r="E1528" s="505">
        <v>3.0</v>
      </c>
      <c r="F1528" s="505">
        <v>2.0</v>
      </c>
      <c r="G1528" s="505">
        <v>3.0</v>
      </c>
      <c r="H1528" s="505">
        <v>2.0</v>
      </c>
      <c r="I1528" s="505">
        <v>10.0</v>
      </c>
      <c r="J1528" s="506">
        <v>9.25</v>
      </c>
      <c r="K1528" s="506">
        <v>3.0</v>
      </c>
      <c r="L1528" s="506">
        <v>3.0</v>
      </c>
      <c r="M1528" s="506">
        <v>3.0</v>
      </c>
      <c r="N1528" s="506">
        <v>5.0</v>
      </c>
      <c r="O1528" s="506">
        <v>14.0</v>
      </c>
      <c r="P1528" s="507">
        <f>SUM(J1528,O1528)</f>
        <v>23.25</v>
      </c>
    </row>
    <row r="1529" ht="15.75" customHeight="1">
      <c r="A1529" s="394"/>
      <c r="B1529" s="15"/>
      <c r="C1529" s="15"/>
      <c r="D1529" s="15"/>
      <c r="E1529" s="505">
        <v>3.0</v>
      </c>
      <c r="F1529" s="505">
        <v>2.0</v>
      </c>
      <c r="G1529" s="505">
        <v>3.0</v>
      </c>
      <c r="H1529" s="505">
        <v>2.0</v>
      </c>
      <c r="I1529" s="505">
        <v>10.0</v>
      </c>
      <c r="J1529" s="15"/>
      <c r="K1529" s="15"/>
      <c r="L1529" s="15"/>
      <c r="M1529" s="15"/>
      <c r="N1529" s="15"/>
      <c r="O1529" s="15"/>
      <c r="P1529" s="15"/>
    </row>
    <row r="1530" ht="15.75" customHeight="1">
      <c r="A1530" s="394"/>
      <c r="B1530" s="15"/>
      <c r="C1530" s="15"/>
      <c r="D1530" s="15"/>
      <c r="E1530" s="505">
        <v>3.0</v>
      </c>
      <c r="F1530" s="505">
        <v>2.0</v>
      </c>
      <c r="G1530" s="505">
        <v>3.0</v>
      </c>
      <c r="H1530" s="505">
        <v>2.0</v>
      </c>
      <c r="I1530" s="505">
        <v>10.0</v>
      </c>
      <c r="J1530" s="15"/>
      <c r="K1530" s="15"/>
      <c r="L1530" s="15"/>
      <c r="M1530" s="15"/>
      <c r="N1530" s="15"/>
      <c r="O1530" s="15"/>
      <c r="P1530" s="15"/>
    </row>
    <row r="1531" ht="15.75" customHeight="1">
      <c r="A1531" s="394"/>
      <c r="B1531" s="15"/>
      <c r="C1531" s="15"/>
      <c r="D1531" s="15"/>
      <c r="E1531" s="505">
        <v>3.0</v>
      </c>
      <c r="F1531" s="505">
        <v>2.0</v>
      </c>
      <c r="G1531" s="505">
        <v>2.0</v>
      </c>
      <c r="H1531" s="505">
        <v>2.0</v>
      </c>
      <c r="I1531" s="505">
        <v>9.0</v>
      </c>
      <c r="J1531" s="15"/>
      <c r="K1531" s="15"/>
      <c r="L1531" s="15"/>
      <c r="M1531" s="15"/>
      <c r="N1531" s="15"/>
      <c r="O1531" s="15"/>
      <c r="P1531" s="15"/>
    </row>
    <row r="1532" ht="15.75" customHeight="1">
      <c r="A1532" s="394"/>
      <c r="B1532" s="15"/>
      <c r="C1532" s="15"/>
      <c r="D1532" s="15"/>
      <c r="E1532" s="505">
        <v>2.0</v>
      </c>
      <c r="F1532" s="505">
        <v>2.0</v>
      </c>
      <c r="G1532" s="505">
        <v>3.0</v>
      </c>
      <c r="H1532" s="505">
        <v>2.0</v>
      </c>
      <c r="I1532" s="505">
        <v>9.0</v>
      </c>
      <c r="J1532" s="15"/>
      <c r="K1532" s="15"/>
      <c r="L1532" s="15"/>
      <c r="M1532" s="15"/>
      <c r="N1532" s="15"/>
      <c r="O1532" s="15"/>
      <c r="P1532" s="15"/>
    </row>
    <row r="1533" ht="15.75" customHeight="1">
      <c r="A1533" s="394"/>
      <c r="B1533" s="15"/>
      <c r="C1533" s="15"/>
      <c r="D1533" s="15"/>
      <c r="E1533" s="505">
        <v>3.0</v>
      </c>
      <c r="F1533" s="505">
        <v>2.0</v>
      </c>
      <c r="G1533" s="505">
        <v>2.0</v>
      </c>
      <c r="H1533" s="505">
        <v>2.0</v>
      </c>
      <c r="I1533" s="505">
        <v>9.0</v>
      </c>
      <c r="J1533" s="15"/>
      <c r="K1533" s="15"/>
      <c r="L1533" s="15"/>
      <c r="M1533" s="15"/>
      <c r="N1533" s="15"/>
      <c r="O1533" s="15"/>
      <c r="P1533" s="15"/>
    </row>
    <row r="1534" ht="15.75" customHeight="1">
      <c r="A1534" s="394"/>
      <c r="B1534" s="15"/>
      <c r="C1534" s="15"/>
      <c r="D1534" s="15"/>
      <c r="E1534" s="505">
        <v>2.0</v>
      </c>
      <c r="F1534" s="505">
        <v>1.0</v>
      </c>
      <c r="G1534" s="505">
        <v>3.0</v>
      </c>
      <c r="H1534" s="505">
        <v>2.0</v>
      </c>
      <c r="I1534" s="505">
        <v>8.0</v>
      </c>
      <c r="J1534" s="15"/>
      <c r="K1534" s="15"/>
      <c r="L1534" s="15"/>
      <c r="M1534" s="15"/>
      <c r="N1534" s="15"/>
      <c r="O1534" s="15"/>
      <c r="P1534" s="15"/>
    </row>
    <row r="1535" ht="15.75" customHeight="1">
      <c r="A1535" s="394"/>
      <c r="B1535" s="15"/>
      <c r="C1535" s="15"/>
      <c r="D1535" s="15"/>
      <c r="E1535" s="505">
        <v>3.0</v>
      </c>
      <c r="F1535" s="505">
        <v>1.0</v>
      </c>
      <c r="G1535" s="505">
        <v>2.0</v>
      </c>
      <c r="H1535" s="505">
        <v>2.0</v>
      </c>
      <c r="I1535" s="505">
        <v>8.0</v>
      </c>
      <c r="J1535" s="15"/>
      <c r="K1535" s="15"/>
      <c r="L1535" s="15"/>
      <c r="M1535" s="15"/>
      <c r="N1535" s="15"/>
      <c r="O1535" s="15"/>
      <c r="P1535" s="15"/>
    </row>
    <row r="1536" ht="15.75" customHeight="1">
      <c r="A1536" s="394"/>
      <c r="B1536" s="15"/>
      <c r="C1536" s="15"/>
      <c r="D1536" s="15"/>
      <c r="E1536" s="505">
        <v>3.0</v>
      </c>
      <c r="F1536" s="505">
        <v>2.0</v>
      </c>
      <c r="G1536" s="505">
        <v>2.0</v>
      </c>
      <c r="H1536" s="505">
        <v>2.0</v>
      </c>
      <c r="I1536" s="505">
        <v>9.0</v>
      </c>
      <c r="J1536" s="15"/>
      <c r="K1536" s="15"/>
      <c r="L1536" s="15"/>
      <c r="M1536" s="15"/>
      <c r="N1536" s="15"/>
      <c r="O1536" s="15"/>
      <c r="P1536" s="15"/>
    </row>
    <row r="1537" ht="15.75" customHeight="1">
      <c r="A1537" s="394"/>
      <c r="B1537" s="15"/>
      <c r="C1537" s="15"/>
      <c r="D1537" s="15"/>
      <c r="E1537" s="505">
        <v>2.0</v>
      </c>
      <c r="F1537" s="505">
        <v>2.0</v>
      </c>
      <c r="G1537" s="505">
        <v>3.0</v>
      </c>
      <c r="H1537" s="505">
        <v>2.0</v>
      </c>
      <c r="I1537" s="505">
        <v>9.0</v>
      </c>
      <c r="J1537" s="15"/>
      <c r="K1537" s="15"/>
      <c r="L1537" s="15"/>
      <c r="M1537" s="15"/>
      <c r="N1537" s="15"/>
      <c r="O1537" s="15"/>
      <c r="P1537" s="15"/>
    </row>
    <row r="1538" ht="15.75" customHeight="1">
      <c r="A1538" s="394"/>
      <c r="B1538" s="15"/>
      <c r="C1538" s="15"/>
      <c r="D1538" s="15"/>
      <c r="E1538" s="505">
        <v>3.0</v>
      </c>
      <c r="F1538" s="505">
        <v>2.0</v>
      </c>
      <c r="G1538" s="505">
        <v>3.0</v>
      </c>
      <c r="H1538" s="505">
        <v>2.0</v>
      </c>
      <c r="I1538" s="505">
        <v>10.0</v>
      </c>
      <c r="J1538" s="15"/>
      <c r="K1538" s="15"/>
      <c r="L1538" s="15"/>
      <c r="M1538" s="15"/>
      <c r="N1538" s="15"/>
      <c r="O1538" s="15"/>
      <c r="P1538" s="15"/>
    </row>
    <row r="1539" ht="15.75" customHeight="1">
      <c r="A1539" s="394"/>
      <c r="B1539" s="15"/>
      <c r="C1539" s="15"/>
      <c r="D1539" s="15"/>
      <c r="E1539" s="505">
        <v>3.0</v>
      </c>
      <c r="F1539" s="505">
        <v>2.0</v>
      </c>
      <c r="G1539" s="505">
        <v>3.0</v>
      </c>
      <c r="H1539" s="505">
        <v>2.0</v>
      </c>
      <c r="I1539" s="505">
        <v>10.0</v>
      </c>
      <c r="J1539" s="15"/>
      <c r="K1539" s="15"/>
      <c r="L1539" s="15"/>
      <c r="M1539" s="15"/>
      <c r="N1539" s="15"/>
      <c r="O1539" s="15"/>
      <c r="P1539" s="15"/>
    </row>
    <row r="1540" ht="15.75" customHeight="1">
      <c r="A1540" s="394"/>
      <c r="B1540" s="15"/>
      <c r="C1540" s="15"/>
      <c r="D1540" s="15"/>
      <c r="E1540" s="505"/>
      <c r="F1540" s="505"/>
      <c r="G1540" s="505"/>
      <c r="H1540" s="505"/>
      <c r="I1540" s="505"/>
      <c r="J1540" s="15"/>
      <c r="K1540" s="15"/>
      <c r="L1540" s="15"/>
      <c r="M1540" s="15"/>
      <c r="N1540" s="15"/>
      <c r="O1540" s="15"/>
      <c r="P1540" s="15"/>
    </row>
    <row r="1541" ht="15.75" customHeight="1">
      <c r="A1541" s="394"/>
      <c r="B1541" s="16"/>
      <c r="C1541" s="16"/>
      <c r="D1541" s="16"/>
      <c r="E1541" s="505"/>
      <c r="F1541" s="505"/>
      <c r="G1541" s="505"/>
      <c r="H1541" s="505"/>
      <c r="I1541" s="505"/>
      <c r="J1541" s="16"/>
      <c r="K1541" s="16"/>
      <c r="L1541" s="16"/>
      <c r="M1541" s="16"/>
      <c r="N1541" s="16"/>
      <c r="O1541" s="16"/>
      <c r="P1541" s="16"/>
    </row>
    <row r="1542" ht="15.75" customHeight="1">
      <c r="A1542" s="480">
        <v>128.0</v>
      </c>
      <c r="B1542" s="481" t="s">
        <v>384</v>
      </c>
      <c r="C1542" s="482" t="s">
        <v>385</v>
      </c>
      <c r="D1542" s="483" t="s">
        <v>933</v>
      </c>
      <c r="E1542" s="505">
        <v>2.0</v>
      </c>
      <c r="F1542" s="505">
        <v>2.0</v>
      </c>
      <c r="G1542" s="505">
        <v>2.0</v>
      </c>
      <c r="H1542" s="505">
        <v>2.0</v>
      </c>
      <c r="I1542" s="505">
        <v>8.0</v>
      </c>
      <c r="J1542" s="506">
        <v>9.25</v>
      </c>
      <c r="K1542" s="506">
        <v>3.0</v>
      </c>
      <c r="L1542" s="506">
        <v>2.0</v>
      </c>
      <c r="M1542" s="506">
        <v>2.0</v>
      </c>
      <c r="N1542" s="506">
        <v>3.0</v>
      </c>
      <c r="O1542" s="506">
        <v>10.0</v>
      </c>
      <c r="P1542" s="507">
        <f>SUM(J1542,O1542)</f>
        <v>19.25</v>
      </c>
    </row>
    <row r="1543" ht="15.75" customHeight="1">
      <c r="A1543" s="394"/>
      <c r="B1543" s="15"/>
      <c r="C1543" s="15"/>
      <c r="D1543" s="15"/>
      <c r="E1543" s="505">
        <v>2.0</v>
      </c>
      <c r="F1543" s="505">
        <v>2.0</v>
      </c>
      <c r="G1543" s="505">
        <v>2.0</v>
      </c>
      <c r="H1543" s="505">
        <v>2.0</v>
      </c>
      <c r="I1543" s="505">
        <v>8.0</v>
      </c>
      <c r="J1543" s="15"/>
      <c r="K1543" s="15"/>
      <c r="L1543" s="15"/>
      <c r="M1543" s="15"/>
      <c r="N1543" s="15"/>
      <c r="O1543" s="15"/>
      <c r="P1543" s="15"/>
    </row>
    <row r="1544" ht="15.75" customHeight="1">
      <c r="A1544" s="394"/>
      <c r="B1544" s="15"/>
      <c r="C1544" s="15"/>
      <c r="D1544" s="15"/>
      <c r="E1544" s="505">
        <v>3.0</v>
      </c>
      <c r="F1544" s="505">
        <v>2.0</v>
      </c>
      <c r="G1544" s="505">
        <v>2.0</v>
      </c>
      <c r="H1544" s="505">
        <v>2.0</v>
      </c>
      <c r="I1544" s="505">
        <v>9.0</v>
      </c>
      <c r="J1544" s="15"/>
      <c r="K1544" s="15"/>
      <c r="L1544" s="15"/>
      <c r="M1544" s="15"/>
      <c r="N1544" s="15"/>
      <c r="O1544" s="15"/>
      <c r="P1544" s="15"/>
    </row>
    <row r="1545" ht="15.75" customHeight="1">
      <c r="A1545" s="394"/>
      <c r="B1545" s="15"/>
      <c r="C1545" s="15"/>
      <c r="D1545" s="15"/>
      <c r="E1545" s="505">
        <v>2.0</v>
      </c>
      <c r="F1545" s="505">
        <v>2.0</v>
      </c>
      <c r="G1545" s="505">
        <v>2.0</v>
      </c>
      <c r="H1545" s="505">
        <v>2.0</v>
      </c>
      <c r="I1545" s="505">
        <v>8.0</v>
      </c>
      <c r="J1545" s="15"/>
      <c r="K1545" s="15"/>
      <c r="L1545" s="15"/>
      <c r="M1545" s="15"/>
      <c r="N1545" s="15"/>
      <c r="O1545" s="15"/>
      <c r="P1545" s="15"/>
    </row>
    <row r="1546" ht="15.75" customHeight="1">
      <c r="A1546" s="394"/>
      <c r="B1546" s="15"/>
      <c r="C1546" s="15"/>
      <c r="D1546" s="15"/>
      <c r="E1546" s="505">
        <v>2.0</v>
      </c>
      <c r="F1546" s="505">
        <v>2.0</v>
      </c>
      <c r="G1546" s="505">
        <v>3.0</v>
      </c>
      <c r="H1546" s="505">
        <v>2.0</v>
      </c>
      <c r="I1546" s="505">
        <v>9.0</v>
      </c>
      <c r="J1546" s="15"/>
      <c r="K1546" s="15"/>
      <c r="L1546" s="15"/>
      <c r="M1546" s="15"/>
      <c r="N1546" s="15"/>
      <c r="O1546" s="15"/>
      <c r="P1546" s="15"/>
    </row>
    <row r="1547" ht="15.75" customHeight="1">
      <c r="A1547" s="394"/>
      <c r="B1547" s="15"/>
      <c r="C1547" s="15"/>
      <c r="D1547" s="15"/>
      <c r="E1547" s="505">
        <v>3.0</v>
      </c>
      <c r="F1547" s="505">
        <v>2.0</v>
      </c>
      <c r="G1547" s="505">
        <v>3.0</v>
      </c>
      <c r="H1547" s="505">
        <v>2.0</v>
      </c>
      <c r="I1547" s="505">
        <v>10.0</v>
      </c>
      <c r="J1547" s="15"/>
      <c r="K1547" s="15"/>
      <c r="L1547" s="15"/>
      <c r="M1547" s="15"/>
      <c r="N1547" s="15"/>
      <c r="O1547" s="15"/>
      <c r="P1547" s="15"/>
    </row>
    <row r="1548" ht="15.75" customHeight="1">
      <c r="A1548" s="394"/>
      <c r="B1548" s="15"/>
      <c r="C1548" s="15"/>
      <c r="D1548" s="15"/>
      <c r="E1548" s="505">
        <v>3.0</v>
      </c>
      <c r="F1548" s="505">
        <v>2.0</v>
      </c>
      <c r="G1548" s="505">
        <v>3.0</v>
      </c>
      <c r="H1548" s="505">
        <v>2.0</v>
      </c>
      <c r="I1548" s="505">
        <v>10.0</v>
      </c>
      <c r="J1548" s="15"/>
      <c r="K1548" s="15"/>
      <c r="L1548" s="15"/>
      <c r="M1548" s="15"/>
      <c r="N1548" s="15"/>
      <c r="O1548" s="15"/>
      <c r="P1548" s="15"/>
    </row>
    <row r="1549" ht="15.75" customHeight="1">
      <c r="A1549" s="394"/>
      <c r="B1549" s="15"/>
      <c r="C1549" s="15"/>
      <c r="D1549" s="15"/>
      <c r="E1549" s="505">
        <v>3.0</v>
      </c>
      <c r="F1549" s="505">
        <v>2.0</v>
      </c>
      <c r="G1549" s="505">
        <v>3.0</v>
      </c>
      <c r="H1549" s="505">
        <v>2.0</v>
      </c>
      <c r="I1549" s="505">
        <v>10.0</v>
      </c>
      <c r="J1549" s="15"/>
      <c r="K1549" s="15"/>
      <c r="L1549" s="15"/>
      <c r="M1549" s="15"/>
      <c r="N1549" s="15"/>
      <c r="O1549" s="15"/>
      <c r="P1549" s="15"/>
    </row>
    <row r="1550" ht="15.75" customHeight="1">
      <c r="A1550" s="394"/>
      <c r="B1550" s="15"/>
      <c r="C1550" s="15"/>
      <c r="D1550" s="15"/>
      <c r="E1550" s="505">
        <v>3.0</v>
      </c>
      <c r="F1550" s="505">
        <v>2.0</v>
      </c>
      <c r="G1550" s="505">
        <v>3.0</v>
      </c>
      <c r="H1550" s="505">
        <v>2.0</v>
      </c>
      <c r="I1550" s="505">
        <v>10.0</v>
      </c>
      <c r="J1550" s="15"/>
      <c r="K1550" s="15"/>
      <c r="L1550" s="15"/>
      <c r="M1550" s="15"/>
      <c r="N1550" s="15"/>
      <c r="O1550" s="15"/>
      <c r="P1550" s="15"/>
    </row>
    <row r="1551" ht="15.75" customHeight="1">
      <c r="A1551" s="394"/>
      <c r="B1551" s="15"/>
      <c r="C1551" s="15"/>
      <c r="D1551" s="15"/>
      <c r="E1551" s="505">
        <v>3.0</v>
      </c>
      <c r="F1551" s="505">
        <v>2.0</v>
      </c>
      <c r="G1551" s="505">
        <v>3.0</v>
      </c>
      <c r="H1551" s="505">
        <v>2.0</v>
      </c>
      <c r="I1551" s="505">
        <v>10.0</v>
      </c>
      <c r="J1551" s="15"/>
      <c r="K1551" s="15"/>
      <c r="L1551" s="15"/>
      <c r="M1551" s="15"/>
      <c r="N1551" s="15"/>
      <c r="O1551" s="15"/>
      <c r="P1551" s="15"/>
    </row>
    <row r="1552" ht="15.75" customHeight="1">
      <c r="A1552" s="394"/>
      <c r="B1552" s="15"/>
      <c r="C1552" s="15"/>
      <c r="D1552" s="15"/>
      <c r="E1552" s="505">
        <v>3.0</v>
      </c>
      <c r="F1552" s="505">
        <v>2.0</v>
      </c>
      <c r="G1552" s="505">
        <v>3.0</v>
      </c>
      <c r="H1552" s="505">
        <v>2.0</v>
      </c>
      <c r="I1552" s="505">
        <v>10.0</v>
      </c>
      <c r="J1552" s="15"/>
      <c r="K1552" s="15"/>
      <c r="L1552" s="15"/>
      <c r="M1552" s="15"/>
      <c r="N1552" s="15"/>
      <c r="O1552" s="15"/>
      <c r="P1552" s="15"/>
    </row>
    <row r="1553" ht="15.75" customHeight="1">
      <c r="A1553" s="394"/>
      <c r="B1553" s="15"/>
      <c r="C1553" s="15"/>
      <c r="D1553" s="15"/>
      <c r="E1553" s="505">
        <v>3.0</v>
      </c>
      <c r="F1553" s="505">
        <v>2.0</v>
      </c>
      <c r="G1553" s="505">
        <v>3.0</v>
      </c>
      <c r="H1553" s="505">
        <v>2.0</v>
      </c>
      <c r="I1553" s="505">
        <v>10.0</v>
      </c>
      <c r="J1553" s="15"/>
      <c r="K1553" s="15"/>
      <c r="L1553" s="15"/>
      <c r="M1553" s="15"/>
      <c r="N1553" s="15"/>
      <c r="O1553" s="15"/>
      <c r="P1553" s="15"/>
    </row>
    <row r="1554" ht="15.75" customHeight="1">
      <c r="A1554" s="394"/>
      <c r="B1554" s="15"/>
      <c r="C1554" s="15"/>
      <c r="D1554" s="15"/>
      <c r="E1554" s="505"/>
      <c r="F1554" s="505"/>
      <c r="G1554" s="505"/>
      <c r="H1554" s="505"/>
      <c r="I1554" s="505"/>
      <c r="J1554" s="15"/>
      <c r="K1554" s="15"/>
      <c r="L1554" s="15"/>
      <c r="M1554" s="15"/>
      <c r="N1554" s="15"/>
      <c r="O1554" s="15"/>
      <c r="P1554" s="15"/>
    </row>
    <row r="1555" ht="15.75" customHeight="1">
      <c r="A1555" s="394"/>
      <c r="B1555" s="16"/>
      <c r="C1555" s="16"/>
      <c r="D1555" s="16"/>
      <c r="E1555" s="505"/>
      <c r="F1555" s="505"/>
      <c r="G1555" s="505"/>
      <c r="H1555" s="505"/>
      <c r="I1555" s="505"/>
      <c r="J1555" s="16"/>
      <c r="K1555" s="16"/>
      <c r="L1555" s="16"/>
      <c r="M1555" s="16"/>
      <c r="N1555" s="16"/>
      <c r="O1555" s="16"/>
      <c r="P1555" s="16"/>
    </row>
    <row r="1556" ht="15.75" customHeight="1">
      <c r="A1556" s="480">
        <v>130.0</v>
      </c>
      <c r="B1556" s="481" t="s">
        <v>387</v>
      </c>
      <c r="C1556" s="482" t="s">
        <v>388</v>
      </c>
      <c r="D1556" s="483" t="s">
        <v>389</v>
      </c>
      <c r="E1556" s="505">
        <v>3.0</v>
      </c>
      <c r="F1556" s="505">
        <v>2.0</v>
      </c>
      <c r="G1556" s="505">
        <v>3.0</v>
      </c>
      <c r="H1556" s="505">
        <v>2.0</v>
      </c>
      <c r="I1556" s="505">
        <v>10.0</v>
      </c>
      <c r="J1556" s="506">
        <v>9.25</v>
      </c>
      <c r="K1556" s="506">
        <v>3.0</v>
      </c>
      <c r="L1556" s="506">
        <v>3.0</v>
      </c>
      <c r="M1556" s="506">
        <v>3.0</v>
      </c>
      <c r="N1556" s="506">
        <v>4.0</v>
      </c>
      <c r="O1556" s="506">
        <v>13.0</v>
      </c>
      <c r="P1556" s="507">
        <f>SUM(J1556,O1556)</f>
        <v>22.25</v>
      </c>
    </row>
    <row r="1557" ht="15.75" customHeight="1">
      <c r="A1557" s="394"/>
      <c r="B1557" s="15"/>
      <c r="C1557" s="15"/>
      <c r="D1557" s="15"/>
      <c r="E1557" s="505">
        <v>3.0</v>
      </c>
      <c r="F1557" s="505">
        <v>2.0</v>
      </c>
      <c r="G1557" s="505">
        <v>3.0</v>
      </c>
      <c r="H1557" s="505">
        <v>2.0</v>
      </c>
      <c r="I1557" s="505">
        <v>10.0</v>
      </c>
      <c r="J1557" s="15"/>
      <c r="K1557" s="15"/>
      <c r="L1557" s="15"/>
      <c r="M1557" s="15"/>
      <c r="N1557" s="15"/>
      <c r="O1557" s="15"/>
      <c r="P1557" s="15"/>
    </row>
    <row r="1558" ht="15.75" customHeight="1">
      <c r="A1558" s="394"/>
      <c r="B1558" s="15"/>
      <c r="C1558" s="15"/>
      <c r="D1558" s="15"/>
      <c r="E1558" s="505">
        <v>3.0</v>
      </c>
      <c r="F1558" s="505">
        <v>2.0</v>
      </c>
      <c r="G1558" s="505">
        <v>3.0</v>
      </c>
      <c r="H1558" s="505">
        <v>2.0</v>
      </c>
      <c r="I1558" s="505">
        <v>10.0</v>
      </c>
      <c r="J1558" s="15"/>
      <c r="K1558" s="15"/>
      <c r="L1558" s="15"/>
      <c r="M1558" s="15"/>
      <c r="N1558" s="15"/>
      <c r="O1558" s="15"/>
      <c r="P1558" s="15"/>
    </row>
    <row r="1559" ht="15.75" customHeight="1">
      <c r="A1559" s="394"/>
      <c r="B1559" s="15"/>
      <c r="C1559" s="15"/>
      <c r="D1559" s="15"/>
      <c r="E1559" s="505">
        <v>3.0</v>
      </c>
      <c r="F1559" s="505">
        <v>2.0</v>
      </c>
      <c r="G1559" s="505">
        <v>2.0</v>
      </c>
      <c r="H1559" s="505">
        <v>2.0</v>
      </c>
      <c r="I1559" s="505">
        <v>9.0</v>
      </c>
      <c r="J1559" s="15"/>
      <c r="K1559" s="15"/>
      <c r="L1559" s="15"/>
      <c r="M1559" s="15"/>
      <c r="N1559" s="15"/>
      <c r="O1559" s="15"/>
      <c r="P1559" s="15"/>
    </row>
    <row r="1560" ht="15.75" customHeight="1">
      <c r="A1560" s="394"/>
      <c r="B1560" s="15"/>
      <c r="C1560" s="15"/>
      <c r="D1560" s="15"/>
      <c r="E1560" s="505">
        <v>2.0</v>
      </c>
      <c r="F1560" s="505">
        <v>2.0</v>
      </c>
      <c r="G1560" s="505">
        <v>3.0</v>
      </c>
      <c r="H1560" s="505">
        <v>2.0</v>
      </c>
      <c r="I1560" s="505">
        <v>9.0</v>
      </c>
      <c r="J1560" s="15"/>
      <c r="K1560" s="15"/>
      <c r="L1560" s="15"/>
      <c r="M1560" s="15"/>
      <c r="N1560" s="15"/>
      <c r="O1560" s="15"/>
      <c r="P1560" s="15"/>
    </row>
    <row r="1561" ht="15.75" customHeight="1">
      <c r="A1561" s="394"/>
      <c r="B1561" s="15"/>
      <c r="C1561" s="15"/>
      <c r="D1561" s="15"/>
      <c r="E1561" s="505">
        <v>3.0</v>
      </c>
      <c r="F1561" s="505">
        <v>2.0</v>
      </c>
      <c r="G1561" s="505">
        <v>2.0</v>
      </c>
      <c r="H1561" s="505">
        <v>2.0</v>
      </c>
      <c r="I1561" s="505">
        <v>9.0</v>
      </c>
      <c r="J1561" s="15"/>
      <c r="K1561" s="15"/>
      <c r="L1561" s="15"/>
      <c r="M1561" s="15"/>
      <c r="N1561" s="15"/>
      <c r="O1561" s="15"/>
      <c r="P1561" s="15"/>
    </row>
    <row r="1562" ht="15.75" customHeight="1">
      <c r="A1562" s="394"/>
      <c r="B1562" s="15"/>
      <c r="C1562" s="15"/>
      <c r="D1562" s="15"/>
      <c r="E1562" s="505">
        <v>2.0</v>
      </c>
      <c r="F1562" s="505">
        <v>1.0</v>
      </c>
      <c r="G1562" s="505">
        <v>3.0</v>
      </c>
      <c r="H1562" s="505">
        <v>2.0</v>
      </c>
      <c r="I1562" s="505">
        <v>8.0</v>
      </c>
      <c r="J1562" s="15"/>
      <c r="K1562" s="15"/>
      <c r="L1562" s="15"/>
      <c r="M1562" s="15"/>
      <c r="N1562" s="15"/>
      <c r="O1562" s="15"/>
      <c r="P1562" s="15"/>
    </row>
    <row r="1563" ht="15.75" customHeight="1">
      <c r="A1563" s="394"/>
      <c r="B1563" s="15"/>
      <c r="C1563" s="15"/>
      <c r="D1563" s="15"/>
      <c r="E1563" s="505">
        <v>3.0</v>
      </c>
      <c r="F1563" s="505">
        <v>1.0</v>
      </c>
      <c r="G1563" s="505">
        <v>2.0</v>
      </c>
      <c r="H1563" s="505">
        <v>2.0</v>
      </c>
      <c r="I1563" s="505">
        <v>8.0</v>
      </c>
      <c r="J1563" s="15"/>
      <c r="K1563" s="15"/>
      <c r="L1563" s="15"/>
      <c r="M1563" s="15"/>
      <c r="N1563" s="15"/>
      <c r="O1563" s="15"/>
      <c r="P1563" s="15"/>
    </row>
    <row r="1564" ht="15.75" customHeight="1">
      <c r="A1564" s="394"/>
      <c r="B1564" s="15"/>
      <c r="C1564" s="15"/>
      <c r="D1564" s="15"/>
      <c r="E1564" s="505">
        <v>3.0</v>
      </c>
      <c r="F1564" s="505">
        <v>2.0</v>
      </c>
      <c r="G1564" s="505">
        <v>2.0</v>
      </c>
      <c r="H1564" s="505">
        <v>2.0</v>
      </c>
      <c r="I1564" s="505">
        <v>9.0</v>
      </c>
      <c r="J1564" s="15"/>
      <c r="K1564" s="15"/>
      <c r="L1564" s="15"/>
      <c r="M1564" s="15"/>
      <c r="N1564" s="15"/>
      <c r="O1564" s="15"/>
      <c r="P1564" s="15"/>
    </row>
    <row r="1565" ht="15.75" customHeight="1">
      <c r="A1565" s="394"/>
      <c r="B1565" s="15"/>
      <c r="C1565" s="15"/>
      <c r="D1565" s="15"/>
      <c r="E1565" s="505">
        <v>2.0</v>
      </c>
      <c r="F1565" s="505">
        <v>2.0</v>
      </c>
      <c r="G1565" s="505">
        <v>3.0</v>
      </c>
      <c r="H1565" s="505">
        <v>2.0</v>
      </c>
      <c r="I1565" s="505">
        <v>9.0</v>
      </c>
      <c r="J1565" s="15"/>
      <c r="K1565" s="15"/>
      <c r="L1565" s="15"/>
      <c r="M1565" s="15"/>
      <c r="N1565" s="15"/>
      <c r="O1565" s="15"/>
      <c r="P1565" s="15"/>
    </row>
    <row r="1566" ht="15.75" customHeight="1">
      <c r="A1566" s="394"/>
      <c r="B1566" s="15"/>
      <c r="C1566" s="15"/>
      <c r="D1566" s="15"/>
      <c r="E1566" s="505">
        <v>3.0</v>
      </c>
      <c r="F1566" s="505">
        <v>2.0</v>
      </c>
      <c r="G1566" s="505">
        <v>3.0</v>
      </c>
      <c r="H1566" s="505">
        <v>2.0</v>
      </c>
      <c r="I1566" s="505">
        <v>10.0</v>
      </c>
      <c r="J1566" s="15"/>
      <c r="K1566" s="15"/>
      <c r="L1566" s="15"/>
      <c r="M1566" s="15"/>
      <c r="N1566" s="15"/>
      <c r="O1566" s="15"/>
      <c r="P1566" s="15"/>
    </row>
    <row r="1567" ht="15.75" customHeight="1">
      <c r="A1567" s="394"/>
      <c r="B1567" s="15"/>
      <c r="C1567" s="15"/>
      <c r="D1567" s="15"/>
      <c r="E1567" s="505">
        <v>3.0</v>
      </c>
      <c r="F1567" s="505">
        <v>2.0</v>
      </c>
      <c r="G1567" s="505">
        <v>3.0</v>
      </c>
      <c r="H1567" s="505">
        <v>2.0</v>
      </c>
      <c r="I1567" s="505">
        <v>10.0</v>
      </c>
      <c r="J1567" s="15"/>
      <c r="K1567" s="15"/>
      <c r="L1567" s="15"/>
      <c r="M1567" s="15"/>
      <c r="N1567" s="15"/>
      <c r="O1567" s="15"/>
      <c r="P1567" s="15"/>
    </row>
    <row r="1568" ht="15.75" customHeight="1">
      <c r="A1568" s="394"/>
      <c r="B1568" s="15"/>
      <c r="C1568" s="15"/>
      <c r="D1568" s="15"/>
      <c r="E1568" s="505"/>
      <c r="F1568" s="505"/>
      <c r="G1568" s="505"/>
      <c r="H1568" s="505"/>
      <c r="I1568" s="505"/>
      <c r="J1568" s="15"/>
      <c r="K1568" s="15"/>
      <c r="L1568" s="15"/>
      <c r="M1568" s="15"/>
      <c r="N1568" s="15"/>
      <c r="O1568" s="15"/>
      <c r="P1568" s="15"/>
    </row>
    <row r="1569" ht="15.75" customHeight="1">
      <c r="A1569" s="394"/>
      <c r="B1569" s="16"/>
      <c r="C1569" s="16"/>
      <c r="D1569" s="16"/>
      <c r="E1569" s="505"/>
      <c r="F1569" s="505"/>
      <c r="G1569" s="505"/>
      <c r="H1569" s="505"/>
      <c r="I1569" s="505"/>
      <c r="J1569" s="16"/>
      <c r="K1569" s="16"/>
      <c r="L1569" s="16"/>
      <c r="M1569" s="16"/>
      <c r="N1569" s="16"/>
      <c r="O1569" s="16"/>
      <c r="P1569" s="16"/>
    </row>
    <row r="1570" ht="15.75" customHeight="1">
      <c r="A1570" s="480">
        <v>131.0</v>
      </c>
      <c r="B1570" s="481" t="s">
        <v>390</v>
      </c>
      <c r="C1570" s="482" t="s">
        <v>391</v>
      </c>
      <c r="D1570" s="483" t="s">
        <v>392</v>
      </c>
      <c r="E1570" s="505">
        <v>3.0</v>
      </c>
      <c r="F1570" s="505">
        <v>2.0</v>
      </c>
      <c r="G1570" s="505">
        <v>3.0</v>
      </c>
      <c r="H1570" s="505">
        <v>2.0</v>
      </c>
      <c r="I1570" s="505">
        <v>10.0</v>
      </c>
      <c r="J1570" s="506">
        <v>9.25</v>
      </c>
      <c r="K1570" s="506">
        <v>3.0</v>
      </c>
      <c r="L1570" s="506">
        <v>3.0</v>
      </c>
      <c r="M1570" s="506">
        <v>2.0</v>
      </c>
      <c r="N1570" s="506">
        <v>3.0</v>
      </c>
      <c r="O1570" s="506">
        <v>11.0</v>
      </c>
      <c r="P1570" s="507">
        <f>SUM(J1570,O1570)</f>
        <v>20.25</v>
      </c>
    </row>
    <row r="1571" ht="15.75" customHeight="1">
      <c r="A1571" s="394"/>
      <c r="B1571" s="15"/>
      <c r="C1571" s="15"/>
      <c r="D1571" s="15"/>
      <c r="E1571" s="505">
        <v>3.0</v>
      </c>
      <c r="F1571" s="505">
        <v>2.0</v>
      </c>
      <c r="G1571" s="505">
        <v>3.0</v>
      </c>
      <c r="H1571" s="505">
        <v>2.0</v>
      </c>
      <c r="I1571" s="505">
        <v>10.0</v>
      </c>
      <c r="J1571" s="15"/>
      <c r="K1571" s="15"/>
      <c r="L1571" s="15"/>
      <c r="M1571" s="15"/>
      <c r="N1571" s="15"/>
      <c r="O1571" s="15"/>
      <c r="P1571" s="15"/>
    </row>
    <row r="1572" ht="15.75" customHeight="1">
      <c r="A1572" s="394"/>
      <c r="B1572" s="15"/>
      <c r="C1572" s="15"/>
      <c r="D1572" s="15"/>
      <c r="E1572" s="505">
        <v>3.0</v>
      </c>
      <c r="F1572" s="505">
        <v>2.0</v>
      </c>
      <c r="G1572" s="505">
        <v>3.0</v>
      </c>
      <c r="H1572" s="505">
        <v>2.0</v>
      </c>
      <c r="I1572" s="505">
        <v>10.0</v>
      </c>
      <c r="J1572" s="15"/>
      <c r="K1572" s="15"/>
      <c r="L1572" s="15"/>
      <c r="M1572" s="15"/>
      <c r="N1572" s="15"/>
      <c r="O1572" s="15"/>
      <c r="P1572" s="15"/>
    </row>
    <row r="1573" ht="15.75" customHeight="1">
      <c r="A1573" s="394"/>
      <c r="B1573" s="15"/>
      <c r="C1573" s="15"/>
      <c r="D1573" s="15"/>
      <c r="E1573" s="505">
        <v>3.0</v>
      </c>
      <c r="F1573" s="505">
        <v>2.0</v>
      </c>
      <c r="G1573" s="505">
        <v>2.0</v>
      </c>
      <c r="H1573" s="505">
        <v>2.0</v>
      </c>
      <c r="I1573" s="505">
        <v>9.0</v>
      </c>
      <c r="J1573" s="15"/>
      <c r="K1573" s="15"/>
      <c r="L1573" s="15"/>
      <c r="M1573" s="15"/>
      <c r="N1573" s="15"/>
      <c r="O1573" s="15"/>
      <c r="P1573" s="15"/>
    </row>
    <row r="1574" ht="15.75" customHeight="1">
      <c r="A1574" s="394"/>
      <c r="B1574" s="15"/>
      <c r="C1574" s="15"/>
      <c r="D1574" s="15"/>
      <c r="E1574" s="505">
        <v>2.0</v>
      </c>
      <c r="F1574" s="505">
        <v>2.0</v>
      </c>
      <c r="G1574" s="505">
        <v>3.0</v>
      </c>
      <c r="H1574" s="505">
        <v>2.0</v>
      </c>
      <c r="I1574" s="505">
        <v>9.0</v>
      </c>
      <c r="J1574" s="15"/>
      <c r="K1574" s="15"/>
      <c r="L1574" s="15"/>
      <c r="M1574" s="15"/>
      <c r="N1574" s="15"/>
      <c r="O1574" s="15"/>
      <c r="P1574" s="15"/>
    </row>
    <row r="1575" ht="15.75" customHeight="1">
      <c r="A1575" s="394"/>
      <c r="B1575" s="15"/>
      <c r="C1575" s="15"/>
      <c r="D1575" s="15"/>
      <c r="E1575" s="505">
        <v>3.0</v>
      </c>
      <c r="F1575" s="505">
        <v>2.0</v>
      </c>
      <c r="G1575" s="505">
        <v>2.0</v>
      </c>
      <c r="H1575" s="505">
        <v>2.0</v>
      </c>
      <c r="I1575" s="505">
        <v>9.0</v>
      </c>
      <c r="J1575" s="15"/>
      <c r="K1575" s="15"/>
      <c r="L1575" s="15"/>
      <c r="M1575" s="15"/>
      <c r="N1575" s="15"/>
      <c r="O1575" s="15"/>
      <c r="P1575" s="15"/>
    </row>
    <row r="1576" ht="15.75" customHeight="1">
      <c r="A1576" s="394"/>
      <c r="B1576" s="15"/>
      <c r="C1576" s="15"/>
      <c r="D1576" s="15"/>
      <c r="E1576" s="505">
        <v>2.0</v>
      </c>
      <c r="F1576" s="505">
        <v>1.0</v>
      </c>
      <c r="G1576" s="505">
        <v>3.0</v>
      </c>
      <c r="H1576" s="505">
        <v>2.0</v>
      </c>
      <c r="I1576" s="505">
        <v>8.0</v>
      </c>
      <c r="J1576" s="15"/>
      <c r="K1576" s="15"/>
      <c r="L1576" s="15"/>
      <c r="M1576" s="15"/>
      <c r="N1576" s="15"/>
      <c r="O1576" s="15"/>
      <c r="P1576" s="15"/>
    </row>
    <row r="1577" ht="15.75" customHeight="1">
      <c r="A1577" s="394"/>
      <c r="B1577" s="15"/>
      <c r="C1577" s="15"/>
      <c r="D1577" s="15"/>
      <c r="E1577" s="505">
        <v>3.0</v>
      </c>
      <c r="F1577" s="505">
        <v>1.0</v>
      </c>
      <c r="G1577" s="505">
        <v>2.0</v>
      </c>
      <c r="H1577" s="505">
        <v>2.0</v>
      </c>
      <c r="I1577" s="505">
        <v>8.0</v>
      </c>
      <c r="J1577" s="15"/>
      <c r="K1577" s="15"/>
      <c r="L1577" s="15"/>
      <c r="M1577" s="15"/>
      <c r="N1577" s="15"/>
      <c r="O1577" s="15"/>
      <c r="P1577" s="15"/>
    </row>
    <row r="1578" ht="15.75" customHeight="1">
      <c r="A1578" s="394"/>
      <c r="B1578" s="15"/>
      <c r="C1578" s="15"/>
      <c r="D1578" s="15"/>
      <c r="E1578" s="505">
        <v>3.0</v>
      </c>
      <c r="F1578" s="505">
        <v>2.0</v>
      </c>
      <c r="G1578" s="505">
        <v>2.0</v>
      </c>
      <c r="H1578" s="505">
        <v>2.0</v>
      </c>
      <c r="I1578" s="505">
        <v>9.0</v>
      </c>
      <c r="J1578" s="15"/>
      <c r="K1578" s="15"/>
      <c r="L1578" s="15"/>
      <c r="M1578" s="15"/>
      <c r="N1578" s="15"/>
      <c r="O1578" s="15"/>
      <c r="P1578" s="15"/>
    </row>
    <row r="1579" ht="15.75" customHeight="1">
      <c r="A1579" s="394"/>
      <c r="B1579" s="15"/>
      <c r="C1579" s="15"/>
      <c r="D1579" s="15"/>
      <c r="E1579" s="505">
        <v>2.0</v>
      </c>
      <c r="F1579" s="505">
        <v>2.0</v>
      </c>
      <c r="G1579" s="505">
        <v>3.0</v>
      </c>
      <c r="H1579" s="505">
        <v>2.0</v>
      </c>
      <c r="I1579" s="505">
        <v>9.0</v>
      </c>
      <c r="J1579" s="15"/>
      <c r="K1579" s="15"/>
      <c r="L1579" s="15"/>
      <c r="M1579" s="15"/>
      <c r="N1579" s="15"/>
      <c r="O1579" s="15"/>
      <c r="P1579" s="15"/>
    </row>
    <row r="1580" ht="15.75" customHeight="1">
      <c r="A1580" s="394"/>
      <c r="B1580" s="15"/>
      <c r="C1580" s="15"/>
      <c r="D1580" s="15"/>
      <c r="E1580" s="505">
        <v>3.0</v>
      </c>
      <c r="F1580" s="505">
        <v>2.0</v>
      </c>
      <c r="G1580" s="505">
        <v>3.0</v>
      </c>
      <c r="H1580" s="505">
        <v>2.0</v>
      </c>
      <c r="I1580" s="505">
        <v>10.0</v>
      </c>
      <c r="J1580" s="15"/>
      <c r="K1580" s="15"/>
      <c r="L1580" s="15"/>
      <c r="M1580" s="15"/>
      <c r="N1580" s="15"/>
      <c r="O1580" s="15"/>
      <c r="P1580" s="15"/>
    </row>
    <row r="1581" ht="15.75" customHeight="1">
      <c r="A1581" s="394"/>
      <c r="B1581" s="16"/>
      <c r="C1581" s="16"/>
      <c r="D1581" s="16"/>
      <c r="E1581" s="505">
        <v>3.0</v>
      </c>
      <c r="F1581" s="505">
        <v>2.0</v>
      </c>
      <c r="G1581" s="505">
        <v>3.0</v>
      </c>
      <c r="H1581" s="505">
        <v>2.0</v>
      </c>
      <c r="I1581" s="505">
        <v>10.0</v>
      </c>
      <c r="J1581" s="16"/>
      <c r="K1581" s="16"/>
      <c r="L1581" s="16"/>
      <c r="M1581" s="16"/>
      <c r="N1581" s="16"/>
      <c r="O1581" s="16"/>
      <c r="P1581" s="16"/>
    </row>
    <row r="1582" ht="15.75" customHeight="1">
      <c r="A1582" s="480">
        <v>132.0</v>
      </c>
      <c r="B1582" s="481" t="s">
        <v>393</v>
      </c>
      <c r="C1582" s="482" t="s">
        <v>394</v>
      </c>
      <c r="D1582" s="483" t="s">
        <v>395</v>
      </c>
      <c r="E1582" s="505">
        <v>3.0</v>
      </c>
      <c r="F1582" s="505">
        <v>2.0</v>
      </c>
      <c r="G1582" s="505">
        <v>3.0</v>
      </c>
      <c r="H1582" s="505">
        <v>2.0</v>
      </c>
      <c r="I1582" s="505">
        <v>10.0</v>
      </c>
      <c r="J1582" s="506">
        <v>9.7</v>
      </c>
      <c r="K1582" s="506">
        <v>3.0</v>
      </c>
      <c r="L1582" s="506">
        <v>3.0</v>
      </c>
      <c r="M1582" s="506">
        <v>3.0</v>
      </c>
      <c r="N1582" s="506">
        <v>4.0</v>
      </c>
      <c r="O1582" s="506">
        <v>13.0</v>
      </c>
      <c r="P1582" s="507">
        <f>SUM(J1582,O1582)</f>
        <v>22.7</v>
      </c>
    </row>
    <row r="1583" ht="15.75" customHeight="1">
      <c r="A1583" s="394"/>
      <c r="B1583" s="15"/>
      <c r="C1583" s="15"/>
      <c r="D1583" s="15"/>
      <c r="E1583" s="505">
        <v>3.0</v>
      </c>
      <c r="F1583" s="505">
        <v>2.0</v>
      </c>
      <c r="G1583" s="505">
        <v>3.0</v>
      </c>
      <c r="H1583" s="505">
        <v>2.0</v>
      </c>
      <c r="I1583" s="505">
        <v>10.0</v>
      </c>
      <c r="J1583" s="15"/>
      <c r="K1583" s="15"/>
      <c r="L1583" s="15"/>
      <c r="M1583" s="15"/>
      <c r="N1583" s="15"/>
      <c r="O1583" s="15"/>
      <c r="P1583" s="15"/>
    </row>
    <row r="1584" ht="15.75" customHeight="1">
      <c r="A1584" s="394"/>
      <c r="B1584" s="15"/>
      <c r="C1584" s="15"/>
      <c r="D1584" s="15"/>
      <c r="E1584" s="505">
        <v>3.0</v>
      </c>
      <c r="F1584" s="505">
        <v>2.0</v>
      </c>
      <c r="G1584" s="505">
        <v>3.0</v>
      </c>
      <c r="H1584" s="505">
        <v>2.0</v>
      </c>
      <c r="I1584" s="505">
        <v>10.0</v>
      </c>
      <c r="J1584" s="15"/>
      <c r="K1584" s="15"/>
      <c r="L1584" s="15"/>
      <c r="M1584" s="15"/>
      <c r="N1584" s="15"/>
      <c r="O1584" s="15"/>
      <c r="P1584" s="15"/>
    </row>
    <row r="1585" ht="15.75" customHeight="1">
      <c r="A1585" s="394"/>
      <c r="B1585" s="15"/>
      <c r="C1585" s="15"/>
      <c r="D1585" s="15"/>
      <c r="E1585" s="505">
        <v>3.0</v>
      </c>
      <c r="F1585" s="505">
        <v>2.0</v>
      </c>
      <c r="G1585" s="505">
        <v>3.0</v>
      </c>
      <c r="H1585" s="505">
        <v>2.0</v>
      </c>
      <c r="I1585" s="505">
        <v>10.0</v>
      </c>
      <c r="J1585" s="15"/>
      <c r="K1585" s="15"/>
      <c r="L1585" s="15"/>
      <c r="M1585" s="15"/>
      <c r="N1585" s="15"/>
      <c r="O1585" s="15"/>
      <c r="P1585" s="15"/>
    </row>
    <row r="1586" ht="15.75" customHeight="1">
      <c r="A1586" s="394"/>
      <c r="B1586" s="15"/>
      <c r="C1586" s="15"/>
      <c r="D1586" s="15"/>
      <c r="E1586" s="505">
        <v>3.0</v>
      </c>
      <c r="F1586" s="505">
        <v>2.0</v>
      </c>
      <c r="G1586" s="505">
        <v>3.0</v>
      </c>
      <c r="H1586" s="505">
        <v>2.0</v>
      </c>
      <c r="I1586" s="505">
        <v>10.0</v>
      </c>
      <c r="J1586" s="15"/>
      <c r="K1586" s="15"/>
      <c r="L1586" s="15"/>
      <c r="M1586" s="15"/>
      <c r="N1586" s="15"/>
      <c r="O1586" s="15"/>
      <c r="P1586" s="15"/>
    </row>
    <row r="1587" ht="15.75" customHeight="1">
      <c r="A1587" s="394"/>
      <c r="B1587" s="15"/>
      <c r="C1587" s="15"/>
      <c r="D1587" s="15"/>
      <c r="E1587" s="505">
        <v>3.0</v>
      </c>
      <c r="F1587" s="505">
        <v>2.0</v>
      </c>
      <c r="G1587" s="505">
        <v>3.0</v>
      </c>
      <c r="H1587" s="505">
        <v>2.0</v>
      </c>
      <c r="I1587" s="505">
        <v>10.0</v>
      </c>
      <c r="J1587" s="15"/>
      <c r="K1587" s="15"/>
      <c r="L1587" s="15"/>
      <c r="M1587" s="15"/>
      <c r="N1587" s="15"/>
      <c r="O1587" s="15"/>
      <c r="P1587" s="15"/>
    </row>
    <row r="1588" ht="15.75" customHeight="1">
      <c r="A1588" s="394"/>
      <c r="B1588" s="15"/>
      <c r="C1588" s="15"/>
      <c r="D1588" s="15"/>
      <c r="E1588" s="505">
        <v>3.0</v>
      </c>
      <c r="F1588" s="505">
        <v>2.0</v>
      </c>
      <c r="G1588" s="505">
        <v>3.0</v>
      </c>
      <c r="H1588" s="505">
        <v>2.0</v>
      </c>
      <c r="I1588" s="505">
        <v>10.0</v>
      </c>
      <c r="J1588" s="15"/>
      <c r="K1588" s="15"/>
      <c r="L1588" s="15"/>
      <c r="M1588" s="15"/>
      <c r="N1588" s="15"/>
      <c r="O1588" s="15"/>
      <c r="P1588" s="15"/>
    </row>
    <row r="1589" ht="15.75" customHeight="1">
      <c r="A1589" s="394"/>
      <c r="B1589" s="15"/>
      <c r="C1589" s="15"/>
      <c r="D1589" s="15"/>
      <c r="E1589" s="505">
        <v>2.0</v>
      </c>
      <c r="F1589" s="505">
        <v>2.0</v>
      </c>
      <c r="G1589" s="505">
        <v>3.0</v>
      </c>
      <c r="H1589" s="505">
        <v>2.0</v>
      </c>
      <c r="I1589" s="505">
        <v>9.0</v>
      </c>
      <c r="J1589" s="15"/>
      <c r="K1589" s="15"/>
      <c r="L1589" s="15"/>
      <c r="M1589" s="15"/>
      <c r="N1589" s="15"/>
      <c r="O1589" s="15"/>
      <c r="P1589" s="15"/>
    </row>
    <row r="1590" ht="15.75" customHeight="1">
      <c r="A1590" s="394"/>
      <c r="B1590" s="15"/>
      <c r="C1590" s="15"/>
      <c r="D1590" s="15"/>
      <c r="E1590" s="505">
        <v>3.0</v>
      </c>
      <c r="F1590" s="505">
        <v>2.0</v>
      </c>
      <c r="G1590" s="505">
        <v>2.0</v>
      </c>
      <c r="H1590" s="505">
        <v>2.0</v>
      </c>
      <c r="I1590" s="505">
        <v>9.0</v>
      </c>
      <c r="J1590" s="15"/>
      <c r="K1590" s="15"/>
      <c r="L1590" s="15"/>
      <c r="M1590" s="15"/>
      <c r="N1590" s="15"/>
      <c r="O1590" s="15"/>
      <c r="P1590" s="15"/>
    </row>
    <row r="1591" ht="15.75" customHeight="1">
      <c r="A1591" s="394"/>
      <c r="B1591" s="15"/>
      <c r="C1591" s="15"/>
      <c r="D1591" s="15"/>
      <c r="E1591" s="505">
        <v>3.0</v>
      </c>
      <c r="F1591" s="505">
        <v>2.0</v>
      </c>
      <c r="G1591" s="505">
        <v>2.0</v>
      </c>
      <c r="H1591" s="505">
        <v>2.0</v>
      </c>
      <c r="I1591" s="505">
        <v>9.0</v>
      </c>
      <c r="J1591" s="15"/>
      <c r="K1591" s="15"/>
      <c r="L1591" s="15"/>
      <c r="M1591" s="15"/>
      <c r="N1591" s="15"/>
      <c r="O1591" s="15"/>
      <c r="P1591" s="15"/>
    </row>
    <row r="1592" ht="15.75" customHeight="1">
      <c r="A1592" s="394"/>
      <c r="B1592" s="15"/>
      <c r="C1592" s="15"/>
      <c r="D1592" s="15"/>
      <c r="E1592" s="505">
        <v>2.0</v>
      </c>
      <c r="F1592" s="505">
        <v>2.0</v>
      </c>
      <c r="G1592" s="505">
        <v>3.0</v>
      </c>
      <c r="H1592" s="505">
        <v>2.0</v>
      </c>
      <c r="I1592" s="505">
        <v>9.0</v>
      </c>
      <c r="J1592" s="15"/>
      <c r="K1592" s="15"/>
      <c r="L1592" s="15"/>
      <c r="M1592" s="15"/>
      <c r="N1592" s="15"/>
      <c r="O1592" s="15"/>
      <c r="P1592" s="15"/>
    </row>
    <row r="1593" ht="15.75" customHeight="1">
      <c r="A1593" s="394"/>
      <c r="B1593" s="15"/>
      <c r="C1593" s="15"/>
      <c r="D1593" s="15"/>
      <c r="E1593" s="505">
        <v>3.0</v>
      </c>
      <c r="F1593" s="505">
        <v>2.0</v>
      </c>
      <c r="G1593" s="505">
        <v>3.0</v>
      </c>
      <c r="H1593" s="505">
        <v>2.0</v>
      </c>
      <c r="I1593" s="505">
        <v>10.0</v>
      </c>
      <c r="J1593" s="15"/>
      <c r="K1593" s="15"/>
      <c r="L1593" s="15"/>
      <c r="M1593" s="15"/>
      <c r="N1593" s="15"/>
      <c r="O1593" s="15"/>
      <c r="P1593" s="15"/>
    </row>
    <row r="1594" ht="15.75" customHeight="1">
      <c r="A1594" s="394"/>
      <c r="B1594" s="15"/>
      <c r="C1594" s="15"/>
      <c r="D1594" s="15"/>
      <c r="E1594" s="505">
        <v>3.0</v>
      </c>
      <c r="F1594" s="505">
        <v>2.0</v>
      </c>
      <c r="G1594" s="505">
        <v>3.0</v>
      </c>
      <c r="H1594" s="505">
        <v>2.0</v>
      </c>
      <c r="I1594" s="505">
        <v>10.0</v>
      </c>
      <c r="J1594" s="15"/>
      <c r="K1594" s="15"/>
      <c r="L1594" s="15"/>
      <c r="M1594" s="15"/>
      <c r="N1594" s="15"/>
      <c r="O1594" s="15"/>
      <c r="P1594" s="15"/>
    </row>
    <row r="1595" ht="15.75" customHeight="1">
      <c r="A1595" s="80"/>
      <c r="B1595" s="16"/>
      <c r="C1595" s="16"/>
      <c r="D1595" s="16"/>
      <c r="E1595" s="505">
        <v>3.0</v>
      </c>
      <c r="F1595" s="505">
        <v>2.0</v>
      </c>
      <c r="G1595" s="505">
        <v>3.0</v>
      </c>
      <c r="H1595" s="505">
        <v>2.0</v>
      </c>
      <c r="I1595" s="505">
        <v>10.0</v>
      </c>
      <c r="J1595" s="16"/>
      <c r="K1595" s="16"/>
      <c r="L1595" s="16"/>
      <c r="M1595" s="16"/>
      <c r="N1595" s="16"/>
      <c r="O1595" s="16"/>
      <c r="P1595" s="16"/>
    </row>
    <row r="1596" ht="15.75" customHeight="1">
      <c r="A1596" s="480">
        <v>133.0</v>
      </c>
      <c r="B1596" s="481" t="s">
        <v>396</v>
      </c>
      <c r="C1596" s="482" t="s">
        <v>397</v>
      </c>
      <c r="D1596" s="483" t="s">
        <v>398</v>
      </c>
      <c r="E1596" s="505">
        <v>3.0</v>
      </c>
      <c r="F1596" s="505">
        <v>2.0</v>
      </c>
      <c r="G1596" s="505">
        <v>3.0</v>
      </c>
      <c r="H1596" s="505">
        <v>2.0</v>
      </c>
      <c r="I1596" s="505">
        <v>10.0</v>
      </c>
      <c r="J1596" s="506">
        <v>9.25</v>
      </c>
      <c r="K1596" s="506">
        <v>3.0</v>
      </c>
      <c r="L1596" s="506">
        <v>3.0</v>
      </c>
      <c r="M1596" s="506">
        <v>3.0</v>
      </c>
      <c r="N1596" s="506">
        <v>5.0</v>
      </c>
      <c r="O1596" s="506">
        <v>14.0</v>
      </c>
      <c r="P1596" s="507">
        <f>SUM(J1596,O1596)</f>
        <v>23.25</v>
      </c>
    </row>
    <row r="1597" ht="15.75" customHeight="1">
      <c r="A1597" s="394"/>
      <c r="B1597" s="15"/>
      <c r="C1597" s="15"/>
      <c r="D1597" s="15"/>
      <c r="E1597" s="505">
        <v>3.0</v>
      </c>
      <c r="F1597" s="505">
        <v>2.0</v>
      </c>
      <c r="G1597" s="505">
        <v>3.0</v>
      </c>
      <c r="H1597" s="505">
        <v>2.0</v>
      </c>
      <c r="I1597" s="505">
        <v>10.0</v>
      </c>
      <c r="J1597" s="15"/>
      <c r="K1597" s="15"/>
      <c r="L1597" s="15"/>
      <c r="M1597" s="15"/>
      <c r="N1597" s="15"/>
      <c r="O1597" s="15"/>
      <c r="P1597" s="15"/>
    </row>
    <row r="1598" ht="15.75" customHeight="1">
      <c r="A1598" s="394"/>
      <c r="B1598" s="15"/>
      <c r="C1598" s="15"/>
      <c r="D1598" s="15"/>
      <c r="E1598" s="505">
        <v>3.0</v>
      </c>
      <c r="F1598" s="505">
        <v>2.0</v>
      </c>
      <c r="G1598" s="505">
        <v>3.0</v>
      </c>
      <c r="H1598" s="505">
        <v>2.0</v>
      </c>
      <c r="I1598" s="505">
        <v>10.0</v>
      </c>
      <c r="J1598" s="15"/>
      <c r="K1598" s="15"/>
      <c r="L1598" s="15"/>
      <c r="M1598" s="15"/>
      <c r="N1598" s="15"/>
      <c r="O1598" s="15"/>
      <c r="P1598" s="15"/>
    </row>
    <row r="1599" ht="15.75" customHeight="1">
      <c r="A1599" s="394"/>
      <c r="B1599" s="15"/>
      <c r="C1599" s="15"/>
      <c r="D1599" s="15"/>
      <c r="E1599" s="505">
        <v>3.0</v>
      </c>
      <c r="F1599" s="505">
        <v>2.0</v>
      </c>
      <c r="G1599" s="505">
        <v>2.0</v>
      </c>
      <c r="H1599" s="505">
        <v>2.0</v>
      </c>
      <c r="I1599" s="505">
        <v>9.0</v>
      </c>
      <c r="J1599" s="15"/>
      <c r="K1599" s="15"/>
      <c r="L1599" s="15"/>
      <c r="M1599" s="15"/>
      <c r="N1599" s="15"/>
      <c r="O1599" s="15"/>
      <c r="P1599" s="15"/>
    </row>
    <row r="1600" ht="15.75" customHeight="1">
      <c r="A1600" s="394"/>
      <c r="B1600" s="15"/>
      <c r="C1600" s="15"/>
      <c r="D1600" s="15"/>
      <c r="E1600" s="505">
        <v>2.0</v>
      </c>
      <c r="F1600" s="505">
        <v>2.0</v>
      </c>
      <c r="G1600" s="505">
        <v>3.0</v>
      </c>
      <c r="H1600" s="505">
        <v>2.0</v>
      </c>
      <c r="I1600" s="505">
        <v>9.0</v>
      </c>
      <c r="J1600" s="15"/>
      <c r="K1600" s="15"/>
      <c r="L1600" s="15"/>
      <c r="M1600" s="15"/>
      <c r="N1600" s="15"/>
      <c r="O1600" s="15"/>
      <c r="P1600" s="15"/>
    </row>
    <row r="1601" ht="15.75" customHeight="1">
      <c r="A1601" s="394"/>
      <c r="B1601" s="15"/>
      <c r="C1601" s="15"/>
      <c r="D1601" s="15"/>
      <c r="E1601" s="505">
        <v>3.0</v>
      </c>
      <c r="F1601" s="505">
        <v>2.0</v>
      </c>
      <c r="G1601" s="505">
        <v>2.0</v>
      </c>
      <c r="H1601" s="505">
        <v>2.0</v>
      </c>
      <c r="I1601" s="505">
        <v>9.0</v>
      </c>
      <c r="J1601" s="15"/>
      <c r="K1601" s="15"/>
      <c r="L1601" s="15"/>
      <c r="M1601" s="15"/>
      <c r="N1601" s="15"/>
      <c r="O1601" s="15"/>
      <c r="P1601" s="15"/>
    </row>
    <row r="1602" ht="15.75" customHeight="1">
      <c r="A1602" s="394"/>
      <c r="B1602" s="15"/>
      <c r="C1602" s="15"/>
      <c r="D1602" s="15"/>
      <c r="E1602" s="505">
        <v>2.0</v>
      </c>
      <c r="F1602" s="505">
        <v>1.0</v>
      </c>
      <c r="G1602" s="505">
        <v>3.0</v>
      </c>
      <c r="H1602" s="505">
        <v>2.0</v>
      </c>
      <c r="I1602" s="505">
        <v>8.0</v>
      </c>
      <c r="J1602" s="15"/>
      <c r="K1602" s="15"/>
      <c r="L1602" s="15"/>
      <c r="M1602" s="15"/>
      <c r="N1602" s="15"/>
      <c r="O1602" s="15"/>
      <c r="P1602" s="15"/>
    </row>
    <row r="1603" ht="15.75" customHeight="1">
      <c r="A1603" s="394"/>
      <c r="B1603" s="15"/>
      <c r="C1603" s="15"/>
      <c r="D1603" s="15"/>
      <c r="E1603" s="505">
        <v>3.0</v>
      </c>
      <c r="F1603" s="505">
        <v>1.0</v>
      </c>
      <c r="G1603" s="505">
        <v>2.0</v>
      </c>
      <c r="H1603" s="505">
        <v>2.0</v>
      </c>
      <c r="I1603" s="505">
        <v>8.0</v>
      </c>
      <c r="J1603" s="15"/>
      <c r="K1603" s="15"/>
      <c r="L1603" s="15"/>
      <c r="M1603" s="15"/>
      <c r="N1603" s="15"/>
      <c r="O1603" s="15"/>
      <c r="P1603" s="15"/>
    </row>
    <row r="1604" ht="15.75" customHeight="1">
      <c r="A1604" s="394"/>
      <c r="B1604" s="15"/>
      <c r="C1604" s="15"/>
      <c r="D1604" s="15"/>
      <c r="E1604" s="505">
        <v>3.0</v>
      </c>
      <c r="F1604" s="505">
        <v>2.0</v>
      </c>
      <c r="G1604" s="505">
        <v>2.0</v>
      </c>
      <c r="H1604" s="505">
        <v>2.0</v>
      </c>
      <c r="I1604" s="505">
        <v>9.0</v>
      </c>
      <c r="J1604" s="15"/>
      <c r="K1604" s="15"/>
      <c r="L1604" s="15"/>
      <c r="M1604" s="15"/>
      <c r="N1604" s="15"/>
      <c r="O1604" s="15"/>
      <c r="P1604" s="15"/>
    </row>
    <row r="1605" ht="15.75" customHeight="1">
      <c r="A1605" s="394"/>
      <c r="B1605" s="15"/>
      <c r="C1605" s="15"/>
      <c r="D1605" s="15"/>
      <c r="E1605" s="505">
        <v>2.0</v>
      </c>
      <c r="F1605" s="505">
        <v>2.0</v>
      </c>
      <c r="G1605" s="505">
        <v>3.0</v>
      </c>
      <c r="H1605" s="505">
        <v>2.0</v>
      </c>
      <c r="I1605" s="505">
        <v>9.0</v>
      </c>
      <c r="J1605" s="15"/>
      <c r="K1605" s="15"/>
      <c r="L1605" s="15"/>
      <c r="M1605" s="15"/>
      <c r="N1605" s="15"/>
      <c r="O1605" s="15"/>
      <c r="P1605" s="15"/>
    </row>
    <row r="1606" ht="15.75" customHeight="1">
      <c r="A1606" s="394"/>
      <c r="B1606" s="15"/>
      <c r="C1606" s="15"/>
      <c r="D1606" s="15"/>
      <c r="E1606" s="505">
        <v>3.0</v>
      </c>
      <c r="F1606" s="505">
        <v>2.0</v>
      </c>
      <c r="G1606" s="505">
        <v>3.0</v>
      </c>
      <c r="H1606" s="505">
        <v>2.0</v>
      </c>
      <c r="I1606" s="505">
        <v>10.0</v>
      </c>
      <c r="J1606" s="15"/>
      <c r="K1606" s="15"/>
      <c r="L1606" s="15"/>
      <c r="M1606" s="15"/>
      <c r="N1606" s="15"/>
      <c r="O1606" s="15"/>
      <c r="P1606" s="15"/>
    </row>
    <row r="1607" ht="15.75" customHeight="1">
      <c r="A1607" s="394"/>
      <c r="B1607" s="15"/>
      <c r="C1607" s="15"/>
      <c r="D1607" s="15"/>
      <c r="E1607" s="505">
        <v>3.0</v>
      </c>
      <c r="F1607" s="505">
        <v>2.0</v>
      </c>
      <c r="G1607" s="505">
        <v>3.0</v>
      </c>
      <c r="H1607" s="505">
        <v>2.0</v>
      </c>
      <c r="I1607" s="505">
        <v>10.0</v>
      </c>
      <c r="J1607" s="15"/>
      <c r="K1607" s="15"/>
      <c r="L1607" s="15"/>
      <c r="M1607" s="15"/>
      <c r="N1607" s="15"/>
      <c r="O1607" s="15"/>
      <c r="P1607" s="15"/>
    </row>
    <row r="1608" ht="15.75" customHeight="1">
      <c r="A1608" s="394"/>
      <c r="B1608" s="15"/>
      <c r="C1608" s="15"/>
      <c r="D1608" s="15"/>
      <c r="E1608" s="505"/>
      <c r="F1608" s="505"/>
      <c r="G1608" s="505"/>
      <c r="H1608" s="505"/>
      <c r="I1608" s="505"/>
      <c r="J1608" s="15"/>
      <c r="K1608" s="15"/>
      <c r="L1608" s="15"/>
      <c r="M1608" s="15"/>
      <c r="N1608" s="15"/>
      <c r="O1608" s="15"/>
      <c r="P1608" s="15"/>
    </row>
    <row r="1609" ht="15.75" customHeight="1">
      <c r="A1609" s="394"/>
      <c r="B1609" s="16"/>
      <c r="C1609" s="16"/>
      <c r="D1609" s="16"/>
      <c r="E1609" s="505"/>
      <c r="F1609" s="505"/>
      <c r="G1609" s="505"/>
      <c r="H1609" s="505"/>
      <c r="I1609" s="505"/>
      <c r="J1609" s="16"/>
      <c r="K1609" s="16"/>
      <c r="L1609" s="16"/>
      <c r="M1609" s="16"/>
      <c r="N1609" s="16"/>
      <c r="O1609" s="16"/>
      <c r="P1609" s="16"/>
    </row>
    <row r="1610" ht="15.75" customHeight="1">
      <c r="A1610" s="480">
        <v>135.0</v>
      </c>
      <c r="B1610" s="481" t="s">
        <v>399</v>
      </c>
      <c r="C1610" s="482" t="s">
        <v>400</v>
      </c>
      <c r="D1610" s="483" t="s">
        <v>401</v>
      </c>
      <c r="E1610" s="505">
        <v>3.0</v>
      </c>
      <c r="F1610" s="505">
        <v>2.0</v>
      </c>
      <c r="G1610" s="505">
        <v>3.0</v>
      </c>
      <c r="H1610" s="505">
        <v>2.0</v>
      </c>
      <c r="I1610" s="505">
        <v>10.0</v>
      </c>
      <c r="J1610" s="506">
        <v>9.7</v>
      </c>
      <c r="K1610" s="506">
        <v>3.0</v>
      </c>
      <c r="L1610" s="506">
        <v>3.0</v>
      </c>
      <c r="M1610" s="506">
        <v>3.0</v>
      </c>
      <c r="N1610" s="506">
        <v>4.0</v>
      </c>
      <c r="O1610" s="506">
        <v>13.0</v>
      </c>
      <c r="P1610" s="507">
        <f>SUM(J1610,O1610)</f>
        <v>22.7</v>
      </c>
    </row>
    <row r="1611" ht="15.75" customHeight="1">
      <c r="A1611" s="394"/>
      <c r="B1611" s="15"/>
      <c r="C1611" s="15"/>
      <c r="D1611" s="15"/>
      <c r="E1611" s="505">
        <v>3.0</v>
      </c>
      <c r="F1611" s="505">
        <v>2.0</v>
      </c>
      <c r="G1611" s="505">
        <v>3.0</v>
      </c>
      <c r="H1611" s="505">
        <v>2.0</v>
      </c>
      <c r="I1611" s="505">
        <v>10.0</v>
      </c>
      <c r="J1611" s="15"/>
      <c r="K1611" s="15"/>
      <c r="L1611" s="15"/>
      <c r="M1611" s="15"/>
      <c r="N1611" s="15"/>
      <c r="O1611" s="15"/>
      <c r="P1611" s="15"/>
    </row>
    <row r="1612" ht="15.75" customHeight="1">
      <c r="A1612" s="394"/>
      <c r="B1612" s="15"/>
      <c r="C1612" s="15"/>
      <c r="D1612" s="15"/>
      <c r="E1612" s="505">
        <v>3.0</v>
      </c>
      <c r="F1612" s="505">
        <v>2.0</v>
      </c>
      <c r="G1612" s="505">
        <v>3.0</v>
      </c>
      <c r="H1612" s="505">
        <v>2.0</v>
      </c>
      <c r="I1612" s="505">
        <v>10.0</v>
      </c>
      <c r="J1612" s="15"/>
      <c r="K1612" s="15"/>
      <c r="L1612" s="15"/>
      <c r="M1612" s="15"/>
      <c r="N1612" s="15"/>
      <c r="O1612" s="15"/>
      <c r="P1612" s="15"/>
    </row>
    <row r="1613" ht="15.75" customHeight="1">
      <c r="A1613" s="394"/>
      <c r="B1613" s="15"/>
      <c r="C1613" s="15"/>
      <c r="D1613" s="15"/>
      <c r="E1613" s="505">
        <v>3.0</v>
      </c>
      <c r="F1613" s="505">
        <v>2.0</v>
      </c>
      <c r="G1613" s="505">
        <v>3.0</v>
      </c>
      <c r="H1613" s="505">
        <v>2.0</v>
      </c>
      <c r="I1613" s="505">
        <v>10.0</v>
      </c>
      <c r="J1613" s="15"/>
      <c r="K1613" s="15"/>
      <c r="L1613" s="15"/>
      <c r="M1613" s="15"/>
      <c r="N1613" s="15"/>
      <c r="O1613" s="15"/>
      <c r="P1613" s="15"/>
    </row>
    <row r="1614" ht="15.75" customHeight="1">
      <c r="A1614" s="394"/>
      <c r="B1614" s="15"/>
      <c r="C1614" s="15"/>
      <c r="D1614" s="15"/>
      <c r="E1614" s="505">
        <v>3.0</v>
      </c>
      <c r="F1614" s="505">
        <v>2.0</v>
      </c>
      <c r="G1614" s="505">
        <v>3.0</v>
      </c>
      <c r="H1614" s="505">
        <v>2.0</v>
      </c>
      <c r="I1614" s="505">
        <v>10.0</v>
      </c>
      <c r="J1614" s="15"/>
      <c r="K1614" s="15"/>
      <c r="L1614" s="15"/>
      <c r="M1614" s="15"/>
      <c r="N1614" s="15"/>
      <c r="O1614" s="15"/>
      <c r="P1614" s="15"/>
    </row>
    <row r="1615" ht="15.75" customHeight="1">
      <c r="A1615" s="394"/>
      <c r="B1615" s="15"/>
      <c r="C1615" s="15"/>
      <c r="D1615" s="15"/>
      <c r="E1615" s="505">
        <v>3.0</v>
      </c>
      <c r="F1615" s="505">
        <v>2.0</v>
      </c>
      <c r="G1615" s="505">
        <v>2.0</v>
      </c>
      <c r="H1615" s="505">
        <v>2.0</v>
      </c>
      <c r="I1615" s="505">
        <v>9.0</v>
      </c>
      <c r="J1615" s="15"/>
      <c r="K1615" s="15"/>
      <c r="L1615" s="15"/>
      <c r="M1615" s="15"/>
      <c r="N1615" s="15"/>
      <c r="O1615" s="15"/>
      <c r="P1615" s="15"/>
    </row>
    <row r="1616" ht="15.75" customHeight="1">
      <c r="A1616" s="394"/>
      <c r="B1616" s="15"/>
      <c r="C1616" s="15"/>
      <c r="D1616" s="15"/>
      <c r="E1616" s="505">
        <v>3.0</v>
      </c>
      <c r="F1616" s="505">
        <v>2.0</v>
      </c>
      <c r="G1616" s="505">
        <v>3.0</v>
      </c>
      <c r="H1616" s="505">
        <v>2.0</v>
      </c>
      <c r="I1616" s="505">
        <v>10.0</v>
      </c>
      <c r="J1616" s="15"/>
      <c r="K1616" s="15"/>
      <c r="L1616" s="15"/>
      <c r="M1616" s="15"/>
      <c r="N1616" s="15"/>
      <c r="O1616" s="15"/>
      <c r="P1616" s="15"/>
    </row>
    <row r="1617" ht="15.75" customHeight="1">
      <c r="A1617" s="394"/>
      <c r="B1617" s="15"/>
      <c r="C1617" s="15"/>
      <c r="D1617" s="15"/>
      <c r="E1617" s="505">
        <v>3.0</v>
      </c>
      <c r="F1617" s="505">
        <v>2.0</v>
      </c>
      <c r="G1617" s="505">
        <v>3.0</v>
      </c>
      <c r="H1617" s="505">
        <v>2.0</v>
      </c>
      <c r="I1617" s="505">
        <v>10.0</v>
      </c>
      <c r="J1617" s="15"/>
      <c r="K1617" s="15"/>
      <c r="L1617" s="15"/>
      <c r="M1617" s="15"/>
      <c r="N1617" s="15"/>
      <c r="O1617" s="15"/>
      <c r="P1617" s="15"/>
    </row>
    <row r="1618" ht="15.75" customHeight="1">
      <c r="A1618" s="394"/>
      <c r="B1618" s="15"/>
      <c r="C1618" s="15"/>
      <c r="D1618" s="15"/>
      <c r="E1618" s="505">
        <v>3.0</v>
      </c>
      <c r="F1618" s="505">
        <v>2.0</v>
      </c>
      <c r="G1618" s="505">
        <v>2.0</v>
      </c>
      <c r="H1618" s="505">
        <v>2.0</v>
      </c>
      <c r="I1618" s="505">
        <v>9.0</v>
      </c>
      <c r="J1618" s="15"/>
      <c r="K1618" s="15"/>
      <c r="L1618" s="15"/>
      <c r="M1618" s="15"/>
      <c r="N1618" s="15"/>
      <c r="O1618" s="15"/>
      <c r="P1618" s="15"/>
    </row>
    <row r="1619" ht="15.75" customHeight="1">
      <c r="A1619" s="394"/>
      <c r="B1619" s="15"/>
      <c r="C1619" s="15"/>
      <c r="D1619" s="15"/>
      <c r="E1619" s="505">
        <v>3.0</v>
      </c>
      <c r="F1619" s="505">
        <v>2.0</v>
      </c>
      <c r="G1619" s="505">
        <v>2.0</v>
      </c>
      <c r="H1619" s="505">
        <v>2.0</v>
      </c>
      <c r="I1619" s="505">
        <v>9.0</v>
      </c>
      <c r="J1619" s="15"/>
      <c r="K1619" s="15"/>
      <c r="L1619" s="15"/>
      <c r="M1619" s="15"/>
      <c r="N1619" s="15"/>
      <c r="O1619" s="15"/>
      <c r="P1619" s="15"/>
    </row>
    <row r="1620" ht="15.75" customHeight="1">
      <c r="A1620" s="394"/>
      <c r="B1620" s="15"/>
      <c r="C1620" s="15"/>
      <c r="D1620" s="15"/>
      <c r="E1620" s="505">
        <v>3.0</v>
      </c>
      <c r="F1620" s="505">
        <v>2.0</v>
      </c>
      <c r="G1620" s="505">
        <v>3.0</v>
      </c>
      <c r="H1620" s="505">
        <v>2.0</v>
      </c>
      <c r="I1620" s="505">
        <v>10.0</v>
      </c>
      <c r="J1620" s="15"/>
      <c r="K1620" s="15"/>
      <c r="L1620" s="15"/>
      <c r="M1620" s="15"/>
      <c r="N1620" s="15"/>
      <c r="O1620" s="15"/>
      <c r="P1620" s="15"/>
    </row>
    <row r="1621" ht="15.75" customHeight="1">
      <c r="A1621" s="394"/>
      <c r="B1621" s="15"/>
      <c r="C1621" s="15"/>
      <c r="D1621" s="15"/>
      <c r="E1621" s="505">
        <v>3.0</v>
      </c>
      <c r="F1621" s="505">
        <v>2.0</v>
      </c>
      <c r="G1621" s="505">
        <v>3.0</v>
      </c>
      <c r="H1621" s="505">
        <v>2.0</v>
      </c>
      <c r="I1621" s="505">
        <v>10.0</v>
      </c>
      <c r="J1621" s="15"/>
      <c r="K1621" s="15"/>
      <c r="L1621" s="15"/>
      <c r="M1621" s="15"/>
      <c r="N1621" s="15"/>
      <c r="O1621" s="15"/>
      <c r="P1621" s="15"/>
    </row>
    <row r="1622" ht="15.75" customHeight="1">
      <c r="A1622" s="394"/>
      <c r="B1622" s="15"/>
      <c r="C1622" s="15"/>
      <c r="D1622" s="15"/>
      <c r="E1622" s="505"/>
      <c r="F1622" s="505"/>
      <c r="G1622" s="505"/>
      <c r="H1622" s="505"/>
      <c r="I1622" s="505"/>
      <c r="J1622" s="15"/>
      <c r="K1622" s="15"/>
      <c r="L1622" s="15"/>
      <c r="M1622" s="15"/>
      <c r="N1622" s="15"/>
      <c r="O1622" s="15"/>
      <c r="P1622" s="15"/>
    </row>
    <row r="1623" ht="15.75" customHeight="1">
      <c r="A1623" s="394"/>
      <c r="B1623" s="16"/>
      <c r="C1623" s="16"/>
      <c r="D1623" s="16"/>
      <c r="E1623" s="505"/>
      <c r="F1623" s="505"/>
      <c r="G1623" s="505"/>
      <c r="H1623" s="505"/>
      <c r="I1623" s="505"/>
      <c r="J1623" s="16"/>
      <c r="K1623" s="16"/>
      <c r="L1623" s="16"/>
      <c r="M1623" s="16"/>
      <c r="N1623" s="16"/>
      <c r="O1623" s="16"/>
      <c r="P1623" s="16"/>
    </row>
    <row r="1624" ht="15.75" customHeight="1">
      <c r="A1624" s="480">
        <v>136.0</v>
      </c>
      <c r="B1624" s="481" t="s">
        <v>402</v>
      </c>
      <c r="C1624" s="482" t="s">
        <v>403</v>
      </c>
      <c r="D1624" s="483" t="s">
        <v>404</v>
      </c>
      <c r="E1624" s="505">
        <v>3.0</v>
      </c>
      <c r="F1624" s="505">
        <v>2.0</v>
      </c>
      <c r="G1624" s="505">
        <v>3.0</v>
      </c>
      <c r="H1624" s="505">
        <v>2.0</v>
      </c>
      <c r="I1624" s="505">
        <v>10.0</v>
      </c>
      <c r="J1624" s="506">
        <v>9.5</v>
      </c>
      <c r="K1624" s="506">
        <v>3.0</v>
      </c>
      <c r="L1624" s="506">
        <v>3.0</v>
      </c>
      <c r="M1624" s="506">
        <v>3.0</v>
      </c>
      <c r="N1624" s="506">
        <v>4.0</v>
      </c>
      <c r="O1624" s="506">
        <v>13.0</v>
      </c>
      <c r="P1624" s="507">
        <f>SUM(J1624,O1624)</f>
        <v>22.5</v>
      </c>
    </row>
    <row r="1625" ht="15.75" customHeight="1">
      <c r="A1625" s="394"/>
      <c r="B1625" s="15"/>
      <c r="C1625" s="15"/>
      <c r="D1625" s="15"/>
      <c r="E1625" s="505">
        <v>3.0</v>
      </c>
      <c r="F1625" s="505">
        <v>2.0</v>
      </c>
      <c r="G1625" s="505">
        <v>3.0</v>
      </c>
      <c r="H1625" s="505">
        <v>2.0</v>
      </c>
      <c r="I1625" s="505">
        <v>10.0</v>
      </c>
      <c r="J1625" s="15"/>
      <c r="K1625" s="15"/>
      <c r="L1625" s="15"/>
      <c r="M1625" s="15"/>
      <c r="N1625" s="15"/>
      <c r="O1625" s="15"/>
      <c r="P1625" s="15"/>
    </row>
    <row r="1626" ht="15.75" customHeight="1">
      <c r="A1626" s="394"/>
      <c r="B1626" s="15"/>
      <c r="C1626" s="15"/>
      <c r="D1626" s="15"/>
      <c r="E1626" s="505">
        <v>3.0</v>
      </c>
      <c r="F1626" s="505">
        <v>2.0</v>
      </c>
      <c r="G1626" s="505">
        <v>3.0</v>
      </c>
      <c r="H1626" s="505">
        <v>2.0</v>
      </c>
      <c r="I1626" s="505">
        <v>10.0</v>
      </c>
      <c r="J1626" s="15"/>
      <c r="K1626" s="15"/>
      <c r="L1626" s="15"/>
      <c r="M1626" s="15"/>
      <c r="N1626" s="15"/>
      <c r="O1626" s="15"/>
      <c r="P1626" s="15"/>
    </row>
    <row r="1627" ht="15.75" customHeight="1">
      <c r="A1627" s="394"/>
      <c r="B1627" s="15"/>
      <c r="C1627" s="15"/>
      <c r="D1627" s="15"/>
      <c r="E1627" s="505">
        <v>3.0</v>
      </c>
      <c r="F1627" s="505">
        <v>2.0</v>
      </c>
      <c r="G1627" s="505">
        <v>2.0</v>
      </c>
      <c r="H1627" s="505">
        <v>2.0</v>
      </c>
      <c r="I1627" s="505">
        <v>9.0</v>
      </c>
      <c r="J1627" s="15"/>
      <c r="K1627" s="15"/>
      <c r="L1627" s="15"/>
      <c r="M1627" s="15"/>
      <c r="N1627" s="15"/>
      <c r="O1627" s="15"/>
      <c r="P1627" s="15"/>
    </row>
    <row r="1628" ht="15.75" customHeight="1">
      <c r="A1628" s="394"/>
      <c r="B1628" s="15"/>
      <c r="C1628" s="15"/>
      <c r="D1628" s="15"/>
      <c r="E1628" s="505">
        <v>3.0</v>
      </c>
      <c r="F1628" s="505">
        <v>2.0</v>
      </c>
      <c r="G1628" s="505">
        <v>2.0</v>
      </c>
      <c r="H1628" s="505">
        <v>2.0</v>
      </c>
      <c r="I1628" s="505">
        <v>9.0</v>
      </c>
      <c r="J1628" s="15"/>
      <c r="K1628" s="15"/>
      <c r="L1628" s="15"/>
      <c r="M1628" s="15"/>
      <c r="N1628" s="15"/>
      <c r="O1628" s="15"/>
      <c r="P1628" s="15"/>
    </row>
    <row r="1629" ht="15.75" customHeight="1">
      <c r="A1629" s="394"/>
      <c r="B1629" s="15"/>
      <c r="C1629" s="15"/>
      <c r="D1629" s="15"/>
      <c r="E1629" s="505">
        <v>3.0</v>
      </c>
      <c r="F1629" s="505">
        <v>2.0</v>
      </c>
      <c r="G1629" s="505">
        <v>2.0</v>
      </c>
      <c r="H1629" s="505">
        <v>2.0</v>
      </c>
      <c r="I1629" s="505">
        <v>9.0</v>
      </c>
      <c r="J1629" s="15"/>
      <c r="K1629" s="15"/>
      <c r="L1629" s="15"/>
      <c r="M1629" s="15"/>
      <c r="N1629" s="15"/>
      <c r="O1629" s="15"/>
      <c r="P1629" s="15"/>
    </row>
    <row r="1630" ht="15.75" customHeight="1">
      <c r="A1630" s="394"/>
      <c r="B1630" s="15"/>
      <c r="C1630" s="15"/>
      <c r="D1630" s="15"/>
      <c r="E1630" s="505">
        <v>2.0</v>
      </c>
      <c r="F1630" s="505">
        <v>2.0</v>
      </c>
      <c r="G1630" s="505">
        <v>2.0</v>
      </c>
      <c r="H1630" s="505">
        <v>2.0</v>
      </c>
      <c r="I1630" s="505">
        <v>8.0</v>
      </c>
      <c r="J1630" s="15"/>
      <c r="K1630" s="15"/>
      <c r="L1630" s="15"/>
      <c r="M1630" s="15"/>
      <c r="N1630" s="15"/>
      <c r="O1630" s="15"/>
      <c r="P1630" s="15"/>
    </row>
    <row r="1631" ht="15.75" customHeight="1">
      <c r="A1631" s="394"/>
      <c r="B1631" s="15"/>
      <c r="C1631" s="15"/>
      <c r="D1631" s="15"/>
      <c r="E1631" s="505">
        <v>2.0</v>
      </c>
      <c r="F1631" s="505">
        <v>2.0</v>
      </c>
      <c r="G1631" s="505">
        <v>2.0</v>
      </c>
      <c r="H1631" s="505">
        <v>2.0</v>
      </c>
      <c r="I1631" s="505">
        <v>8.0</v>
      </c>
      <c r="J1631" s="15"/>
      <c r="K1631" s="15"/>
      <c r="L1631" s="15"/>
      <c r="M1631" s="15"/>
      <c r="N1631" s="15"/>
      <c r="O1631" s="15"/>
      <c r="P1631" s="15"/>
    </row>
    <row r="1632" ht="15.75" customHeight="1">
      <c r="A1632" s="394"/>
      <c r="B1632" s="15"/>
      <c r="C1632" s="15"/>
      <c r="D1632" s="15"/>
      <c r="E1632" s="505">
        <v>3.0</v>
      </c>
      <c r="F1632" s="505">
        <v>2.0</v>
      </c>
      <c r="G1632" s="505">
        <v>2.0</v>
      </c>
      <c r="H1632" s="505">
        <v>2.0</v>
      </c>
      <c r="I1632" s="505">
        <v>9.0</v>
      </c>
      <c r="J1632" s="15"/>
      <c r="K1632" s="15"/>
      <c r="L1632" s="15"/>
      <c r="M1632" s="15"/>
      <c r="N1632" s="15"/>
      <c r="O1632" s="15"/>
      <c r="P1632" s="15"/>
    </row>
    <row r="1633" ht="15.75" customHeight="1">
      <c r="A1633" s="394"/>
      <c r="B1633" s="15"/>
      <c r="C1633" s="15"/>
      <c r="D1633" s="15"/>
      <c r="E1633" s="505">
        <v>3.0</v>
      </c>
      <c r="F1633" s="505">
        <v>2.0</v>
      </c>
      <c r="G1633" s="505">
        <v>2.0</v>
      </c>
      <c r="H1633" s="505">
        <v>2.0</v>
      </c>
      <c r="I1633" s="505">
        <v>9.0</v>
      </c>
      <c r="J1633" s="15"/>
      <c r="K1633" s="15"/>
      <c r="L1633" s="15"/>
      <c r="M1633" s="15"/>
      <c r="N1633" s="15"/>
      <c r="O1633" s="15"/>
      <c r="P1633" s="15"/>
    </row>
    <row r="1634" ht="15.75" customHeight="1">
      <c r="A1634" s="394"/>
      <c r="B1634" s="15"/>
      <c r="C1634" s="15"/>
      <c r="D1634" s="15"/>
      <c r="E1634" s="505">
        <v>3.0</v>
      </c>
      <c r="F1634" s="505">
        <v>2.0</v>
      </c>
      <c r="G1634" s="505">
        <v>3.0</v>
      </c>
      <c r="H1634" s="505">
        <v>2.0</v>
      </c>
      <c r="I1634" s="505">
        <v>10.0</v>
      </c>
      <c r="J1634" s="15"/>
      <c r="K1634" s="15"/>
      <c r="L1634" s="15"/>
      <c r="M1634" s="15"/>
      <c r="N1634" s="15"/>
      <c r="O1634" s="15"/>
      <c r="P1634" s="15"/>
    </row>
    <row r="1635" ht="15.75" customHeight="1">
      <c r="A1635" s="394"/>
      <c r="B1635" s="15"/>
      <c r="C1635" s="15"/>
      <c r="D1635" s="15"/>
      <c r="E1635" s="505">
        <v>3.0</v>
      </c>
      <c r="F1635" s="505">
        <v>2.0</v>
      </c>
      <c r="G1635" s="505">
        <v>3.0</v>
      </c>
      <c r="H1635" s="505">
        <v>2.0</v>
      </c>
      <c r="I1635" s="505">
        <v>10.0</v>
      </c>
      <c r="J1635" s="15"/>
      <c r="K1635" s="15"/>
      <c r="L1635" s="15"/>
      <c r="M1635" s="15"/>
      <c r="N1635" s="15"/>
      <c r="O1635" s="15"/>
      <c r="P1635" s="15"/>
    </row>
    <row r="1636" ht="15.75" customHeight="1">
      <c r="A1636" s="394"/>
      <c r="B1636" s="15"/>
      <c r="C1636" s="15"/>
      <c r="D1636" s="15"/>
      <c r="E1636" s="505">
        <v>3.0</v>
      </c>
      <c r="F1636" s="505">
        <v>2.0</v>
      </c>
      <c r="G1636" s="505">
        <v>3.0</v>
      </c>
      <c r="H1636" s="505">
        <v>2.0</v>
      </c>
      <c r="I1636" s="505">
        <v>10.0</v>
      </c>
      <c r="J1636" s="15"/>
      <c r="K1636" s="15"/>
      <c r="L1636" s="15"/>
      <c r="M1636" s="15"/>
      <c r="N1636" s="15"/>
      <c r="O1636" s="15"/>
      <c r="P1636" s="15"/>
    </row>
    <row r="1637" ht="15.75" customHeight="1">
      <c r="A1637" s="394"/>
      <c r="B1637" s="16"/>
      <c r="C1637" s="16"/>
      <c r="D1637" s="16"/>
      <c r="E1637" s="505">
        <v>3.0</v>
      </c>
      <c r="F1637" s="505">
        <v>2.0</v>
      </c>
      <c r="G1637" s="505">
        <v>3.0</v>
      </c>
      <c r="H1637" s="505">
        <v>2.0</v>
      </c>
      <c r="I1637" s="505">
        <v>10.0</v>
      </c>
      <c r="J1637" s="16"/>
      <c r="K1637" s="16"/>
      <c r="L1637" s="16"/>
      <c r="M1637" s="16"/>
      <c r="N1637" s="16"/>
      <c r="O1637" s="16"/>
      <c r="P1637" s="16"/>
    </row>
    <row r="1638" ht="15.75" customHeight="1">
      <c r="A1638" s="480">
        <v>137.0</v>
      </c>
      <c r="B1638" s="481" t="s">
        <v>405</v>
      </c>
      <c r="C1638" s="482" t="s">
        <v>406</v>
      </c>
      <c r="D1638" s="483" t="s">
        <v>407</v>
      </c>
      <c r="E1638" s="505">
        <v>3.0</v>
      </c>
      <c r="F1638" s="505">
        <v>2.0</v>
      </c>
      <c r="G1638" s="505">
        <v>3.0</v>
      </c>
      <c r="H1638" s="505">
        <v>2.0</v>
      </c>
      <c r="I1638" s="505">
        <v>10.0</v>
      </c>
      <c r="J1638" s="506">
        <v>8.85</v>
      </c>
      <c r="K1638" s="506">
        <v>3.0</v>
      </c>
      <c r="L1638" s="506">
        <v>3.0</v>
      </c>
      <c r="M1638" s="506">
        <v>2.0</v>
      </c>
      <c r="N1638" s="506">
        <v>4.0</v>
      </c>
      <c r="O1638" s="506">
        <v>12.0</v>
      </c>
      <c r="P1638" s="507">
        <f>SUM(J1638,O1638)</f>
        <v>20.85</v>
      </c>
    </row>
    <row r="1639" ht="15.75" customHeight="1">
      <c r="A1639" s="394"/>
      <c r="B1639" s="15"/>
      <c r="C1639" s="15"/>
      <c r="D1639" s="15"/>
      <c r="E1639" s="505">
        <v>3.0</v>
      </c>
      <c r="F1639" s="505">
        <v>2.0</v>
      </c>
      <c r="G1639" s="505">
        <v>3.0</v>
      </c>
      <c r="H1639" s="505">
        <v>2.0</v>
      </c>
      <c r="I1639" s="505">
        <v>10.0</v>
      </c>
      <c r="J1639" s="15"/>
      <c r="K1639" s="15"/>
      <c r="L1639" s="15"/>
      <c r="M1639" s="15"/>
      <c r="N1639" s="15"/>
      <c r="O1639" s="15"/>
      <c r="P1639" s="15"/>
    </row>
    <row r="1640" ht="15.75" customHeight="1">
      <c r="A1640" s="394"/>
      <c r="B1640" s="15"/>
      <c r="C1640" s="15"/>
      <c r="D1640" s="15"/>
      <c r="E1640" s="505">
        <v>3.0</v>
      </c>
      <c r="F1640" s="505">
        <v>2.0</v>
      </c>
      <c r="G1640" s="505">
        <v>3.0</v>
      </c>
      <c r="H1640" s="505">
        <v>2.0</v>
      </c>
      <c r="I1640" s="505">
        <v>10.0</v>
      </c>
      <c r="J1640" s="15"/>
      <c r="K1640" s="15"/>
      <c r="L1640" s="15"/>
      <c r="M1640" s="15"/>
      <c r="N1640" s="15"/>
      <c r="O1640" s="15"/>
      <c r="P1640" s="15"/>
    </row>
    <row r="1641" ht="15.75" customHeight="1">
      <c r="A1641" s="394"/>
      <c r="B1641" s="15"/>
      <c r="C1641" s="15"/>
      <c r="D1641" s="15"/>
      <c r="E1641" s="505">
        <v>3.0</v>
      </c>
      <c r="F1641" s="505">
        <v>2.0</v>
      </c>
      <c r="G1641" s="505">
        <v>2.0</v>
      </c>
      <c r="H1641" s="505">
        <v>2.0</v>
      </c>
      <c r="I1641" s="505">
        <v>9.0</v>
      </c>
      <c r="J1641" s="15"/>
      <c r="K1641" s="15"/>
      <c r="L1641" s="15"/>
      <c r="M1641" s="15"/>
      <c r="N1641" s="15"/>
      <c r="O1641" s="15"/>
      <c r="P1641" s="15"/>
    </row>
    <row r="1642" ht="15.75" customHeight="1">
      <c r="A1642" s="394"/>
      <c r="B1642" s="15"/>
      <c r="C1642" s="15"/>
      <c r="D1642" s="15"/>
      <c r="E1642" s="505">
        <v>3.0</v>
      </c>
      <c r="F1642" s="505">
        <v>2.0</v>
      </c>
      <c r="G1642" s="505">
        <v>2.0</v>
      </c>
      <c r="H1642" s="505">
        <v>2.0</v>
      </c>
      <c r="I1642" s="505">
        <v>9.0</v>
      </c>
      <c r="J1642" s="15"/>
      <c r="K1642" s="15"/>
      <c r="L1642" s="15"/>
      <c r="M1642" s="15"/>
      <c r="N1642" s="15"/>
      <c r="O1642" s="15"/>
      <c r="P1642" s="15"/>
    </row>
    <row r="1643" ht="15.75" customHeight="1">
      <c r="A1643" s="394"/>
      <c r="B1643" s="15"/>
      <c r="C1643" s="15"/>
      <c r="D1643" s="15"/>
      <c r="E1643" s="505">
        <v>3.0</v>
      </c>
      <c r="F1643" s="505">
        <v>2.0</v>
      </c>
      <c r="G1643" s="505">
        <v>2.0</v>
      </c>
      <c r="H1643" s="505">
        <v>2.0</v>
      </c>
      <c r="I1643" s="505">
        <v>9.0</v>
      </c>
      <c r="J1643" s="15"/>
      <c r="K1643" s="15"/>
      <c r="L1643" s="15"/>
      <c r="M1643" s="15"/>
      <c r="N1643" s="15"/>
      <c r="O1643" s="15"/>
      <c r="P1643" s="15"/>
    </row>
    <row r="1644" ht="15.75" customHeight="1">
      <c r="A1644" s="394"/>
      <c r="B1644" s="15"/>
      <c r="C1644" s="15"/>
      <c r="D1644" s="15"/>
      <c r="E1644" s="505">
        <v>3.0</v>
      </c>
      <c r="F1644" s="505">
        <v>2.0</v>
      </c>
      <c r="G1644" s="505">
        <v>2.0</v>
      </c>
      <c r="H1644" s="505">
        <v>2.0</v>
      </c>
      <c r="I1644" s="505">
        <v>9.0</v>
      </c>
      <c r="J1644" s="15"/>
      <c r="K1644" s="15"/>
      <c r="L1644" s="15"/>
      <c r="M1644" s="15"/>
      <c r="N1644" s="15"/>
      <c r="O1644" s="15"/>
      <c r="P1644" s="15"/>
    </row>
    <row r="1645" ht="15.75" customHeight="1">
      <c r="A1645" s="394"/>
      <c r="B1645" s="15"/>
      <c r="C1645" s="15"/>
      <c r="D1645" s="15"/>
      <c r="E1645" s="505">
        <v>3.0</v>
      </c>
      <c r="F1645" s="505">
        <v>2.0</v>
      </c>
      <c r="G1645" s="505">
        <v>2.0</v>
      </c>
      <c r="H1645" s="505">
        <v>2.0</v>
      </c>
      <c r="I1645" s="505">
        <v>9.0</v>
      </c>
      <c r="J1645" s="15"/>
      <c r="K1645" s="15"/>
      <c r="L1645" s="15"/>
      <c r="M1645" s="15"/>
      <c r="N1645" s="15"/>
      <c r="O1645" s="15"/>
      <c r="P1645" s="15"/>
    </row>
    <row r="1646" ht="15.75" customHeight="1">
      <c r="A1646" s="394"/>
      <c r="B1646" s="15"/>
      <c r="C1646" s="15"/>
      <c r="D1646" s="15"/>
      <c r="E1646" s="505">
        <v>3.0</v>
      </c>
      <c r="F1646" s="505">
        <v>2.0</v>
      </c>
      <c r="G1646" s="505">
        <v>2.0</v>
      </c>
      <c r="H1646" s="505">
        <v>2.0</v>
      </c>
      <c r="I1646" s="505">
        <v>9.0</v>
      </c>
      <c r="J1646" s="15"/>
      <c r="K1646" s="15"/>
      <c r="L1646" s="15"/>
      <c r="M1646" s="15"/>
      <c r="N1646" s="15"/>
      <c r="O1646" s="15"/>
      <c r="P1646" s="15"/>
    </row>
    <row r="1647" ht="15.75" customHeight="1">
      <c r="A1647" s="394"/>
      <c r="B1647" s="15"/>
      <c r="C1647" s="15"/>
      <c r="D1647" s="15"/>
      <c r="E1647" s="505">
        <v>2.0</v>
      </c>
      <c r="F1647" s="505">
        <v>2.0</v>
      </c>
      <c r="G1647" s="505">
        <v>2.0</v>
      </c>
      <c r="H1647" s="505">
        <v>2.0</v>
      </c>
      <c r="I1647" s="505">
        <v>8.0</v>
      </c>
      <c r="J1647" s="15"/>
      <c r="K1647" s="15"/>
      <c r="L1647" s="15"/>
      <c r="M1647" s="15"/>
      <c r="N1647" s="15"/>
      <c r="O1647" s="15"/>
      <c r="P1647" s="15"/>
    </row>
    <row r="1648" ht="15.75" customHeight="1">
      <c r="A1648" s="394"/>
      <c r="B1648" s="15"/>
      <c r="C1648" s="15"/>
      <c r="D1648" s="15"/>
      <c r="E1648" s="505">
        <v>2.0</v>
      </c>
      <c r="F1648" s="505">
        <v>2.0</v>
      </c>
      <c r="G1648" s="505">
        <v>2.0</v>
      </c>
      <c r="H1648" s="505">
        <v>2.0</v>
      </c>
      <c r="I1648" s="505">
        <v>8.0</v>
      </c>
      <c r="J1648" s="15"/>
      <c r="K1648" s="15"/>
      <c r="L1648" s="15"/>
      <c r="M1648" s="15"/>
      <c r="N1648" s="15"/>
      <c r="O1648" s="15"/>
      <c r="P1648" s="15"/>
    </row>
    <row r="1649" ht="15.75" customHeight="1">
      <c r="A1649" s="394"/>
      <c r="B1649" s="15"/>
      <c r="C1649" s="15"/>
      <c r="D1649" s="15"/>
      <c r="E1649" s="505">
        <v>2.0</v>
      </c>
      <c r="F1649" s="505">
        <v>2.0</v>
      </c>
      <c r="G1649" s="505">
        <v>2.0</v>
      </c>
      <c r="H1649" s="505">
        <v>2.0</v>
      </c>
      <c r="I1649" s="505">
        <v>8.0</v>
      </c>
      <c r="J1649" s="15"/>
      <c r="K1649" s="15"/>
      <c r="L1649" s="15"/>
      <c r="M1649" s="15"/>
      <c r="N1649" s="15"/>
      <c r="O1649" s="15"/>
      <c r="P1649" s="15"/>
    </row>
    <row r="1650" ht="15.75" customHeight="1">
      <c r="A1650" s="394"/>
      <c r="B1650" s="15"/>
      <c r="C1650" s="15"/>
      <c r="D1650" s="15"/>
      <c r="E1650" s="505">
        <v>2.0</v>
      </c>
      <c r="F1650" s="505">
        <v>2.0</v>
      </c>
      <c r="G1650" s="505">
        <v>2.0</v>
      </c>
      <c r="H1650" s="505">
        <v>2.0</v>
      </c>
      <c r="I1650" s="505">
        <v>8.0</v>
      </c>
      <c r="J1650" s="15"/>
      <c r="K1650" s="15"/>
      <c r="L1650" s="15"/>
      <c r="M1650" s="15"/>
      <c r="N1650" s="15"/>
      <c r="O1650" s="15"/>
      <c r="P1650" s="15"/>
    </row>
    <row r="1651" ht="15.75" customHeight="1">
      <c r="A1651" s="394"/>
      <c r="B1651" s="16"/>
      <c r="C1651" s="16"/>
      <c r="D1651" s="16"/>
      <c r="E1651" s="505">
        <v>2.0</v>
      </c>
      <c r="F1651" s="505">
        <v>2.0</v>
      </c>
      <c r="G1651" s="505">
        <v>2.0</v>
      </c>
      <c r="H1651" s="505">
        <v>2.0</v>
      </c>
      <c r="I1651" s="505">
        <v>8.0</v>
      </c>
      <c r="J1651" s="16"/>
      <c r="K1651" s="16"/>
      <c r="L1651" s="16"/>
      <c r="M1651" s="16"/>
      <c r="N1651" s="16"/>
      <c r="O1651" s="16"/>
      <c r="P1651" s="16"/>
    </row>
    <row r="1652" ht="15.75" customHeight="1">
      <c r="A1652" s="480">
        <v>139.0</v>
      </c>
      <c r="B1652" s="481" t="s">
        <v>408</v>
      </c>
      <c r="C1652" s="482" t="s">
        <v>409</v>
      </c>
      <c r="D1652" s="483" t="s">
        <v>410</v>
      </c>
      <c r="E1652" s="505">
        <v>3.0</v>
      </c>
      <c r="F1652" s="505">
        <v>2.0</v>
      </c>
      <c r="G1652" s="505">
        <v>3.0</v>
      </c>
      <c r="H1652" s="505">
        <v>2.0</v>
      </c>
      <c r="I1652" s="505">
        <v>10.0</v>
      </c>
      <c r="J1652" s="506">
        <v>9.25</v>
      </c>
      <c r="K1652" s="506">
        <v>3.0</v>
      </c>
      <c r="L1652" s="506">
        <v>3.0</v>
      </c>
      <c r="M1652" s="506">
        <v>3.0</v>
      </c>
      <c r="N1652" s="506">
        <v>4.0</v>
      </c>
      <c r="O1652" s="506">
        <v>13.0</v>
      </c>
      <c r="P1652" s="507">
        <f>SUM(J1652,O1652)</f>
        <v>22.25</v>
      </c>
    </row>
    <row r="1653" ht="15.75" customHeight="1">
      <c r="A1653" s="394"/>
      <c r="B1653" s="15"/>
      <c r="C1653" s="15"/>
      <c r="D1653" s="15"/>
      <c r="E1653" s="505">
        <v>3.0</v>
      </c>
      <c r="F1653" s="505">
        <v>2.0</v>
      </c>
      <c r="G1653" s="505">
        <v>3.0</v>
      </c>
      <c r="H1653" s="505">
        <v>2.0</v>
      </c>
      <c r="I1653" s="505">
        <v>10.0</v>
      </c>
      <c r="J1653" s="15"/>
      <c r="K1653" s="15"/>
      <c r="L1653" s="15"/>
      <c r="M1653" s="15"/>
      <c r="N1653" s="15"/>
      <c r="O1653" s="15"/>
      <c r="P1653" s="15"/>
    </row>
    <row r="1654" ht="15.75" customHeight="1">
      <c r="A1654" s="394"/>
      <c r="B1654" s="15"/>
      <c r="C1654" s="15"/>
      <c r="D1654" s="15"/>
      <c r="E1654" s="505">
        <v>3.0</v>
      </c>
      <c r="F1654" s="505">
        <v>2.0</v>
      </c>
      <c r="G1654" s="505">
        <v>3.0</v>
      </c>
      <c r="H1654" s="505">
        <v>2.0</v>
      </c>
      <c r="I1654" s="505">
        <v>10.0</v>
      </c>
      <c r="J1654" s="15"/>
      <c r="K1654" s="15"/>
      <c r="L1654" s="15"/>
      <c r="M1654" s="15"/>
      <c r="N1654" s="15"/>
      <c r="O1654" s="15"/>
      <c r="P1654" s="15"/>
    </row>
    <row r="1655" ht="15.75" customHeight="1">
      <c r="A1655" s="394"/>
      <c r="B1655" s="15"/>
      <c r="C1655" s="15"/>
      <c r="D1655" s="15"/>
      <c r="E1655" s="505">
        <v>3.0</v>
      </c>
      <c r="F1655" s="505">
        <v>2.0</v>
      </c>
      <c r="G1655" s="505">
        <v>2.0</v>
      </c>
      <c r="H1655" s="505">
        <v>2.0</v>
      </c>
      <c r="I1655" s="505">
        <v>9.0</v>
      </c>
      <c r="J1655" s="15"/>
      <c r="K1655" s="15"/>
      <c r="L1655" s="15"/>
      <c r="M1655" s="15"/>
      <c r="N1655" s="15"/>
      <c r="O1655" s="15"/>
      <c r="P1655" s="15"/>
    </row>
    <row r="1656" ht="15.75" customHeight="1">
      <c r="A1656" s="394"/>
      <c r="B1656" s="15"/>
      <c r="C1656" s="15"/>
      <c r="D1656" s="15"/>
      <c r="E1656" s="505">
        <v>2.0</v>
      </c>
      <c r="F1656" s="505">
        <v>2.0</v>
      </c>
      <c r="G1656" s="505">
        <v>3.0</v>
      </c>
      <c r="H1656" s="505">
        <v>2.0</v>
      </c>
      <c r="I1656" s="505">
        <v>9.0</v>
      </c>
      <c r="J1656" s="15"/>
      <c r="K1656" s="15"/>
      <c r="L1656" s="15"/>
      <c r="M1656" s="15"/>
      <c r="N1656" s="15"/>
      <c r="O1656" s="15"/>
      <c r="P1656" s="15"/>
    </row>
    <row r="1657" ht="15.75" customHeight="1">
      <c r="A1657" s="394"/>
      <c r="B1657" s="15"/>
      <c r="C1657" s="15"/>
      <c r="D1657" s="15"/>
      <c r="E1657" s="505">
        <v>3.0</v>
      </c>
      <c r="F1657" s="505">
        <v>2.0</v>
      </c>
      <c r="G1657" s="505">
        <v>2.0</v>
      </c>
      <c r="H1657" s="505">
        <v>2.0</v>
      </c>
      <c r="I1657" s="505">
        <v>9.0</v>
      </c>
      <c r="J1657" s="15"/>
      <c r="K1657" s="15"/>
      <c r="L1657" s="15"/>
      <c r="M1657" s="15"/>
      <c r="N1657" s="15"/>
      <c r="O1657" s="15"/>
      <c r="P1657" s="15"/>
    </row>
    <row r="1658" ht="15.75" customHeight="1">
      <c r="A1658" s="394"/>
      <c r="B1658" s="15"/>
      <c r="C1658" s="15"/>
      <c r="D1658" s="15"/>
      <c r="E1658" s="505">
        <v>2.0</v>
      </c>
      <c r="F1658" s="505">
        <v>1.0</v>
      </c>
      <c r="G1658" s="505">
        <v>3.0</v>
      </c>
      <c r="H1658" s="505">
        <v>2.0</v>
      </c>
      <c r="I1658" s="505">
        <v>8.0</v>
      </c>
      <c r="J1658" s="15"/>
      <c r="K1658" s="15"/>
      <c r="L1658" s="15"/>
      <c r="M1658" s="15"/>
      <c r="N1658" s="15"/>
      <c r="O1658" s="15"/>
      <c r="P1658" s="15"/>
    </row>
    <row r="1659" ht="15.75" customHeight="1">
      <c r="A1659" s="394"/>
      <c r="B1659" s="15"/>
      <c r="C1659" s="15"/>
      <c r="D1659" s="15"/>
      <c r="E1659" s="505">
        <v>3.0</v>
      </c>
      <c r="F1659" s="505">
        <v>1.0</v>
      </c>
      <c r="G1659" s="505">
        <v>2.0</v>
      </c>
      <c r="H1659" s="505">
        <v>2.0</v>
      </c>
      <c r="I1659" s="505">
        <v>8.0</v>
      </c>
      <c r="J1659" s="15"/>
      <c r="K1659" s="15"/>
      <c r="L1659" s="15"/>
      <c r="M1659" s="15"/>
      <c r="N1659" s="15"/>
      <c r="O1659" s="15"/>
      <c r="P1659" s="15"/>
    </row>
    <row r="1660" ht="15.75" customHeight="1">
      <c r="A1660" s="394"/>
      <c r="B1660" s="15"/>
      <c r="C1660" s="15"/>
      <c r="D1660" s="15"/>
      <c r="E1660" s="505">
        <v>3.0</v>
      </c>
      <c r="F1660" s="505">
        <v>2.0</v>
      </c>
      <c r="G1660" s="505">
        <v>2.0</v>
      </c>
      <c r="H1660" s="505">
        <v>2.0</v>
      </c>
      <c r="I1660" s="505">
        <v>9.0</v>
      </c>
      <c r="J1660" s="15"/>
      <c r="K1660" s="15"/>
      <c r="L1660" s="15"/>
      <c r="M1660" s="15"/>
      <c r="N1660" s="15"/>
      <c r="O1660" s="15"/>
      <c r="P1660" s="15"/>
    </row>
    <row r="1661" ht="15.75" customHeight="1">
      <c r="A1661" s="394"/>
      <c r="B1661" s="15"/>
      <c r="C1661" s="15"/>
      <c r="D1661" s="15"/>
      <c r="E1661" s="505">
        <v>2.0</v>
      </c>
      <c r="F1661" s="505">
        <v>2.0</v>
      </c>
      <c r="G1661" s="505">
        <v>3.0</v>
      </c>
      <c r="H1661" s="505">
        <v>2.0</v>
      </c>
      <c r="I1661" s="505">
        <v>9.0</v>
      </c>
      <c r="J1661" s="15"/>
      <c r="K1661" s="15"/>
      <c r="L1661" s="15"/>
      <c r="M1661" s="15"/>
      <c r="N1661" s="15"/>
      <c r="O1661" s="15"/>
      <c r="P1661" s="15"/>
    </row>
    <row r="1662" ht="15.75" customHeight="1">
      <c r="A1662" s="394"/>
      <c r="B1662" s="15"/>
      <c r="C1662" s="15"/>
      <c r="D1662" s="15"/>
      <c r="E1662" s="505">
        <v>3.0</v>
      </c>
      <c r="F1662" s="505">
        <v>2.0</v>
      </c>
      <c r="G1662" s="505">
        <v>3.0</v>
      </c>
      <c r="H1662" s="505">
        <v>2.0</v>
      </c>
      <c r="I1662" s="505">
        <v>10.0</v>
      </c>
      <c r="J1662" s="15"/>
      <c r="K1662" s="15"/>
      <c r="L1662" s="15"/>
      <c r="M1662" s="15"/>
      <c r="N1662" s="15"/>
      <c r="O1662" s="15"/>
      <c r="P1662" s="15"/>
    </row>
    <row r="1663" ht="15.75" customHeight="1">
      <c r="A1663" s="394"/>
      <c r="B1663" s="15"/>
      <c r="C1663" s="15"/>
      <c r="D1663" s="15"/>
      <c r="E1663" s="505">
        <v>3.0</v>
      </c>
      <c r="F1663" s="505">
        <v>2.0</v>
      </c>
      <c r="G1663" s="505">
        <v>3.0</v>
      </c>
      <c r="H1663" s="505">
        <v>2.0</v>
      </c>
      <c r="I1663" s="505">
        <v>10.0</v>
      </c>
      <c r="J1663" s="15"/>
      <c r="K1663" s="15"/>
      <c r="L1663" s="15"/>
      <c r="M1663" s="15"/>
      <c r="N1663" s="15"/>
      <c r="O1663" s="15"/>
      <c r="P1663" s="15"/>
    </row>
    <row r="1664" ht="15.75" customHeight="1">
      <c r="A1664" s="394"/>
      <c r="B1664" s="15"/>
      <c r="C1664" s="15"/>
      <c r="D1664" s="15"/>
      <c r="E1664" s="505"/>
      <c r="F1664" s="505"/>
      <c r="G1664" s="505"/>
      <c r="H1664" s="505"/>
      <c r="I1664" s="505"/>
      <c r="J1664" s="15"/>
      <c r="K1664" s="15"/>
      <c r="L1664" s="15"/>
      <c r="M1664" s="15"/>
      <c r="N1664" s="15"/>
      <c r="O1664" s="15"/>
      <c r="P1664" s="15"/>
    </row>
    <row r="1665" ht="15.75" customHeight="1">
      <c r="A1665" s="394"/>
      <c r="B1665" s="16"/>
      <c r="C1665" s="16"/>
      <c r="D1665" s="16"/>
      <c r="E1665" s="505"/>
      <c r="F1665" s="505"/>
      <c r="G1665" s="505"/>
      <c r="H1665" s="505"/>
      <c r="I1665" s="505"/>
      <c r="J1665" s="16"/>
      <c r="K1665" s="16"/>
      <c r="L1665" s="16"/>
      <c r="M1665" s="16"/>
      <c r="N1665" s="16"/>
      <c r="O1665" s="16"/>
      <c r="P1665" s="16"/>
    </row>
    <row r="1666" ht="15.75" customHeight="1">
      <c r="A1666" s="480">
        <v>140.0</v>
      </c>
      <c r="B1666" s="481" t="s">
        <v>411</v>
      </c>
      <c r="C1666" s="482" t="s">
        <v>412</v>
      </c>
      <c r="D1666" s="483" t="s">
        <v>413</v>
      </c>
      <c r="E1666" s="505">
        <v>3.0</v>
      </c>
      <c r="F1666" s="505">
        <v>2.0</v>
      </c>
      <c r="G1666" s="505">
        <v>3.0</v>
      </c>
      <c r="H1666" s="505">
        <v>2.0</v>
      </c>
      <c r="I1666" s="505">
        <v>10.0</v>
      </c>
      <c r="J1666" s="506">
        <v>9.25</v>
      </c>
      <c r="K1666" s="506">
        <v>3.0</v>
      </c>
      <c r="L1666" s="506">
        <v>3.0</v>
      </c>
      <c r="M1666" s="506">
        <v>3.0</v>
      </c>
      <c r="N1666" s="506">
        <v>5.0</v>
      </c>
      <c r="O1666" s="506">
        <v>14.0</v>
      </c>
      <c r="P1666" s="507">
        <f>SUM(J1666,O1666)</f>
        <v>23.25</v>
      </c>
    </row>
    <row r="1667" ht="15.75" customHeight="1">
      <c r="A1667" s="394"/>
      <c r="B1667" s="15"/>
      <c r="C1667" s="15"/>
      <c r="D1667" s="15"/>
      <c r="E1667" s="505">
        <v>3.0</v>
      </c>
      <c r="F1667" s="505">
        <v>2.0</v>
      </c>
      <c r="G1667" s="505">
        <v>3.0</v>
      </c>
      <c r="H1667" s="505">
        <v>2.0</v>
      </c>
      <c r="I1667" s="505">
        <v>10.0</v>
      </c>
      <c r="J1667" s="15"/>
      <c r="K1667" s="15"/>
      <c r="L1667" s="15"/>
      <c r="M1667" s="15"/>
      <c r="N1667" s="15"/>
      <c r="O1667" s="15"/>
      <c r="P1667" s="15"/>
    </row>
    <row r="1668" ht="15.75" customHeight="1">
      <c r="A1668" s="394"/>
      <c r="B1668" s="15"/>
      <c r="C1668" s="15"/>
      <c r="D1668" s="15"/>
      <c r="E1668" s="505">
        <v>3.0</v>
      </c>
      <c r="F1668" s="505">
        <v>2.0</v>
      </c>
      <c r="G1668" s="505">
        <v>3.0</v>
      </c>
      <c r="H1668" s="505">
        <v>2.0</v>
      </c>
      <c r="I1668" s="505">
        <v>10.0</v>
      </c>
      <c r="J1668" s="15"/>
      <c r="K1668" s="15"/>
      <c r="L1668" s="15"/>
      <c r="M1668" s="15"/>
      <c r="N1668" s="15"/>
      <c r="O1668" s="15"/>
      <c r="P1668" s="15"/>
    </row>
    <row r="1669" ht="15.75" customHeight="1">
      <c r="A1669" s="394"/>
      <c r="B1669" s="15"/>
      <c r="C1669" s="15"/>
      <c r="D1669" s="15"/>
      <c r="E1669" s="505">
        <v>3.0</v>
      </c>
      <c r="F1669" s="505">
        <v>2.0</v>
      </c>
      <c r="G1669" s="505">
        <v>2.0</v>
      </c>
      <c r="H1669" s="505">
        <v>2.0</v>
      </c>
      <c r="I1669" s="505">
        <v>9.0</v>
      </c>
      <c r="J1669" s="15"/>
      <c r="K1669" s="15"/>
      <c r="L1669" s="15"/>
      <c r="M1669" s="15"/>
      <c r="N1669" s="15"/>
      <c r="O1669" s="15"/>
      <c r="P1669" s="15"/>
    </row>
    <row r="1670" ht="15.75" customHeight="1">
      <c r="A1670" s="394"/>
      <c r="B1670" s="15"/>
      <c r="C1670" s="15"/>
      <c r="D1670" s="15"/>
      <c r="E1670" s="505">
        <v>2.0</v>
      </c>
      <c r="F1670" s="505">
        <v>2.0</v>
      </c>
      <c r="G1670" s="505">
        <v>3.0</v>
      </c>
      <c r="H1670" s="505">
        <v>2.0</v>
      </c>
      <c r="I1670" s="505">
        <v>9.0</v>
      </c>
      <c r="J1670" s="15"/>
      <c r="K1670" s="15"/>
      <c r="L1670" s="15"/>
      <c r="M1670" s="15"/>
      <c r="N1670" s="15"/>
      <c r="O1670" s="15"/>
      <c r="P1670" s="15"/>
    </row>
    <row r="1671" ht="15.75" customHeight="1">
      <c r="A1671" s="394"/>
      <c r="B1671" s="15"/>
      <c r="C1671" s="15"/>
      <c r="D1671" s="15"/>
      <c r="E1671" s="505">
        <v>3.0</v>
      </c>
      <c r="F1671" s="505">
        <v>2.0</v>
      </c>
      <c r="G1671" s="505">
        <v>2.0</v>
      </c>
      <c r="H1671" s="505">
        <v>2.0</v>
      </c>
      <c r="I1671" s="505">
        <v>9.0</v>
      </c>
      <c r="J1671" s="15"/>
      <c r="K1671" s="15"/>
      <c r="L1671" s="15"/>
      <c r="M1671" s="15"/>
      <c r="N1671" s="15"/>
      <c r="O1671" s="15"/>
      <c r="P1671" s="15"/>
    </row>
    <row r="1672" ht="15.75" customHeight="1">
      <c r="A1672" s="394"/>
      <c r="B1672" s="15"/>
      <c r="C1672" s="15"/>
      <c r="D1672" s="15"/>
      <c r="E1672" s="505">
        <v>2.0</v>
      </c>
      <c r="F1672" s="505">
        <v>1.0</v>
      </c>
      <c r="G1672" s="505">
        <v>3.0</v>
      </c>
      <c r="H1672" s="505">
        <v>2.0</v>
      </c>
      <c r="I1672" s="505">
        <v>8.0</v>
      </c>
      <c r="J1672" s="15"/>
      <c r="K1672" s="15"/>
      <c r="L1672" s="15"/>
      <c r="M1672" s="15"/>
      <c r="N1672" s="15"/>
      <c r="O1672" s="15"/>
      <c r="P1672" s="15"/>
    </row>
    <row r="1673" ht="15.75" customHeight="1">
      <c r="A1673" s="394"/>
      <c r="B1673" s="15"/>
      <c r="C1673" s="15"/>
      <c r="D1673" s="15"/>
      <c r="E1673" s="505">
        <v>3.0</v>
      </c>
      <c r="F1673" s="505">
        <v>1.0</v>
      </c>
      <c r="G1673" s="505">
        <v>2.0</v>
      </c>
      <c r="H1673" s="505">
        <v>2.0</v>
      </c>
      <c r="I1673" s="505">
        <v>8.0</v>
      </c>
      <c r="J1673" s="15"/>
      <c r="K1673" s="15"/>
      <c r="L1673" s="15"/>
      <c r="M1673" s="15"/>
      <c r="N1673" s="15"/>
      <c r="O1673" s="15"/>
      <c r="P1673" s="15"/>
    </row>
    <row r="1674" ht="15.75" customHeight="1">
      <c r="A1674" s="394"/>
      <c r="B1674" s="15"/>
      <c r="C1674" s="15"/>
      <c r="D1674" s="15"/>
      <c r="E1674" s="505">
        <v>3.0</v>
      </c>
      <c r="F1674" s="505">
        <v>2.0</v>
      </c>
      <c r="G1674" s="505">
        <v>2.0</v>
      </c>
      <c r="H1674" s="505">
        <v>2.0</v>
      </c>
      <c r="I1674" s="505">
        <v>9.0</v>
      </c>
      <c r="J1674" s="15"/>
      <c r="K1674" s="15"/>
      <c r="L1674" s="15"/>
      <c r="M1674" s="15"/>
      <c r="N1674" s="15"/>
      <c r="O1674" s="15"/>
      <c r="P1674" s="15"/>
    </row>
    <row r="1675" ht="15.75" customHeight="1">
      <c r="A1675" s="394"/>
      <c r="B1675" s="15"/>
      <c r="C1675" s="15"/>
      <c r="D1675" s="15"/>
      <c r="E1675" s="505">
        <v>2.0</v>
      </c>
      <c r="F1675" s="505">
        <v>2.0</v>
      </c>
      <c r="G1675" s="505">
        <v>3.0</v>
      </c>
      <c r="H1675" s="505">
        <v>2.0</v>
      </c>
      <c r="I1675" s="505">
        <v>9.0</v>
      </c>
      <c r="J1675" s="15"/>
      <c r="K1675" s="15"/>
      <c r="L1675" s="15"/>
      <c r="M1675" s="15"/>
      <c r="N1675" s="15"/>
      <c r="O1675" s="15"/>
      <c r="P1675" s="15"/>
    </row>
    <row r="1676" ht="15.75" customHeight="1">
      <c r="A1676" s="394"/>
      <c r="B1676" s="15"/>
      <c r="C1676" s="15"/>
      <c r="D1676" s="15"/>
      <c r="E1676" s="505">
        <v>3.0</v>
      </c>
      <c r="F1676" s="505">
        <v>2.0</v>
      </c>
      <c r="G1676" s="505">
        <v>3.0</v>
      </c>
      <c r="H1676" s="505">
        <v>2.0</v>
      </c>
      <c r="I1676" s="505">
        <v>10.0</v>
      </c>
      <c r="J1676" s="15"/>
      <c r="K1676" s="15"/>
      <c r="L1676" s="15"/>
      <c r="M1676" s="15"/>
      <c r="N1676" s="15"/>
      <c r="O1676" s="15"/>
      <c r="P1676" s="15"/>
    </row>
    <row r="1677" ht="15.75" customHeight="1">
      <c r="A1677" s="394"/>
      <c r="B1677" s="15"/>
      <c r="C1677" s="15"/>
      <c r="D1677" s="15"/>
      <c r="E1677" s="505">
        <v>3.0</v>
      </c>
      <c r="F1677" s="505">
        <v>2.0</v>
      </c>
      <c r="G1677" s="505">
        <v>3.0</v>
      </c>
      <c r="H1677" s="505">
        <v>2.0</v>
      </c>
      <c r="I1677" s="505">
        <v>10.0</v>
      </c>
      <c r="J1677" s="15"/>
      <c r="K1677" s="15"/>
      <c r="L1677" s="15"/>
      <c r="M1677" s="15"/>
      <c r="N1677" s="15"/>
      <c r="O1677" s="15"/>
      <c r="P1677" s="15"/>
    </row>
    <row r="1678" ht="15.75" customHeight="1">
      <c r="A1678" s="394"/>
      <c r="B1678" s="15"/>
      <c r="C1678" s="15"/>
      <c r="D1678" s="15"/>
      <c r="E1678" s="505"/>
      <c r="F1678" s="505"/>
      <c r="G1678" s="505"/>
      <c r="H1678" s="505"/>
      <c r="I1678" s="505"/>
      <c r="J1678" s="15"/>
      <c r="K1678" s="15"/>
      <c r="L1678" s="15"/>
      <c r="M1678" s="15"/>
      <c r="N1678" s="15"/>
      <c r="O1678" s="15"/>
      <c r="P1678" s="15"/>
    </row>
    <row r="1679" ht="15.75" customHeight="1">
      <c r="A1679" s="394"/>
      <c r="B1679" s="16"/>
      <c r="C1679" s="16"/>
      <c r="D1679" s="16"/>
      <c r="E1679" s="505"/>
      <c r="F1679" s="505"/>
      <c r="G1679" s="505"/>
      <c r="H1679" s="505"/>
      <c r="I1679" s="505"/>
      <c r="J1679" s="16"/>
      <c r="K1679" s="16"/>
      <c r="L1679" s="16"/>
      <c r="M1679" s="16"/>
      <c r="N1679" s="16"/>
      <c r="O1679" s="16"/>
      <c r="P1679" s="16"/>
    </row>
    <row r="1680" ht="15.75" customHeight="1">
      <c r="A1680" s="480">
        <v>141.0</v>
      </c>
      <c r="B1680" s="481" t="s">
        <v>414</v>
      </c>
      <c r="C1680" s="482" t="s">
        <v>415</v>
      </c>
      <c r="D1680" s="483" t="s">
        <v>416</v>
      </c>
      <c r="E1680" s="505">
        <v>3.0</v>
      </c>
      <c r="F1680" s="505">
        <v>2.0</v>
      </c>
      <c r="G1680" s="505">
        <v>3.0</v>
      </c>
      <c r="H1680" s="505">
        <v>2.0</v>
      </c>
      <c r="I1680" s="505">
        <v>10.0</v>
      </c>
      <c r="J1680" s="506">
        <v>9.0</v>
      </c>
      <c r="K1680" s="506">
        <v>3.0</v>
      </c>
      <c r="L1680" s="506">
        <v>3.0</v>
      </c>
      <c r="M1680" s="506">
        <v>3.0</v>
      </c>
      <c r="N1680" s="506">
        <v>4.0</v>
      </c>
      <c r="O1680" s="506">
        <v>13.0</v>
      </c>
      <c r="P1680" s="507">
        <f>SUM(J1680,O1680)</f>
        <v>22</v>
      </c>
    </row>
    <row r="1681" ht="15.75" customHeight="1">
      <c r="A1681" s="394"/>
      <c r="B1681" s="15"/>
      <c r="C1681" s="15"/>
      <c r="D1681" s="15"/>
      <c r="E1681" s="505">
        <v>3.0</v>
      </c>
      <c r="F1681" s="505">
        <v>2.0</v>
      </c>
      <c r="G1681" s="505">
        <v>3.0</v>
      </c>
      <c r="H1681" s="505">
        <v>2.0</v>
      </c>
      <c r="I1681" s="505">
        <v>10.0</v>
      </c>
      <c r="J1681" s="15"/>
      <c r="K1681" s="15"/>
      <c r="L1681" s="15"/>
      <c r="M1681" s="15"/>
      <c r="N1681" s="15"/>
      <c r="O1681" s="15"/>
      <c r="P1681" s="15"/>
    </row>
    <row r="1682" ht="15.75" customHeight="1">
      <c r="A1682" s="394"/>
      <c r="B1682" s="15"/>
      <c r="C1682" s="15"/>
      <c r="D1682" s="15"/>
      <c r="E1682" s="505">
        <v>3.0</v>
      </c>
      <c r="F1682" s="505">
        <v>2.0</v>
      </c>
      <c r="G1682" s="505">
        <v>2.0</v>
      </c>
      <c r="H1682" s="505">
        <v>2.0</v>
      </c>
      <c r="I1682" s="505">
        <v>9.0</v>
      </c>
      <c r="J1682" s="15"/>
      <c r="K1682" s="15"/>
      <c r="L1682" s="15"/>
      <c r="M1682" s="15"/>
      <c r="N1682" s="15"/>
      <c r="O1682" s="15"/>
      <c r="P1682" s="15"/>
    </row>
    <row r="1683" ht="15.75" customHeight="1">
      <c r="A1683" s="394"/>
      <c r="B1683" s="15"/>
      <c r="C1683" s="15"/>
      <c r="D1683" s="15"/>
      <c r="E1683" s="505">
        <v>3.0</v>
      </c>
      <c r="F1683" s="505">
        <v>2.0</v>
      </c>
      <c r="G1683" s="505">
        <v>2.0</v>
      </c>
      <c r="H1683" s="505">
        <v>2.0</v>
      </c>
      <c r="I1683" s="505">
        <v>9.0</v>
      </c>
      <c r="J1683" s="15"/>
      <c r="K1683" s="15"/>
      <c r="L1683" s="15"/>
      <c r="M1683" s="15"/>
      <c r="N1683" s="15"/>
      <c r="O1683" s="15"/>
      <c r="P1683" s="15"/>
    </row>
    <row r="1684" ht="15.75" customHeight="1">
      <c r="A1684" s="394"/>
      <c r="B1684" s="15"/>
      <c r="C1684" s="15"/>
      <c r="D1684" s="15"/>
      <c r="E1684" s="505">
        <v>3.0</v>
      </c>
      <c r="F1684" s="505">
        <v>2.0</v>
      </c>
      <c r="G1684" s="505">
        <v>2.0</v>
      </c>
      <c r="H1684" s="505">
        <v>2.0</v>
      </c>
      <c r="I1684" s="505">
        <v>9.0</v>
      </c>
      <c r="J1684" s="15"/>
      <c r="K1684" s="15"/>
      <c r="L1684" s="15"/>
      <c r="M1684" s="15"/>
      <c r="N1684" s="15"/>
      <c r="O1684" s="15"/>
      <c r="P1684" s="15"/>
    </row>
    <row r="1685" ht="15.75" customHeight="1">
      <c r="A1685" s="394"/>
      <c r="B1685" s="15"/>
      <c r="C1685" s="15"/>
      <c r="D1685" s="15"/>
      <c r="E1685" s="505">
        <v>2.0</v>
      </c>
      <c r="F1685" s="505">
        <v>2.0</v>
      </c>
      <c r="G1685" s="505">
        <v>2.0</v>
      </c>
      <c r="H1685" s="505">
        <v>2.0</v>
      </c>
      <c r="I1685" s="505">
        <v>8.0</v>
      </c>
      <c r="J1685" s="15"/>
      <c r="K1685" s="15"/>
      <c r="L1685" s="15"/>
      <c r="M1685" s="15"/>
      <c r="N1685" s="15"/>
      <c r="O1685" s="15"/>
      <c r="P1685" s="15"/>
    </row>
    <row r="1686" ht="15.75" customHeight="1">
      <c r="A1686" s="394"/>
      <c r="B1686" s="15"/>
      <c r="C1686" s="15"/>
      <c r="D1686" s="15"/>
      <c r="E1686" s="505">
        <v>2.0</v>
      </c>
      <c r="F1686" s="505">
        <v>2.0</v>
      </c>
      <c r="G1686" s="505">
        <v>2.0</v>
      </c>
      <c r="H1686" s="505">
        <v>2.0</v>
      </c>
      <c r="I1686" s="505">
        <v>8.0</v>
      </c>
      <c r="J1686" s="15"/>
      <c r="K1686" s="15"/>
      <c r="L1686" s="15"/>
      <c r="M1686" s="15"/>
      <c r="N1686" s="15"/>
      <c r="O1686" s="15"/>
      <c r="P1686" s="15"/>
    </row>
    <row r="1687" ht="15.75" customHeight="1">
      <c r="A1687" s="394"/>
      <c r="B1687" s="15"/>
      <c r="C1687" s="15"/>
      <c r="D1687" s="15"/>
      <c r="E1687" s="505">
        <v>2.0</v>
      </c>
      <c r="F1687" s="505">
        <v>2.0</v>
      </c>
      <c r="G1687" s="505">
        <v>2.0</v>
      </c>
      <c r="H1687" s="505">
        <v>2.0</v>
      </c>
      <c r="I1687" s="505">
        <v>8.0</v>
      </c>
      <c r="J1687" s="15"/>
      <c r="K1687" s="15"/>
      <c r="L1687" s="15"/>
      <c r="M1687" s="15"/>
      <c r="N1687" s="15"/>
      <c r="O1687" s="15"/>
      <c r="P1687" s="15"/>
    </row>
    <row r="1688" ht="15.75" customHeight="1">
      <c r="A1688" s="394"/>
      <c r="B1688" s="15"/>
      <c r="C1688" s="15"/>
      <c r="D1688" s="15"/>
      <c r="E1688" s="505">
        <v>3.0</v>
      </c>
      <c r="F1688" s="505">
        <v>2.0</v>
      </c>
      <c r="G1688" s="505">
        <v>2.0</v>
      </c>
      <c r="H1688" s="505">
        <v>2.0</v>
      </c>
      <c r="I1688" s="505">
        <v>9.0</v>
      </c>
      <c r="J1688" s="15"/>
      <c r="K1688" s="15"/>
      <c r="L1688" s="15"/>
      <c r="M1688" s="15"/>
      <c r="N1688" s="15"/>
      <c r="O1688" s="15"/>
      <c r="P1688" s="15"/>
    </row>
    <row r="1689" ht="15.75" customHeight="1">
      <c r="A1689" s="394"/>
      <c r="B1689" s="15"/>
      <c r="C1689" s="15"/>
      <c r="D1689" s="15"/>
      <c r="E1689" s="505">
        <v>3.0</v>
      </c>
      <c r="F1689" s="505">
        <v>2.0</v>
      </c>
      <c r="G1689" s="505">
        <v>3.0</v>
      </c>
      <c r="H1689" s="505">
        <v>2.0</v>
      </c>
      <c r="I1689" s="505">
        <v>10.0</v>
      </c>
      <c r="J1689" s="15"/>
      <c r="K1689" s="15"/>
      <c r="L1689" s="15"/>
      <c r="M1689" s="15"/>
      <c r="N1689" s="15"/>
      <c r="O1689" s="15"/>
      <c r="P1689" s="15"/>
    </row>
    <row r="1690" ht="15.75" customHeight="1">
      <c r="A1690" s="394"/>
      <c r="B1690" s="15"/>
      <c r="C1690" s="15"/>
      <c r="D1690" s="15"/>
      <c r="E1690" s="505">
        <v>3.0</v>
      </c>
      <c r="F1690" s="505">
        <v>2.0</v>
      </c>
      <c r="G1690" s="505">
        <v>2.0</v>
      </c>
      <c r="H1690" s="505">
        <v>2.0</v>
      </c>
      <c r="I1690" s="505">
        <v>9.0</v>
      </c>
      <c r="J1690" s="15"/>
      <c r="K1690" s="15"/>
      <c r="L1690" s="15"/>
      <c r="M1690" s="15"/>
      <c r="N1690" s="15"/>
      <c r="O1690" s="15"/>
      <c r="P1690" s="15"/>
    </row>
    <row r="1691" ht="15.75" customHeight="1">
      <c r="A1691" s="394"/>
      <c r="B1691" s="15"/>
      <c r="C1691" s="15"/>
      <c r="D1691" s="15"/>
      <c r="E1691" s="505">
        <v>3.0</v>
      </c>
      <c r="F1691" s="505">
        <v>2.0</v>
      </c>
      <c r="G1691" s="505">
        <v>2.0</v>
      </c>
      <c r="H1691" s="505">
        <v>2.0</v>
      </c>
      <c r="I1691" s="505">
        <v>9.0</v>
      </c>
      <c r="J1691" s="15"/>
      <c r="K1691" s="15"/>
      <c r="L1691" s="15"/>
      <c r="M1691" s="15"/>
      <c r="N1691" s="15"/>
      <c r="O1691" s="15"/>
      <c r="P1691" s="15"/>
    </row>
    <row r="1692" ht="15.75" customHeight="1">
      <c r="A1692" s="394"/>
      <c r="B1692" s="15"/>
      <c r="C1692" s="15"/>
      <c r="D1692" s="15"/>
      <c r="E1692" s="505"/>
      <c r="F1692" s="505"/>
      <c r="G1692" s="505"/>
      <c r="H1692" s="505"/>
      <c r="I1692" s="505"/>
      <c r="J1692" s="15"/>
      <c r="K1692" s="15"/>
      <c r="L1692" s="15"/>
      <c r="M1692" s="15"/>
      <c r="N1692" s="15"/>
      <c r="O1692" s="15"/>
      <c r="P1692" s="15"/>
    </row>
    <row r="1693" ht="15.75" customHeight="1">
      <c r="A1693" s="394"/>
      <c r="B1693" s="16"/>
      <c r="C1693" s="16"/>
      <c r="D1693" s="16"/>
      <c r="E1693" s="505"/>
      <c r="F1693" s="505"/>
      <c r="G1693" s="505"/>
      <c r="H1693" s="505"/>
      <c r="I1693" s="505"/>
      <c r="J1693" s="16"/>
      <c r="K1693" s="16"/>
      <c r="L1693" s="16"/>
      <c r="M1693" s="16"/>
      <c r="N1693" s="16"/>
      <c r="O1693" s="16"/>
      <c r="P1693" s="16"/>
    </row>
    <row r="1694" ht="15.75" customHeight="1">
      <c r="A1694" s="480">
        <v>142.0</v>
      </c>
      <c r="B1694" s="481" t="s">
        <v>417</v>
      </c>
      <c r="C1694" s="482" t="s">
        <v>418</v>
      </c>
      <c r="D1694" s="483" t="s">
        <v>419</v>
      </c>
      <c r="E1694" s="505">
        <v>3.0</v>
      </c>
      <c r="F1694" s="505">
        <v>2.0</v>
      </c>
      <c r="G1694" s="505">
        <v>3.0</v>
      </c>
      <c r="H1694" s="505">
        <v>2.0</v>
      </c>
      <c r="I1694" s="505">
        <v>10.0</v>
      </c>
      <c r="J1694" s="506">
        <v>10.0</v>
      </c>
      <c r="K1694" s="506">
        <v>3.0</v>
      </c>
      <c r="L1694" s="506">
        <v>3.0</v>
      </c>
      <c r="M1694" s="506">
        <v>3.0</v>
      </c>
      <c r="N1694" s="506">
        <v>5.0</v>
      </c>
      <c r="O1694" s="506">
        <v>14.0</v>
      </c>
      <c r="P1694" s="507">
        <f>SUM(J1694,O1694)</f>
        <v>24</v>
      </c>
    </row>
    <row r="1695" ht="15.75" customHeight="1">
      <c r="A1695" s="394"/>
      <c r="B1695" s="15"/>
      <c r="C1695" s="15"/>
      <c r="D1695" s="15"/>
      <c r="E1695" s="505">
        <v>3.0</v>
      </c>
      <c r="F1695" s="505">
        <v>2.0</v>
      </c>
      <c r="G1695" s="505">
        <v>3.0</v>
      </c>
      <c r="H1695" s="505">
        <v>2.0</v>
      </c>
      <c r="I1695" s="505">
        <v>10.0</v>
      </c>
      <c r="J1695" s="15"/>
      <c r="K1695" s="15"/>
      <c r="L1695" s="15"/>
      <c r="M1695" s="15"/>
      <c r="N1695" s="15"/>
      <c r="O1695" s="15"/>
      <c r="P1695" s="15"/>
    </row>
    <row r="1696" ht="15.75" customHeight="1">
      <c r="A1696" s="394"/>
      <c r="B1696" s="15"/>
      <c r="C1696" s="15"/>
      <c r="D1696" s="15"/>
      <c r="E1696" s="505">
        <v>3.0</v>
      </c>
      <c r="F1696" s="505">
        <v>2.0</v>
      </c>
      <c r="G1696" s="505">
        <v>3.0</v>
      </c>
      <c r="H1696" s="505">
        <v>2.0</v>
      </c>
      <c r="I1696" s="505">
        <v>10.0</v>
      </c>
      <c r="J1696" s="15"/>
      <c r="K1696" s="15"/>
      <c r="L1696" s="15"/>
      <c r="M1696" s="15"/>
      <c r="N1696" s="15"/>
      <c r="O1696" s="15"/>
      <c r="P1696" s="15"/>
    </row>
    <row r="1697" ht="15.75" customHeight="1">
      <c r="A1697" s="394"/>
      <c r="B1697" s="15"/>
      <c r="C1697" s="15"/>
      <c r="D1697" s="15"/>
      <c r="E1697" s="505">
        <v>3.0</v>
      </c>
      <c r="F1697" s="505">
        <v>2.0</v>
      </c>
      <c r="G1697" s="505">
        <v>3.0</v>
      </c>
      <c r="H1697" s="505">
        <v>2.0</v>
      </c>
      <c r="I1697" s="505">
        <v>10.0</v>
      </c>
      <c r="J1697" s="15"/>
      <c r="K1697" s="15"/>
      <c r="L1697" s="15"/>
      <c r="M1697" s="15"/>
      <c r="N1697" s="15"/>
      <c r="O1697" s="15"/>
      <c r="P1697" s="15"/>
    </row>
    <row r="1698" ht="15.75" customHeight="1">
      <c r="A1698" s="394"/>
      <c r="B1698" s="15"/>
      <c r="C1698" s="15"/>
      <c r="D1698" s="15"/>
      <c r="E1698" s="505">
        <v>3.0</v>
      </c>
      <c r="F1698" s="505">
        <v>2.0</v>
      </c>
      <c r="G1698" s="505">
        <v>3.0</v>
      </c>
      <c r="H1698" s="505">
        <v>2.0</v>
      </c>
      <c r="I1698" s="505">
        <v>10.0</v>
      </c>
      <c r="J1698" s="15"/>
      <c r="K1698" s="15"/>
      <c r="L1698" s="15"/>
      <c r="M1698" s="15"/>
      <c r="N1698" s="15"/>
      <c r="O1698" s="15"/>
      <c r="P1698" s="15"/>
    </row>
    <row r="1699" ht="15.75" customHeight="1">
      <c r="A1699" s="394"/>
      <c r="B1699" s="15"/>
      <c r="C1699" s="15"/>
      <c r="D1699" s="15"/>
      <c r="E1699" s="505">
        <v>3.0</v>
      </c>
      <c r="F1699" s="505">
        <v>2.0</v>
      </c>
      <c r="G1699" s="505">
        <v>3.0</v>
      </c>
      <c r="H1699" s="505">
        <v>2.0</v>
      </c>
      <c r="I1699" s="505">
        <v>10.0</v>
      </c>
      <c r="J1699" s="15"/>
      <c r="K1699" s="15"/>
      <c r="L1699" s="15"/>
      <c r="M1699" s="15"/>
      <c r="N1699" s="15"/>
      <c r="O1699" s="15"/>
      <c r="P1699" s="15"/>
    </row>
    <row r="1700" ht="15.75" customHeight="1">
      <c r="A1700" s="394"/>
      <c r="B1700" s="15"/>
      <c r="C1700" s="15"/>
      <c r="D1700" s="15"/>
      <c r="E1700" s="505">
        <v>3.0</v>
      </c>
      <c r="F1700" s="505">
        <v>2.0</v>
      </c>
      <c r="G1700" s="505">
        <v>3.0</v>
      </c>
      <c r="H1700" s="505">
        <v>2.0</v>
      </c>
      <c r="I1700" s="505">
        <v>10.0</v>
      </c>
      <c r="J1700" s="15"/>
      <c r="K1700" s="15"/>
      <c r="L1700" s="15"/>
      <c r="M1700" s="15"/>
      <c r="N1700" s="15"/>
      <c r="O1700" s="15"/>
      <c r="P1700" s="15"/>
    </row>
    <row r="1701" ht="15.75" customHeight="1">
      <c r="A1701" s="394"/>
      <c r="B1701" s="15"/>
      <c r="C1701" s="15"/>
      <c r="D1701" s="15"/>
      <c r="E1701" s="505">
        <v>3.0</v>
      </c>
      <c r="F1701" s="505">
        <v>2.0</v>
      </c>
      <c r="G1701" s="505">
        <v>3.0</v>
      </c>
      <c r="H1701" s="505">
        <v>2.0</v>
      </c>
      <c r="I1701" s="505">
        <v>10.0</v>
      </c>
      <c r="J1701" s="15"/>
      <c r="K1701" s="15"/>
      <c r="L1701" s="15"/>
      <c r="M1701" s="15"/>
      <c r="N1701" s="15"/>
      <c r="O1701" s="15"/>
      <c r="P1701" s="15"/>
    </row>
    <row r="1702" ht="15.75" customHeight="1">
      <c r="A1702" s="394"/>
      <c r="B1702" s="15"/>
      <c r="C1702" s="15"/>
      <c r="D1702" s="15"/>
      <c r="E1702" s="505">
        <v>3.0</v>
      </c>
      <c r="F1702" s="505">
        <v>2.0</v>
      </c>
      <c r="G1702" s="505">
        <v>3.0</v>
      </c>
      <c r="H1702" s="505">
        <v>2.0</v>
      </c>
      <c r="I1702" s="505">
        <v>10.0</v>
      </c>
      <c r="J1702" s="15"/>
      <c r="K1702" s="15"/>
      <c r="L1702" s="15"/>
      <c r="M1702" s="15"/>
      <c r="N1702" s="15"/>
      <c r="O1702" s="15"/>
      <c r="P1702" s="15"/>
    </row>
    <row r="1703" ht="15.75" customHeight="1">
      <c r="A1703" s="394"/>
      <c r="B1703" s="15"/>
      <c r="C1703" s="15"/>
      <c r="D1703" s="15"/>
      <c r="E1703" s="505">
        <v>3.0</v>
      </c>
      <c r="F1703" s="505">
        <v>2.0</v>
      </c>
      <c r="G1703" s="505">
        <v>3.0</v>
      </c>
      <c r="H1703" s="505">
        <v>2.0</v>
      </c>
      <c r="I1703" s="505">
        <v>10.0</v>
      </c>
      <c r="J1703" s="15"/>
      <c r="K1703" s="15"/>
      <c r="L1703" s="15"/>
      <c r="M1703" s="15"/>
      <c r="N1703" s="15"/>
      <c r="O1703" s="15"/>
      <c r="P1703" s="15"/>
    </row>
    <row r="1704" ht="15.75" customHeight="1">
      <c r="A1704" s="394"/>
      <c r="B1704" s="15"/>
      <c r="C1704" s="15"/>
      <c r="D1704" s="15"/>
      <c r="E1704" s="505">
        <v>3.0</v>
      </c>
      <c r="F1704" s="505">
        <v>2.0</v>
      </c>
      <c r="G1704" s="505">
        <v>3.0</v>
      </c>
      <c r="H1704" s="505">
        <v>2.0</v>
      </c>
      <c r="I1704" s="505">
        <v>10.0</v>
      </c>
      <c r="J1704" s="15"/>
      <c r="K1704" s="15"/>
      <c r="L1704" s="15"/>
      <c r="M1704" s="15"/>
      <c r="N1704" s="15"/>
      <c r="O1704" s="15"/>
      <c r="P1704" s="15"/>
    </row>
    <row r="1705" ht="15.75" customHeight="1">
      <c r="A1705" s="394"/>
      <c r="B1705" s="15"/>
      <c r="C1705" s="15"/>
      <c r="D1705" s="15"/>
      <c r="E1705" s="505">
        <v>3.0</v>
      </c>
      <c r="F1705" s="505">
        <v>2.0</v>
      </c>
      <c r="G1705" s="505">
        <v>3.0</v>
      </c>
      <c r="H1705" s="505">
        <v>2.0</v>
      </c>
      <c r="I1705" s="505">
        <v>10.0</v>
      </c>
      <c r="J1705" s="15"/>
      <c r="K1705" s="15"/>
      <c r="L1705" s="15"/>
      <c r="M1705" s="15"/>
      <c r="N1705" s="15"/>
      <c r="O1705" s="15"/>
      <c r="P1705" s="15"/>
    </row>
    <row r="1706" ht="15.75" customHeight="1">
      <c r="A1706" s="394"/>
      <c r="B1706" s="15"/>
      <c r="C1706" s="15"/>
      <c r="D1706" s="15"/>
      <c r="E1706" s="505">
        <v>3.0</v>
      </c>
      <c r="F1706" s="505">
        <v>2.0</v>
      </c>
      <c r="G1706" s="505">
        <v>3.0</v>
      </c>
      <c r="H1706" s="505">
        <v>2.0</v>
      </c>
      <c r="I1706" s="505">
        <v>10.0</v>
      </c>
      <c r="J1706" s="15"/>
      <c r="K1706" s="15"/>
      <c r="L1706" s="15"/>
      <c r="M1706" s="15"/>
      <c r="N1706" s="15"/>
      <c r="O1706" s="15"/>
      <c r="P1706" s="15"/>
    </row>
    <row r="1707" ht="15.75" customHeight="1">
      <c r="A1707" s="394"/>
      <c r="B1707" s="16"/>
      <c r="C1707" s="16"/>
      <c r="D1707" s="16"/>
      <c r="E1707" s="505">
        <v>3.0</v>
      </c>
      <c r="F1707" s="505">
        <v>2.0</v>
      </c>
      <c r="G1707" s="505">
        <v>3.0</v>
      </c>
      <c r="H1707" s="505">
        <v>2.0</v>
      </c>
      <c r="I1707" s="505">
        <v>10.0</v>
      </c>
      <c r="J1707" s="16"/>
      <c r="K1707" s="16"/>
      <c r="L1707" s="16"/>
      <c r="M1707" s="16"/>
      <c r="N1707" s="16"/>
      <c r="O1707" s="16"/>
      <c r="P1707" s="16"/>
    </row>
    <row r="1708" ht="15.75" customHeight="1">
      <c r="A1708" s="480">
        <v>144.0</v>
      </c>
      <c r="B1708" s="481" t="s">
        <v>420</v>
      </c>
      <c r="C1708" s="482" t="s">
        <v>421</v>
      </c>
      <c r="D1708" s="483" t="s">
        <v>422</v>
      </c>
      <c r="E1708" s="505">
        <v>3.0</v>
      </c>
      <c r="F1708" s="505">
        <v>2.0</v>
      </c>
      <c r="G1708" s="505">
        <v>3.0</v>
      </c>
      <c r="H1708" s="505">
        <v>2.0</v>
      </c>
      <c r="I1708" s="505">
        <v>10.0</v>
      </c>
      <c r="J1708" s="506">
        <v>9.25</v>
      </c>
      <c r="K1708" s="506">
        <v>3.0</v>
      </c>
      <c r="L1708" s="506">
        <v>3.0</v>
      </c>
      <c r="M1708" s="506">
        <v>3.0</v>
      </c>
      <c r="N1708" s="506">
        <v>4.0</v>
      </c>
      <c r="O1708" s="506">
        <v>13.0</v>
      </c>
      <c r="P1708" s="507">
        <f>SUM(J1708,O1708)</f>
        <v>22.25</v>
      </c>
    </row>
    <row r="1709" ht="15.75" customHeight="1">
      <c r="A1709" s="394"/>
      <c r="B1709" s="15"/>
      <c r="C1709" s="15"/>
      <c r="D1709" s="15"/>
      <c r="E1709" s="505">
        <v>3.0</v>
      </c>
      <c r="F1709" s="505">
        <v>2.0</v>
      </c>
      <c r="G1709" s="505">
        <v>3.0</v>
      </c>
      <c r="H1709" s="505">
        <v>2.0</v>
      </c>
      <c r="I1709" s="505">
        <v>10.0</v>
      </c>
      <c r="J1709" s="15"/>
      <c r="K1709" s="15"/>
      <c r="L1709" s="15"/>
      <c r="M1709" s="15"/>
      <c r="N1709" s="15"/>
      <c r="O1709" s="15"/>
      <c r="P1709" s="15"/>
    </row>
    <row r="1710" ht="15.75" customHeight="1">
      <c r="A1710" s="394"/>
      <c r="B1710" s="15"/>
      <c r="C1710" s="15"/>
      <c r="D1710" s="15"/>
      <c r="E1710" s="505">
        <v>3.0</v>
      </c>
      <c r="F1710" s="505">
        <v>2.0</v>
      </c>
      <c r="G1710" s="505">
        <v>3.0</v>
      </c>
      <c r="H1710" s="505">
        <v>2.0</v>
      </c>
      <c r="I1710" s="505">
        <v>10.0</v>
      </c>
      <c r="J1710" s="15"/>
      <c r="K1710" s="15"/>
      <c r="L1710" s="15"/>
      <c r="M1710" s="15"/>
      <c r="N1710" s="15"/>
      <c r="O1710" s="15"/>
      <c r="P1710" s="15"/>
    </row>
    <row r="1711" ht="15.75" customHeight="1">
      <c r="A1711" s="394"/>
      <c r="B1711" s="15"/>
      <c r="C1711" s="15"/>
      <c r="D1711" s="15"/>
      <c r="E1711" s="505">
        <v>3.0</v>
      </c>
      <c r="F1711" s="505">
        <v>2.0</v>
      </c>
      <c r="G1711" s="505">
        <v>2.0</v>
      </c>
      <c r="H1711" s="505">
        <v>2.0</v>
      </c>
      <c r="I1711" s="505">
        <v>9.0</v>
      </c>
      <c r="J1711" s="15"/>
      <c r="K1711" s="15"/>
      <c r="L1711" s="15"/>
      <c r="M1711" s="15"/>
      <c r="N1711" s="15"/>
      <c r="O1711" s="15"/>
      <c r="P1711" s="15"/>
    </row>
    <row r="1712" ht="15.75" customHeight="1">
      <c r="A1712" s="394"/>
      <c r="B1712" s="15"/>
      <c r="C1712" s="15"/>
      <c r="D1712" s="15"/>
      <c r="E1712" s="505">
        <v>2.0</v>
      </c>
      <c r="F1712" s="505">
        <v>2.0</v>
      </c>
      <c r="G1712" s="505">
        <v>3.0</v>
      </c>
      <c r="H1712" s="505">
        <v>2.0</v>
      </c>
      <c r="I1712" s="505">
        <v>9.0</v>
      </c>
      <c r="J1712" s="15"/>
      <c r="K1712" s="15"/>
      <c r="L1712" s="15"/>
      <c r="M1712" s="15"/>
      <c r="N1712" s="15"/>
      <c r="O1712" s="15"/>
      <c r="P1712" s="15"/>
    </row>
    <row r="1713" ht="15.75" customHeight="1">
      <c r="A1713" s="394"/>
      <c r="B1713" s="15"/>
      <c r="C1713" s="15"/>
      <c r="D1713" s="15"/>
      <c r="E1713" s="505">
        <v>3.0</v>
      </c>
      <c r="F1713" s="505">
        <v>2.0</v>
      </c>
      <c r="G1713" s="505">
        <v>2.0</v>
      </c>
      <c r="H1713" s="505">
        <v>2.0</v>
      </c>
      <c r="I1713" s="505">
        <v>9.0</v>
      </c>
      <c r="J1713" s="15"/>
      <c r="K1713" s="15"/>
      <c r="L1713" s="15"/>
      <c r="M1713" s="15"/>
      <c r="N1713" s="15"/>
      <c r="O1713" s="15"/>
      <c r="P1713" s="15"/>
    </row>
    <row r="1714" ht="15.75" customHeight="1">
      <c r="A1714" s="394"/>
      <c r="B1714" s="15"/>
      <c r="C1714" s="15"/>
      <c r="D1714" s="15"/>
      <c r="E1714" s="505">
        <v>2.0</v>
      </c>
      <c r="F1714" s="505">
        <v>1.0</v>
      </c>
      <c r="G1714" s="505">
        <v>3.0</v>
      </c>
      <c r="H1714" s="505">
        <v>2.0</v>
      </c>
      <c r="I1714" s="505">
        <v>8.0</v>
      </c>
      <c r="J1714" s="15"/>
      <c r="K1714" s="15"/>
      <c r="L1714" s="15"/>
      <c r="M1714" s="15"/>
      <c r="N1714" s="15"/>
      <c r="O1714" s="15"/>
      <c r="P1714" s="15"/>
    </row>
    <row r="1715" ht="15.75" customHeight="1">
      <c r="A1715" s="394"/>
      <c r="B1715" s="15"/>
      <c r="C1715" s="15"/>
      <c r="D1715" s="15"/>
      <c r="E1715" s="505">
        <v>3.0</v>
      </c>
      <c r="F1715" s="505">
        <v>1.0</v>
      </c>
      <c r="G1715" s="505">
        <v>2.0</v>
      </c>
      <c r="H1715" s="505">
        <v>2.0</v>
      </c>
      <c r="I1715" s="505">
        <v>8.0</v>
      </c>
      <c r="J1715" s="15"/>
      <c r="K1715" s="15"/>
      <c r="L1715" s="15"/>
      <c r="M1715" s="15"/>
      <c r="N1715" s="15"/>
      <c r="O1715" s="15"/>
      <c r="P1715" s="15"/>
    </row>
    <row r="1716" ht="15.75" customHeight="1">
      <c r="A1716" s="394"/>
      <c r="B1716" s="15"/>
      <c r="C1716" s="15"/>
      <c r="D1716" s="15"/>
      <c r="E1716" s="505">
        <v>3.0</v>
      </c>
      <c r="F1716" s="505">
        <v>2.0</v>
      </c>
      <c r="G1716" s="505">
        <v>2.0</v>
      </c>
      <c r="H1716" s="505">
        <v>2.0</v>
      </c>
      <c r="I1716" s="505">
        <v>9.0</v>
      </c>
      <c r="J1716" s="15"/>
      <c r="K1716" s="15"/>
      <c r="L1716" s="15"/>
      <c r="M1716" s="15"/>
      <c r="N1716" s="15"/>
      <c r="O1716" s="15"/>
      <c r="P1716" s="15"/>
    </row>
    <row r="1717" ht="15.75" customHeight="1">
      <c r="A1717" s="394"/>
      <c r="B1717" s="15"/>
      <c r="C1717" s="15"/>
      <c r="D1717" s="15"/>
      <c r="E1717" s="505">
        <v>2.0</v>
      </c>
      <c r="F1717" s="505">
        <v>2.0</v>
      </c>
      <c r="G1717" s="505">
        <v>3.0</v>
      </c>
      <c r="H1717" s="505">
        <v>2.0</v>
      </c>
      <c r="I1717" s="505">
        <v>9.0</v>
      </c>
      <c r="J1717" s="15"/>
      <c r="K1717" s="15"/>
      <c r="L1717" s="15"/>
      <c r="M1717" s="15"/>
      <c r="N1717" s="15"/>
      <c r="O1717" s="15"/>
      <c r="P1717" s="15"/>
    </row>
    <row r="1718" ht="15.75" customHeight="1">
      <c r="A1718" s="394"/>
      <c r="B1718" s="15"/>
      <c r="C1718" s="15"/>
      <c r="D1718" s="15"/>
      <c r="E1718" s="505">
        <v>3.0</v>
      </c>
      <c r="F1718" s="505">
        <v>2.0</v>
      </c>
      <c r="G1718" s="505">
        <v>3.0</v>
      </c>
      <c r="H1718" s="505">
        <v>2.0</v>
      </c>
      <c r="I1718" s="505">
        <v>10.0</v>
      </c>
      <c r="J1718" s="15"/>
      <c r="K1718" s="15"/>
      <c r="L1718" s="15"/>
      <c r="M1718" s="15"/>
      <c r="N1718" s="15"/>
      <c r="O1718" s="15"/>
      <c r="P1718" s="15"/>
    </row>
    <row r="1719" ht="15.75" customHeight="1">
      <c r="A1719" s="394"/>
      <c r="B1719" s="15"/>
      <c r="C1719" s="15"/>
      <c r="D1719" s="15"/>
      <c r="E1719" s="505">
        <v>3.0</v>
      </c>
      <c r="F1719" s="505">
        <v>2.0</v>
      </c>
      <c r="G1719" s="505">
        <v>3.0</v>
      </c>
      <c r="H1719" s="505">
        <v>2.0</v>
      </c>
      <c r="I1719" s="505">
        <v>10.0</v>
      </c>
      <c r="J1719" s="15"/>
      <c r="K1719" s="15"/>
      <c r="L1719" s="15"/>
      <c r="M1719" s="15"/>
      <c r="N1719" s="15"/>
      <c r="O1719" s="15"/>
      <c r="P1719" s="15"/>
    </row>
    <row r="1720" ht="15.75" customHeight="1">
      <c r="A1720" s="394"/>
      <c r="B1720" s="15"/>
      <c r="C1720" s="15"/>
      <c r="D1720" s="15"/>
      <c r="E1720" s="505"/>
      <c r="F1720" s="505"/>
      <c r="G1720" s="505"/>
      <c r="H1720" s="505"/>
      <c r="I1720" s="505"/>
      <c r="J1720" s="15"/>
      <c r="K1720" s="15"/>
      <c r="L1720" s="15"/>
      <c r="M1720" s="15"/>
      <c r="N1720" s="15"/>
      <c r="O1720" s="15"/>
      <c r="P1720" s="15"/>
    </row>
    <row r="1721" ht="15.75" customHeight="1">
      <c r="A1721" s="394"/>
      <c r="B1721" s="16"/>
      <c r="C1721" s="16"/>
      <c r="D1721" s="16"/>
      <c r="E1721" s="505"/>
      <c r="F1721" s="505"/>
      <c r="G1721" s="505"/>
      <c r="H1721" s="505"/>
      <c r="I1721" s="505"/>
      <c r="J1721" s="16"/>
      <c r="K1721" s="16"/>
      <c r="L1721" s="16"/>
      <c r="M1721" s="16"/>
      <c r="N1721" s="16"/>
      <c r="O1721" s="16"/>
      <c r="P1721" s="16"/>
    </row>
    <row r="1722" ht="15.75" customHeight="1">
      <c r="A1722" s="480">
        <v>145.0</v>
      </c>
      <c r="B1722" s="481" t="s">
        <v>423</v>
      </c>
      <c r="C1722" s="482" t="s">
        <v>424</v>
      </c>
      <c r="D1722" s="483" t="s">
        <v>425</v>
      </c>
      <c r="E1722" s="505">
        <v>3.0</v>
      </c>
      <c r="F1722" s="505">
        <v>2.0</v>
      </c>
      <c r="G1722" s="505">
        <v>3.0</v>
      </c>
      <c r="H1722" s="505">
        <v>2.0</v>
      </c>
      <c r="I1722" s="505">
        <v>10.0</v>
      </c>
      <c r="J1722" s="506">
        <v>8.8</v>
      </c>
      <c r="K1722" s="506">
        <v>1.0</v>
      </c>
      <c r="L1722" s="506"/>
      <c r="M1722" s="506"/>
      <c r="N1722" s="506">
        <v>2.0</v>
      </c>
      <c r="O1722" s="506">
        <v>3.0</v>
      </c>
      <c r="P1722" s="507">
        <f>SUM(J1722,O1722)</f>
        <v>11.8</v>
      </c>
    </row>
    <row r="1723" ht="15.75" customHeight="1">
      <c r="A1723" s="394"/>
      <c r="B1723" s="15"/>
      <c r="C1723" s="15"/>
      <c r="D1723" s="15"/>
      <c r="E1723" s="505">
        <v>3.0</v>
      </c>
      <c r="F1723" s="505">
        <v>2.0</v>
      </c>
      <c r="G1723" s="505">
        <v>3.0</v>
      </c>
      <c r="H1723" s="505">
        <v>2.0</v>
      </c>
      <c r="I1723" s="505">
        <v>10.0</v>
      </c>
      <c r="J1723" s="15"/>
      <c r="K1723" s="15"/>
      <c r="L1723" s="15"/>
      <c r="M1723" s="15"/>
      <c r="N1723" s="15"/>
      <c r="O1723" s="15"/>
      <c r="P1723" s="15"/>
    </row>
    <row r="1724" ht="15.75" customHeight="1">
      <c r="A1724" s="394"/>
      <c r="B1724" s="15"/>
      <c r="C1724" s="15"/>
      <c r="D1724" s="15"/>
      <c r="E1724" s="505">
        <v>3.0</v>
      </c>
      <c r="F1724" s="505">
        <v>2.0</v>
      </c>
      <c r="G1724" s="505">
        <v>2.0</v>
      </c>
      <c r="H1724" s="505">
        <v>2.0</v>
      </c>
      <c r="I1724" s="505">
        <v>9.0</v>
      </c>
      <c r="J1724" s="15"/>
      <c r="K1724" s="15"/>
      <c r="L1724" s="15"/>
      <c r="M1724" s="15"/>
      <c r="N1724" s="15"/>
      <c r="O1724" s="15"/>
      <c r="P1724" s="15"/>
    </row>
    <row r="1725" ht="15.75" customHeight="1">
      <c r="A1725" s="394"/>
      <c r="B1725" s="15"/>
      <c r="C1725" s="15"/>
      <c r="D1725" s="15"/>
      <c r="E1725" s="505">
        <v>3.0</v>
      </c>
      <c r="F1725" s="505">
        <v>2.0</v>
      </c>
      <c r="G1725" s="505">
        <v>2.0</v>
      </c>
      <c r="H1725" s="505">
        <v>2.0</v>
      </c>
      <c r="I1725" s="505">
        <v>9.0</v>
      </c>
      <c r="J1725" s="15"/>
      <c r="K1725" s="15"/>
      <c r="L1725" s="15"/>
      <c r="M1725" s="15"/>
      <c r="N1725" s="15"/>
      <c r="O1725" s="15"/>
      <c r="P1725" s="15"/>
    </row>
    <row r="1726" ht="15.75" customHeight="1">
      <c r="A1726" s="394"/>
      <c r="B1726" s="15"/>
      <c r="C1726" s="15"/>
      <c r="D1726" s="15"/>
      <c r="E1726" s="505">
        <v>2.0</v>
      </c>
      <c r="F1726" s="505">
        <v>2.0</v>
      </c>
      <c r="G1726" s="505">
        <v>2.0</v>
      </c>
      <c r="H1726" s="505">
        <v>2.0</v>
      </c>
      <c r="I1726" s="505">
        <v>8.0</v>
      </c>
      <c r="J1726" s="15"/>
      <c r="K1726" s="15"/>
      <c r="L1726" s="15"/>
      <c r="M1726" s="15"/>
      <c r="N1726" s="15"/>
      <c r="O1726" s="15"/>
      <c r="P1726" s="15"/>
    </row>
    <row r="1727" ht="15.75" customHeight="1">
      <c r="A1727" s="394"/>
      <c r="B1727" s="15"/>
      <c r="C1727" s="15"/>
      <c r="D1727" s="15"/>
      <c r="E1727" s="505">
        <v>2.0</v>
      </c>
      <c r="F1727" s="505">
        <v>2.0</v>
      </c>
      <c r="G1727" s="505">
        <v>2.0</v>
      </c>
      <c r="H1727" s="505">
        <v>2.0</v>
      </c>
      <c r="I1727" s="505">
        <v>8.0</v>
      </c>
      <c r="J1727" s="15"/>
      <c r="K1727" s="15"/>
      <c r="L1727" s="15"/>
      <c r="M1727" s="15"/>
      <c r="N1727" s="15"/>
      <c r="O1727" s="15"/>
      <c r="P1727" s="15"/>
    </row>
    <row r="1728" ht="15.75" customHeight="1">
      <c r="A1728" s="394"/>
      <c r="B1728" s="15"/>
      <c r="C1728" s="15"/>
      <c r="D1728" s="15"/>
      <c r="E1728" s="505">
        <v>2.0</v>
      </c>
      <c r="F1728" s="505">
        <v>2.0</v>
      </c>
      <c r="G1728" s="505">
        <v>2.0</v>
      </c>
      <c r="H1728" s="505">
        <v>2.0</v>
      </c>
      <c r="I1728" s="505">
        <v>8.0</v>
      </c>
      <c r="J1728" s="15"/>
      <c r="K1728" s="15"/>
      <c r="L1728" s="15"/>
      <c r="M1728" s="15"/>
      <c r="N1728" s="15"/>
      <c r="O1728" s="15"/>
      <c r="P1728" s="15"/>
    </row>
    <row r="1729" ht="15.75" customHeight="1">
      <c r="A1729" s="394"/>
      <c r="B1729" s="15"/>
      <c r="C1729" s="15"/>
      <c r="D1729" s="15"/>
      <c r="E1729" s="505">
        <v>2.0</v>
      </c>
      <c r="F1729" s="505">
        <v>2.0</v>
      </c>
      <c r="G1729" s="505">
        <v>2.0</v>
      </c>
      <c r="H1729" s="505">
        <v>2.0</v>
      </c>
      <c r="I1729" s="505">
        <v>8.0</v>
      </c>
      <c r="J1729" s="15"/>
      <c r="K1729" s="15"/>
      <c r="L1729" s="15"/>
      <c r="M1729" s="15"/>
      <c r="N1729" s="15"/>
      <c r="O1729" s="15"/>
      <c r="P1729" s="15"/>
    </row>
    <row r="1730" ht="15.75" customHeight="1">
      <c r="A1730" s="394"/>
      <c r="B1730" s="15"/>
      <c r="C1730" s="15"/>
      <c r="D1730" s="15"/>
      <c r="E1730" s="505">
        <v>2.0</v>
      </c>
      <c r="F1730" s="505">
        <v>2.0</v>
      </c>
      <c r="G1730" s="505">
        <v>2.0</v>
      </c>
      <c r="H1730" s="505">
        <v>2.0</v>
      </c>
      <c r="I1730" s="505">
        <v>8.0</v>
      </c>
      <c r="J1730" s="15"/>
      <c r="K1730" s="15"/>
      <c r="L1730" s="15"/>
      <c r="M1730" s="15"/>
      <c r="N1730" s="15"/>
      <c r="O1730" s="15"/>
      <c r="P1730" s="15"/>
    </row>
    <row r="1731" ht="15.75" customHeight="1">
      <c r="A1731" s="394"/>
      <c r="B1731" s="15"/>
      <c r="C1731" s="15"/>
      <c r="D1731" s="15"/>
      <c r="E1731" s="505">
        <v>3.0</v>
      </c>
      <c r="F1731" s="505">
        <v>2.0</v>
      </c>
      <c r="G1731" s="505">
        <v>2.0</v>
      </c>
      <c r="H1731" s="505">
        <v>2.0</v>
      </c>
      <c r="I1731" s="505">
        <v>9.0</v>
      </c>
      <c r="J1731" s="15"/>
      <c r="K1731" s="15"/>
      <c r="L1731" s="15"/>
      <c r="M1731" s="15"/>
      <c r="N1731" s="15"/>
      <c r="O1731" s="15"/>
      <c r="P1731" s="15"/>
    </row>
    <row r="1732" ht="15.75" customHeight="1">
      <c r="A1732" s="394"/>
      <c r="B1732" s="15"/>
      <c r="C1732" s="15"/>
      <c r="D1732" s="15"/>
      <c r="E1732" s="505">
        <v>3.0</v>
      </c>
      <c r="F1732" s="505">
        <v>2.0</v>
      </c>
      <c r="G1732" s="505">
        <v>3.0</v>
      </c>
      <c r="H1732" s="505">
        <v>2.0</v>
      </c>
      <c r="I1732" s="505">
        <v>10.0</v>
      </c>
      <c r="J1732" s="15"/>
      <c r="K1732" s="15"/>
      <c r="L1732" s="15"/>
      <c r="M1732" s="15"/>
      <c r="N1732" s="15"/>
      <c r="O1732" s="15"/>
      <c r="P1732" s="15"/>
    </row>
    <row r="1733" ht="15.75" customHeight="1">
      <c r="A1733" s="394"/>
      <c r="B1733" s="15"/>
      <c r="C1733" s="15"/>
      <c r="D1733" s="15"/>
      <c r="E1733" s="505"/>
      <c r="F1733" s="505"/>
      <c r="G1733" s="505"/>
      <c r="H1733" s="505"/>
      <c r="I1733" s="505">
        <v>9.0</v>
      </c>
      <c r="J1733" s="15"/>
      <c r="K1733" s="15"/>
      <c r="L1733" s="15"/>
      <c r="M1733" s="15"/>
      <c r="N1733" s="15"/>
      <c r="O1733" s="15"/>
      <c r="P1733" s="15"/>
    </row>
    <row r="1734" ht="15.75" customHeight="1">
      <c r="A1734" s="394"/>
      <c r="B1734" s="15"/>
      <c r="C1734" s="15"/>
      <c r="D1734" s="15"/>
      <c r="E1734" s="505"/>
      <c r="F1734" s="505"/>
      <c r="G1734" s="505"/>
      <c r="H1734" s="505"/>
      <c r="I1734" s="505"/>
      <c r="J1734" s="15"/>
      <c r="K1734" s="15"/>
      <c r="L1734" s="15"/>
      <c r="M1734" s="15"/>
      <c r="N1734" s="15"/>
      <c r="O1734" s="15"/>
      <c r="P1734" s="15"/>
    </row>
    <row r="1735" ht="15.75" customHeight="1">
      <c r="A1735" s="394"/>
      <c r="B1735" s="16"/>
      <c r="C1735" s="16"/>
      <c r="D1735" s="16"/>
      <c r="E1735" s="505"/>
      <c r="F1735" s="505"/>
      <c r="G1735" s="505"/>
      <c r="H1735" s="505"/>
      <c r="I1735" s="505"/>
      <c r="J1735" s="16"/>
      <c r="K1735" s="16"/>
      <c r="L1735" s="16"/>
      <c r="M1735" s="16"/>
      <c r="N1735" s="16"/>
      <c r="O1735" s="16"/>
      <c r="P1735" s="16"/>
    </row>
    <row r="1736" ht="15.75" customHeight="1">
      <c r="A1736" s="480">
        <v>146.0</v>
      </c>
      <c r="B1736" s="481" t="s">
        <v>426</v>
      </c>
      <c r="C1736" s="482" t="s">
        <v>427</v>
      </c>
      <c r="D1736" s="483" t="s">
        <v>428</v>
      </c>
      <c r="E1736" s="505">
        <v>3.0</v>
      </c>
      <c r="F1736" s="505">
        <v>2.0</v>
      </c>
      <c r="G1736" s="505">
        <v>3.0</v>
      </c>
      <c r="H1736" s="505">
        <v>2.0</v>
      </c>
      <c r="I1736" s="505">
        <v>10.0</v>
      </c>
      <c r="J1736" s="506">
        <v>10.0</v>
      </c>
      <c r="K1736" s="506">
        <v>3.0</v>
      </c>
      <c r="L1736" s="506">
        <v>4.0</v>
      </c>
      <c r="M1736" s="506">
        <v>3.0</v>
      </c>
      <c r="N1736" s="506">
        <v>5.0</v>
      </c>
      <c r="O1736" s="506">
        <v>15.0</v>
      </c>
      <c r="P1736" s="507">
        <f>SUM(J1736,O1736)</f>
        <v>25</v>
      </c>
    </row>
    <row r="1737" ht="15.75" customHeight="1">
      <c r="A1737" s="394"/>
      <c r="B1737" s="15"/>
      <c r="C1737" s="15"/>
      <c r="D1737" s="15"/>
      <c r="E1737" s="505">
        <v>3.0</v>
      </c>
      <c r="F1737" s="505">
        <v>2.0</v>
      </c>
      <c r="G1737" s="505">
        <v>3.0</v>
      </c>
      <c r="H1737" s="505">
        <v>2.0</v>
      </c>
      <c r="I1737" s="505">
        <v>10.0</v>
      </c>
      <c r="J1737" s="15"/>
      <c r="K1737" s="15"/>
      <c r="L1737" s="15"/>
      <c r="M1737" s="15"/>
      <c r="N1737" s="15"/>
      <c r="O1737" s="15"/>
      <c r="P1737" s="15"/>
    </row>
    <row r="1738" ht="15.75" customHeight="1">
      <c r="A1738" s="394"/>
      <c r="B1738" s="15"/>
      <c r="C1738" s="15"/>
      <c r="D1738" s="15"/>
      <c r="E1738" s="505">
        <v>3.0</v>
      </c>
      <c r="F1738" s="505">
        <v>2.0</v>
      </c>
      <c r="G1738" s="505">
        <v>3.0</v>
      </c>
      <c r="H1738" s="505">
        <v>2.0</v>
      </c>
      <c r="I1738" s="505">
        <v>10.0</v>
      </c>
      <c r="J1738" s="15"/>
      <c r="K1738" s="15"/>
      <c r="L1738" s="15"/>
      <c r="M1738" s="15"/>
      <c r="N1738" s="15"/>
      <c r="O1738" s="15"/>
      <c r="P1738" s="15"/>
    </row>
    <row r="1739" ht="15.75" customHeight="1">
      <c r="A1739" s="394"/>
      <c r="B1739" s="15"/>
      <c r="C1739" s="15"/>
      <c r="D1739" s="15"/>
      <c r="E1739" s="505">
        <v>3.0</v>
      </c>
      <c r="F1739" s="505">
        <v>2.0</v>
      </c>
      <c r="G1739" s="505">
        <v>3.0</v>
      </c>
      <c r="H1739" s="505">
        <v>2.0</v>
      </c>
      <c r="I1739" s="505">
        <v>10.0</v>
      </c>
      <c r="J1739" s="15"/>
      <c r="K1739" s="15"/>
      <c r="L1739" s="15"/>
      <c r="M1739" s="15"/>
      <c r="N1739" s="15"/>
      <c r="O1739" s="15"/>
      <c r="P1739" s="15"/>
    </row>
    <row r="1740" ht="15.75" customHeight="1">
      <c r="A1740" s="394"/>
      <c r="B1740" s="15"/>
      <c r="C1740" s="15"/>
      <c r="D1740" s="15"/>
      <c r="E1740" s="505">
        <v>3.0</v>
      </c>
      <c r="F1740" s="505">
        <v>2.0</v>
      </c>
      <c r="G1740" s="505">
        <v>3.0</v>
      </c>
      <c r="H1740" s="505">
        <v>2.0</v>
      </c>
      <c r="I1740" s="505">
        <v>10.0</v>
      </c>
      <c r="J1740" s="15"/>
      <c r="K1740" s="15"/>
      <c r="L1740" s="15"/>
      <c r="M1740" s="15"/>
      <c r="N1740" s="15"/>
      <c r="O1740" s="15"/>
      <c r="P1740" s="15"/>
    </row>
    <row r="1741" ht="15.75" customHeight="1">
      <c r="A1741" s="394"/>
      <c r="B1741" s="15"/>
      <c r="C1741" s="15"/>
      <c r="D1741" s="15"/>
      <c r="E1741" s="505">
        <v>3.0</v>
      </c>
      <c r="F1741" s="505">
        <v>2.0</v>
      </c>
      <c r="G1741" s="505">
        <v>3.0</v>
      </c>
      <c r="H1741" s="505">
        <v>2.0</v>
      </c>
      <c r="I1741" s="505">
        <v>10.0</v>
      </c>
      <c r="J1741" s="15"/>
      <c r="K1741" s="15"/>
      <c r="L1741" s="15"/>
      <c r="M1741" s="15"/>
      <c r="N1741" s="15"/>
      <c r="O1741" s="15"/>
      <c r="P1741" s="15"/>
    </row>
    <row r="1742" ht="15.75" customHeight="1">
      <c r="A1742" s="394"/>
      <c r="B1742" s="15"/>
      <c r="C1742" s="15"/>
      <c r="D1742" s="15"/>
      <c r="E1742" s="505">
        <v>3.0</v>
      </c>
      <c r="F1742" s="505">
        <v>2.0</v>
      </c>
      <c r="G1742" s="505">
        <v>3.0</v>
      </c>
      <c r="H1742" s="505">
        <v>2.0</v>
      </c>
      <c r="I1742" s="505">
        <v>10.0</v>
      </c>
      <c r="J1742" s="15"/>
      <c r="K1742" s="15"/>
      <c r="L1742" s="15"/>
      <c r="M1742" s="15"/>
      <c r="N1742" s="15"/>
      <c r="O1742" s="15"/>
      <c r="P1742" s="15"/>
    </row>
    <row r="1743" ht="15.75" customHeight="1">
      <c r="A1743" s="394"/>
      <c r="B1743" s="15"/>
      <c r="C1743" s="15"/>
      <c r="D1743" s="15"/>
      <c r="E1743" s="505">
        <v>3.0</v>
      </c>
      <c r="F1743" s="505">
        <v>2.0</v>
      </c>
      <c r="G1743" s="505">
        <v>3.0</v>
      </c>
      <c r="H1743" s="505">
        <v>2.0</v>
      </c>
      <c r="I1743" s="505">
        <v>10.0</v>
      </c>
      <c r="J1743" s="15"/>
      <c r="K1743" s="15"/>
      <c r="L1743" s="15"/>
      <c r="M1743" s="15"/>
      <c r="N1743" s="15"/>
      <c r="O1743" s="15"/>
      <c r="P1743" s="15"/>
    </row>
    <row r="1744" ht="15.75" customHeight="1">
      <c r="A1744" s="394"/>
      <c r="B1744" s="15"/>
      <c r="C1744" s="15"/>
      <c r="D1744" s="15"/>
      <c r="E1744" s="505">
        <v>3.0</v>
      </c>
      <c r="F1744" s="505">
        <v>2.0</v>
      </c>
      <c r="G1744" s="505">
        <v>3.0</v>
      </c>
      <c r="H1744" s="505">
        <v>2.0</v>
      </c>
      <c r="I1744" s="505">
        <v>10.0</v>
      </c>
      <c r="J1744" s="15"/>
      <c r="K1744" s="15"/>
      <c r="L1744" s="15"/>
      <c r="M1744" s="15"/>
      <c r="N1744" s="15"/>
      <c r="O1744" s="15"/>
      <c r="P1744" s="15"/>
    </row>
    <row r="1745" ht="15.75" customHeight="1">
      <c r="A1745" s="394"/>
      <c r="B1745" s="15"/>
      <c r="C1745" s="15"/>
      <c r="D1745" s="15"/>
      <c r="E1745" s="505">
        <v>3.0</v>
      </c>
      <c r="F1745" s="505">
        <v>2.0</v>
      </c>
      <c r="G1745" s="505">
        <v>3.0</v>
      </c>
      <c r="H1745" s="505">
        <v>2.0</v>
      </c>
      <c r="I1745" s="505">
        <v>10.0</v>
      </c>
      <c r="J1745" s="15"/>
      <c r="K1745" s="15"/>
      <c r="L1745" s="15"/>
      <c r="M1745" s="15"/>
      <c r="N1745" s="15"/>
      <c r="O1745" s="15"/>
      <c r="P1745" s="15"/>
    </row>
    <row r="1746" ht="15.75" customHeight="1">
      <c r="A1746" s="394"/>
      <c r="B1746" s="15"/>
      <c r="C1746" s="15"/>
      <c r="D1746" s="15"/>
      <c r="E1746" s="505">
        <v>3.0</v>
      </c>
      <c r="F1746" s="505">
        <v>2.0</v>
      </c>
      <c r="G1746" s="505">
        <v>3.0</v>
      </c>
      <c r="H1746" s="505">
        <v>2.0</v>
      </c>
      <c r="I1746" s="505">
        <v>10.0</v>
      </c>
      <c r="J1746" s="15"/>
      <c r="K1746" s="15"/>
      <c r="L1746" s="15"/>
      <c r="M1746" s="15"/>
      <c r="N1746" s="15"/>
      <c r="O1746" s="15"/>
      <c r="P1746" s="15"/>
    </row>
    <row r="1747" ht="15.75" customHeight="1">
      <c r="A1747" s="394"/>
      <c r="B1747" s="15"/>
      <c r="C1747" s="15"/>
      <c r="D1747" s="15"/>
      <c r="E1747" s="505">
        <v>3.0</v>
      </c>
      <c r="F1747" s="505">
        <v>2.0</v>
      </c>
      <c r="G1747" s="505">
        <v>3.0</v>
      </c>
      <c r="H1747" s="505">
        <v>2.0</v>
      </c>
      <c r="I1747" s="505">
        <v>10.0</v>
      </c>
      <c r="J1747" s="15"/>
      <c r="K1747" s="15"/>
      <c r="L1747" s="15"/>
      <c r="M1747" s="15"/>
      <c r="N1747" s="15"/>
      <c r="O1747" s="15"/>
      <c r="P1747" s="15"/>
    </row>
    <row r="1748" ht="15.75" customHeight="1">
      <c r="A1748" s="394"/>
      <c r="B1748" s="15"/>
      <c r="C1748" s="15"/>
      <c r="D1748" s="15"/>
      <c r="E1748" s="505">
        <v>3.0</v>
      </c>
      <c r="F1748" s="505">
        <v>2.0</v>
      </c>
      <c r="G1748" s="505">
        <v>3.0</v>
      </c>
      <c r="H1748" s="505">
        <v>2.0</v>
      </c>
      <c r="I1748" s="505">
        <v>10.0</v>
      </c>
      <c r="J1748" s="15"/>
      <c r="K1748" s="15"/>
      <c r="L1748" s="15"/>
      <c r="M1748" s="15"/>
      <c r="N1748" s="15"/>
      <c r="O1748" s="15"/>
      <c r="P1748" s="15"/>
    </row>
    <row r="1749" ht="15.75" customHeight="1">
      <c r="A1749" s="80"/>
      <c r="B1749" s="16"/>
      <c r="C1749" s="16"/>
      <c r="D1749" s="16"/>
      <c r="E1749" s="505">
        <v>3.0</v>
      </c>
      <c r="F1749" s="505">
        <v>2.0</v>
      </c>
      <c r="G1749" s="505">
        <v>3.0</v>
      </c>
      <c r="H1749" s="505">
        <v>2.0</v>
      </c>
      <c r="I1749" s="505">
        <v>10.0</v>
      </c>
      <c r="J1749" s="16"/>
      <c r="K1749" s="16"/>
      <c r="L1749" s="16"/>
      <c r="M1749" s="16"/>
      <c r="N1749" s="16"/>
      <c r="O1749" s="16"/>
      <c r="P1749" s="16"/>
    </row>
    <row r="1750" ht="15.75" customHeight="1">
      <c r="A1750" s="480">
        <v>147.0</v>
      </c>
      <c r="B1750" s="481" t="s">
        <v>429</v>
      </c>
      <c r="C1750" s="482" t="s">
        <v>430</v>
      </c>
      <c r="D1750" s="483" t="s">
        <v>431</v>
      </c>
      <c r="E1750" s="505">
        <v>3.0</v>
      </c>
      <c r="F1750" s="505">
        <v>2.0</v>
      </c>
      <c r="G1750" s="505">
        <v>3.0</v>
      </c>
      <c r="H1750" s="505">
        <v>2.0</v>
      </c>
      <c r="I1750" s="505">
        <v>10.0</v>
      </c>
      <c r="J1750" s="506">
        <v>9.7</v>
      </c>
      <c r="K1750" s="506">
        <v>3.0</v>
      </c>
      <c r="L1750" s="506">
        <v>3.0</v>
      </c>
      <c r="M1750" s="506">
        <v>3.0</v>
      </c>
      <c r="N1750" s="506">
        <v>4.0</v>
      </c>
      <c r="O1750" s="506">
        <v>13.0</v>
      </c>
      <c r="P1750" s="507">
        <f>SUM(J1750,O1750)</f>
        <v>22.7</v>
      </c>
    </row>
    <row r="1751" ht="15.75" customHeight="1">
      <c r="A1751" s="394"/>
      <c r="B1751" s="15"/>
      <c r="C1751" s="15"/>
      <c r="D1751" s="15"/>
      <c r="E1751" s="505">
        <v>3.0</v>
      </c>
      <c r="F1751" s="505">
        <v>2.0</v>
      </c>
      <c r="G1751" s="505">
        <v>3.0</v>
      </c>
      <c r="H1751" s="505">
        <v>2.0</v>
      </c>
      <c r="I1751" s="505">
        <v>10.0</v>
      </c>
      <c r="J1751" s="15"/>
      <c r="K1751" s="15"/>
      <c r="L1751" s="15"/>
      <c r="M1751" s="15"/>
      <c r="N1751" s="15"/>
      <c r="O1751" s="15"/>
      <c r="P1751" s="15"/>
    </row>
    <row r="1752" ht="15.75" customHeight="1">
      <c r="A1752" s="394"/>
      <c r="B1752" s="15"/>
      <c r="C1752" s="15"/>
      <c r="D1752" s="15"/>
      <c r="E1752" s="505">
        <v>3.0</v>
      </c>
      <c r="F1752" s="505">
        <v>2.0</v>
      </c>
      <c r="G1752" s="505">
        <v>3.0</v>
      </c>
      <c r="H1752" s="505">
        <v>2.0</v>
      </c>
      <c r="I1752" s="505">
        <v>10.0</v>
      </c>
      <c r="J1752" s="15"/>
      <c r="K1752" s="15"/>
      <c r="L1752" s="15"/>
      <c r="M1752" s="15"/>
      <c r="N1752" s="15"/>
      <c r="O1752" s="15"/>
      <c r="P1752" s="15"/>
    </row>
    <row r="1753" ht="15.75" customHeight="1">
      <c r="A1753" s="394"/>
      <c r="B1753" s="15"/>
      <c r="C1753" s="15"/>
      <c r="D1753" s="15"/>
      <c r="E1753" s="505">
        <v>3.0</v>
      </c>
      <c r="F1753" s="505">
        <v>2.0</v>
      </c>
      <c r="G1753" s="505">
        <v>3.0</v>
      </c>
      <c r="H1753" s="505">
        <v>2.0</v>
      </c>
      <c r="I1753" s="505">
        <v>10.0</v>
      </c>
      <c r="J1753" s="15"/>
      <c r="K1753" s="15"/>
      <c r="L1753" s="15"/>
      <c r="M1753" s="15"/>
      <c r="N1753" s="15"/>
      <c r="O1753" s="15"/>
      <c r="P1753" s="15"/>
    </row>
    <row r="1754" ht="15.75" customHeight="1">
      <c r="A1754" s="394"/>
      <c r="B1754" s="15"/>
      <c r="C1754" s="15"/>
      <c r="D1754" s="15"/>
      <c r="E1754" s="505">
        <v>3.0</v>
      </c>
      <c r="F1754" s="505">
        <v>2.0</v>
      </c>
      <c r="G1754" s="505">
        <v>3.0</v>
      </c>
      <c r="H1754" s="505">
        <v>2.0</v>
      </c>
      <c r="I1754" s="505">
        <v>10.0</v>
      </c>
      <c r="J1754" s="15"/>
      <c r="K1754" s="15"/>
      <c r="L1754" s="15"/>
      <c r="M1754" s="15"/>
      <c r="N1754" s="15"/>
      <c r="O1754" s="15"/>
      <c r="P1754" s="15"/>
    </row>
    <row r="1755" ht="15.75" customHeight="1">
      <c r="A1755" s="394"/>
      <c r="B1755" s="15"/>
      <c r="C1755" s="15"/>
      <c r="D1755" s="15"/>
      <c r="E1755" s="505">
        <v>3.0</v>
      </c>
      <c r="F1755" s="505">
        <v>2.0</v>
      </c>
      <c r="G1755" s="505">
        <v>3.0</v>
      </c>
      <c r="H1755" s="505">
        <v>2.0</v>
      </c>
      <c r="I1755" s="505">
        <v>10.0</v>
      </c>
      <c r="J1755" s="15"/>
      <c r="K1755" s="15"/>
      <c r="L1755" s="15"/>
      <c r="M1755" s="15"/>
      <c r="N1755" s="15"/>
      <c r="O1755" s="15"/>
      <c r="P1755" s="15"/>
    </row>
    <row r="1756" ht="15.75" customHeight="1">
      <c r="A1756" s="394"/>
      <c r="B1756" s="15"/>
      <c r="C1756" s="15"/>
      <c r="D1756" s="15"/>
      <c r="E1756" s="505">
        <v>3.0</v>
      </c>
      <c r="F1756" s="505">
        <v>2.0</v>
      </c>
      <c r="G1756" s="505">
        <v>2.0</v>
      </c>
      <c r="H1756" s="505">
        <v>2.0</v>
      </c>
      <c r="I1756" s="505">
        <v>9.0</v>
      </c>
      <c r="J1756" s="15"/>
      <c r="K1756" s="15"/>
      <c r="L1756" s="15"/>
      <c r="M1756" s="15"/>
      <c r="N1756" s="15"/>
      <c r="O1756" s="15"/>
      <c r="P1756" s="15"/>
    </row>
    <row r="1757" ht="15.75" customHeight="1">
      <c r="A1757" s="394"/>
      <c r="B1757" s="15"/>
      <c r="C1757" s="15"/>
      <c r="D1757" s="15"/>
      <c r="E1757" s="505">
        <v>3.0</v>
      </c>
      <c r="F1757" s="505">
        <v>2.0</v>
      </c>
      <c r="G1757" s="505">
        <v>2.0</v>
      </c>
      <c r="H1757" s="505">
        <v>2.0</v>
      </c>
      <c r="I1757" s="505">
        <v>9.0</v>
      </c>
      <c r="J1757" s="15"/>
      <c r="K1757" s="15"/>
      <c r="L1757" s="15"/>
      <c r="M1757" s="15"/>
      <c r="N1757" s="15"/>
      <c r="O1757" s="15"/>
      <c r="P1757" s="15"/>
    </row>
    <row r="1758" ht="15.75" customHeight="1">
      <c r="A1758" s="394"/>
      <c r="B1758" s="15"/>
      <c r="C1758" s="15"/>
      <c r="D1758" s="15"/>
      <c r="E1758" s="505">
        <v>3.0</v>
      </c>
      <c r="F1758" s="505">
        <v>2.0</v>
      </c>
      <c r="G1758" s="505">
        <v>2.0</v>
      </c>
      <c r="H1758" s="505">
        <v>2.0</v>
      </c>
      <c r="I1758" s="505">
        <v>9.0</v>
      </c>
      <c r="J1758" s="15"/>
      <c r="K1758" s="15"/>
      <c r="L1758" s="15"/>
      <c r="M1758" s="15"/>
      <c r="N1758" s="15"/>
      <c r="O1758" s="15"/>
      <c r="P1758" s="15"/>
    </row>
    <row r="1759" ht="15.75" customHeight="1">
      <c r="A1759" s="394"/>
      <c r="B1759" s="15"/>
      <c r="C1759" s="15"/>
      <c r="D1759" s="15"/>
      <c r="E1759" s="505">
        <v>3.0</v>
      </c>
      <c r="F1759" s="505">
        <v>2.0</v>
      </c>
      <c r="G1759" s="505">
        <v>2.0</v>
      </c>
      <c r="H1759" s="505">
        <v>2.0</v>
      </c>
      <c r="I1759" s="505">
        <v>9.0</v>
      </c>
      <c r="J1759" s="15"/>
      <c r="K1759" s="15"/>
      <c r="L1759" s="15"/>
      <c r="M1759" s="15"/>
      <c r="N1759" s="15"/>
      <c r="O1759" s="15"/>
      <c r="P1759" s="15"/>
    </row>
    <row r="1760" ht="15.75" customHeight="1">
      <c r="A1760" s="394"/>
      <c r="B1760" s="15"/>
      <c r="C1760" s="15"/>
      <c r="D1760" s="15"/>
      <c r="E1760" s="505">
        <v>3.0</v>
      </c>
      <c r="F1760" s="505">
        <v>2.0</v>
      </c>
      <c r="G1760" s="505">
        <v>3.0</v>
      </c>
      <c r="H1760" s="505">
        <v>2.0</v>
      </c>
      <c r="I1760" s="505">
        <v>10.0</v>
      </c>
      <c r="J1760" s="15"/>
      <c r="K1760" s="15"/>
      <c r="L1760" s="15"/>
      <c r="M1760" s="15"/>
      <c r="N1760" s="15"/>
      <c r="O1760" s="15"/>
      <c r="P1760" s="15"/>
    </row>
    <row r="1761" ht="15.75" customHeight="1">
      <c r="A1761" s="394"/>
      <c r="B1761" s="15"/>
      <c r="C1761" s="15"/>
      <c r="D1761" s="15"/>
      <c r="E1761" s="505">
        <v>3.0</v>
      </c>
      <c r="F1761" s="505">
        <v>2.0</v>
      </c>
      <c r="G1761" s="505">
        <v>3.0</v>
      </c>
      <c r="H1761" s="505">
        <v>2.0</v>
      </c>
      <c r="I1761" s="505">
        <v>10.0</v>
      </c>
      <c r="J1761" s="15"/>
      <c r="K1761" s="15"/>
      <c r="L1761" s="15"/>
      <c r="M1761" s="15"/>
      <c r="N1761" s="15"/>
      <c r="O1761" s="15"/>
      <c r="P1761" s="15"/>
    </row>
    <row r="1762" ht="15.75" customHeight="1">
      <c r="A1762" s="394"/>
      <c r="B1762" s="15"/>
      <c r="C1762" s="15"/>
      <c r="D1762" s="15"/>
      <c r="E1762" s="505">
        <v>3.0</v>
      </c>
      <c r="F1762" s="505">
        <v>2.0</v>
      </c>
      <c r="G1762" s="505">
        <v>3.0</v>
      </c>
      <c r="H1762" s="505">
        <v>2.0</v>
      </c>
      <c r="I1762" s="505">
        <v>10.0</v>
      </c>
      <c r="J1762" s="15"/>
      <c r="K1762" s="15"/>
      <c r="L1762" s="15"/>
      <c r="M1762" s="15"/>
      <c r="N1762" s="15"/>
      <c r="O1762" s="15"/>
      <c r="P1762" s="15"/>
    </row>
    <row r="1763" ht="15.75" customHeight="1">
      <c r="A1763" s="394"/>
      <c r="B1763" s="16"/>
      <c r="C1763" s="16"/>
      <c r="D1763" s="16"/>
      <c r="E1763" s="505">
        <v>3.0</v>
      </c>
      <c r="F1763" s="505">
        <v>2.0</v>
      </c>
      <c r="G1763" s="505">
        <v>3.0</v>
      </c>
      <c r="H1763" s="505">
        <v>2.0</v>
      </c>
      <c r="I1763" s="505">
        <v>10.0</v>
      </c>
      <c r="J1763" s="16"/>
      <c r="K1763" s="16"/>
      <c r="L1763" s="16"/>
      <c r="M1763" s="16"/>
      <c r="N1763" s="16"/>
      <c r="O1763" s="16"/>
      <c r="P1763" s="16"/>
    </row>
    <row r="1764" ht="15.75" customHeight="1">
      <c r="A1764" s="599">
        <v>149.0</v>
      </c>
      <c r="B1764" s="600" t="s">
        <v>432</v>
      </c>
      <c r="C1764" s="601" t="s">
        <v>433</v>
      </c>
      <c r="D1764" s="483" t="s">
        <v>434</v>
      </c>
      <c r="E1764" s="505">
        <v>3.0</v>
      </c>
      <c r="F1764" s="505">
        <v>2.0</v>
      </c>
      <c r="G1764" s="505">
        <v>3.0</v>
      </c>
      <c r="H1764" s="505">
        <v>2.0</v>
      </c>
      <c r="I1764" s="505">
        <v>10.0</v>
      </c>
      <c r="J1764" s="506">
        <v>9.25</v>
      </c>
      <c r="K1764" s="506">
        <v>3.0</v>
      </c>
      <c r="L1764" s="506">
        <v>3.0</v>
      </c>
      <c r="M1764" s="506">
        <v>3.0</v>
      </c>
      <c r="N1764" s="506">
        <v>4.0</v>
      </c>
      <c r="O1764" s="506">
        <v>13.0</v>
      </c>
      <c r="P1764" s="507">
        <f>SUM(J1764,O1764)</f>
        <v>22.25</v>
      </c>
    </row>
    <row r="1765" ht="15.75" customHeight="1">
      <c r="B1765" s="15"/>
      <c r="C1765" s="15"/>
      <c r="D1765" s="15"/>
      <c r="E1765" s="505">
        <v>3.0</v>
      </c>
      <c r="F1765" s="505">
        <v>2.0</v>
      </c>
      <c r="G1765" s="505">
        <v>3.0</v>
      </c>
      <c r="H1765" s="505">
        <v>2.0</v>
      </c>
      <c r="I1765" s="505">
        <v>10.0</v>
      </c>
      <c r="J1765" s="15"/>
      <c r="K1765" s="15"/>
      <c r="L1765" s="15"/>
      <c r="M1765" s="15"/>
      <c r="N1765" s="15"/>
      <c r="O1765" s="15"/>
      <c r="P1765" s="15"/>
    </row>
    <row r="1766" ht="15.75" customHeight="1">
      <c r="B1766" s="15"/>
      <c r="C1766" s="15"/>
      <c r="D1766" s="15"/>
      <c r="E1766" s="505">
        <v>3.0</v>
      </c>
      <c r="F1766" s="505">
        <v>2.0</v>
      </c>
      <c r="G1766" s="505">
        <v>3.0</v>
      </c>
      <c r="H1766" s="505">
        <v>2.0</v>
      </c>
      <c r="I1766" s="505">
        <v>10.0</v>
      </c>
      <c r="J1766" s="15"/>
      <c r="K1766" s="15"/>
      <c r="L1766" s="15"/>
      <c r="M1766" s="15"/>
      <c r="N1766" s="15"/>
      <c r="O1766" s="15"/>
      <c r="P1766" s="15"/>
    </row>
    <row r="1767" ht="15.75" customHeight="1">
      <c r="B1767" s="15"/>
      <c r="C1767" s="15"/>
      <c r="D1767" s="15"/>
      <c r="E1767" s="505">
        <v>3.0</v>
      </c>
      <c r="F1767" s="505">
        <v>2.0</v>
      </c>
      <c r="G1767" s="505">
        <v>2.0</v>
      </c>
      <c r="H1767" s="505">
        <v>2.0</v>
      </c>
      <c r="I1767" s="505">
        <v>9.0</v>
      </c>
      <c r="J1767" s="15"/>
      <c r="K1767" s="15"/>
      <c r="L1767" s="15"/>
      <c r="M1767" s="15"/>
      <c r="N1767" s="15"/>
      <c r="O1767" s="15"/>
      <c r="P1767" s="15"/>
    </row>
    <row r="1768" ht="15.75" customHeight="1">
      <c r="B1768" s="15"/>
      <c r="C1768" s="15"/>
      <c r="D1768" s="15"/>
      <c r="E1768" s="505">
        <v>2.0</v>
      </c>
      <c r="F1768" s="505">
        <v>2.0</v>
      </c>
      <c r="G1768" s="505">
        <v>3.0</v>
      </c>
      <c r="H1768" s="505">
        <v>2.0</v>
      </c>
      <c r="I1768" s="505">
        <v>9.0</v>
      </c>
      <c r="J1768" s="15"/>
      <c r="K1768" s="15"/>
      <c r="L1768" s="15"/>
      <c r="M1768" s="15"/>
      <c r="N1768" s="15"/>
      <c r="O1768" s="15"/>
      <c r="P1768" s="15"/>
    </row>
    <row r="1769" ht="15.75" customHeight="1">
      <c r="B1769" s="15"/>
      <c r="C1769" s="15"/>
      <c r="D1769" s="15"/>
      <c r="E1769" s="505">
        <v>3.0</v>
      </c>
      <c r="F1769" s="505">
        <v>2.0</v>
      </c>
      <c r="G1769" s="505">
        <v>2.0</v>
      </c>
      <c r="H1769" s="505">
        <v>2.0</v>
      </c>
      <c r="I1769" s="505">
        <v>9.0</v>
      </c>
      <c r="J1769" s="15"/>
      <c r="K1769" s="15"/>
      <c r="L1769" s="15"/>
      <c r="M1769" s="15"/>
      <c r="N1769" s="15"/>
      <c r="O1769" s="15"/>
      <c r="P1769" s="15"/>
    </row>
    <row r="1770" ht="15.75" customHeight="1">
      <c r="B1770" s="15"/>
      <c r="C1770" s="15"/>
      <c r="D1770" s="15"/>
      <c r="E1770" s="505">
        <v>2.0</v>
      </c>
      <c r="F1770" s="505">
        <v>1.0</v>
      </c>
      <c r="G1770" s="505">
        <v>3.0</v>
      </c>
      <c r="H1770" s="505">
        <v>2.0</v>
      </c>
      <c r="I1770" s="505">
        <v>8.0</v>
      </c>
      <c r="J1770" s="15"/>
      <c r="K1770" s="15"/>
      <c r="L1770" s="15"/>
      <c r="M1770" s="15"/>
      <c r="N1770" s="15"/>
      <c r="O1770" s="15"/>
      <c r="P1770" s="15"/>
    </row>
    <row r="1771" ht="15.75" customHeight="1">
      <c r="B1771" s="15"/>
      <c r="C1771" s="15"/>
      <c r="D1771" s="15"/>
      <c r="E1771" s="505">
        <v>3.0</v>
      </c>
      <c r="F1771" s="505">
        <v>1.0</v>
      </c>
      <c r="G1771" s="505">
        <v>2.0</v>
      </c>
      <c r="H1771" s="505">
        <v>2.0</v>
      </c>
      <c r="I1771" s="505">
        <v>8.0</v>
      </c>
      <c r="J1771" s="15"/>
      <c r="K1771" s="15"/>
      <c r="L1771" s="15"/>
      <c r="M1771" s="15"/>
      <c r="N1771" s="15"/>
      <c r="O1771" s="15"/>
      <c r="P1771" s="15"/>
    </row>
    <row r="1772" ht="15.75" customHeight="1">
      <c r="B1772" s="15"/>
      <c r="C1772" s="15"/>
      <c r="D1772" s="15"/>
      <c r="E1772" s="505">
        <v>3.0</v>
      </c>
      <c r="F1772" s="505">
        <v>2.0</v>
      </c>
      <c r="G1772" s="505">
        <v>2.0</v>
      </c>
      <c r="H1772" s="505">
        <v>2.0</v>
      </c>
      <c r="I1772" s="505">
        <v>9.0</v>
      </c>
      <c r="J1772" s="15"/>
      <c r="K1772" s="15"/>
      <c r="L1772" s="15"/>
      <c r="M1772" s="15"/>
      <c r="N1772" s="15"/>
      <c r="O1772" s="15"/>
      <c r="P1772" s="15"/>
    </row>
    <row r="1773" ht="15.75" customHeight="1">
      <c r="B1773" s="15"/>
      <c r="C1773" s="15"/>
      <c r="D1773" s="15"/>
      <c r="E1773" s="505">
        <v>2.0</v>
      </c>
      <c r="F1773" s="505">
        <v>2.0</v>
      </c>
      <c r="G1773" s="505">
        <v>3.0</v>
      </c>
      <c r="H1773" s="505">
        <v>2.0</v>
      </c>
      <c r="I1773" s="505">
        <v>9.0</v>
      </c>
      <c r="J1773" s="15"/>
      <c r="K1773" s="15"/>
      <c r="L1773" s="15"/>
      <c r="M1773" s="15"/>
      <c r="N1773" s="15"/>
      <c r="O1773" s="15"/>
      <c r="P1773" s="15"/>
    </row>
    <row r="1774" ht="15.75" customHeight="1">
      <c r="B1774" s="15"/>
      <c r="C1774" s="15"/>
      <c r="D1774" s="15"/>
      <c r="E1774" s="505">
        <v>3.0</v>
      </c>
      <c r="F1774" s="505">
        <v>2.0</v>
      </c>
      <c r="G1774" s="505">
        <v>3.0</v>
      </c>
      <c r="H1774" s="505">
        <v>2.0</v>
      </c>
      <c r="I1774" s="505">
        <v>10.0</v>
      </c>
      <c r="J1774" s="15"/>
      <c r="K1774" s="15"/>
      <c r="L1774" s="15"/>
      <c r="M1774" s="15"/>
      <c r="N1774" s="15"/>
      <c r="O1774" s="15"/>
      <c r="P1774" s="15"/>
    </row>
    <row r="1775" ht="15.75" customHeight="1">
      <c r="B1775" s="15"/>
      <c r="C1775" s="15"/>
      <c r="D1775" s="15"/>
      <c r="E1775" s="505">
        <v>3.0</v>
      </c>
      <c r="F1775" s="505">
        <v>2.0</v>
      </c>
      <c r="G1775" s="505">
        <v>3.0</v>
      </c>
      <c r="H1775" s="505">
        <v>2.0</v>
      </c>
      <c r="I1775" s="505">
        <v>10.0</v>
      </c>
      <c r="J1775" s="15"/>
      <c r="K1775" s="15"/>
      <c r="L1775" s="15"/>
      <c r="M1775" s="15"/>
      <c r="N1775" s="15"/>
      <c r="O1775" s="15"/>
      <c r="P1775" s="15"/>
    </row>
    <row r="1776" ht="15.75" customHeight="1">
      <c r="B1776" s="15"/>
      <c r="C1776" s="15"/>
      <c r="D1776" s="15"/>
      <c r="E1776" s="505"/>
      <c r="F1776" s="505"/>
      <c r="G1776" s="505"/>
      <c r="H1776" s="505"/>
      <c r="I1776" s="505"/>
      <c r="J1776" s="15"/>
      <c r="K1776" s="15"/>
      <c r="L1776" s="15"/>
      <c r="M1776" s="15"/>
      <c r="N1776" s="15"/>
      <c r="O1776" s="15"/>
      <c r="P1776" s="15"/>
    </row>
    <row r="1777" ht="15.75" customHeight="1">
      <c r="B1777" s="16"/>
      <c r="C1777" s="16"/>
      <c r="D1777" s="16"/>
      <c r="E1777" s="505"/>
      <c r="F1777" s="505"/>
      <c r="G1777" s="505"/>
      <c r="H1777" s="505"/>
      <c r="I1777" s="505"/>
      <c r="J1777" s="16"/>
      <c r="K1777" s="16"/>
      <c r="L1777" s="16"/>
      <c r="M1777" s="16"/>
      <c r="N1777" s="16"/>
      <c r="O1777" s="16"/>
      <c r="P1777" s="16"/>
    </row>
    <row r="1778" ht="15.75" customHeight="1">
      <c r="A1778" s="1"/>
      <c r="B1778" s="506" t="s">
        <v>435</v>
      </c>
      <c r="C1778" s="482" t="s">
        <v>436</v>
      </c>
      <c r="D1778" s="483" t="s">
        <v>437</v>
      </c>
      <c r="E1778" s="505">
        <v>3.0</v>
      </c>
      <c r="F1778" s="505">
        <v>2.0</v>
      </c>
      <c r="G1778" s="505">
        <v>3.0</v>
      </c>
      <c r="H1778" s="505">
        <v>2.0</v>
      </c>
      <c r="I1778" s="505">
        <v>10.0</v>
      </c>
      <c r="J1778" s="506">
        <v>9.5</v>
      </c>
      <c r="K1778" s="506">
        <v>3.0</v>
      </c>
      <c r="L1778" s="506">
        <v>3.0</v>
      </c>
      <c r="M1778" s="506">
        <v>3.0</v>
      </c>
      <c r="N1778" s="506">
        <v>4.0</v>
      </c>
      <c r="O1778" s="506">
        <v>13.0</v>
      </c>
      <c r="P1778" s="507">
        <f>SUM(J1778,O1778)</f>
        <v>22.5</v>
      </c>
    </row>
    <row r="1779" ht="15.75" customHeight="1">
      <c r="B1779" s="15"/>
      <c r="C1779" s="15"/>
      <c r="D1779" s="15"/>
      <c r="E1779" s="505">
        <v>3.0</v>
      </c>
      <c r="F1779" s="505">
        <v>2.0</v>
      </c>
      <c r="G1779" s="505">
        <v>3.0</v>
      </c>
      <c r="H1779" s="505">
        <v>2.0</v>
      </c>
      <c r="I1779" s="505">
        <v>10.0</v>
      </c>
      <c r="J1779" s="15"/>
      <c r="K1779" s="15"/>
      <c r="L1779" s="15"/>
      <c r="M1779" s="15"/>
      <c r="N1779" s="15"/>
      <c r="O1779" s="15"/>
      <c r="P1779" s="15"/>
    </row>
    <row r="1780" ht="15.75" customHeight="1">
      <c r="B1780" s="15"/>
      <c r="C1780" s="15"/>
      <c r="D1780" s="15"/>
      <c r="E1780" s="505">
        <v>3.0</v>
      </c>
      <c r="F1780" s="505">
        <v>2.0</v>
      </c>
      <c r="G1780" s="505">
        <v>3.0</v>
      </c>
      <c r="H1780" s="505">
        <v>2.0</v>
      </c>
      <c r="I1780" s="505">
        <v>10.0</v>
      </c>
      <c r="J1780" s="15"/>
      <c r="K1780" s="15"/>
      <c r="L1780" s="15"/>
      <c r="M1780" s="15"/>
      <c r="N1780" s="15"/>
      <c r="O1780" s="15"/>
      <c r="P1780" s="15"/>
    </row>
    <row r="1781" ht="15.75" customHeight="1">
      <c r="B1781" s="15"/>
      <c r="C1781" s="15"/>
      <c r="D1781" s="15"/>
      <c r="E1781" s="505">
        <v>3.0</v>
      </c>
      <c r="F1781" s="505">
        <v>2.0</v>
      </c>
      <c r="G1781" s="505">
        <v>2.0</v>
      </c>
      <c r="H1781" s="505">
        <v>2.0</v>
      </c>
      <c r="I1781" s="505">
        <v>9.0</v>
      </c>
      <c r="J1781" s="15"/>
      <c r="K1781" s="15"/>
      <c r="L1781" s="15"/>
      <c r="M1781" s="15"/>
      <c r="N1781" s="15"/>
      <c r="O1781" s="15"/>
      <c r="P1781" s="15"/>
    </row>
    <row r="1782" ht="15.75" customHeight="1">
      <c r="B1782" s="15"/>
      <c r="C1782" s="15"/>
      <c r="D1782" s="15"/>
      <c r="E1782" s="505">
        <v>3.0</v>
      </c>
      <c r="F1782" s="505">
        <v>2.0</v>
      </c>
      <c r="G1782" s="505">
        <v>2.0</v>
      </c>
      <c r="H1782" s="505">
        <v>2.0</v>
      </c>
      <c r="I1782" s="505">
        <v>9.0</v>
      </c>
      <c r="J1782" s="15"/>
      <c r="K1782" s="15"/>
      <c r="L1782" s="15"/>
      <c r="M1782" s="15"/>
      <c r="N1782" s="15"/>
      <c r="O1782" s="15"/>
      <c r="P1782" s="15"/>
    </row>
    <row r="1783" ht="15.75" customHeight="1">
      <c r="B1783" s="15"/>
      <c r="C1783" s="15"/>
      <c r="D1783" s="15"/>
      <c r="E1783" s="505">
        <v>3.0</v>
      </c>
      <c r="F1783" s="505">
        <v>2.0</v>
      </c>
      <c r="G1783" s="505">
        <v>2.0</v>
      </c>
      <c r="H1783" s="505">
        <v>2.0</v>
      </c>
      <c r="I1783" s="505">
        <v>9.0</v>
      </c>
      <c r="J1783" s="15"/>
      <c r="K1783" s="15"/>
      <c r="L1783" s="15"/>
      <c r="M1783" s="15"/>
      <c r="N1783" s="15"/>
      <c r="O1783" s="15"/>
      <c r="P1783" s="15"/>
    </row>
    <row r="1784" ht="15.75" customHeight="1">
      <c r="B1784" s="15"/>
      <c r="C1784" s="15"/>
      <c r="D1784" s="15"/>
      <c r="E1784" s="505">
        <v>3.0</v>
      </c>
      <c r="F1784" s="505">
        <v>2.0</v>
      </c>
      <c r="G1784" s="505">
        <v>2.0</v>
      </c>
      <c r="H1784" s="505">
        <v>2.0</v>
      </c>
      <c r="I1784" s="505">
        <v>9.0</v>
      </c>
      <c r="J1784" s="15"/>
      <c r="K1784" s="15"/>
      <c r="L1784" s="15"/>
      <c r="M1784" s="15"/>
      <c r="N1784" s="15"/>
      <c r="O1784" s="15"/>
      <c r="P1784" s="15"/>
    </row>
    <row r="1785" ht="15.75" customHeight="1">
      <c r="B1785" s="15"/>
      <c r="C1785" s="15"/>
      <c r="D1785" s="15"/>
      <c r="E1785" s="505">
        <v>3.0</v>
      </c>
      <c r="F1785" s="505">
        <v>2.0</v>
      </c>
      <c r="G1785" s="505">
        <v>2.0</v>
      </c>
      <c r="H1785" s="505">
        <v>2.0</v>
      </c>
      <c r="I1785" s="505">
        <v>9.0</v>
      </c>
      <c r="J1785" s="15"/>
      <c r="K1785" s="15"/>
      <c r="L1785" s="15"/>
      <c r="M1785" s="15"/>
      <c r="N1785" s="15"/>
      <c r="O1785" s="15"/>
      <c r="P1785" s="15"/>
    </row>
    <row r="1786" ht="15.75" customHeight="1">
      <c r="B1786" s="15"/>
      <c r="C1786" s="15"/>
      <c r="D1786" s="15"/>
      <c r="E1786" s="505">
        <v>3.0</v>
      </c>
      <c r="F1786" s="505">
        <v>2.0</v>
      </c>
      <c r="G1786" s="505">
        <v>2.0</v>
      </c>
      <c r="H1786" s="505">
        <v>2.0</v>
      </c>
      <c r="I1786" s="505">
        <v>9.0</v>
      </c>
      <c r="J1786" s="15"/>
      <c r="K1786" s="15"/>
      <c r="L1786" s="15"/>
      <c r="M1786" s="15"/>
      <c r="N1786" s="15"/>
      <c r="O1786" s="15"/>
      <c r="P1786" s="15"/>
    </row>
    <row r="1787" ht="15.75" customHeight="1">
      <c r="B1787" s="15"/>
      <c r="C1787" s="15"/>
      <c r="D1787" s="15"/>
      <c r="E1787" s="505">
        <v>3.0</v>
      </c>
      <c r="F1787" s="505">
        <v>2.0</v>
      </c>
      <c r="G1787" s="505">
        <v>2.0</v>
      </c>
      <c r="H1787" s="505">
        <v>2.0</v>
      </c>
      <c r="I1787" s="505">
        <v>9.0</v>
      </c>
      <c r="J1787" s="15"/>
      <c r="K1787" s="15"/>
      <c r="L1787" s="15"/>
      <c r="M1787" s="15"/>
      <c r="N1787" s="15"/>
      <c r="O1787" s="15"/>
      <c r="P1787" s="15"/>
    </row>
    <row r="1788" ht="15.75" customHeight="1">
      <c r="B1788" s="15"/>
      <c r="C1788" s="15"/>
      <c r="D1788" s="15"/>
      <c r="E1788" s="505">
        <v>3.0</v>
      </c>
      <c r="F1788" s="505">
        <v>2.0</v>
      </c>
      <c r="G1788" s="505">
        <v>3.0</v>
      </c>
      <c r="H1788" s="505">
        <v>2.0</v>
      </c>
      <c r="I1788" s="505">
        <v>10.0</v>
      </c>
      <c r="J1788" s="15"/>
      <c r="K1788" s="15"/>
      <c r="L1788" s="15"/>
      <c r="M1788" s="15"/>
      <c r="N1788" s="15"/>
      <c r="O1788" s="15"/>
      <c r="P1788" s="15"/>
    </row>
    <row r="1789" ht="15.75" customHeight="1">
      <c r="B1789" s="15"/>
      <c r="C1789" s="15"/>
      <c r="D1789" s="15"/>
      <c r="E1789" s="505">
        <v>3.0</v>
      </c>
      <c r="F1789" s="505">
        <v>2.0</v>
      </c>
      <c r="G1789" s="505">
        <v>3.0</v>
      </c>
      <c r="H1789" s="505">
        <v>2.0</v>
      </c>
      <c r="I1789" s="505">
        <v>10.0</v>
      </c>
      <c r="J1789" s="15"/>
      <c r="K1789" s="15"/>
      <c r="L1789" s="15"/>
      <c r="M1789" s="15"/>
      <c r="N1789" s="15"/>
      <c r="O1789" s="15"/>
      <c r="P1789" s="15"/>
    </row>
    <row r="1790" ht="15.75" customHeight="1">
      <c r="B1790" s="15"/>
      <c r="C1790" s="15"/>
      <c r="D1790" s="15"/>
      <c r="E1790" s="505"/>
      <c r="F1790" s="505"/>
      <c r="G1790" s="505"/>
      <c r="H1790" s="505"/>
      <c r="I1790" s="505"/>
      <c r="J1790" s="15"/>
      <c r="K1790" s="15"/>
      <c r="L1790" s="15"/>
      <c r="M1790" s="15"/>
      <c r="N1790" s="15"/>
      <c r="O1790" s="15"/>
      <c r="P1790" s="15"/>
    </row>
    <row r="1791" ht="15.75" customHeight="1">
      <c r="B1791" s="16"/>
      <c r="C1791" s="16"/>
      <c r="D1791" s="16"/>
      <c r="E1791" s="505"/>
      <c r="F1791" s="505"/>
      <c r="G1791" s="505"/>
      <c r="H1791" s="505"/>
      <c r="I1791" s="505"/>
      <c r="J1791" s="16"/>
      <c r="K1791" s="16"/>
      <c r="L1791" s="16"/>
      <c r="M1791" s="16"/>
      <c r="N1791" s="16"/>
      <c r="O1791" s="16"/>
      <c r="P1791" s="16"/>
    </row>
    <row r="1792" ht="15.75" customHeight="1">
      <c r="A1792" s="1"/>
      <c r="B1792" s="506" t="s">
        <v>438</v>
      </c>
      <c r="C1792" s="482" t="s">
        <v>439</v>
      </c>
      <c r="D1792" s="483" t="s">
        <v>440</v>
      </c>
      <c r="E1792" s="505">
        <v>3.0</v>
      </c>
      <c r="F1792" s="505">
        <v>2.0</v>
      </c>
      <c r="G1792" s="505">
        <v>3.0</v>
      </c>
      <c r="H1792" s="505">
        <v>2.0</v>
      </c>
      <c r="I1792" s="505">
        <v>10.0</v>
      </c>
      <c r="J1792" s="506">
        <v>9.5</v>
      </c>
      <c r="K1792" s="506">
        <v>3.0</v>
      </c>
      <c r="L1792" s="506">
        <v>3.0</v>
      </c>
      <c r="M1792" s="506">
        <v>2.0</v>
      </c>
      <c r="N1792" s="506">
        <v>4.0</v>
      </c>
      <c r="O1792" s="506">
        <v>12.0</v>
      </c>
      <c r="P1792" s="507">
        <f>SUM(J1792,O1792)</f>
        <v>21.5</v>
      </c>
    </row>
    <row r="1793" ht="15.75" customHeight="1">
      <c r="B1793" s="15"/>
      <c r="C1793" s="15"/>
      <c r="D1793" s="15"/>
      <c r="E1793" s="505">
        <v>3.0</v>
      </c>
      <c r="F1793" s="505">
        <v>2.0</v>
      </c>
      <c r="G1793" s="505">
        <v>3.0</v>
      </c>
      <c r="H1793" s="505">
        <v>2.0</v>
      </c>
      <c r="I1793" s="505">
        <v>10.0</v>
      </c>
      <c r="J1793" s="15"/>
      <c r="K1793" s="15"/>
      <c r="L1793" s="15"/>
      <c r="M1793" s="15"/>
      <c r="N1793" s="15"/>
      <c r="O1793" s="15"/>
      <c r="P1793" s="15"/>
    </row>
    <row r="1794" ht="15.75" customHeight="1">
      <c r="B1794" s="15"/>
      <c r="C1794" s="15"/>
      <c r="D1794" s="15"/>
      <c r="E1794" s="505">
        <v>3.0</v>
      </c>
      <c r="F1794" s="505">
        <v>2.0</v>
      </c>
      <c r="G1794" s="505">
        <v>3.0</v>
      </c>
      <c r="H1794" s="505">
        <v>2.0</v>
      </c>
      <c r="I1794" s="505">
        <v>10.0</v>
      </c>
      <c r="J1794" s="15"/>
      <c r="K1794" s="15"/>
      <c r="L1794" s="15"/>
      <c r="M1794" s="15"/>
      <c r="N1794" s="15"/>
      <c r="O1794" s="15"/>
      <c r="P1794" s="15"/>
    </row>
    <row r="1795" ht="15.75" customHeight="1">
      <c r="B1795" s="15"/>
      <c r="C1795" s="15"/>
      <c r="D1795" s="15"/>
      <c r="E1795" s="505">
        <v>3.0</v>
      </c>
      <c r="F1795" s="505">
        <v>2.0</v>
      </c>
      <c r="G1795" s="505">
        <v>2.0</v>
      </c>
      <c r="H1795" s="505">
        <v>2.0</v>
      </c>
      <c r="I1795" s="505">
        <v>9.0</v>
      </c>
      <c r="J1795" s="15"/>
      <c r="K1795" s="15"/>
      <c r="L1795" s="15"/>
      <c r="M1795" s="15"/>
      <c r="N1795" s="15"/>
      <c r="O1795" s="15"/>
      <c r="P1795" s="15"/>
    </row>
    <row r="1796" ht="15.75" customHeight="1">
      <c r="B1796" s="15"/>
      <c r="C1796" s="15"/>
      <c r="D1796" s="15"/>
      <c r="E1796" s="505">
        <v>3.0</v>
      </c>
      <c r="F1796" s="505">
        <v>2.0</v>
      </c>
      <c r="G1796" s="505">
        <v>2.0</v>
      </c>
      <c r="H1796" s="505">
        <v>2.0</v>
      </c>
      <c r="I1796" s="505">
        <v>9.0</v>
      </c>
      <c r="J1796" s="15"/>
      <c r="K1796" s="15"/>
      <c r="L1796" s="15"/>
      <c r="M1796" s="15"/>
      <c r="N1796" s="15"/>
      <c r="O1796" s="15"/>
      <c r="P1796" s="15"/>
    </row>
    <row r="1797" ht="15.75" customHeight="1">
      <c r="B1797" s="15"/>
      <c r="C1797" s="15"/>
      <c r="D1797" s="15"/>
      <c r="E1797" s="505">
        <v>3.0</v>
      </c>
      <c r="F1797" s="505">
        <v>2.0</v>
      </c>
      <c r="G1797" s="505">
        <v>2.0</v>
      </c>
      <c r="H1797" s="505">
        <v>2.0</v>
      </c>
      <c r="I1797" s="505">
        <v>9.0</v>
      </c>
      <c r="J1797" s="15"/>
      <c r="K1797" s="15"/>
      <c r="L1797" s="15"/>
      <c r="M1797" s="15"/>
      <c r="N1797" s="15"/>
      <c r="O1797" s="15"/>
      <c r="P1797" s="15"/>
    </row>
    <row r="1798" ht="15.75" customHeight="1">
      <c r="B1798" s="15"/>
      <c r="C1798" s="15"/>
      <c r="D1798" s="15"/>
      <c r="E1798" s="505">
        <v>3.0</v>
      </c>
      <c r="F1798" s="505">
        <v>2.0</v>
      </c>
      <c r="G1798" s="505">
        <v>2.0</v>
      </c>
      <c r="H1798" s="505">
        <v>2.0</v>
      </c>
      <c r="I1798" s="505">
        <v>9.0</v>
      </c>
      <c r="J1798" s="15"/>
      <c r="K1798" s="15"/>
      <c r="L1798" s="15"/>
      <c r="M1798" s="15"/>
      <c r="N1798" s="15"/>
      <c r="O1798" s="15"/>
      <c r="P1798" s="15"/>
    </row>
    <row r="1799" ht="15.75" customHeight="1">
      <c r="B1799" s="15"/>
      <c r="C1799" s="15"/>
      <c r="D1799" s="15"/>
      <c r="E1799" s="505">
        <v>3.0</v>
      </c>
      <c r="F1799" s="505">
        <v>2.0</v>
      </c>
      <c r="G1799" s="505">
        <v>2.0</v>
      </c>
      <c r="H1799" s="505">
        <v>2.0</v>
      </c>
      <c r="I1799" s="505">
        <v>9.0</v>
      </c>
      <c r="J1799" s="15"/>
      <c r="K1799" s="15"/>
      <c r="L1799" s="15"/>
      <c r="M1799" s="15"/>
      <c r="N1799" s="15"/>
      <c r="O1799" s="15"/>
      <c r="P1799" s="15"/>
    </row>
    <row r="1800" ht="15.75" customHeight="1">
      <c r="B1800" s="15"/>
      <c r="C1800" s="15"/>
      <c r="D1800" s="15"/>
      <c r="E1800" s="505">
        <v>3.0</v>
      </c>
      <c r="F1800" s="505">
        <v>2.0</v>
      </c>
      <c r="G1800" s="505">
        <v>2.0</v>
      </c>
      <c r="H1800" s="505">
        <v>2.0</v>
      </c>
      <c r="I1800" s="505">
        <v>9.0</v>
      </c>
      <c r="J1800" s="15"/>
      <c r="K1800" s="15"/>
      <c r="L1800" s="15"/>
      <c r="M1800" s="15"/>
      <c r="N1800" s="15"/>
      <c r="O1800" s="15"/>
      <c r="P1800" s="15"/>
    </row>
    <row r="1801" ht="15.75" customHeight="1">
      <c r="B1801" s="15"/>
      <c r="C1801" s="15"/>
      <c r="D1801" s="15"/>
      <c r="E1801" s="505">
        <v>3.0</v>
      </c>
      <c r="F1801" s="505">
        <v>2.0</v>
      </c>
      <c r="G1801" s="505">
        <v>2.0</v>
      </c>
      <c r="H1801" s="505">
        <v>2.0</v>
      </c>
      <c r="I1801" s="505">
        <v>9.0</v>
      </c>
      <c r="J1801" s="15"/>
      <c r="K1801" s="15"/>
      <c r="L1801" s="15"/>
      <c r="M1801" s="15"/>
      <c r="N1801" s="15"/>
      <c r="O1801" s="15"/>
      <c r="P1801" s="15"/>
    </row>
    <row r="1802" ht="15.75" customHeight="1">
      <c r="B1802" s="15"/>
      <c r="C1802" s="15"/>
      <c r="D1802" s="15"/>
      <c r="E1802" s="505">
        <v>3.0</v>
      </c>
      <c r="F1802" s="505">
        <v>2.0</v>
      </c>
      <c r="G1802" s="505">
        <v>3.0</v>
      </c>
      <c r="H1802" s="505">
        <v>2.0</v>
      </c>
      <c r="I1802" s="505">
        <v>10.0</v>
      </c>
      <c r="J1802" s="15"/>
      <c r="K1802" s="15"/>
      <c r="L1802" s="15"/>
      <c r="M1802" s="15"/>
      <c r="N1802" s="15"/>
      <c r="O1802" s="15"/>
      <c r="P1802" s="15"/>
    </row>
    <row r="1803" ht="15.75" customHeight="1">
      <c r="B1803" s="15"/>
      <c r="C1803" s="15"/>
      <c r="D1803" s="15"/>
      <c r="E1803" s="505">
        <v>3.0</v>
      </c>
      <c r="F1803" s="505">
        <v>2.0</v>
      </c>
      <c r="G1803" s="505">
        <v>3.0</v>
      </c>
      <c r="H1803" s="505">
        <v>2.0</v>
      </c>
      <c r="I1803" s="505">
        <v>10.0</v>
      </c>
      <c r="J1803" s="15"/>
      <c r="K1803" s="15"/>
      <c r="L1803" s="15"/>
      <c r="M1803" s="15"/>
      <c r="N1803" s="15"/>
      <c r="O1803" s="15"/>
      <c r="P1803" s="15"/>
    </row>
    <row r="1804" ht="15.75" customHeight="1">
      <c r="B1804" s="15"/>
      <c r="C1804" s="15"/>
      <c r="D1804" s="15"/>
      <c r="E1804" s="505"/>
      <c r="F1804" s="505"/>
      <c r="G1804" s="505"/>
      <c r="H1804" s="505"/>
      <c r="I1804" s="505"/>
      <c r="J1804" s="15"/>
      <c r="K1804" s="15"/>
      <c r="L1804" s="15"/>
      <c r="M1804" s="15"/>
      <c r="N1804" s="15"/>
      <c r="O1804" s="15"/>
      <c r="P1804" s="15"/>
    </row>
    <row r="1805" ht="15.75" customHeight="1">
      <c r="B1805" s="16"/>
      <c r="C1805" s="16"/>
      <c r="D1805" s="16"/>
      <c r="E1805" s="505"/>
      <c r="F1805" s="505"/>
      <c r="G1805" s="505"/>
      <c r="H1805" s="505"/>
      <c r="I1805" s="505"/>
      <c r="J1805" s="16"/>
      <c r="K1805" s="16"/>
      <c r="L1805" s="16"/>
      <c r="M1805" s="16"/>
      <c r="N1805" s="16"/>
      <c r="O1805" s="16"/>
      <c r="P1805" s="16"/>
    </row>
    <row r="1806" ht="15.75" customHeight="1">
      <c r="A1806" s="1"/>
      <c r="B1806" s="506" t="s">
        <v>441</v>
      </c>
      <c r="C1806" s="482" t="s">
        <v>442</v>
      </c>
      <c r="D1806" s="483" t="s">
        <v>443</v>
      </c>
      <c r="E1806" s="505">
        <v>3.0</v>
      </c>
      <c r="F1806" s="505">
        <v>2.0</v>
      </c>
      <c r="G1806" s="505">
        <v>3.0</v>
      </c>
      <c r="H1806" s="505">
        <v>2.0</v>
      </c>
      <c r="I1806" s="505">
        <v>10.0</v>
      </c>
      <c r="J1806" s="506">
        <v>9.25</v>
      </c>
      <c r="K1806" s="506">
        <v>3.0</v>
      </c>
      <c r="L1806" s="506">
        <v>3.0</v>
      </c>
      <c r="M1806" s="506">
        <v>3.0</v>
      </c>
      <c r="N1806" s="506">
        <v>4.0</v>
      </c>
      <c r="O1806" s="506">
        <v>13.0</v>
      </c>
      <c r="P1806" s="507">
        <f>SUM(J1806,O1806)</f>
        <v>22.25</v>
      </c>
    </row>
    <row r="1807" ht="15.75" customHeight="1">
      <c r="A1807" s="1"/>
      <c r="B1807" s="15"/>
      <c r="C1807" s="15"/>
      <c r="D1807" s="15"/>
      <c r="E1807" s="505">
        <v>3.0</v>
      </c>
      <c r="F1807" s="505">
        <v>2.0</v>
      </c>
      <c r="G1807" s="505">
        <v>3.0</v>
      </c>
      <c r="H1807" s="505">
        <v>2.0</v>
      </c>
      <c r="I1807" s="505">
        <v>10.0</v>
      </c>
      <c r="J1807" s="15"/>
      <c r="K1807" s="15"/>
      <c r="L1807" s="15"/>
      <c r="M1807" s="15"/>
      <c r="N1807" s="15"/>
      <c r="O1807" s="15"/>
      <c r="P1807" s="15"/>
    </row>
    <row r="1808" ht="15.75" customHeight="1">
      <c r="A1808" s="1"/>
      <c r="B1808" s="15"/>
      <c r="C1808" s="15"/>
      <c r="D1808" s="15"/>
      <c r="E1808" s="505">
        <v>3.0</v>
      </c>
      <c r="F1808" s="505">
        <v>2.0</v>
      </c>
      <c r="G1808" s="505">
        <v>3.0</v>
      </c>
      <c r="H1808" s="505">
        <v>2.0</v>
      </c>
      <c r="I1808" s="505">
        <v>10.0</v>
      </c>
      <c r="J1808" s="15"/>
      <c r="K1808" s="15"/>
      <c r="L1808" s="15"/>
      <c r="M1808" s="15"/>
      <c r="N1808" s="15"/>
      <c r="O1808" s="15"/>
      <c r="P1808" s="15"/>
    </row>
    <row r="1809" ht="15.75" customHeight="1">
      <c r="A1809" s="1"/>
      <c r="B1809" s="15"/>
      <c r="C1809" s="15"/>
      <c r="D1809" s="15"/>
      <c r="E1809" s="505">
        <v>3.0</v>
      </c>
      <c r="F1809" s="505">
        <v>2.0</v>
      </c>
      <c r="G1809" s="505">
        <v>2.0</v>
      </c>
      <c r="H1809" s="505">
        <v>2.0</v>
      </c>
      <c r="I1809" s="505">
        <v>9.0</v>
      </c>
      <c r="J1809" s="15"/>
      <c r="K1809" s="15"/>
      <c r="L1809" s="15"/>
      <c r="M1809" s="15"/>
      <c r="N1809" s="15"/>
      <c r="O1809" s="15"/>
      <c r="P1809" s="15"/>
    </row>
    <row r="1810" ht="15.75" customHeight="1">
      <c r="A1810" s="1"/>
      <c r="B1810" s="15"/>
      <c r="C1810" s="15"/>
      <c r="D1810" s="15"/>
      <c r="E1810" s="505">
        <v>2.0</v>
      </c>
      <c r="F1810" s="505">
        <v>2.0</v>
      </c>
      <c r="G1810" s="505">
        <v>3.0</v>
      </c>
      <c r="H1810" s="505">
        <v>2.0</v>
      </c>
      <c r="I1810" s="505">
        <v>9.0</v>
      </c>
      <c r="J1810" s="15"/>
      <c r="K1810" s="15"/>
      <c r="L1810" s="15"/>
      <c r="M1810" s="15"/>
      <c r="N1810" s="15"/>
      <c r="O1810" s="15"/>
      <c r="P1810" s="15"/>
    </row>
    <row r="1811" ht="15.75" customHeight="1">
      <c r="A1811" s="1"/>
      <c r="B1811" s="15"/>
      <c r="C1811" s="15"/>
      <c r="D1811" s="15"/>
      <c r="E1811" s="505">
        <v>3.0</v>
      </c>
      <c r="F1811" s="505">
        <v>2.0</v>
      </c>
      <c r="G1811" s="505">
        <v>2.0</v>
      </c>
      <c r="H1811" s="505">
        <v>2.0</v>
      </c>
      <c r="I1811" s="505">
        <v>9.0</v>
      </c>
      <c r="J1811" s="15"/>
      <c r="K1811" s="15"/>
      <c r="L1811" s="15"/>
      <c r="M1811" s="15"/>
      <c r="N1811" s="15"/>
      <c r="O1811" s="15"/>
      <c r="P1811" s="15"/>
    </row>
    <row r="1812" ht="15.75" customHeight="1">
      <c r="A1812" s="1"/>
      <c r="B1812" s="15"/>
      <c r="C1812" s="15"/>
      <c r="D1812" s="15"/>
      <c r="E1812" s="505">
        <v>2.0</v>
      </c>
      <c r="F1812" s="505">
        <v>1.0</v>
      </c>
      <c r="G1812" s="505">
        <v>3.0</v>
      </c>
      <c r="H1812" s="505">
        <v>2.0</v>
      </c>
      <c r="I1812" s="505">
        <v>8.0</v>
      </c>
      <c r="J1812" s="15"/>
      <c r="K1812" s="15"/>
      <c r="L1812" s="15"/>
      <c r="M1812" s="15"/>
      <c r="N1812" s="15"/>
      <c r="O1812" s="15"/>
      <c r="P1812" s="15"/>
    </row>
    <row r="1813" ht="15.75" customHeight="1">
      <c r="A1813" s="1"/>
      <c r="B1813" s="15"/>
      <c r="C1813" s="15"/>
      <c r="D1813" s="15"/>
      <c r="E1813" s="505">
        <v>3.0</v>
      </c>
      <c r="F1813" s="505">
        <v>1.0</v>
      </c>
      <c r="G1813" s="505">
        <v>2.0</v>
      </c>
      <c r="H1813" s="505">
        <v>2.0</v>
      </c>
      <c r="I1813" s="505">
        <v>8.0</v>
      </c>
      <c r="J1813" s="15"/>
      <c r="K1813" s="15"/>
      <c r="L1813" s="15"/>
      <c r="M1813" s="15"/>
      <c r="N1813" s="15"/>
      <c r="O1813" s="15"/>
      <c r="P1813" s="15"/>
    </row>
    <row r="1814" ht="15.75" customHeight="1">
      <c r="A1814" s="1"/>
      <c r="B1814" s="15"/>
      <c r="C1814" s="15"/>
      <c r="D1814" s="15"/>
      <c r="E1814" s="505">
        <v>3.0</v>
      </c>
      <c r="F1814" s="505">
        <v>2.0</v>
      </c>
      <c r="G1814" s="505">
        <v>2.0</v>
      </c>
      <c r="H1814" s="505">
        <v>2.0</v>
      </c>
      <c r="I1814" s="505">
        <v>9.0</v>
      </c>
      <c r="J1814" s="15"/>
      <c r="K1814" s="15"/>
      <c r="L1814" s="15"/>
      <c r="M1814" s="15"/>
      <c r="N1814" s="15"/>
      <c r="O1814" s="15"/>
      <c r="P1814" s="15"/>
    </row>
    <row r="1815" ht="15.75" customHeight="1">
      <c r="A1815" s="1"/>
      <c r="B1815" s="15"/>
      <c r="C1815" s="15"/>
      <c r="D1815" s="15"/>
      <c r="E1815" s="505">
        <v>2.0</v>
      </c>
      <c r="F1815" s="505">
        <v>2.0</v>
      </c>
      <c r="G1815" s="505">
        <v>3.0</v>
      </c>
      <c r="H1815" s="505">
        <v>2.0</v>
      </c>
      <c r="I1815" s="505">
        <v>9.0</v>
      </c>
      <c r="J1815" s="15"/>
      <c r="K1815" s="15"/>
      <c r="L1815" s="15"/>
      <c r="M1815" s="15"/>
      <c r="N1815" s="15"/>
      <c r="O1815" s="15"/>
      <c r="P1815" s="15"/>
    </row>
    <row r="1816" ht="15.75" customHeight="1">
      <c r="A1816" s="1"/>
      <c r="B1816" s="15"/>
      <c r="C1816" s="15"/>
      <c r="D1816" s="15"/>
      <c r="E1816" s="505">
        <v>3.0</v>
      </c>
      <c r="F1816" s="505">
        <v>2.0</v>
      </c>
      <c r="G1816" s="505">
        <v>3.0</v>
      </c>
      <c r="H1816" s="505">
        <v>2.0</v>
      </c>
      <c r="I1816" s="505">
        <v>10.0</v>
      </c>
      <c r="J1816" s="15"/>
      <c r="K1816" s="15"/>
      <c r="L1816" s="15"/>
      <c r="M1816" s="15"/>
      <c r="N1816" s="15"/>
      <c r="O1816" s="15"/>
      <c r="P1816" s="15"/>
    </row>
    <row r="1817" ht="15.75" customHeight="1">
      <c r="A1817" s="1"/>
      <c r="B1817" s="15"/>
      <c r="C1817" s="15"/>
      <c r="D1817" s="15"/>
      <c r="E1817" s="505">
        <v>3.0</v>
      </c>
      <c r="F1817" s="505">
        <v>2.0</v>
      </c>
      <c r="G1817" s="505">
        <v>3.0</v>
      </c>
      <c r="H1817" s="505">
        <v>2.0</v>
      </c>
      <c r="I1817" s="505">
        <v>10.0</v>
      </c>
      <c r="J1817" s="15"/>
      <c r="K1817" s="15"/>
      <c r="L1817" s="15"/>
      <c r="M1817" s="15"/>
      <c r="N1817" s="15"/>
      <c r="O1817" s="15"/>
      <c r="P1817" s="15"/>
    </row>
    <row r="1818" ht="15.75" customHeight="1">
      <c r="A1818" s="1"/>
      <c r="B1818" s="15"/>
      <c r="C1818" s="15"/>
      <c r="D1818" s="15"/>
      <c r="E1818" s="505"/>
      <c r="F1818" s="505"/>
      <c r="G1818" s="505"/>
      <c r="H1818" s="505"/>
      <c r="I1818" s="505"/>
      <c r="J1818" s="15"/>
      <c r="K1818" s="15"/>
      <c r="L1818" s="15"/>
      <c r="M1818" s="15"/>
      <c r="N1818" s="15"/>
      <c r="O1818" s="15"/>
      <c r="P1818" s="15"/>
    </row>
    <row r="1819" ht="15.75" customHeight="1">
      <c r="A1819" s="1"/>
      <c r="B1819" s="16"/>
      <c r="C1819" s="16"/>
      <c r="D1819" s="16"/>
      <c r="E1819" s="505"/>
      <c r="F1819" s="505"/>
      <c r="G1819" s="505"/>
      <c r="H1819" s="505"/>
      <c r="I1819" s="505"/>
      <c r="J1819" s="16"/>
      <c r="K1819" s="16"/>
      <c r="L1819" s="16"/>
      <c r="M1819" s="16"/>
      <c r="N1819" s="16"/>
      <c r="O1819" s="16"/>
      <c r="P1819" s="16"/>
    </row>
    <row r="1820" ht="15.75" customHeight="1">
      <c r="A1820" s="1"/>
      <c r="B1820" s="506" t="s">
        <v>444</v>
      </c>
      <c r="C1820" s="482" t="s">
        <v>445</v>
      </c>
      <c r="D1820" s="483" t="s">
        <v>446</v>
      </c>
      <c r="E1820" s="505">
        <v>3.0</v>
      </c>
      <c r="F1820" s="505">
        <v>2.0</v>
      </c>
      <c r="G1820" s="505">
        <v>3.0</v>
      </c>
      <c r="H1820" s="505">
        <v>2.0</v>
      </c>
      <c r="I1820" s="505">
        <v>10.0</v>
      </c>
      <c r="J1820" s="506">
        <v>9.5</v>
      </c>
      <c r="K1820" s="506">
        <v>3.0</v>
      </c>
      <c r="L1820" s="506">
        <v>3.0</v>
      </c>
      <c r="M1820" s="506">
        <v>3.0</v>
      </c>
      <c r="N1820" s="506">
        <v>4.0</v>
      </c>
      <c r="O1820" s="506">
        <v>13.0</v>
      </c>
      <c r="P1820" s="507">
        <f>SUM(J1820,O1820)</f>
        <v>22.5</v>
      </c>
    </row>
    <row r="1821" ht="15.75" customHeight="1">
      <c r="A1821" s="1"/>
      <c r="B1821" s="15"/>
      <c r="C1821" s="15"/>
      <c r="D1821" s="15"/>
      <c r="E1821" s="505">
        <v>3.0</v>
      </c>
      <c r="F1821" s="505">
        <v>2.0</v>
      </c>
      <c r="G1821" s="505">
        <v>3.0</v>
      </c>
      <c r="H1821" s="505">
        <v>2.0</v>
      </c>
      <c r="I1821" s="505">
        <v>10.0</v>
      </c>
      <c r="J1821" s="15"/>
      <c r="K1821" s="15"/>
      <c r="L1821" s="15"/>
      <c r="M1821" s="15"/>
      <c r="N1821" s="15"/>
      <c r="O1821" s="15"/>
      <c r="P1821" s="15"/>
    </row>
    <row r="1822" ht="15.75" customHeight="1">
      <c r="A1822" s="1"/>
      <c r="B1822" s="15"/>
      <c r="C1822" s="15"/>
      <c r="D1822" s="15"/>
      <c r="E1822" s="505">
        <v>3.0</v>
      </c>
      <c r="F1822" s="505">
        <v>2.0</v>
      </c>
      <c r="G1822" s="505">
        <v>3.0</v>
      </c>
      <c r="H1822" s="505">
        <v>2.0</v>
      </c>
      <c r="I1822" s="505">
        <v>10.0</v>
      </c>
      <c r="J1822" s="15"/>
      <c r="K1822" s="15"/>
      <c r="L1822" s="15"/>
      <c r="M1822" s="15"/>
      <c r="N1822" s="15"/>
      <c r="O1822" s="15"/>
      <c r="P1822" s="15"/>
    </row>
    <row r="1823" ht="15.75" customHeight="1">
      <c r="A1823" s="1"/>
      <c r="B1823" s="15"/>
      <c r="C1823" s="15"/>
      <c r="D1823" s="15"/>
      <c r="E1823" s="505">
        <v>3.0</v>
      </c>
      <c r="F1823" s="505">
        <v>2.0</v>
      </c>
      <c r="G1823" s="505">
        <v>2.0</v>
      </c>
      <c r="H1823" s="505">
        <v>2.0</v>
      </c>
      <c r="I1823" s="505">
        <v>9.0</v>
      </c>
      <c r="J1823" s="15"/>
      <c r="K1823" s="15"/>
      <c r="L1823" s="15"/>
      <c r="M1823" s="15"/>
      <c r="N1823" s="15"/>
      <c r="O1823" s="15"/>
      <c r="P1823" s="15"/>
    </row>
    <row r="1824" ht="15.75" customHeight="1">
      <c r="A1824" s="1"/>
      <c r="B1824" s="15"/>
      <c r="C1824" s="15"/>
      <c r="D1824" s="15"/>
      <c r="E1824" s="505">
        <v>3.0</v>
      </c>
      <c r="F1824" s="505">
        <v>2.0</v>
      </c>
      <c r="G1824" s="505">
        <v>2.0</v>
      </c>
      <c r="H1824" s="505">
        <v>2.0</v>
      </c>
      <c r="I1824" s="505">
        <v>9.0</v>
      </c>
      <c r="J1824" s="15"/>
      <c r="K1824" s="15"/>
      <c r="L1824" s="15"/>
      <c r="M1824" s="15"/>
      <c r="N1824" s="15"/>
      <c r="O1824" s="15"/>
      <c r="P1824" s="15"/>
    </row>
    <row r="1825" ht="15.75" customHeight="1">
      <c r="A1825" s="1"/>
      <c r="B1825" s="15"/>
      <c r="C1825" s="15"/>
      <c r="D1825" s="15"/>
      <c r="E1825" s="505">
        <v>3.0</v>
      </c>
      <c r="F1825" s="505">
        <v>2.0</v>
      </c>
      <c r="G1825" s="505">
        <v>2.0</v>
      </c>
      <c r="H1825" s="505">
        <v>2.0</v>
      </c>
      <c r="I1825" s="505">
        <v>9.0</v>
      </c>
      <c r="J1825" s="15"/>
      <c r="K1825" s="15"/>
      <c r="L1825" s="15"/>
      <c r="M1825" s="15"/>
      <c r="N1825" s="15"/>
      <c r="O1825" s="15"/>
      <c r="P1825" s="15"/>
    </row>
    <row r="1826" ht="15.75" customHeight="1">
      <c r="A1826" s="1"/>
      <c r="B1826" s="15"/>
      <c r="C1826" s="15"/>
      <c r="D1826" s="15"/>
      <c r="E1826" s="505">
        <v>3.0</v>
      </c>
      <c r="F1826" s="505">
        <v>2.0</v>
      </c>
      <c r="G1826" s="505">
        <v>2.0</v>
      </c>
      <c r="H1826" s="505">
        <v>2.0</v>
      </c>
      <c r="I1826" s="505">
        <v>9.0</v>
      </c>
      <c r="J1826" s="15"/>
      <c r="K1826" s="15"/>
      <c r="L1826" s="15"/>
      <c r="M1826" s="15"/>
      <c r="N1826" s="15"/>
      <c r="O1826" s="15"/>
      <c r="P1826" s="15"/>
    </row>
    <row r="1827" ht="15.75" customHeight="1">
      <c r="A1827" s="1"/>
      <c r="B1827" s="15"/>
      <c r="C1827" s="15"/>
      <c r="D1827" s="15"/>
      <c r="E1827" s="505">
        <v>3.0</v>
      </c>
      <c r="F1827" s="505">
        <v>2.0</v>
      </c>
      <c r="G1827" s="505">
        <v>2.0</v>
      </c>
      <c r="H1827" s="505">
        <v>2.0</v>
      </c>
      <c r="I1827" s="505">
        <v>9.0</v>
      </c>
      <c r="J1827" s="15"/>
      <c r="K1827" s="15"/>
      <c r="L1827" s="15"/>
      <c r="M1827" s="15"/>
      <c r="N1827" s="15"/>
      <c r="O1827" s="15"/>
      <c r="P1827" s="15"/>
    </row>
    <row r="1828" ht="15.75" customHeight="1">
      <c r="A1828" s="1"/>
      <c r="B1828" s="15"/>
      <c r="C1828" s="15"/>
      <c r="D1828" s="15"/>
      <c r="E1828" s="505">
        <v>3.0</v>
      </c>
      <c r="F1828" s="505">
        <v>2.0</v>
      </c>
      <c r="G1828" s="505">
        <v>2.0</v>
      </c>
      <c r="H1828" s="505">
        <v>2.0</v>
      </c>
      <c r="I1828" s="505">
        <v>9.0</v>
      </c>
      <c r="J1828" s="15"/>
      <c r="K1828" s="15"/>
      <c r="L1828" s="15"/>
      <c r="M1828" s="15"/>
      <c r="N1828" s="15"/>
      <c r="O1828" s="15"/>
      <c r="P1828" s="15"/>
    </row>
    <row r="1829" ht="15.75" customHeight="1">
      <c r="A1829" s="1"/>
      <c r="B1829" s="15"/>
      <c r="C1829" s="15"/>
      <c r="D1829" s="15"/>
      <c r="E1829" s="505">
        <v>3.0</v>
      </c>
      <c r="F1829" s="505">
        <v>2.0</v>
      </c>
      <c r="G1829" s="505">
        <v>2.0</v>
      </c>
      <c r="H1829" s="505">
        <v>2.0</v>
      </c>
      <c r="I1829" s="505">
        <v>9.0</v>
      </c>
      <c r="J1829" s="15"/>
      <c r="K1829" s="15"/>
      <c r="L1829" s="15"/>
      <c r="M1829" s="15"/>
      <c r="N1829" s="15"/>
      <c r="O1829" s="15"/>
      <c r="P1829" s="15"/>
    </row>
    <row r="1830" ht="15.75" customHeight="1">
      <c r="A1830" s="1"/>
      <c r="B1830" s="15"/>
      <c r="C1830" s="15"/>
      <c r="D1830" s="15"/>
      <c r="E1830" s="505">
        <v>3.0</v>
      </c>
      <c r="F1830" s="505">
        <v>2.0</v>
      </c>
      <c r="G1830" s="505">
        <v>3.0</v>
      </c>
      <c r="H1830" s="505">
        <v>2.0</v>
      </c>
      <c r="I1830" s="505">
        <v>10.0</v>
      </c>
      <c r="J1830" s="15"/>
      <c r="K1830" s="15"/>
      <c r="L1830" s="15"/>
      <c r="M1830" s="15"/>
      <c r="N1830" s="15"/>
      <c r="O1830" s="15"/>
      <c r="P1830" s="15"/>
    </row>
    <row r="1831" ht="15.75" customHeight="1">
      <c r="A1831" s="1"/>
      <c r="B1831" s="15"/>
      <c r="C1831" s="15"/>
      <c r="D1831" s="15"/>
      <c r="E1831" s="505">
        <v>3.0</v>
      </c>
      <c r="F1831" s="505">
        <v>2.0</v>
      </c>
      <c r="G1831" s="505">
        <v>3.0</v>
      </c>
      <c r="H1831" s="505">
        <v>2.0</v>
      </c>
      <c r="I1831" s="505">
        <v>10.0</v>
      </c>
      <c r="J1831" s="15"/>
      <c r="K1831" s="15"/>
      <c r="L1831" s="15"/>
      <c r="M1831" s="15"/>
      <c r="N1831" s="15"/>
      <c r="O1831" s="15"/>
      <c r="P1831" s="15"/>
    </row>
    <row r="1832" ht="15.75" customHeight="1">
      <c r="A1832" s="1"/>
      <c r="B1832" s="15"/>
      <c r="C1832" s="15"/>
      <c r="D1832" s="15"/>
      <c r="E1832" s="505"/>
      <c r="F1832" s="505"/>
      <c r="G1832" s="505"/>
      <c r="H1832" s="505"/>
      <c r="I1832" s="505"/>
      <c r="J1832" s="15"/>
      <c r="K1832" s="15"/>
      <c r="L1832" s="15"/>
      <c r="M1832" s="15"/>
      <c r="N1832" s="15"/>
      <c r="O1832" s="15"/>
      <c r="P1832" s="15"/>
    </row>
    <row r="1833" ht="15.75" customHeight="1">
      <c r="A1833" s="1"/>
      <c r="B1833" s="16"/>
      <c r="C1833" s="16"/>
      <c r="D1833" s="16"/>
      <c r="E1833" s="505"/>
      <c r="F1833" s="505"/>
      <c r="G1833" s="505"/>
      <c r="H1833" s="505"/>
      <c r="I1833" s="505"/>
      <c r="J1833" s="16"/>
      <c r="K1833" s="16"/>
      <c r="L1833" s="16"/>
      <c r="M1833" s="16"/>
      <c r="N1833" s="16"/>
      <c r="O1833" s="16"/>
      <c r="P1833" s="16"/>
    </row>
    <row r="1834" ht="15.75" customHeight="1">
      <c r="A1834" s="1"/>
      <c r="B1834" s="506" t="s">
        <v>447</v>
      </c>
      <c r="C1834" s="482" t="s">
        <v>448</v>
      </c>
      <c r="D1834" s="483" t="s">
        <v>449</v>
      </c>
      <c r="E1834" s="505">
        <v>3.0</v>
      </c>
      <c r="F1834" s="505">
        <v>2.0</v>
      </c>
      <c r="G1834" s="505">
        <v>3.0</v>
      </c>
      <c r="H1834" s="505">
        <v>2.0</v>
      </c>
      <c r="I1834" s="505">
        <v>10.0</v>
      </c>
      <c r="J1834" s="506">
        <v>9.5</v>
      </c>
      <c r="K1834" s="506">
        <v>3.0</v>
      </c>
      <c r="L1834" s="506">
        <v>3.0</v>
      </c>
      <c r="M1834" s="506">
        <v>3.0</v>
      </c>
      <c r="N1834" s="506">
        <v>4.0</v>
      </c>
      <c r="O1834" s="506">
        <v>13.0</v>
      </c>
      <c r="P1834" s="507">
        <f>SUM(J1834,O1834)</f>
        <v>22.5</v>
      </c>
    </row>
    <row r="1835" ht="15.75" customHeight="1">
      <c r="A1835" s="1"/>
      <c r="B1835" s="15"/>
      <c r="C1835" s="15"/>
      <c r="D1835" s="15"/>
      <c r="E1835" s="505">
        <v>3.0</v>
      </c>
      <c r="F1835" s="505">
        <v>2.0</v>
      </c>
      <c r="G1835" s="505">
        <v>3.0</v>
      </c>
      <c r="H1835" s="505">
        <v>2.0</v>
      </c>
      <c r="I1835" s="505">
        <v>10.0</v>
      </c>
      <c r="J1835" s="15"/>
      <c r="K1835" s="15"/>
      <c r="L1835" s="15"/>
      <c r="M1835" s="15"/>
      <c r="N1835" s="15"/>
      <c r="O1835" s="15"/>
      <c r="P1835" s="15"/>
    </row>
    <row r="1836" ht="15.75" customHeight="1">
      <c r="A1836" s="1"/>
      <c r="B1836" s="15"/>
      <c r="C1836" s="15"/>
      <c r="D1836" s="15"/>
      <c r="E1836" s="505">
        <v>3.0</v>
      </c>
      <c r="F1836" s="505">
        <v>2.0</v>
      </c>
      <c r="G1836" s="505">
        <v>3.0</v>
      </c>
      <c r="H1836" s="505">
        <v>2.0</v>
      </c>
      <c r="I1836" s="505">
        <v>10.0</v>
      </c>
      <c r="J1836" s="15"/>
      <c r="K1836" s="15"/>
      <c r="L1836" s="15"/>
      <c r="M1836" s="15"/>
      <c r="N1836" s="15"/>
      <c r="O1836" s="15"/>
      <c r="P1836" s="15"/>
    </row>
    <row r="1837" ht="15.75" customHeight="1">
      <c r="A1837" s="1"/>
      <c r="B1837" s="15"/>
      <c r="C1837" s="15"/>
      <c r="D1837" s="15"/>
      <c r="E1837" s="505">
        <v>3.0</v>
      </c>
      <c r="F1837" s="505">
        <v>2.0</v>
      </c>
      <c r="G1837" s="505">
        <v>2.0</v>
      </c>
      <c r="H1837" s="505">
        <v>2.0</v>
      </c>
      <c r="I1837" s="505">
        <v>9.0</v>
      </c>
      <c r="J1837" s="15"/>
      <c r="K1837" s="15"/>
      <c r="L1837" s="15"/>
      <c r="M1837" s="15"/>
      <c r="N1837" s="15"/>
      <c r="O1837" s="15"/>
      <c r="P1837" s="15"/>
    </row>
    <row r="1838" ht="15.75" customHeight="1">
      <c r="A1838" s="1"/>
      <c r="B1838" s="15"/>
      <c r="C1838" s="15"/>
      <c r="D1838" s="15"/>
      <c r="E1838" s="505">
        <v>3.0</v>
      </c>
      <c r="F1838" s="505">
        <v>2.0</v>
      </c>
      <c r="G1838" s="505">
        <v>2.0</v>
      </c>
      <c r="H1838" s="505">
        <v>2.0</v>
      </c>
      <c r="I1838" s="505">
        <v>9.0</v>
      </c>
      <c r="J1838" s="15"/>
      <c r="K1838" s="15"/>
      <c r="L1838" s="15"/>
      <c r="M1838" s="15"/>
      <c r="N1838" s="15"/>
      <c r="O1838" s="15"/>
      <c r="P1838" s="15"/>
    </row>
    <row r="1839" ht="15.75" customHeight="1">
      <c r="A1839" s="1"/>
      <c r="B1839" s="15"/>
      <c r="C1839" s="15"/>
      <c r="D1839" s="15"/>
      <c r="E1839" s="505">
        <v>2.0</v>
      </c>
      <c r="F1839" s="505">
        <v>2.0</v>
      </c>
      <c r="G1839" s="505">
        <v>2.0</v>
      </c>
      <c r="H1839" s="505">
        <v>2.0</v>
      </c>
      <c r="I1839" s="505">
        <v>8.0</v>
      </c>
      <c r="J1839" s="15"/>
      <c r="K1839" s="15"/>
      <c r="L1839" s="15"/>
      <c r="M1839" s="15"/>
      <c r="N1839" s="15"/>
      <c r="O1839" s="15"/>
      <c r="P1839" s="15"/>
    </row>
    <row r="1840" ht="15.75" customHeight="1">
      <c r="A1840" s="1"/>
      <c r="B1840" s="15"/>
      <c r="C1840" s="15"/>
      <c r="D1840" s="15"/>
      <c r="E1840" s="505">
        <v>2.0</v>
      </c>
      <c r="F1840" s="505">
        <v>2.0</v>
      </c>
      <c r="G1840" s="505">
        <v>2.0</v>
      </c>
      <c r="H1840" s="505">
        <v>2.0</v>
      </c>
      <c r="I1840" s="505">
        <v>8.0</v>
      </c>
      <c r="J1840" s="15"/>
      <c r="K1840" s="15"/>
      <c r="L1840" s="15"/>
      <c r="M1840" s="15"/>
      <c r="N1840" s="15"/>
      <c r="O1840" s="15"/>
      <c r="P1840" s="15"/>
    </row>
    <row r="1841" ht="15.75" customHeight="1">
      <c r="A1841" s="1"/>
      <c r="B1841" s="15"/>
      <c r="C1841" s="15"/>
      <c r="D1841" s="15"/>
      <c r="E1841" s="505">
        <v>3.0</v>
      </c>
      <c r="F1841" s="505">
        <v>2.0</v>
      </c>
      <c r="G1841" s="505">
        <v>2.0</v>
      </c>
      <c r="H1841" s="505">
        <v>2.0</v>
      </c>
      <c r="I1841" s="505">
        <v>9.0</v>
      </c>
      <c r="J1841" s="15"/>
      <c r="K1841" s="15"/>
      <c r="L1841" s="15"/>
      <c r="M1841" s="15"/>
      <c r="N1841" s="15"/>
      <c r="O1841" s="15"/>
      <c r="P1841" s="15"/>
    </row>
    <row r="1842" ht="15.75" customHeight="1">
      <c r="A1842" s="1"/>
      <c r="B1842" s="15"/>
      <c r="C1842" s="15"/>
      <c r="D1842" s="15"/>
      <c r="E1842" s="505">
        <v>3.0</v>
      </c>
      <c r="F1842" s="505">
        <v>2.0</v>
      </c>
      <c r="G1842" s="505">
        <v>2.0</v>
      </c>
      <c r="H1842" s="505">
        <v>2.0</v>
      </c>
      <c r="I1842" s="505">
        <v>9.0</v>
      </c>
      <c r="J1842" s="15"/>
      <c r="K1842" s="15"/>
      <c r="L1842" s="15"/>
      <c r="M1842" s="15"/>
      <c r="N1842" s="15"/>
      <c r="O1842" s="15"/>
      <c r="P1842" s="15"/>
    </row>
    <row r="1843" ht="15.75" customHeight="1">
      <c r="A1843" s="1"/>
      <c r="B1843" s="15"/>
      <c r="C1843" s="15"/>
      <c r="D1843" s="15"/>
      <c r="E1843" s="505">
        <v>3.0</v>
      </c>
      <c r="F1843" s="505">
        <v>2.0</v>
      </c>
      <c r="G1843" s="505">
        <v>2.0</v>
      </c>
      <c r="H1843" s="505">
        <v>2.0</v>
      </c>
      <c r="I1843" s="505">
        <v>9.0</v>
      </c>
      <c r="J1843" s="15"/>
      <c r="K1843" s="15"/>
      <c r="L1843" s="15"/>
      <c r="M1843" s="15"/>
      <c r="N1843" s="15"/>
      <c r="O1843" s="15"/>
      <c r="P1843" s="15"/>
    </row>
    <row r="1844" ht="15.75" customHeight="1">
      <c r="A1844" s="1"/>
      <c r="B1844" s="15"/>
      <c r="C1844" s="15"/>
      <c r="D1844" s="15"/>
      <c r="E1844" s="505">
        <v>3.0</v>
      </c>
      <c r="F1844" s="505">
        <v>2.0</v>
      </c>
      <c r="G1844" s="505">
        <v>3.0</v>
      </c>
      <c r="H1844" s="505">
        <v>2.0</v>
      </c>
      <c r="I1844" s="505">
        <v>10.0</v>
      </c>
      <c r="J1844" s="15"/>
      <c r="K1844" s="15"/>
      <c r="L1844" s="15"/>
      <c r="M1844" s="15"/>
      <c r="N1844" s="15"/>
      <c r="O1844" s="15"/>
      <c r="P1844" s="15"/>
    </row>
    <row r="1845" ht="15.75" customHeight="1">
      <c r="A1845" s="1"/>
      <c r="B1845" s="15"/>
      <c r="C1845" s="15"/>
      <c r="D1845" s="15"/>
      <c r="E1845" s="505">
        <v>3.0</v>
      </c>
      <c r="F1845" s="505">
        <v>2.0</v>
      </c>
      <c r="G1845" s="505">
        <v>3.0</v>
      </c>
      <c r="H1845" s="505">
        <v>2.0</v>
      </c>
      <c r="I1845" s="505">
        <v>10.0</v>
      </c>
      <c r="J1845" s="15"/>
      <c r="K1845" s="15"/>
      <c r="L1845" s="15"/>
      <c r="M1845" s="15"/>
      <c r="N1845" s="15"/>
      <c r="O1845" s="15"/>
      <c r="P1845" s="15"/>
    </row>
    <row r="1846" ht="15.75" customHeight="1">
      <c r="A1846" s="1"/>
      <c r="B1846" s="15"/>
      <c r="C1846" s="15"/>
      <c r="D1846" s="15"/>
      <c r="E1846" s="505">
        <v>3.0</v>
      </c>
      <c r="F1846" s="505">
        <v>2.0</v>
      </c>
      <c r="G1846" s="505">
        <v>3.0</v>
      </c>
      <c r="H1846" s="505">
        <v>2.0</v>
      </c>
      <c r="I1846" s="505">
        <v>10.0</v>
      </c>
      <c r="J1846" s="15"/>
      <c r="K1846" s="15"/>
      <c r="L1846" s="15"/>
      <c r="M1846" s="15"/>
      <c r="N1846" s="15"/>
      <c r="O1846" s="15"/>
      <c r="P1846" s="15"/>
    </row>
    <row r="1847" ht="15.75" customHeight="1">
      <c r="A1847" s="1"/>
      <c r="B1847" s="16"/>
      <c r="C1847" s="16"/>
      <c r="D1847" s="16"/>
      <c r="E1847" s="505">
        <v>3.0</v>
      </c>
      <c r="F1847" s="505">
        <v>2.0</v>
      </c>
      <c r="G1847" s="505">
        <v>3.0</v>
      </c>
      <c r="H1847" s="505">
        <v>2.0</v>
      </c>
      <c r="I1847" s="505">
        <v>10.0</v>
      </c>
      <c r="J1847" s="16"/>
      <c r="K1847" s="16"/>
      <c r="L1847" s="16"/>
      <c r="M1847" s="16"/>
      <c r="N1847" s="16"/>
      <c r="O1847" s="16"/>
      <c r="P1847" s="16"/>
    </row>
    <row r="1848" ht="15.75" customHeight="1">
      <c r="A1848" s="1"/>
      <c r="B1848" s="506" t="s">
        <v>450</v>
      </c>
      <c r="C1848" s="482" t="s">
        <v>451</v>
      </c>
      <c r="D1848" s="483" t="s">
        <v>452</v>
      </c>
      <c r="E1848" s="505">
        <v>3.0</v>
      </c>
      <c r="F1848" s="505">
        <v>2.0</v>
      </c>
      <c r="G1848" s="505">
        <v>3.0</v>
      </c>
      <c r="H1848" s="505">
        <v>2.0</v>
      </c>
      <c r="I1848" s="505">
        <v>10.0</v>
      </c>
      <c r="J1848" s="506">
        <v>9.25</v>
      </c>
      <c r="K1848" s="506">
        <v>3.0</v>
      </c>
      <c r="L1848" s="506">
        <v>3.0</v>
      </c>
      <c r="M1848" s="506">
        <v>3.0</v>
      </c>
      <c r="N1848" s="506">
        <v>4.0</v>
      </c>
      <c r="O1848" s="506">
        <v>13.0</v>
      </c>
      <c r="P1848" s="507">
        <f>SUM(J1848,O1848)</f>
        <v>22.25</v>
      </c>
    </row>
    <row r="1849" ht="15.75" customHeight="1">
      <c r="A1849" s="1"/>
      <c r="B1849" s="15"/>
      <c r="C1849" s="15"/>
      <c r="D1849" s="15"/>
      <c r="E1849" s="505">
        <v>3.0</v>
      </c>
      <c r="F1849" s="505">
        <v>2.0</v>
      </c>
      <c r="G1849" s="505">
        <v>3.0</v>
      </c>
      <c r="H1849" s="505">
        <v>2.0</v>
      </c>
      <c r="I1849" s="505">
        <v>10.0</v>
      </c>
      <c r="J1849" s="15"/>
      <c r="K1849" s="15"/>
      <c r="L1849" s="15"/>
      <c r="M1849" s="15"/>
      <c r="N1849" s="15"/>
      <c r="O1849" s="15"/>
      <c r="P1849" s="15"/>
    </row>
    <row r="1850" ht="15.75" customHeight="1">
      <c r="A1850" s="1"/>
      <c r="B1850" s="15"/>
      <c r="C1850" s="15"/>
      <c r="D1850" s="15"/>
      <c r="E1850" s="505">
        <v>3.0</v>
      </c>
      <c r="F1850" s="505">
        <v>2.0</v>
      </c>
      <c r="G1850" s="505">
        <v>3.0</v>
      </c>
      <c r="H1850" s="505">
        <v>2.0</v>
      </c>
      <c r="I1850" s="505">
        <v>10.0</v>
      </c>
      <c r="J1850" s="15"/>
      <c r="K1850" s="15"/>
      <c r="L1850" s="15"/>
      <c r="M1850" s="15"/>
      <c r="N1850" s="15"/>
      <c r="O1850" s="15"/>
      <c r="P1850" s="15"/>
    </row>
    <row r="1851" ht="15.75" customHeight="1">
      <c r="A1851" s="1"/>
      <c r="B1851" s="15"/>
      <c r="C1851" s="15"/>
      <c r="D1851" s="15"/>
      <c r="E1851" s="505">
        <v>3.0</v>
      </c>
      <c r="F1851" s="505">
        <v>2.0</v>
      </c>
      <c r="G1851" s="505">
        <v>2.0</v>
      </c>
      <c r="H1851" s="505">
        <v>2.0</v>
      </c>
      <c r="I1851" s="505">
        <v>9.0</v>
      </c>
      <c r="J1851" s="15"/>
      <c r="K1851" s="15"/>
      <c r="L1851" s="15"/>
      <c r="M1851" s="15"/>
      <c r="N1851" s="15"/>
      <c r="O1851" s="15"/>
      <c r="P1851" s="15"/>
    </row>
    <row r="1852" ht="15.75" customHeight="1">
      <c r="A1852" s="1"/>
      <c r="B1852" s="15"/>
      <c r="C1852" s="15"/>
      <c r="D1852" s="15"/>
      <c r="E1852" s="505">
        <v>2.0</v>
      </c>
      <c r="F1852" s="505">
        <v>2.0</v>
      </c>
      <c r="G1852" s="505">
        <v>3.0</v>
      </c>
      <c r="H1852" s="505">
        <v>2.0</v>
      </c>
      <c r="I1852" s="505">
        <v>9.0</v>
      </c>
      <c r="J1852" s="15"/>
      <c r="K1852" s="15"/>
      <c r="L1852" s="15"/>
      <c r="M1852" s="15"/>
      <c r="N1852" s="15"/>
      <c r="O1852" s="15"/>
      <c r="P1852" s="15"/>
    </row>
    <row r="1853" ht="15.75" customHeight="1">
      <c r="A1853" s="1"/>
      <c r="B1853" s="15"/>
      <c r="C1853" s="15"/>
      <c r="D1853" s="15"/>
      <c r="E1853" s="505">
        <v>3.0</v>
      </c>
      <c r="F1853" s="505">
        <v>2.0</v>
      </c>
      <c r="G1853" s="505">
        <v>2.0</v>
      </c>
      <c r="H1853" s="505">
        <v>2.0</v>
      </c>
      <c r="I1853" s="505">
        <v>9.0</v>
      </c>
      <c r="J1853" s="15"/>
      <c r="K1853" s="15"/>
      <c r="L1853" s="15"/>
      <c r="M1853" s="15"/>
      <c r="N1853" s="15"/>
      <c r="O1853" s="15"/>
      <c r="P1853" s="15"/>
    </row>
    <row r="1854" ht="15.75" customHeight="1">
      <c r="A1854" s="1"/>
      <c r="B1854" s="15"/>
      <c r="C1854" s="15"/>
      <c r="D1854" s="15"/>
      <c r="E1854" s="505">
        <v>2.0</v>
      </c>
      <c r="F1854" s="505">
        <v>1.0</v>
      </c>
      <c r="G1854" s="505">
        <v>3.0</v>
      </c>
      <c r="H1854" s="505">
        <v>2.0</v>
      </c>
      <c r="I1854" s="505">
        <v>8.0</v>
      </c>
      <c r="J1854" s="15"/>
      <c r="K1854" s="15"/>
      <c r="L1854" s="15"/>
      <c r="M1854" s="15"/>
      <c r="N1854" s="15"/>
      <c r="O1854" s="15"/>
      <c r="P1854" s="15"/>
    </row>
    <row r="1855" ht="15.75" customHeight="1">
      <c r="A1855" s="1"/>
      <c r="B1855" s="15"/>
      <c r="C1855" s="15"/>
      <c r="D1855" s="15"/>
      <c r="E1855" s="505">
        <v>3.0</v>
      </c>
      <c r="F1855" s="505">
        <v>1.0</v>
      </c>
      <c r="G1855" s="505">
        <v>2.0</v>
      </c>
      <c r="H1855" s="505">
        <v>2.0</v>
      </c>
      <c r="I1855" s="505">
        <v>8.0</v>
      </c>
      <c r="J1855" s="15"/>
      <c r="K1855" s="15"/>
      <c r="L1855" s="15"/>
      <c r="M1855" s="15"/>
      <c r="N1855" s="15"/>
      <c r="O1855" s="15"/>
      <c r="P1855" s="15"/>
    </row>
    <row r="1856" ht="15.75" customHeight="1">
      <c r="A1856" s="1"/>
      <c r="B1856" s="15"/>
      <c r="C1856" s="15"/>
      <c r="D1856" s="15"/>
      <c r="E1856" s="505">
        <v>3.0</v>
      </c>
      <c r="F1856" s="505">
        <v>2.0</v>
      </c>
      <c r="G1856" s="505">
        <v>2.0</v>
      </c>
      <c r="H1856" s="505">
        <v>2.0</v>
      </c>
      <c r="I1856" s="505">
        <v>9.0</v>
      </c>
      <c r="J1856" s="15"/>
      <c r="K1856" s="15"/>
      <c r="L1856" s="15"/>
      <c r="M1856" s="15"/>
      <c r="N1856" s="15"/>
      <c r="O1856" s="15"/>
      <c r="P1856" s="15"/>
    </row>
    <row r="1857" ht="15.75" customHeight="1">
      <c r="A1857" s="1"/>
      <c r="B1857" s="15"/>
      <c r="C1857" s="15"/>
      <c r="D1857" s="15"/>
      <c r="E1857" s="505">
        <v>2.0</v>
      </c>
      <c r="F1857" s="505">
        <v>2.0</v>
      </c>
      <c r="G1857" s="505">
        <v>3.0</v>
      </c>
      <c r="H1857" s="505">
        <v>2.0</v>
      </c>
      <c r="I1857" s="505">
        <v>9.0</v>
      </c>
      <c r="J1857" s="15"/>
      <c r="K1857" s="15"/>
      <c r="L1857" s="15"/>
      <c r="M1857" s="15"/>
      <c r="N1857" s="15"/>
      <c r="O1857" s="15"/>
      <c r="P1857" s="15"/>
    </row>
    <row r="1858" ht="15.75" customHeight="1">
      <c r="A1858" s="1"/>
      <c r="B1858" s="15"/>
      <c r="C1858" s="15"/>
      <c r="D1858" s="15"/>
      <c r="E1858" s="505">
        <v>3.0</v>
      </c>
      <c r="F1858" s="505">
        <v>2.0</v>
      </c>
      <c r="G1858" s="505">
        <v>3.0</v>
      </c>
      <c r="H1858" s="505">
        <v>2.0</v>
      </c>
      <c r="I1858" s="505">
        <v>10.0</v>
      </c>
      <c r="J1858" s="15"/>
      <c r="K1858" s="15"/>
      <c r="L1858" s="15"/>
      <c r="M1858" s="15"/>
      <c r="N1858" s="15"/>
      <c r="O1858" s="15"/>
      <c r="P1858" s="15"/>
    </row>
    <row r="1859" ht="15.75" customHeight="1">
      <c r="A1859" s="1"/>
      <c r="B1859" s="15"/>
      <c r="C1859" s="15"/>
      <c r="D1859" s="15"/>
      <c r="E1859" s="505">
        <v>3.0</v>
      </c>
      <c r="F1859" s="505">
        <v>2.0</v>
      </c>
      <c r="G1859" s="505">
        <v>3.0</v>
      </c>
      <c r="H1859" s="505">
        <v>2.0</v>
      </c>
      <c r="I1859" s="505">
        <v>10.0</v>
      </c>
      <c r="J1859" s="15"/>
      <c r="K1859" s="15"/>
      <c r="L1859" s="15"/>
      <c r="M1859" s="15"/>
      <c r="N1859" s="15"/>
      <c r="O1859" s="15"/>
      <c r="P1859" s="15"/>
    </row>
    <row r="1860" ht="15.75" customHeight="1">
      <c r="A1860" s="1"/>
      <c r="B1860" s="15"/>
      <c r="C1860" s="15"/>
      <c r="D1860" s="15"/>
      <c r="E1860" s="505"/>
      <c r="F1860" s="505"/>
      <c r="G1860" s="505"/>
      <c r="H1860" s="505"/>
      <c r="I1860" s="505"/>
      <c r="J1860" s="15"/>
      <c r="K1860" s="15"/>
      <c r="L1860" s="15"/>
      <c r="M1860" s="15"/>
      <c r="N1860" s="15"/>
      <c r="O1860" s="15"/>
      <c r="P1860" s="15"/>
    </row>
    <row r="1861" ht="15.75" customHeight="1">
      <c r="A1861" s="1"/>
      <c r="B1861" s="16"/>
      <c r="C1861" s="16"/>
      <c r="D1861" s="16"/>
      <c r="E1861" s="505"/>
      <c r="F1861" s="505"/>
      <c r="G1861" s="505"/>
      <c r="H1861" s="505"/>
      <c r="I1861" s="505"/>
      <c r="J1861" s="16"/>
      <c r="K1861" s="16"/>
      <c r="L1861" s="16"/>
      <c r="M1861" s="16"/>
      <c r="N1861" s="16"/>
      <c r="O1861" s="16"/>
      <c r="P1861" s="16"/>
    </row>
    <row r="1862" ht="15.75" customHeight="1">
      <c r="A1862" s="1"/>
      <c r="B1862" s="506" t="s">
        <v>453</v>
      </c>
      <c r="C1862" s="482" t="s">
        <v>454</v>
      </c>
      <c r="D1862" s="483" t="s">
        <v>934</v>
      </c>
      <c r="E1862" s="505">
        <v>3.0</v>
      </c>
      <c r="F1862" s="505">
        <v>2.0</v>
      </c>
      <c r="G1862" s="505">
        <v>3.0</v>
      </c>
      <c r="H1862" s="505">
        <v>2.0</v>
      </c>
      <c r="I1862" s="505">
        <v>10.0</v>
      </c>
      <c r="J1862" s="506">
        <v>9.5</v>
      </c>
      <c r="K1862" s="506">
        <v>3.0</v>
      </c>
      <c r="L1862" s="506">
        <v>3.0</v>
      </c>
      <c r="M1862" s="506">
        <v>2.0</v>
      </c>
      <c r="N1862" s="506">
        <v>4.0</v>
      </c>
      <c r="O1862" s="506">
        <v>12.0</v>
      </c>
      <c r="P1862" s="507">
        <f>SUM(J1862,O1862)</f>
        <v>21.5</v>
      </c>
    </row>
    <row r="1863" ht="15.75" customHeight="1">
      <c r="A1863" s="1"/>
      <c r="B1863" s="15"/>
      <c r="C1863" s="15"/>
      <c r="D1863" s="15"/>
      <c r="E1863" s="505">
        <v>3.0</v>
      </c>
      <c r="F1863" s="505">
        <v>2.0</v>
      </c>
      <c r="G1863" s="505">
        <v>3.0</v>
      </c>
      <c r="H1863" s="505">
        <v>2.0</v>
      </c>
      <c r="I1863" s="505">
        <v>10.0</v>
      </c>
      <c r="J1863" s="15"/>
      <c r="K1863" s="15"/>
      <c r="L1863" s="15"/>
      <c r="M1863" s="15"/>
      <c r="N1863" s="15"/>
      <c r="O1863" s="15"/>
      <c r="P1863" s="15"/>
    </row>
    <row r="1864" ht="15.75" customHeight="1">
      <c r="A1864" s="1"/>
      <c r="B1864" s="15"/>
      <c r="C1864" s="15"/>
      <c r="D1864" s="15"/>
      <c r="E1864" s="505">
        <v>3.0</v>
      </c>
      <c r="F1864" s="505">
        <v>2.0</v>
      </c>
      <c r="G1864" s="505">
        <v>3.0</v>
      </c>
      <c r="H1864" s="505">
        <v>2.0</v>
      </c>
      <c r="I1864" s="505">
        <v>10.0</v>
      </c>
      <c r="J1864" s="15"/>
      <c r="K1864" s="15"/>
      <c r="L1864" s="15"/>
      <c r="M1864" s="15"/>
      <c r="N1864" s="15"/>
      <c r="O1864" s="15"/>
      <c r="P1864" s="15"/>
    </row>
    <row r="1865" ht="15.75" customHeight="1">
      <c r="A1865" s="1"/>
      <c r="B1865" s="15"/>
      <c r="C1865" s="15"/>
      <c r="D1865" s="15"/>
      <c r="E1865" s="505">
        <v>3.0</v>
      </c>
      <c r="F1865" s="505">
        <v>2.0</v>
      </c>
      <c r="G1865" s="505">
        <v>3.0</v>
      </c>
      <c r="H1865" s="505">
        <v>2.0</v>
      </c>
      <c r="I1865" s="505">
        <v>10.0</v>
      </c>
      <c r="J1865" s="15"/>
      <c r="K1865" s="15"/>
      <c r="L1865" s="15"/>
      <c r="M1865" s="15"/>
      <c r="N1865" s="15"/>
      <c r="O1865" s="15"/>
      <c r="P1865" s="15"/>
    </row>
    <row r="1866" ht="15.75" customHeight="1">
      <c r="A1866" s="1"/>
      <c r="B1866" s="15"/>
      <c r="C1866" s="15"/>
      <c r="D1866" s="15"/>
      <c r="E1866" s="505">
        <v>2.0</v>
      </c>
      <c r="F1866" s="505">
        <v>2.0</v>
      </c>
      <c r="G1866" s="505">
        <v>3.0</v>
      </c>
      <c r="H1866" s="505">
        <v>2.0</v>
      </c>
      <c r="I1866" s="505">
        <v>9.0</v>
      </c>
      <c r="J1866" s="15"/>
      <c r="K1866" s="15"/>
      <c r="L1866" s="15"/>
      <c r="M1866" s="15"/>
      <c r="N1866" s="15"/>
      <c r="O1866" s="15"/>
      <c r="P1866" s="15"/>
    </row>
    <row r="1867" ht="15.75" customHeight="1">
      <c r="A1867" s="1"/>
      <c r="B1867" s="15"/>
      <c r="C1867" s="15"/>
      <c r="D1867" s="15"/>
      <c r="E1867" s="505">
        <v>3.0</v>
      </c>
      <c r="F1867" s="505">
        <v>2.0</v>
      </c>
      <c r="G1867" s="505">
        <v>2.0</v>
      </c>
      <c r="H1867" s="505">
        <v>2.0</v>
      </c>
      <c r="I1867" s="505">
        <v>9.0</v>
      </c>
      <c r="J1867" s="15"/>
      <c r="K1867" s="15"/>
      <c r="L1867" s="15"/>
      <c r="M1867" s="15"/>
      <c r="N1867" s="15"/>
      <c r="O1867" s="15"/>
      <c r="P1867" s="15"/>
    </row>
    <row r="1868" ht="15.75" customHeight="1">
      <c r="A1868" s="1"/>
      <c r="B1868" s="15"/>
      <c r="C1868" s="15"/>
      <c r="D1868" s="15"/>
      <c r="E1868" s="505">
        <v>3.0</v>
      </c>
      <c r="F1868" s="505">
        <v>2.0</v>
      </c>
      <c r="G1868" s="505">
        <v>3.0</v>
      </c>
      <c r="H1868" s="505">
        <v>2.0</v>
      </c>
      <c r="I1868" s="505">
        <v>10.0</v>
      </c>
      <c r="J1868" s="15"/>
      <c r="K1868" s="15"/>
      <c r="L1868" s="15"/>
      <c r="M1868" s="15"/>
      <c r="N1868" s="15"/>
      <c r="O1868" s="15"/>
      <c r="P1868" s="15"/>
    </row>
    <row r="1869" ht="15.75" customHeight="1">
      <c r="A1869" s="1"/>
      <c r="B1869" s="15"/>
      <c r="C1869" s="15"/>
      <c r="D1869" s="15"/>
      <c r="E1869" s="505">
        <v>3.0</v>
      </c>
      <c r="F1869" s="505">
        <v>2.0</v>
      </c>
      <c r="G1869" s="505">
        <v>3.0</v>
      </c>
      <c r="H1869" s="505">
        <v>2.0</v>
      </c>
      <c r="I1869" s="505">
        <v>10.0</v>
      </c>
      <c r="J1869" s="15"/>
      <c r="K1869" s="15"/>
      <c r="L1869" s="15"/>
      <c r="M1869" s="15"/>
      <c r="N1869" s="15"/>
      <c r="O1869" s="15"/>
      <c r="P1869" s="15"/>
    </row>
    <row r="1870" ht="15.75" customHeight="1">
      <c r="A1870" s="1"/>
      <c r="B1870" s="15"/>
      <c r="C1870" s="15"/>
      <c r="D1870" s="15"/>
      <c r="E1870" s="505">
        <v>2.0</v>
      </c>
      <c r="F1870" s="505">
        <v>2.0</v>
      </c>
      <c r="G1870" s="505">
        <v>3.0</v>
      </c>
      <c r="H1870" s="505">
        <v>2.0</v>
      </c>
      <c r="I1870" s="505">
        <v>9.0</v>
      </c>
      <c r="J1870" s="15"/>
      <c r="K1870" s="15"/>
      <c r="L1870" s="15"/>
      <c r="M1870" s="15"/>
      <c r="N1870" s="15"/>
      <c r="O1870" s="15"/>
      <c r="P1870" s="15"/>
    </row>
    <row r="1871" ht="15.75" customHeight="1">
      <c r="A1871" s="1"/>
      <c r="B1871" s="15"/>
      <c r="C1871" s="15"/>
      <c r="D1871" s="15"/>
      <c r="E1871" s="505">
        <v>3.0</v>
      </c>
      <c r="F1871" s="505">
        <v>2.0</v>
      </c>
      <c r="G1871" s="505">
        <v>2.0</v>
      </c>
      <c r="H1871" s="505">
        <v>2.0</v>
      </c>
      <c r="I1871" s="505">
        <v>9.0</v>
      </c>
      <c r="J1871" s="15"/>
      <c r="K1871" s="15"/>
      <c r="L1871" s="15"/>
      <c r="M1871" s="15"/>
      <c r="N1871" s="15"/>
      <c r="O1871" s="15"/>
      <c r="P1871" s="15"/>
    </row>
    <row r="1872" ht="15.75" customHeight="1">
      <c r="A1872" s="1"/>
      <c r="B1872" s="15"/>
      <c r="C1872" s="15"/>
      <c r="D1872" s="15"/>
      <c r="E1872" s="505">
        <v>3.0</v>
      </c>
      <c r="F1872" s="505">
        <v>2.0</v>
      </c>
      <c r="G1872" s="505">
        <v>2.0</v>
      </c>
      <c r="H1872" s="505">
        <v>2.0</v>
      </c>
      <c r="I1872" s="505">
        <v>9.0</v>
      </c>
      <c r="J1872" s="15"/>
      <c r="K1872" s="15"/>
      <c r="L1872" s="15"/>
      <c r="M1872" s="15"/>
      <c r="N1872" s="15"/>
      <c r="O1872" s="15"/>
      <c r="P1872" s="15"/>
    </row>
    <row r="1873" ht="15.75" customHeight="1">
      <c r="A1873" s="1"/>
      <c r="B1873" s="15"/>
      <c r="C1873" s="15"/>
      <c r="D1873" s="15"/>
      <c r="E1873" s="505">
        <v>2.0</v>
      </c>
      <c r="F1873" s="505">
        <v>2.0</v>
      </c>
      <c r="G1873" s="505">
        <v>3.0</v>
      </c>
      <c r="H1873" s="505">
        <v>2.0</v>
      </c>
      <c r="I1873" s="505">
        <v>9.0</v>
      </c>
      <c r="J1873" s="15"/>
      <c r="K1873" s="15"/>
      <c r="L1873" s="15"/>
      <c r="M1873" s="15"/>
      <c r="N1873" s="15"/>
      <c r="O1873" s="15"/>
      <c r="P1873" s="15"/>
    </row>
    <row r="1874" ht="15.75" customHeight="1">
      <c r="A1874" s="1"/>
      <c r="B1874" s="15"/>
      <c r="C1874" s="15"/>
      <c r="D1874" s="15"/>
      <c r="E1874" s="505"/>
      <c r="F1874" s="505"/>
      <c r="G1874" s="505"/>
      <c r="H1874" s="505"/>
      <c r="I1874" s="505"/>
      <c r="J1874" s="15"/>
      <c r="K1874" s="15"/>
      <c r="L1874" s="15"/>
      <c r="M1874" s="15"/>
      <c r="N1874" s="15"/>
      <c r="O1874" s="15"/>
      <c r="P1874" s="15"/>
    </row>
    <row r="1875" ht="15.75" customHeight="1">
      <c r="A1875" s="1"/>
      <c r="B1875" s="16"/>
      <c r="C1875" s="16"/>
      <c r="D1875" s="16"/>
      <c r="E1875" s="505"/>
      <c r="F1875" s="505"/>
      <c r="G1875" s="505"/>
      <c r="H1875" s="505"/>
      <c r="I1875" s="505"/>
      <c r="J1875" s="16"/>
      <c r="K1875" s="16"/>
      <c r="L1875" s="16"/>
      <c r="M1875" s="16"/>
      <c r="N1875" s="16"/>
      <c r="O1875" s="16"/>
      <c r="P1875" s="16"/>
    </row>
    <row r="1876" ht="15.75" customHeight="1">
      <c r="A1876" s="1"/>
      <c r="B1876" s="506" t="s">
        <v>456</v>
      </c>
      <c r="C1876" s="482" t="s">
        <v>457</v>
      </c>
      <c r="D1876" s="483" t="s">
        <v>458</v>
      </c>
      <c r="E1876" s="505">
        <v>3.0</v>
      </c>
      <c r="F1876" s="505">
        <v>2.0</v>
      </c>
      <c r="G1876" s="505">
        <v>3.0</v>
      </c>
      <c r="H1876" s="505">
        <v>2.0</v>
      </c>
      <c r="I1876" s="505">
        <v>10.0</v>
      </c>
      <c r="J1876" s="506">
        <v>9.5</v>
      </c>
      <c r="K1876" s="506">
        <v>3.0</v>
      </c>
      <c r="L1876" s="506">
        <v>3.0</v>
      </c>
      <c r="M1876" s="506">
        <v>2.0</v>
      </c>
      <c r="N1876" s="506">
        <v>4.0</v>
      </c>
      <c r="O1876" s="506">
        <v>12.0</v>
      </c>
      <c r="P1876" s="507">
        <f>SUM(J1876,O1876)</f>
        <v>21.5</v>
      </c>
    </row>
    <row r="1877" ht="15.75" customHeight="1">
      <c r="A1877" s="1"/>
      <c r="B1877" s="15"/>
      <c r="C1877" s="15"/>
      <c r="D1877" s="15"/>
      <c r="E1877" s="505">
        <v>3.0</v>
      </c>
      <c r="F1877" s="505">
        <v>2.0</v>
      </c>
      <c r="G1877" s="505">
        <v>3.0</v>
      </c>
      <c r="H1877" s="505">
        <v>2.0</v>
      </c>
      <c r="I1877" s="505">
        <v>10.0</v>
      </c>
      <c r="J1877" s="15"/>
      <c r="K1877" s="15"/>
      <c r="L1877" s="15"/>
      <c r="M1877" s="15"/>
      <c r="N1877" s="15"/>
      <c r="O1877" s="15"/>
      <c r="P1877" s="15"/>
    </row>
    <row r="1878" ht="15.75" customHeight="1">
      <c r="A1878" s="1"/>
      <c r="B1878" s="15"/>
      <c r="C1878" s="15"/>
      <c r="D1878" s="15"/>
      <c r="E1878" s="505">
        <v>3.0</v>
      </c>
      <c r="F1878" s="505">
        <v>2.0</v>
      </c>
      <c r="G1878" s="505">
        <v>3.0</v>
      </c>
      <c r="H1878" s="505">
        <v>2.0</v>
      </c>
      <c r="I1878" s="505">
        <v>10.0</v>
      </c>
      <c r="J1878" s="15"/>
      <c r="K1878" s="15"/>
      <c r="L1878" s="15"/>
      <c r="M1878" s="15"/>
      <c r="N1878" s="15"/>
      <c r="O1878" s="15"/>
      <c r="P1878" s="15"/>
    </row>
    <row r="1879" ht="15.75" customHeight="1">
      <c r="A1879" s="1"/>
      <c r="B1879" s="15"/>
      <c r="C1879" s="15"/>
      <c r="D1879" s="15"/>
      <c r="E1879" s="505">
        <v>3.0</v>
      </c>
      <c r="F1879" s="505">
        <v>2.0</v>
      </c>
      <c r="G1879" s="505">
        <v>2.0</v>
      </c>
      <c r="H1879" s="505">
        <v>2.0</v>
      </c>
      <c r="I1879" s="505">
        <v>9.0</v>
      </c>
      <c r="J1879" s="15"/>
      <c r="K1879" s="15"/>
      <c r="L1879" s="15"/>
      <c r="M1879" s="15"/>
      <c r="N1879" s="15"/>
      <c r="O1879" s="15"/>
      <c r="P1879" s="15"/>
    </row>
    <row r="1880" ht="15.75" customHeight="1">
      <c r="A1880" s="1"/>
      <c r="B1880" s="15"/>
      <c r="C1880" s="15"/>
      <c r="D1880" s="15"/>
      <c r="E1880" s="505">
        <v>3.0</v>
      </c>
      <c r="F1880" s="505">
        <v>2.0</v>
      </c>
      <c r="G1880" s="505">
        <v>2.0</v>
      </c>
      <c r="H1880" s="505">
        <v>2.0</v>
      </c>
      <c r="I1880" s="505">
        <v>9.0</v>
      </c>
      <c r="J1880" s="15"/>
      <c r="K1880" s="15"/>
      <c r="L1880" s="15"/>
      <c r="M1880" s="15"/>
      <c r="N1880" s="15"/>
      <c r="O1880" s="15"/>
      <c r="P1880" s="15"/>
    </row>
    <row r="1881" ht="15.75" customHeight="1">
      <c r="A1881" s="1"/>
      <c r="B1881" s="15"/>
      <c r="C1881" s="15"/>
      <c r="D1881" s="15"/>
      <c r="E1881" s="505">
        <v>3.0</v>
      </c>
      <c r="F1881" s="505">
        <v>2.0</v>
      </c>
      <c r="G1881" s="505">
        <v>2.0</v>
      </c>
      <c r="H1881" s="505">
        <v>2.0</v>
      </c>
      <c r="I1881" s="505">
        <v>9.0</v>
      </c>
      <c r="J1881" s="15"/>
      <c r="K1881" s="15"/>
      <c r="L1881" s="15"/>
      <c r="M1881" s="15"/>
      <c r="N1881" s="15"/>
      <c r="O1881" s="15"/>
      <c r="P1881" s="15"/>
    </row>
    <row r="1882" ht="15.75" customHeight="1">
      <c r="A1882" s="1"/>
      <c r="B1882" s="15"/>
      <c r="C1882" s="15"/>
      <c r="D1882" s="15"/>
      <c r="E1882" s="505">
        <v>3.0</v>
      </c>
      <c r="F1882" s="505">
        <v>2.0</v>
      </c>
      <c r="G1882" s="505">
        <v>2.0</v>
      </c>
      <c r="H1882" s="505">
        <v>2.0</v>
      </c>
      <c r="I1882" s="505">
        <v>9.0</v>
      </c>
      <c r="J1882" s="15"/>
      <c r="K1882" s="15"/>
      <c r="L1882" s="15"/>
      <c r="M1882" s="15"/>
      <c r="N1882" s="15"/>
      <c r="O1882" s="15"/>
      <c r="P1882" s="15"/>
    </row>
    <row r="1883" ht="15.75" customHeight="1">
      <c r="A1883" s="1"/>
      <c r="B1883" s="15"/>
      <c r="C1883" s="15"/>
      <c r="D1883" s="15"/>
      <c r="E1883" s="505">
        <v>3.0</v>
      </c>
      <c r="F1883" s="505">
        <v>2.0</v>
      </c>
      <c r="G1883" s="505">
        <v>2.0</v>
      </c>
      <c r="H1883" s="505">
        <v>2.0</v>
      </c>
      <c r="I1883" s="505">
        <v>9.0</v>
      </c>
      <c r="J1883" s="15"/>
      <c r="K1883" s="15"/>
      <c r="L1883" s="15"/>
      <c r="M1883" s="15"/>
      <c r="N1883" s="15"/>
      <c r="O1883" s="15"/>
      <c r="P1883" s="15"/>
    </row>
    <row r="1884" ht="15.75" customHeight="1">
      <c r="A1884" s="1"/>
      <c r="B1884" s="15"/>
      <c r="C1884" s="15"/>
      <c r="D1884" s="15"/>
      <c r="E1884" s="505">
        <v>3.0</v>
      </c>
      <c r="F1884" s="505">
        <v>2.0</v>
      </c>
      <c r="G1884" s="505">
        <v>2.0</v>
      </c>
      <c r="H1884" s="505">
        <v>2.0</v>
      </c>
      <c r="I1884" s="505">
        <v>9.0</v>
      </c>
      <c r="J1884" s="15"/>
      <c r="K1884" s="15"/>
      <c r="L1884" s="15"/>
      <c r="M1884" s="15"/>
      <c r="N1884" s="15"/>
      <c r="O1884" s="15"/>
      <c r="P1884" s="15"/>
    </row>
    <row r="1885" ht="15.75" customHeight="1">
      <c r="A1885" s="1"/>
      <c r="B1885" s="15"/>
      <c r="C1885" s="15"/>
      <c r="D1885" s="15"/>
      <c r="E1885" s="505">
        <v>3.0</v>
      </c>
      <c r="F1885" s="505">
        <v>2.0</v>
      </c>
      <c r="G1885" s="505">
        <v>2.0</v>
      </c>
      <c r="H1885" s="505">
        <v>2.0</v>
      </c>
      <c r="I1885" s="505">
        <v>9.0</v>
      </c>
      <c r="J1885" s="15"/>
      <c r="K1885" s="15"/>
      <c r="L1885" s="15"/>
      <c r="M1885" s="15"/>
      <c r="N1885" s="15"/>
      <c r="O1885" s="15"/>
      <c r="P1885" s="15"/>
    </row>
    <row r="1886" ht="15.75" customHeight="1">
      <c r="A1886" s="1"/>
      <c r="B1886" s="15"/>
      <c r="C1886" s="15"/>
      <c r="D1886" s="15"/>
      <c r="E1886" s="505">
        <v>3.0</v>
      </c>
      <c r="F1886" s="505">
        <v>2.0</v>
      </c>
      <c r="G1886" s="505">
        <v>3.0</v>
      </c>
      <c r="H1886" s="505">
        <v>2.0</v>
      </c>
      <c r="I1886" s="505">
        <v>10.0</v>
      </c>
      <c r="J1886" s="15"/>
      <c r="K1886" s="15"/>
      <c r="L1886" s="15"/>
      <c r="M1886" s="15"/>
      <c r="N1886" s="15"/>
      <c r="O1886" s="15"/>
      <c r="P1886" s="15"/>
    </row>
    <row r="1887" ht="15.75" customHeight="1">
      <c r="A1887" s="1"/>
      <c r="B1887" s="15"/>
      <c r="C1887" s="15"/>
      <c r="D1887" s="15"/>
      <c r="E1887" s="505">
        <v>3.0</v>
      </c>
      <c r="F1887" s="505">
        <v>2.0</v>
      </c>
      <c r="G1887" s="505">
        <v>3.0</v>
      </c>
      <c r="H1887" s="505">
        <v>2.0</v>
      </c>
      <c r="I1887" s="505">
        <v>10.0</v>
      </c>
      <c r="J1887" s="15"/>
      <c r="K1887" s="15"/>
      <c r="L1887" s="15"/>
      <c r="M1887" s="15"/>
      <c r="N1887" s="15"/>
      <c r="O1887" s="15"/>
      <c r="P1887" s="15"/>
    </row>
    <row r="1888" ht="15.75" customHeight="1">
      <c r="A1888" s="1"/>
      <c r="B1888" s="15"/>
      <c r="C1888" s="15"/>
      <c r="D1888" s="15"/>
      <c r="E1888" s="505"/>
      <c r="F1888" s="505"/>
      <c r="G1888" s="505"/>
      <c r="H1888" s="505"/>
      <c r="I1888" s="505"/>
      <c r="J1888" s="15"/>
      <c r="K1888" s="15"/>
      <c r="L1888" s="15"/>
      <c r="M1888" s="15"/>
      <c r="N1888" s="15"/>
      <c r="O1888" s="15"/>
      <c r="P1888" s="15"/>
    </row>
    <row r="1889" ht="15.75" customHeight="1">
      <c r="A1889" s="1"/>
      <c r="B1889" s="16"/>
      <c r="C1889" s="16"/>
      <c r="D1889" s="16"/>
      <c r="E1889" s="505"/>
      <c r="F1889" s="505"/>
      <c r="G1889" s="505"/>
      <c r="H1889" s="505"/>
      <c r="I1889" s="505"/>
      <c r="J1889" s="16"/>
      <c r="K1889" s="16"/>
      <c r="L1889" s="16"/>
      <c r="M1889" s="16"/>
      <c r="N1889" s="16"/>
      <c r="O1889" s="16"/>
      <c r="P1889" s="16"/>
    </row>
    <row r="1890" ht="15.75" customHeight="1">
      <c r="A1890" s="1"/>
      <c r="B1890" s="506" t="s">
        <v>459</v>
      </c>
      <c r="C1890" s="482" t="s">
        <v>460</v>
      </c>
      <c r="D1890" s="483" t="s">
        <v>461</v>
      </c>
      <c r="E1890" s="505">
        <v>3.0</v>
      </c>
      <c r="F1890" s="505">
        <v>2.0</v>
      </c>
      <c r="G1890" s="505">
        <v>3.0</v>
      </c>
      <c r="H1890" s="505">
        <v>2.0</v>
      </c>
      <c r="I1890" s="505">
        <v>10.0</v>
      </c>
      <c r="J1890" s="506">
        <v>7.9</v>
      </c>
      <c r="K1890" s="506">
        <v>3.0</v>
      </c>
      <c r="L1890" s="506">
        <v>2.0</v>
      </c>
      <c r="M1890" s="506">
        <v>2.0</v>
      </c>
      <c r="N1890" s="506">
        <v>4.0</v>
      </c>
      <c r="O1890" s="506">
        <v>11.0</v>
      </c>
      <c r="P1890" s="507">
        <f>SUM(J1890,O1890)</f>
        <v>18.9</v>
      </c>
    </row>
    <row r="1891" ht="15.75" customHeight="1">
      <c r="A1891" s="1"/>
      <c r="B1891" s="15"/>
      <c r="C1891" s="15"/>
      <c r="D1891" s="15"/>
      <c r="E1891" s="505">
        <v>3.0</v>
      </c>
      <c r="F1891" s="505">
        <v>2.0</v>
      </c>
      <c r="G1891" s="505">
        <v>3.0</v>
      </c>
      <c r="H1891" s="505">
        <v>2.0</v>
      </c>
      <c r="I1891" s="505">
        <v>10.0</v>
      </c>
      <c r="J1891" s="15"/>
      <c r="K1891" s="15"/>
      <c r="L1891" s="15"/>
      <c r="M1891" s="15"/>
      <c r="N1891" s="15"/>
      <c r="O1891" s="15"/>
      <c r="P1891" s="15"/>
    </row>
    <row r="1892" ht="15.75" customHeight="1">
      <c r="A1892" s="1"/>
      <c r="B1892" s="15"/>
      <c r="C1892" s="15"/>
      <c r="D1892" s="15"/>
      <c r="E1892" s="505">
        <v>3.0</v>
      </c>
      <c r="F1892" s="505">
        <v>2.0</v>
      </c>
      <c r="G1892" s="505">
        <v>3.0</v>
      </c>
      <c r="H1892" s="505">
        <v>2.0</v>
      </c>
      <c r="I1892" s="505">
        <v>10.0</v>
      </c>
      <c r="J1892" s="15"/>
      <c r="K1892" s="15"/>
      <c r="L1892" s="15"/>
      <c r="M1892" s="15"/>
      <c r="N1892" s="15"/>
      <c r="O1892" s="15"/>
      <c r="P1892" s="15"/>
    </row>
    <row r="1893" ht="15.75" customHeight="1">
      <c r="A1893" s="1"/>
      <c r="B1893" s="15"/>
      <c r="C1893" s="15"/>
      <c r="D1893" s="15"/>
      <c r="E1893" s="505">
        <v>2.0</v>
      </c>
      <c r="F1893" s="505">
        <v>1.0</v>
      </c>
      <c r="G1893" s="505">
        <v>2.0</v>
      </c>
      <c r="H1893" s="505">
        <v>2.0</v>
      </c>
      <c r="I1893" s="505">
        <v>7.0</v>
      </c>
      <c r="J1893" s="15"/>
      <c r="K1893" s="15"/>
      <c r="L1893" s="15"/>
      <c r="M1893" s="15"/>
      <c r="N1893" s="15"/>
      <c r="O1893" s="15"/>
      <c r="P1893" s="15"/>
    </row>
    <row r="1894" ht="15.75" customHeight="1">
      <c r="A1894" s="1"/>
      <c r="B1894" s="15"/>
      <c r="C1894" s="15"/>
      <c r="D1894" s="15"/>
      <c r="E1894" s="505">
        <v>2.0</v>
      </c>
      <c r="F1894" s="505">
        <v>1.0</v>
      </c>
      <c r="G1894" s="505">
        <v>2.0</v>
      </c>
      <c r="H1894" s="505">
        <v>2.0</v>
      </c>
      <c r="I1894" s="505">
        <v>7.0</v>
      </c>
      <c r="J1894" s="15"/>
      <c r="K1894" s="15"/>
      <c r="L1894" s="15"/>
      <c r="M1894" s="15"/>
      <c r="N1894" s="15"/>
      <c r="O1894" s="15"/>
      <c r="P1894" s="15"/>
    </row>
    <row r="1895" ht="15.75" customHeight="1">
      <c r="A1895" s="1"/>
      <c r="B1895" s="15"/>
      <c r="C1895" s="15"/>
      <c r="D1895" s="15"/>
      <c r="E1895" s="505">
        <v>2.0</v>
      </c>
      <c r="F1895" s="505">
        <v>2.0</v>
      </c>
      <c r="G1895" s="505">
        <v>1.0</v>
      </c>
      <c r="H1895" s="505">
        <v>2.0</v>
      </c>
      <c r="I1895" s="505">
        <v>7.0</v>
      </c>
      <c r="J1895" s="15"/>
      <c r="K1895" s="15"/>
      <c r="L1895" s="15"/>
      <c r="M1895" s="15"/>
      <c r="N1895" s="15"/>
      <c r="O1895" s="15"/>
      <c r="P1895" s="15"/>
    </row>
    <row r="1896" ht="15.75" customHeight="1">
      <c r="A1896" s="1"/>
      <c r="B1896" s="15"/>
      <c r="C1896" s="15"/>
      <c r="D1896" s="15"/>
      <c r="E1896" s="505">
        <v>2.0</v>
      </c>
      <c r="F1896" s="505">
        <v>2.0</v>
      </c>
      <c r="G1896" s="505">
        <v>1.0</v>
      </c>
      <c r="H1896" s="505">
        <v>2.0</v>
      </c>
      <c r="I1896" s="505">
        <v>7.0</v>
      </c>
      <c r="J1896" s="15"/>
      <c r="K1896" s="15"/>
      <c r="L1896" s="15"/>
      <c r="M1896" s="15"/>
      <c r="N1896" s="15"/>
      <c r="O1896" s="15"/>
      <c r="P1896" s="15"/>
    </row>
    <row r="1897" ht="15.75" customHeight="1">
      <c r="A1897" s="1"/>
      <c r="B1897" s="15"/>
      <c r="C1897" s="15"/>
      <c r="D1897" s="15"/>
      <c r="E1897" s="505">
        <v>2.0</v>
      </c>
      <c r="F1897" s="505">
        <v>2.0</v>
      </c>
      <c r="G1897" s="505">
        <v>2.0</v>
      </c>
      <c r="H1897" s="505">
        <v>2.0</v>
      </c>
      <c r="I1897" s="505">
        <v>8.0</v>
      </c>
      <c r="J1897" s="15"/>
      <c r="K1897" s="15"/>
      <c r="L1897" s="15"/>
      <c r="M1897" s="15"/>
      <c r="N1897" s="15"/>
      <c r="O1897" s="15"/>
      <c r="P1897" s="15"/>
    </row>
    <row r="1898" ht="15.75" customHeight="1">
      <c r="A1898" s="1"/>
      <c r="B1898" s="15"/>
      <c r="C1898" s="15"/>
      <c r="D1898" s="15"/>
      <c r="E1898" s="505">
        <v>2.0</v>
      </c>
      <c r="F1898" s="505">
        <v>2.0</v>
      </c>
      <c r="G1898" s="505">
        <v>2.0</v>
      </c>
      <c r="H1898" s="505">
        <v>2.0</v>
      </c>
      <c r="I1898" s="505">
        <v>8.0</v>
      </c>
      <c r="J1898" s="15"/>
      <c r="K1898" s="15"/>
      <c r="L1898" s="15"/>
      <c r="M1898" s="15"/>
      <c r="N1898" s="15"/>
      <c r="O1898" s="15"/>
      <c r="P1898" s="15"/>
    </row>
    <row r="1899" ht="15.75" customHeight="1">
      <c r="A1899" s="1"/>
      <c r="B1899" s="15"/>
      <c r="C1899" s="15"/>
      <c r="D1899" s="15"/>
      <c r="E1899" s="505">
        <v>3.0</v>
      </c>
      <c r="F1899" s="505">
        <v>2.0</v>
      </c>
      <c r="G1899" s="505">
        <v>2.0</v>
      </c>
      <c r="H1899" s="505">
        <v>2.0</v>
      </c>
      <c r="I1899" s="505">
        <v>9.0</v>
      </c>
      <c r="J1899" s="15"/>
      <c r="K1899" s="15"/>
      <c r="L1899" s="15"/>
      <c r="M1899" s="15"/>
      <c r="N1899" s="15"/>
      <c r="O1899" s="15"/>
      <c r="P1899" s="15"/>
    </row>
    <row r="1900" ht="15.75" customHeight="1">
      <c r="A1900" s="1"/>
      <c r="B1900" s="15"/>
      <c r="C1900" s="15"/>
      <c r="D1900" s="15"/>
      <c r="E1900" s="505">
        <v>3.0</v>
      </c>
      <c r="F1900" s="505">
        <v>2.0</v>
      </c>
      <c r="G1900" s="505">
        <v>3.0</v>
      </c>
      <c r="H1900" s="505">
        <v>2.0</v>
      </c>
      <c r="I1900" s="505">
        <v>10.0</v>
      </c>
      <c r="J1900" s="15"/>
      <c r="K1900" s="15"/>
      <c r="L1900" s="15"/>
      <c r="M1900" s="15"/>
      <c r="N1900" s="15"/>
      <c r="O1900" s="15"/>
      <c r="P1900" s="15"/>
    </row>
    <row r="1901" ht="15.75" customHeight="1">
      <c r="A1901" s="1"/>
      <c r="B1901" s="15"/>
      <c r="C1901" s="15"/>
      <c r="D1901" s="15"/>
      <c r="E1901" s="505">
        <v>3.0</v>
      </c>
      <c r="F1901" s="505">
        <v>2.0</v>
      </c>
      <c r="G1901" s="505">
        <v>3.0</v>
      </c>
      <c r="H1901" s="505">
        <v>2.0</v>
      </c>
      <c r="I1901" s="505">
        <v>10.0</v>
      </c>
      <c r="J1901" s="15"/>
      <c r="K1901" s="15"/>
      <c r="L1901" s="15"/>
      <c r="M1901" s="15"/>
      <c r="N1901" s="15"/>
      <c r="O1901" s="15"/>
      <c r="P1901" s="15"/>
    </row>
    <row r="1902" ht="15.75" customHeight="1">
      <c r="A1902" s="1"/>
      <c r="B1902" s="15"/>
      <c r="C1902" s="15"/>
      <c r="D1902" s="15"/>
      <c r="E1902" s="505"/>
      <c r="F1902" s="505"/>
      <c r="G1902" s="505"/>
      <c r="H1902" s="505"/>
      <c r="I1902" s="505"/>
      <c r="J1902" s="15"/>
      <c r="K1902" s="15"/>
      <c r="L1902" s="15"/>
      <c r="M1902" s="15"/>
      <c r="N1902" s="15"/>
      <c r="O1902" s="15"/>
      <c r="P1902" s="15"/>
    </row>
    <row r="1903" ht="15.75" customHeight="1">
      <c r="A1903" s="1"/>
      <c r="B1903" s="16"/>
      <c r="C1903" s="16"/>
      <c r="D1903" s="16"/>
      <c r="E1903" s="505"/>
      <c r="F1903" s="505"/>
      <c r="G1903" s="505"/>
      <c r="H1903" s="505"/>
      <c r="I1903" s="505"/>
      <c r="J1903" s="16"/>
      <c r="K1903" s="16"/>
      <c r="L1903" s="16"/>
      <c r="M1903" s="16"/>
      <c r="N1903" s="16"/>
      <c r="O1903" s="16"/>
      <c r="P1903" s="16"/>
    </row>
    <row r="1904" ht="15.75" customHeight="1">
      <c r="A1904" s="1"/>
      <c r="B1904" s="506" t="s">
        <v>462</v>
      </c>
      <c r="C1904" s="482" t="s">
        <v>463</v>
      </c>
      <c r="D1904" s="483" t="s">
        <v>464</v>
      </c>
      <c r="E1904" s="505">
        <v>3.0</v>
      </c>
      <c r="F1904" s="505">
        <v>2.0</v>
      </c>
      <c r="G1904" s="505">
        <v>3.0</v>
      </c>
      <c r="H1904" s="505">
        <v>2.0</v>
      </c>
      <c r="I1904" s="505">
        <v>10.0</v>
      </c>
      <c r="J1904" s="506">
        <v>9.5</v>
      </c>
      <c r="K1904" s="506">
        <v>3.0</v>
      </c>
      <c r="L1904" s="506">
        <v>3.0</v>
      </c>
      <c r="M1904" s="506">
        <v>3.0</v>
      </c>
      <c r="N1904" s="506">
        <v>5.0</v>
      </c>
      <c r="O1904" s="506">
        <v>14.0</v>
      </c>
      <c r="P1904" s="507">
        <f>SUM(J1904,O1904)</f>
        <v>23.5</v>
      </c>
    </row>
    <row r="1905" ht="15.75" customHeight="1">
      <c r="A1905" s="1"/>
      <c r="B1905" s="15"/>
      <c r="C1905" s="15"/>
      <c r="D1905" s="15"/>
      <c r="E1905" s="505">
        <v>3.0</v>
      </c>
      <c r="F1905" s="505">
        <v>2.0</v>
      </c>
      <c r="G1905" s="505">
        <v>3.0</v>
      </c>
      <c r="H1905" s="505">
        <v>2.0</v>
      </c>
      <c r="I1905" s="505">
        <v>10.0</v>
      </c>
      <c r="J1905" s="15"/>
      <c r="K1905" s="15"/>
      <c r="L1905" s="15"/>
      <c r="M1905" s="15"/>
      <c r="N1905" s="15"/>
      <c r="O1905" s="15"/>
      <c r="P1905" s="15"/>
    </row>
    <row r="1906" ht="15.75" customHeight="1">
      <c r="A1906" s="1"/>
      <c r="B1906" s="15"/>
      <c r="C1906" s="15"/>
      <c r="D1906" s="15"/>
      <c r="E1906" s="505">
        <v>3.0</v>
      </c>
      <c r="F1906" s="505">
        <v>2.0</v>
      </c>
      <c r="G1906" s="505">
        <v>3.0</v>
      </c>
      <c r="H1906" s="505">
        <v>2.0</v>
      </c>
      <c r="I1906" s="505">
        <v>10.0</v>
      </c>
      <c r="J1906" s="15"/>
      <c r="K1906" s="15"/>
      <c r="L1906" s="15"/>
      <c r="M1906" s="15"/>
      <c r="N1906" s="15"/>
      <c r="O1906" s="15"/>
      <c r="P1906" s="15"/>
    </row>
    <row r="1907" ht="15.75" customHeight="1">
      <c r="A1907" s="1"/>
      <c r="B1907" s="15"/>
      <c r="C1907" s="15"/>
      <c r="D1907" s="15"/>
      <c r="E1907" s="505">
        <v>3.0</v>
      </c>
      <c r="F1907" s="505">
        <v>2.0</v>
      </c>
      <c r="G1907" s="505">
        <v>2.0</v>
      </c>
      <c r="H1907" s="505">
        <v>2.0</v>
      </c>
      <c r="I1907" s="505">
        <v>9.0</v>
      </c>
      <c r="J1907" s="15"/>
      <c r="K1907" s="15"/>
      <c r="L1907" s="15"/>
      <c r="M1907" s="15"/>
      <c r="N1907" s="15"/>
      <c r="O1907" s="15"/>
      <c r="P1907" s="15"/>
    </row>
    <row r="1908" ht="15.75" customHeight="1">
      <c r="A1908" s="1"/>
      <c r="B1908" s="15"/>
      <c r="C1908" s="15"/>
      <c r="D1908" s="15"/>
      <c r="E1908" s="505">
        <v>3.0</v>
      </c>
      <c r="F1908" s="505">
        <v>2.0</v>
      </c>
      <c r="G1908" s="505">
        <v>2.0</v>
      </c>
      <c r="H1908" s="505">
        <v>2.0</v>
      </c>
      <c r="I1908" s="505">
        <v>9.0</v>
      </c>
      <c r="J1908" s="15"/>
      <c r="K1908" s="15"/>
      <c r="L1908" s="15"/>
      <c r="M1908" s="15"/>
      <c r="N1908" s="15"/>
      <c r="O1908" s="15"/>
      <c r="P1908" s="15"/>
    </row>
    <row r="1909" ht="15.75" customHeight="1">
      <c r="A1909" s="1"/>
      <c r="B1909" s="15"/>
      <c r="C1909" s="15"/>
      <c r="D1909" s="15"/>
      <c r="E1909" s="505">
        <v>2.0</v>
      </c>
      <c r="F1909" s="505">
        <v>2.0</v>
      </c>
      <c r="G1909" s="505">
        <v>2.0</v>
      </c>
      <c r="H1909" s="505">
        <v>2.0</v>
      </c>
      <c r="I1909" s="505">
        <v>8.0</v>
      </c>
      <c r="J1909" s="15"/>
      <c r="K1909" s="15"/>
      <c r="L1909" s="15"/>
      <c r="M1909" s="15"/>
      <c r="N1909" s="15"/>
      <c r="O1909" s="15"/>
      <c r="P1909" s="15"/>
    </row>
    <row r="1910" ht="15.75" customHeight="1">
      <c r="A1910" s="1"/>
      <c r="B1910" s="15"/>
      <c r="C1910" s="15"/>
      <c r="D1910" s="15"/>
      <c r="E1910" s="505">
        <v>2.0</v>
      </c>
      <c r="F1910" s="505">
        <v>2.0</v>
      </c>
      <c r="G1910" s="505">
        <v>2.0</v>
      </c>
      <c r="H1910" s="505">
        <v>2.0</v>
      </c>
      <c r="I1910" s="505">
        <v>8.0</v>
      </c>
      <c r="J1910" s="15"/>
      <c r="K1910" s="15"/>
      <c r="L1910" s="15"/>
      <c r="M1910" s="15"/>
      <c r="N1910" s="15"/>
      <c r="O1910" s="15"/>
      <c r="P1910" s="15"/>
    </row>
    <row r="1911" ht="15.75" customHeight="1">
      <c r="A1911" s="1"/>
      <c r="B1911" s="15"/>
      <c r="C1911" s="15"/>
      <c r="D1911" s="15"/>
      <c r="E1911" s="505">
        <v>3.0</v>
      </c>
      <c r="F1911" s="505">
        <v>2.0</v>
      </c>
      <c r="G1911" s="505">
        <v>2.0</v>
      </c>
      <c r="H1911" s="505">
        <v>2.0</v>
      </c>
      <c r="I1911" s="505">
        <v>9.0</v>
      </c>
      <c r="J1911" s="15"/>
      <c r="K1911" s="15"/>
      <c r="L1911" s="15"/>
      <c r="M1911" s="15"/>
      <c r="N1911" s="15"/>
      <c r="O1911" s="15"/>
      <c r="P1911" s="15"/>
    </row>
    <row r="1912" ht="15.75" customHeight="1">
      <c r="A1912" s="1"/>
      <c r="B1912" s="15"/>
      <c r="C1912" s="15"/>
      <c r="D1912" s="15"/>
      <c r="E1912" s="505">
        <v>3.0</v>
      </c>
      <c r="F1912" s="505">
        <v>2.0</v>
      </c>
      <c r="G1912" s="505">
        <v>2.0</v>
      </c>
      <c r="H1912" s="505">
        <v>2.0</v>
      </c>
      <c r="I1912" s="505">
        <v>9.0</v>
      </c>
      <c r="J1912" s="15"/>
      <c r="K1912" s="15"/>
      <c r="L1912" s="15"/>
      <c r="M1912" s="15"/>
      <c r="N1912" s="15"/>
      <c r="O1912" s="15"/>
      <c r="P1912" s="15"/>
    </row>
    <row r="1913" ht="15.75" customHeight="1">
      <c r="A1913" s="1"/>
      <c r="B1913" s="15"/>
      <c r="C1913" s="15"/>
      <c r="D1913" s="15"/>
      <c r="E1913" s="505">
        <v>3.0</v>
      </c>
      <c r="F1913" s="505">
        <v>2.0</v>
      </c>
      <c r="G1913" s="505">
        <v>2.0</v>
      </c>
      <c r="H1913" s="505">
        <v>2.0</v>
      </c>
      <c r="I1913" s="505">
        <v>9.0</v>
      </c>
      <c r="J1913" s="15"/>
      <c r="K1913" s="15"/>
      <c r="L1913" s="15"/>
      <c r="M1913" s="15"/>
      <c r="N1913" s="15"/>
      <c r="O1913" s="15"/>
      <c r="P1913" s="15"/>
    </row>
    <row r="1914" ht="15.75" customHeight="1">
      <c r="A1914" s="1"/>
      <c r="B1914" s="15"/>
      <c r="C1914" s="15"/>
      <c r="D1914" s="15"/>
      <c r="E1914" s="505">
        <v>3.0</v>
      </c>
      <c r="F1914" s="505">
        <v>2.0</v>
      </c>
      <c r="G1914" s="505">
        <v>3.0</v>
      </c>
      <c r="H1914" s="505">
        <v>2.0</v>
      </c>
      <c r="I1914" s="505">
        <v>10.0</v>
      </c>
      <c r="J1914" s="15"/>
      <c r="K1914" s="15"/>
      <c r="L1914" s="15"/>
      <c r="M1914" s="15"/>
      <c r="N1914" s="15"/>
      <c r="O1914" s="15"/>
      <c r="P1914" s="15"/>
    </row>
    <row r="1915" ht="15.75" customHeight="1">
      <c r="A1915" s="1"/>
      <c r="B1915" s="15"/>
      <c r="C1915" s="15"/>
      <c r="D1915" s="15"/>
      <c r="E1915" s="505">
        <v>3.0</v>
      </c>
      <c r="F1915" s="505">
        <v>2.0</v>
      </c>
      <c r="G1915" s="505">
        <v>3.0</v>
      </c>
      <c r="H1915" s="505">
        <v>2.0</v>
      </c>
      <c r="I1915" s="505">
        <v>10.0</v>
      </c>
      <c r="J1915" s="15"/>
      <c r="K1915" s="15"/>
      <c r="L1915" s="15"/>
      <c r="M1915" s="15"/>
      <c r="N1915" s="15"/>
      <c r="O1915" s="15"/>
      <c r="P1915" s="15"/>
    </row>
    <row r="1916" ht="15.75" customHeight="1">
      <c r="A1916" s="1"/>
      <c r="B1916" s="15"/>
      <c r="C1916" s="15"/>
      <c r="D1916" s="15"/>
      <c r="E1916" s="505">
        <v>3.0</v>
      </c>
      <c r="F1916" s="505">
        <v>2.0</v>
      </c>
      <c r="G1916" s="505">
        <v>3.0</v>
      </c>
      <c r="H1916" s="505">
        <v>2.0</v>
      </c>
      <c r="I1916" s="505">
        <v>10.0</v>
      </c>
      <c r="J1916" s="15"/>
      <c r="K1916" s="15"/>
      <c r="L1916" s="15"/>
      <c r="M1916" s="15"/>
      <c r="N1916" s="15"/>
      <c r="O1916" s="15"/>
      <c r="P1916" s="15"/>
    </row>
    <row r="1917" ht="15.75" customHeight="1">
      <c r="A1917" s="1"/>
      <c r="B1917" s="16"/>
      <c r="C1917" s="16"/>
      <c r="D1917" s="16"/>
      <c r="E1917" s="505">
        <v>3.0</v>
      </c>
      <c r="F1917" s="505">
        <v>2.0</v>
      </c>
      <c r="G1917" s="505">
        <v>3.0</v>
      </c>
      <c r="H1917" s="505">
        <v>2.0</v>
      </c>
      <c r="I1917" s="505">
        <v>10.0</v>
      </c>
      <c r="J1917" s="16"/>
      <c r="K1917" s="16"/>
      <c r="L1917" s="16"/>
      <c r="M1917" s="16"/>
      <c r="N1917" s="16"/>
      <c r="O1917" s="16"/>
      <c r="P1917" s="16"/>
    </row>
    <row r="1918" ht="15.75" customHeight="1">
      <c r="A1918" s="1"/>
      <c r="B1918" s="506" t="s">
        <v>465</v>
      </c>
      <c r="C1918" s="482" t="s">
        <v>466</v>
      </c>
      <c r="D1918" s="483" t="s">
        <v>467</v>
      </c>
      <c r="E1918" s="505">
        <v>3.0</v>
      </c>
      <c r="F1918" s="505">
        <v>2.0</v>
      </c>
      <c r="G1918" s="505">
        <v>3.0</v>
      </c>
      <c r="H1918" s="505">
        <v>2.0</v>
      </c>
      <c r="I1918" s="505">
        <v>10.0</v>
      </c>
      <c r="J1918" s="506">
        <v>9.5</v>
      </c>
      <c r="K1918" s="506">
        <v>3.0</v>
      </c>
      <c r="L1918" s="506">
        <v>3.0</v>
      </c>
      <c r="M1918" s="506">
        <v>3.0</v>
      </c>
      <c r="N1918" s="506">
        <v>5.0</v>
      </c>
      <c r="O1918" s="506">
        <v>14.0</v>
      </c>
      <c r="P1918" s="507">
        <f>SUM(J1918,O1918)</f>
        <v>23.5</v>
      </c>
    </row>
    <row r="1919" ht="15.75" customHeight="1">
      <c r="A1919" s="1"/>
      <c r="B1919" s="15"/>
      <c r="C1919" s="15"/>
      <c r="D1919" s="15"/>
      <c r="E1919" s="505">
        <v>3.0</v>
      </c>
      <c r="F1919" s="505">
        <v>2.0</v>
      </c>
      <c r="G1919" s="505">
        <v>3.0</v>
      </c>
      <c r="H1919" s="505">
        <v>2.0</v>
      </c>
      <c r="I1919" s="505">
        <v>10.0</v>
      </c>
      <c r="J1919" s="15"/>
      <c r="K1919" s="15"/>
      <c r="L1919" s="15"/>
      <c r="M1919" s="15"/>
      <c r="N1919" s="15"/>
      <c r="O1919" s="15"/>
      <c r="P1919" s="15"/>
    </row>
    <row r="1920" ht="15.75" customHeight="1">
      <c r="A1920" s="1"/>
      <c r="B1920" s="15"/>
      <c r="C1920" s="15"/>
      <c r="D1920" s="15"/>
      <c r="E1920" s="505">
        <v>3.0</v>
      </c>
      <c r="F1920" s="505">
        <v>2.0</v>
      </c>
      <c r="G1920" s="505">
        <v>3.0</v>
      </c>
      <c r="H1920" s="505">
        <v>2.0</v>
      </c>
      <c r="I1920" s="505">
        <v>10.0</v>
      </c>
      <c r="J1920" s="15"/>
      <c r="K1920" s="15"/>
      <c r="L1920" s="15"/>
      <c r="M1920" s="15"/>
      <c r="N1920" s="15"/>
      <c r="O1920" s="15"/>
      <c r="P1920" s="15"/>
    </row>
    <row r="1921" ht="15.75" customHeight="1">
      <c r="A1921" s="1"/>
      <c r="B1921" s="15"/>
      <c r="C1921" s="15"/>
      <c r="D1921" s="15"/>
      <c r="E1921" s="505">
        <v>3.0</v>
      </c>
      <c r="F1921" s="505">
        <v>2.0</v>
      </c>
      <c r="G1921" s="505">
        <v>2.0</v>
      </c>
      <c r="H1921" s="505">
        <v>2.0</v>
      </c>
      <c r="I1921" s="505">
        <v>9.0</v>
      </c>
      <c r="J1921" s="15"/>
      <c r="K1921" s="15"/>
      <c r="L1921" s="15"/>
      <c r="M1921" s="15"/>
      <c r="N1921" s="15"/>
      <c r="O1921" s="15"/>
      <c r="P1921" s="15"/>
    </row>
    <row r="1922" ht="15.75" customHeight="1">
      <c r="A1922" s="1"/>
      <c r="B1922" s="15"/>
      <c r="C1922" s="15"/>
      <c r="D1922" s="15"/>
      <c r="E1922" s="505">
        <v>3.0</v>
      </c>
      <c r="F1922" s="505">
        <v>2.0</v>
      </c>
      <c r="G1922" s="505">
        <v>2.0</v>
      </c>
      <c r="H1922" s="505">
        <v>2.0</v>
      </c>
      <c r="I1922" s="505">
        <v>9.0</v>
      </c>
      <c r="J1922" s="15"/>
      <c r="K1922" s="15"/>
      <c r="L1922" s="15"/>
      <c r="M1922" s="15"/>
      <c r="N1922" s="15"/>
      <c r="O1922" s="15"/>
      <c r="P1922" s="15"/>
    </row>
    <row r="1923" ht="15.75" customHeight="1">
      <c r="A1923" s="1"/>
      <c r="B1923" s="15"/>
      <c r="C1923" s="15"/>
      <c r="D1923" s="15"/>
      <c r="E1923" s="505">
        <v>2.0</v>
      </c>
      <c r="F1923" s="505">
        <v>2.0</v>
      </c>
      <c r="G1923" s="505">
        <v>2.0</v>
      </c>
      <c r="H1923" s="505">
        <v>2.0</v>
      </c>
      <c r="I1923" s="505">
        <v>8.0</v>
      </c>
      <c r="J1923" s="15"/>
      <c r="K1923" s="15"/>
      <c r="L1923" s="15"/>
      <c r="M1923" s="15"/>
      <c r="N1923" s="15"/>
      <c r="O1923" s="15"/>
      <c r="P1923" s="15"/>
    </row>
    <row r="1924" ht="15.75" customHeight="1">
      <c r="A1924" s="1"/>
      <c r="B1924" s="15"/>
      <c r="C1924" s="15"/>
      <c r="D1924" s="15"/>
      <c r="E1924" s="505">
        <v>2.0</v>
      </c>
      <c r="F1924" s="505">
        <v>2.0</v>
      </c>
      <c r="G1924" s="505">
        <v>2.0</v>
      </c>
      <c r="H1924" s="505">
        <v>2.0</v>
      </c>
      <c r="I1924" s="505">
        <v>8.0</v>
      </c>
      <c r="J1924" s="15"/>
      <c r="K1924" s="15"/>
      <c r="L1924" s="15"/>
      <c r="M1924" s="15"/>
      <c r="N1924" s="15"/>
      <c r="O1924" s="15"/>
      <c r="P1924" s="15"/>
    </row>
    <row r="1925" ht="15.75" customHeight="1">
      <c r="A1925" s="1"/>
      <c r="B1925" s="15"/>
      <c r="C1925" s="15"/>
      <c r="D1925" s="15"/>
      <c r="E1925" s="505">
        <v>3.0</v>
      </c>
      <c r="F1925" s="505">
        <v>2.0</v>
      </c>
      <c r="G1925" s="505">
        <v>2.0</v>
      </c>
      <c r="H1925" s="505">
        <v>2.0</v>
      </c>
      <c r="I1925" s="505">
        <v>9.0</v>
      </c>
      <c r="J1925" s="15"/>
      <c r="K1925" s="15"/>
      <c r="L1925" s="15"/>
      <c r="M1925" s="15"/>
      <c r="N1925" s="15"/>
      <c r="O1925" s="15"/>
      <c r="P1925" s="15"/>
    </row>
    <row r="1926" ht="15.75" customHeight="1">
      <c r="A1926" s="1"/>
      <c r="B1926" s="15"/>
      <c r="C1926" s="15"/>
      <c r="D1926" s="15"/>
      <c r="E1926" s="505">
        <v>3.0</v>
      </c>
      <c r="F1926" s="505">
        <v>2.0</v>
      </c>
      <c r="G1926" s="505">
        <v>2.0</v>
      </c>
      <c r="H1926" s="505">
        <v>2.0</v>
      </c>
      <c r="I1926" s="505">
        <v>9.0</v>
      </c>
      <c r="J1926" s="15"/>
      <c r="K1926" s="15"/>
      <c r="L1926" s="15"/>
      <c r="M1926" s="15"/>
      <c r="N1926" s="15"/>
      <c r="O1926" s="15"/>
      <c r="P1926" s="15"/>
    </row>
    <row r="1927" ht="15.75" customHeight="1">
      <c r="A1927" s="1"/>
      <c r="B1927" s="15"/>
      <c r="C1927" s="15"/>
      <c r="D1927" s="15"/>
      <c r="E1927" s="505">
        <v>3.0</v>
      </c>
      <c r="F1927" s="505">
        <v>2.0</v>
      </c>
      <c r="G1927" s="505">
        <v>2.0</v>
      </c>
      <c r="H1927" s="505">
        <v>2.0</v>
      </c>
      <c r="I1927" s="505">
        <v>9.0</v>
      </c>
      <c r="J1927" s="15"/>
      <c r="K1927" s="15"/>
      <c r="L1927" s="15"/>
      <c r="M1927" s="15"/>
      <c r="N1927" s="15"/>
      <c r="O1927" s="15"/>
      <c r="P1927" s="15"/>
    </row>
    <row r="1928" ht="15.75" customHeight="1">
      <c r="A1928" s="1"/>
      <c r="B1928" s="15"/>
      <c r="C1928" s="15"/>
      <c r="D1928" s="15"/>
      <c r="E1928" s="505">
        <v>3.0</v>
      </c>
      <c r="F1928" s="505">
        <v>2.0</v>
      </c>
      <c r="G1928" s="505">
        <v>3.0</v>
      </c>
      <c r="H1928" s="505">
        <v>2.0</v>
      </c>
      <c r="I1928" s="505">
        <v>10.0</v>
      </c>
      <c r="J1928" s="15"/>
      <c r="K1928" s="15"/>
      <c r="L1928" s="15"/>
      <c r="M1928" s="15"/>
      <c r="N1928" s="15"/>
      <c r="O1928" s="15"/>
      <c r="P1928" s="15"/>
    </row>
    <row r="1929" ht="15.75" customHeight="1">
      <c r="A1929" s="1"/>
      <c r="B1929" s="15"/>
      <c r="C1929" s="15"/>
      <c r="D1929" s="15"/>
      <c r="E1929" s="505">
        <v>3.0</v>
      </c>
      <c r="F1929" s="505">
        <v>2.0</v>
      </c>
      <c r="G1929" s="505">
        <v>3.0</v>
      </c>
      <c r="H1929" s="505">
        <v>2.0</v>
      </c>
      <c r="I1929" s="505">
        <v>10.0</v>
      </c>
      <c r="J1929" s="15"/>
      <c r="K1929" s="15"/>
      <c r="L1929" s="15"/>
      <c r="M1929" s="15"/>
      <c r="N1929" s="15"/>
      <c r="O1929" s="15"/>
      <c r="P1929" s="15"/>
    </row>
    <row r="1930" ht="15.75" customHeight="1">
      <c r="A1930" s="1"/>
      <c r="B1930" s="15"/>
      <c r="C1930" s="15"/>
      <c r="D1930" s="15"/>
      <c r="E1930" s="505">
        <v>3.0</v>
      </c>
      <c r="F1930" s="505">
        <v>2.0</v>
      </c>
      <c r="G1930" s="505">
        <v>3.0</v>
      </c>
      <c r="H1930" s="505">
        <v>2.0</v>
      </c>
      <c r="I1930" s="505">
        <v>10.0</v>
      </c>
      <c r="J1930" s="15"/>
      <c r="K1930" s="15"/>
      <c r="L1930" s="15"/>
      <c r="M1930" s="15"/>
      <c r="N1930" s="15"/>
      <c r="O1930" s="15"/>
      <c r="P1930" s="15"/>
    </row>
    <row r="1931" ht="15.75" customHeight="1">
      <c r="A1931" s="1"/>
      <c r="B1931" s="16"/>
      <c r="C1931" s="16"/>
      <c r="D1931" s="16"/>
      <c r="E1931" s="505">
        <v>3.0</v>
      </c>
      <c r="F1931" s="505">
        <v>2.0</v>
      </c>
      <c r="G1931" s="505">
        <v>3.0</v>
      </c>
      <c r="H1931" s="505">
        <v>2.0</v>
      </c>
      <c r="I1931" s="505">
        <v>10.0</v>
      </c>
      <c r="J1931" s="16"/>
      <c r="K1931" s="16"/>
      <c r="L1931" s="16"/>
      <c r="M1931" s="16"/>
      <c r="N1931" s="16"/>
      <c r="O1931" s="16"/>
      <c r="P1931" s="16"/>
    </row>
    <row r="1932" ht="15.75" customHeight="1">
      <c r="A1932" s="1"/>
      <c r="B1932" s="506" t="s">
        <v>468</v>
      </c>
      <c r="C1932" s="482" t="s">
        <v>469</v>
      </c>
      <c r="D1932" s="483" t="s">
        <v>470</v>
      </c>
      <c r="E1932" s="505">
        <v>3.0</v>
      </c>
      <c r="F1932" s="505">
        <v>2.0</v>
      </c>
      <c r="G1932" s="505">
        <v>3.0</v>
      </c>
      <c r="H1932" s="505">
        <v>2.0</v>
      </c>
      <c r="I1932" s="505">
        <v>10.0</v>
      </c>
      <c r="J1932" s="506">
        <v>9.08</v>
      </c>
      <c r="K1932" s="506">
        <v>3.0</v>
      </c>
      <c r="L1932" s="506">
        <v>3.0</v>
      </c>
      <c r="M1932" s="506">
        <v>3.0</v>
      </c>
      <c r="N1932" s="506">
        <v>4.0</v>
      </c>
      <c r="O1932" s="506">
        <v>13.0</v>
      </c>
      <c r="P1932" s="507">
        <f>SUM(J1932,O1932)</f>
        <v>22.08</v>
      </c>
    </row>
    <row r="1933" ht="15.75" customHeight="1">
      <c r="A1933" s="1"/>
      <c r="B1933" s="15"/>
      <c r="C1933" s="15"/>
      <c r="D1933" s="15"/>
      <c r="E1933" s="505">
        <v>3.0</v>
      </c>
      <c r="F1933" s="505">
        <v>2.0</v>
      </c>
      <c r="G1933" s="505">
        <v>3.0</v>
      </c>
      <c r="H1933" s="505">
        <v>2.0</v>
      </c>
      <c r="I1933" s="505">
        <v>10.0</v>
      </c>
      <c r="J1933" s="15"/>
      <c r="K1933" s="15"/>
      <c r="L1933" s="15"/>
      <c r="M1933" s="15"/>
      <c r="N1933" s="15"/>
      <c r="O1933" s="15"/>
      <c r="P1933" s="15"/>
    </row>
    <row r="1934" ht="15.75" customHeight="1">
      <c r="A1934" s="1"/>
      <c r="B1934" s="15"/>
      <c r="C1934" s="15"/>
      <c r="D1934" s="15"/>
      <c r="E1934" s="505">
        <v>3.0</v>
      </c>
      <c r="F1934" s="505">
        <v>2.0</v>
      </c>
      <c r="G1934" s="505">
        <v>3.0</v>
      </c>
      <c r="H1934" s="505">
        <v>2.0</v>
      </c>
      <c r="I1934" s="505">
        <v>10.0</v>
      </c>
      <c r="J1934" s="15"/>
      <c r="K1934" s="15"/>
      <c r="L1934" s="15"/>
      <c r="M1934" s="15"/>
      <c r="N1934" s="15"/>
      <c r="O1934" s="15"/>
      <c r="P1934" s="15"/>
    </row>
    <row r="1935" ht="15.75" customHeight="1">
      <c r="A1935" s="1"/>
      <c r="B1935" s="15"/>
      <c r="C1935" s="15"/>
      <c r="D1935" s="15"/>
      <c r="E1935" s="505">
        <v>3.0</v>
      </c>
      <c r="F1935" s="505">
        <v>2.0</v>
      </c>
      <c r="G1935" s="505">
        <v>2.0</v>
      </c>
      <c r="H1935" s="505">
        <v>2.0</v>
      </c>
      <c r="I1935" s="505">
        <v>9.0</v>
      </c>
      <c r="J1935" s="15"/>
      <c r="K1935" s="15"/>
      <c r="L1935" s="15"/>
      <c r="M1935" s="15"/>
      <c r="N1935" s="15"/>
      <c r="O1935" s="15"/>
      <c r="P1935" s="15"/>
    </row>
    <row r="1936" ht="15.75" customHeight="1">
      <c r="A1936" s="1"/>
      <c r="B1936" s="15"/>
      <c r="C1936" s="15"/>
      <c r="D1936" s="15"/>
      <c r="E1936" s="505">
        <v>3.0</v>
      </c>
      <c r="F1936" s="505">
        <v>2.0</v>
      </c>
      <c r="G1936" s="505">
        <v>2.0</v>
      </c>
      <c r="H1936" s="505">
        <v>2.0</v>
      </c>
      <c r="I1936" s="505">
        <v>9.0</v>
      </c>
      <c r="J1936" s="15"/>
      <c r="K1936" s="15"/>
      <c r="L1936" s="15"/>
      <c r="M1936" s="15"/>
      <c r="N1936" s="15"/>
      <c r="O1936" s="15"/>
      <c r="P1936" s="15"/>
    </row>
    <row r="1937" ht="15.75" customHeight="1">
      <c r="A1937" s="1"/>
      <c r="B1937" s="15"/>
      <c r="C1937" s="15"/>
      <c r="D1937" s="15"/>
      <c r="E1937" s="505">
        <v>3.0</v>
      </c>
      <c r="F1937" s="505">
        <v>2.0</v>
      </c>
      <c r="G1937" s="505">
        <v>3.0</v>
      </c>
      <c r="H1937" s="505">
        <v>2.0</v>
      </c>
      <c r="I1937" s="505">
        <v>9.0</v>
      </c>
      <c r="J1937" s="15"/>
      <c r="K1937" s="15"/>
      <c r="L1937" s="15"/>
      <c r="M1937" s="15"/>
      <c r="N1937" s="15"/>
      <c r="O1937" s="15"/>
      <c r="P1937" s="15"/>
    </row>
    <row r="1938" ht="15.75" customHeight="1">
      <c r="A1938" s="1"/>
      <c r="B1938" s="15"/>
      <c r="C1938" s="15"/>
      <c r="D1938" s="15"/>
      <c r="E1938" s="505">
        <v>3.0</v>
      </c>
      <c r="F1938" s="505">
        <v>1.0</v>
      </c>
      <c r="G1938" s="505">
        <v>2.0</v>
      </c>
      <c r="H1938" s="505">
        <v>2.0</v>
      </c>
      <c r="I1938" s="505">
        <v>8.0</v>
      </c>
      <c r="J1938" s="15"/>
      <c r="K1938" s="15"/>
      <c r="L1938" s="15"/>
      <c r="M1938" s="15"/>
      <c r="N1938" s="15"/>
      <c r="O1938" s="15"/>
      <c r="P1938" s="15"/>
    </row>
    <row r="1939" ht="15.75" customHeight="1">
      <c r="A1939" s="1"/>
      <c r="B1939" s="15"/>
      <c r="C1939" s="15"/>
      <c r="D1939" s="15"/>
      <c r="E1939" s="505">
        <v>2.0</v>
      </c>
      <c r="F1939" s="505">
        <v>1.0</v>
      </c>
      <c r="G1939" s="505">
        <v>3.0</v>
      </c>
      <c r="H1939" s="505">
        <v>2.0</v>
      </c>
      <c r="I1939" s="505">
        <v>8.0</v>
      </c>
      <c r="J1939" s="15"/>
      <c r="K1939" s="15"/>
      <c r="L1939" s="15"/>
      <c r="M1939" s="15"/>
      <c r="N1939" s="15"/>
      <c r="O1939" s="15"/>
      <c r="P1939" s="15"/>
    </row>
    <row r="1940" ht="15.75" customHeight="1">
      <c r="A1940" s="1"/>
      <c r="B1940" s="15"/>
      <c r="C1940" s="15"/>
      <c r="D1940" s="15"/>
      <c r="E1940" s="505">
        <v>2.0</v>
      </c>
      <c r="F1940" s="505">
        <v>2.0</v>
      </c>
      <c r="G1940" s="505">
        <v>2.0</v>
      </c>
      <c r="H1940" s="505">
        <v>2.0</v>
      </c>
      <c r="I1940" s="505">
        <v>8.0</v>
      </c>
      <c r="J1940" s="15"/>
      <c r="K1940" s="15"/>
      <c r="L1940" s="15"/>
      <c r="M1940" s="15"/>
      <c r="N1940" s="15"/>
      <c r="O1940" s="15"/>
      <c r="P1940" s="15"/>
    </row>
    <row r="1941" ht="15.75" customHeight="1">
      <c r="A1941" s="1"/>
      <c r="B1941" s="15"/>
      <c r="C1941" s="15"/>
      <c r="D1941" s="15"/>
      <c r="E1941" s="505">
        <v>1.0</v>
      </c>
      <c r="F1941" s="505">
        <v>2.0</v>
      </c>
      <c r="G1941" s="505">
        <v>3.0</v>
      </c>
      <c r="H1941" s="505">
        <v>2.0</v>
      </c>
      <c r="I1941" s="505">
        <v>8.0</v>
      </c>
      <c r="J1941" s="15"/>
      <c r="K1941" s="15"/>
      <c r="L1941" s="15"/>
      <c r="M1941" s="15"/>
      <c r="N1941" s="15"/>
      <c r="O1941" s="15"/>
      <c r="P1941" s="15"/>
    </row>
    <row r="1942" ht="15.75" customHeight="1">
      <c r="A1942" s="1"/>
      <c r="B1942" s="15"/>
      <c r="C1942" s="15"/>
      <c r="D1942" s="15"/>
      <c r="E1942" s="505">
        <v>3.0</v>
      </c>
      <c r="F1942" s="505">
        <v>2.0</v>
      </c>
      <c r="G1942" s="505">
        <v>3.0</v>
      </c>
      <c r="H1942" s="505">
        <v>2.0</v>
      </c>
      <c r="I1942" s="505">
        <v>10.0</v>
      </c>
      <c r="J1942" s="15"/>
      <c r="K1942" s="15"/>
      <c r="L1942" s="15"/>
      <c r="M1942" s="15"/>
      <c r="N1942" s="15"/>
      <c r="O1942" s="15"/>
      <c r="P1942" s="15"/>
    </row>
    <row r="1943" ht="15.75" customHeight="1">
      <c r="A1943" s="1"/>
      <c r="B1943" s="15"/>
      <c r="C1943" s="15"/>
      <c r="D1943" s="15"/>
      <c r="E1943" s="505">
        <v>3.0</v>
      </c>
      <c r="F1943" s="505">
        <v>2.0</v>
      </c>
      <c r="G1943" s="505">
        <v>3.0</v>
      </c>
      <c r="H1943" s="505">
        <v>2.0</v>
      </c>
      <c r="I1943" s="505">
        <v>10.0</v>
      </c>
      <c r="J1943" s="15"/>
      <c r="K1943" s="15"/>
      <c r="L1943" s="15"/>
      <c r="M1943" s="15"/>
      <c r="N1943" s="15"/>
      <c r="O1943" s="15"/>
      <c r="P1943" s="15"/>
    </row>
    <row r="1944" ht="15.75" customHeight="1">
      <c r="A1944" s="1"/>
      <c r="B1944" s="15"/>
      <c r="C1944" s="15"/>
      <c r="D1944" s="15"/>
      <c r="E1944" s="505"/>
      <c r="F1944" s="505"/>
      <c r="G1944" s="505"/>
      <c r="H1944" s="505"/>
      <c r="I1944" s="505"/>
      <c r="J1944" s="15"/>
      <c r="K1944" s="15"/>
      <c r="L1944" s="15"/>
      <c r="M1944" s="15"/>
      <c r="N1944" s="15"/>
      <c r="O1944" s="15"/>
      <c r="P1944" s="15"/>
    </row>
    <row r="1945" ht="15.75" customHeight="1">
      <c r="A1945" s="1"/>
      <c r="B1945" s="16"/>
      <c r="C1945" s="16"/>
      <c r="D1945" s="16"/>
      <c r="E1945" s="505"/>
      <c r="F1945" s="505"/>
      <c r="G1945" s="505"/>
      <c r="H1945" s="505"/>
      <c r="I1945" s="505"/>
      <c r="J1945" s="16"/>
      <c r="K1945" s="16"/>
      <c r="L1945" s="16"/>
      <c r="M1945" s="16"/>
      <c r="N1945" s="16"/>
      <c r="O1945" s="16"/>
      <c r="P1945" s="16"/>
    </row>
    <row r="1946" ht="15.75" customHeight="1">
      <c r="A1946" s="1"/>
      <c r="B1946" s="506" t="s">
        <v>471</v>
      </c>
      <c r="C1946" s="482" t="s">
        <v>472</v>
      </c>
      <c r="D1946" s="483" t="s">
        <v>473</v>
      </c>
      <c r="E1946" s="505">
        <v>3.0</v>
      </c>
      <c r="F1946" s="505">
        <v>2.0</v>
      </c>
      <c r="G1946" s="505">
        <v>3.0</v>
      </c>
      <c r="H1946" s="505">
        <v>2.0</v>
      </c>
      <c r="I1946" s="505">
        <v>10.0</v>
      </c>
      <c r="J1946" s="506">
        <v>9.25</v>
      </c>
      <c r="K1946" s="506">
        <v>3.0</v>
      </c>
      <c r="L1946" s="506">
        <v>3.0</v>
      </c>
      <c r="M1946" s="506">
        <v>3.0</v>
      </c>
      <c r="N1946" s="506">
        <v>4.0</v>
      </c>
      <c r="O1946" s="506">
        <v>13.0</v>
      </c>
      <c r="P1946" s="507">
        <f>SUM(J1946,O1946)</f>
        <v>22.25</v>
      </c>
    </row>
    <row r="1947" ht="15.75" customHeight="1">
      <c r="A1947" s="1"/>
      <c r="B1947" s="15"/>
      <c r="C1947" s="15"/>
      <c r="D1947" s="15"/>
      <c r="E1947" s="505">
        <v>3.0</v>
      </c>
      <c r="F1947" s="505">
        <v>2.0</v>
      </c>
      <c r="G1947" s="505">
        <v>3.0</v>
      </c>
      <c r="H1947" s="505">
        <v>2.0</v>
      </c>
      <c r="I1947" s="505">
        <v>10.0</v>
      </c>
      <c r="J1947" s="15"/>
      <c r="K1947" s="15"/>
      <c r="L1947" s="15"/>
      <c r="M1947" s="15"/>
      <c r="N1947" s="15"/>
      <c r="O1947" s="15"/>
      <c r="P1947" s="15"/>
    </row>
    <row r="1948" ht="15.75" customHeight="1">
      <c r="A1948" s="1"/>
      <c r="B1948" s="15"/>
      <c r="C1948" s="15"/>
      <c r="D1948" s="15"/>
      <c r="E1948" s="505">
        <v>3.0</v>
      </c>
      <c r="F1948" s="505">
        <v>2.0</v>
      </c>
      <c r="G1948" s="505">
        <v>3.0</v>
      </c>
      <c r="H1948" s="505">
        <v>2.0</v>
      </c>
      <c r="I1948" s="505">
        <v>10.0</v>
      </c>
      <c r="J1948" s="15"/>
      <c r="K1948" s="15"/>
      <c r="L1948" s="15"/>
      <c r="M1948" s="15"/>
      <c r="N1948" s="15"/>
      <c r="O1948" s="15"/>
      <c r="P1948" s="15"/>
    </row>
    <row r="1949" ht="15.75" customHeight="1">
      <c r="A1949" s="1"/>
      <c r="B1949" s="15"/>
      <c r="C1949" s="15"/>
      <c r="D1949" s="15"/>
      <c r="E1949" s="505">
        <v>3.0</v>
      </c>
      <c r="F1949" s="505">
        <v>2.0</v>
      </c>
      <c r="G1949" s="505">
        <v>2.0</v>
      </c>
      <c r="H1949" s="505">
        <v>2.0</v>
      </c>
      <c r="I1949" s="505">
        <v>9.0</v>
      </c>
      <c r="J1949" s="15"/>
      <c r="K1949" s="15"/>
      <c r="L1949" s="15"/>
      <c r="M1949" s="15"/>
      <c r="N1949" s="15"/>
      <c r="O1949" s="15"/>
      <c r="P1949" s="15"/>
    </row>
    <row r="1950" ht="15.75" customHeight="1">
      <c r="A1950" s="1"/>
      <c r="B1950" s="15"/>
      <c r="C1950" s="15"/>
      <c r="D1950" s="15"/>
      <c r="E1950" s="505">
        <v>2.0</v>
      </c>
      <c r="F1950" s="505">
        <v>2.0</v>
      </c>
      <c r="G1950" s="505">
        <v>3.0</v>
      </c>
      <c r="H1950" s="505">
        <v>2.0</v>
      </c>
      <c r="I1950" s="505">
        <v>9.0</v>
      </c>
      <c r="J1950" s="15"/>
      <c r="K1950" s="15"/>
      <c r="L1950" s="15"/>
      <c r="M1950" s="15"/>
      <c r="N1950" s="15"/>
      <c r="O1950" s="15"/>
      <c r="P1950" s="15"/>
    </row>
    <row r="1951" ht="15.75" customHeight="1">
      <c r="A1951" s="1"/>
      <c r="B1951" s="15"/>
      <c r="C1951" s="15"/>
      <c r="D1951" s="15"/>
      <c r="E1951" s="505">
        <v>3.0</v>
      </c>
      <c r="F1951" s="505">
        <v>2.0</v>
      </c>
      <c r="G1951" s="505">
        <v>2.0</v>
      </c>
      <c r="H1951" s="505">
        <v>2.0</v>
      </c>
      <c r="I1951" s="505">
        <v>9.0</v>
      </c>
      <c r="J1951" s="15"/>
      <c r="K1951" s="15"/>
      <c r="L1951" s="15"/>
      <c r="M1951" s="15"/>
      <c r="N1951" s="15"/>
      <c r="O1951" s="15"/>
      <c r="P1951" s="15"/>
    </row>
    <row r="1952" ht="15.75" customHeight="1">
      <c r="A1952" s="1"/>
      <c r="B1952" s="15"/>
      <c r="C1952" s="15"/>
      <c r="D1952" s="15"/>
      <c r="E1952" s="505">
        <v>2.0</v>
      </c>
      <c r="F1952" s="505">
        <v>1.0</v>
      </c>
      <c r="G1952" s="505">
        <v>3.0</v>
      </c>
      <c r="H1952" s="505">
        <v>2.0</v>
      </c>
      <c r="I1952" s="505">
        <v>8.0</v>
      </c>
      <c r="J1952" s="15"/>
      <c r="K1952" s="15"/>
      <c r="L1952" s="15"/>
      <c r="M1952" s="15"/>
      <c r="N1952" s="15"/>
      <c r="O1952" s="15"/>
      <c r="P1952" s="15"/>
    </row>
    <row r="1953" ht="15.75" customHeight="1">
      <c r="A1953" s="1"/>
      <c r="B1953" s="15"/>
      <c r="C1953" s="15"/>
      <c r="D1953" s="15"/>
      <c r="E1953" s="505">
        <v>3.0</v>
      </c>
      <c r="F1953" s="505">
        <v>1.0</v>
      </c>
      <c r="G1953" s="505">
        <v>2.0</v>
      </c>
      <c r="H1953" s="505">
        <v>2.0</v>
      </c>
      <c r="I1953" s="505">
        <v>8.0</v>
      </c>
      <c r="J1953" s="15"/>
      <c r="K1953" s="15"/>
      <c r="L1953" s="15"/>
      <c r="M1953" s="15"/>
      <c r="N1953" s="15"/>
      <c r="O1953" s="15"/>
      <c r="P1953" s="15"/>
    </row>
    <row r="1954" ht="15.75" customHeight="1">
      <c r="A1954" s="1"/>
      <c r="B1954" s="15"/>
      <c r="C1954" s="15"/>
      <c r="D1954" s="15"/>
      <c r="E1954" s="505">
        <v>3.0</v>
      </c>
      <c r="F1954" s="505">
        <v>2.0</v>
      </c>
      <c r="G1954" s="505">
        <v>2.0</v>
      </c>
      <c r="H1954" s="505">
        <v>2.0</v>
      </c>
      <c r="I1954" s="505">
        <v>9.0</v>
      </c>
      <c r="J1954" s="15"/>
      <c r="K1954" s="15"/>
      <c r="L1954" s="15"/>
      <c r="M1954" s="15"/>
      <c r="N1954" s="15"/>
      <c r="O1954" s="15"/>
      <c r="P1954" s="15"/>
    </row>
    <row r="1955" ht="15.75" customHeight="1">
      <c r="A1955" s="1"/>
      <c r="B1955" s="15"/>
      <c r="C1955" s="15"/>
      <c r="D1955" s="15"/>
      <c r="E1955" s="505">
        <v>2.0</v>
      </c>
      <c r="F1955" s="505">
        <v>2.0</v>
      </c>
      <c r="G1955" s="505">
        <v>3.0</v>
      </c>
      <c r="H1955" s="505">
        <v>2.0</v>
      </c>
      <c r="I1955" s="505">
        <v>9.0</v>
      </c>
      <c r="J1955" s="15"/>
      <c r="K1955" s="15"/>
      <c r="L1955" s="15"/>
      <c r="M1955" s="15"/>
      <c r="N1955" s="15"/>
      <c r="O1955" s="15"/>
      <c r="P1955" s="15"/>
    </row>
    <row r="1956" ht="15.75" customHeight="1">
      <c r="A1956" s="1"/>
      <c r="B1956" s="15"/>
      <c r="C1956" s="15"/>
      <c r="D1956" s="15"/>
      <c r="E1956" s="505">
        <v>3.0</v>
      </c>
      <c r="F1956" s="505">
        <v>2.0</v>
      </c>
      <c r="G1956" s="505">
        <v>3.0</v>
      </c>
      <c r="H1956" s="505">
        <v>2.0</v>
      </c>
      <c r="I1956" s="505">
        <v>10.0</v>
      </c>
      <c r="J1956" s="15"/>
      <c r="K1956" s="15"/>
      <c r="L1956" s="15"/>
      <c r="M1956" s="15"/>
      <c r="N1956" s="15"/>
      <c r="O1956" s="15"/>
      <c r="P1956" s="15"/>
    </row>
    <row r="1957" ht="15.75" customHeight="1">
      <c r="A1957" s="1"/>
      <c r="B1957" s="15"/>
      <c r="C1957" s="15"/>
      <c r="D1957" s="15"/>
      <c r="E1957" s="505">
        <v>3.0</v>
      </c>
      <c r="F1957" s="505">
        <v>2.0</v>
      </c>
      <c r="G1957" s="505">
        <v>3.0</v>
      </c>
      <c r="H1957" s="505">
        <v>2.0</v>
      </c>
      <c r="I1957" s="505">
        <v>10.0</v>
      </c>
      <c r="J1957" s="15"/>
      <c r="K1957" s="15"/>
      <c r="L1957" s="15"/>
      <c r="M1957" s="15"/>
      <c r="N1957" s="15"/>
      <c r="O1957" s="15"/>
      <c r="P1957" s="15"/>
    </row>
    <row r="1958" ht="15.75" customHeight="1">
      <c r="A1958" s="1"/>
      <c r="B1958" s="15"/>
      <c r="C1958" s="15"/>
      <c r="D1958" s="15"/>
      <c r="E1958" s="505"/>
      <c r="F1958" s="505"/>
      <c r="G1958" s="505"/>
      <c r="H1958" s="505"/>
      <c r="I1958" s="505"/>
      <c r="J1958" s="15"/>
      <c r="K1958" s="15"/>
      <c r="L1958" s="15"/>
      <c r="M1958" s="15"/>
      <c r="N1958" s="15"/>
      <c r="O1958" s="15"/>
      <c r="P1958" s="15"/>
    </row>
    <row r="1959" ht="15.75" customHeight="1">
      <c r="A1959" s="1"/>
      <c r="B1959" s="16"/>
      <c r="C1959" s="16"/>
      <c r="D1959" s="16"/>
      <c r="E1959" s="505"/>
      <c r="F1959" s="505"/>
      <c r="G1959" s="505"/>
      <c r="H1959" s="505"/>
      <c r="I1959" s="505"/>
      <c r="J1959" s="16"/>
      <c r="K1959" s="16"/>
      <c r="L1959" s="16"/>
      <c r="M1959" s="16"/>
      <c r="N1959" s="16"/>
      <c r="O1959" s="16"/>
      <c r="P1959" s="16"/>
    </row>
    <row r="1960" ht="15.75" customHeight="1">
      <c r="A1960" s="1"/>
      <c r="B1960" s="506" t="s">
        <v>474</v>
      </c>
      <c r="C1960" s="482" t="s">
        <v>475</v>
      </c>
      <c r="D1960" s="483" t="s">
        <v>476</v>
      </c>
      <c r="E1960" s="505">
        <v>3.0</v>
      </c>
      <c r="F1960" s="505">
        <v>2.0</v>
      </c>
      <c r="G1960" s="505">
        <v>3.0</v>
      </c>
      <c r="H1960" s="505">
        <v>2.0</v>
      </c>
      <c r="I1960" s="505">
        <v>10.0</v>
      </c>
      <c r="J1960" s="506">
        <v>8.0</v>
      </c>
      <c r="K1960" s="506">
        <v>3.0</v>
      </c>
      <c r="L1960" s="506">
        <v>3.0</v>
      </c>
      <c r="M1960" s="506">
        <v>3.0</v>
      </c>
      <c r="N1960" s="506">
        <v>5.0</v>
      </c>
      <c r="O1960" s="506">
        <v>14.0</v>
      </c>
      <c r="P1960" s="507">
        <f>SUM(J1960,O1960)</f>
        <v>22</v>
      </c>
    </row>
    <row r="1961" ht="15.75" customHeight="1">
      <c r="A1961" s="1"/>
      <c r="B1961" s="15"/>
      <c r="C1961" s="15"/>
      <c r="D1961" s="15"/>
      <c r="E1961" s="505">
        <v>3.0</v>
      </c>
      <c r="F1961" s="505">
        <v>2.0</v>
      </c>
      <c r="G1961" s="505">
        <v>3.0</v>
      </c>
      <c r="H1961" s="505">
        <v>2.0</v>
      </c>
      <c r="I1961" s="505">
        <v>10.0</v>
      </c>
      <c r="J1961" s="15"/>
      <c r="K1961" s="15"/>
      <c r="L1961" s="15"/>
      <c r="M1961" s="15"/>
      <c r="N1961" s="15"/>
      <c r="O1961" s="15"/>
      <c r="P1961" s="15"/>
    </row>
    <row r="1962" ht="15.75" customHeight="1">
      <c r="A1962" s="1"/>
      <c r="B1962" s="15"/>
      <c r="C1962" s="15"/>
      <c r="D1962" s="15"/>
      <c r="E1962" s="505">
        <v>3.0</v>
      </c>
      <c r="F1962" s="505">
        <v>2.0</v>
      </c>
      <c r="G1962" s="505">
        <v>3.0</v>
      </c>
      <c r="H1962" s="505">
        <v>2.0</v>
      </c>
      <c r="I1962" s="505">
        <v>10.0</v>
      </c>
      <c r="J1962" s="15"/>
      <c r="K1962" s="15"/>
      <c r="L1962" s="15"/>
      <c r="M1962" s="15"/>
      <c r="N1962" s="15"/>
      <c r="O1962" s="15"/>
      <c r="P1962" s="15"/>
    </row>
    <row r="1963" ht="15.75" customHeight="1">
      <c r="A1963" s="1"/>
      <c r="B1963" s="15"/>
      <c r="C1963" s="15"/>
      <c r="D1963" s="15"/>
      <c r="E1963" s="505">
        <v>1.0</v>
      </c>
      <c r="F1963" s="505">
        <v>0.0</v>
      </c>
      <c r="G1963" s="505">
        <v>0.0</v>
      </c>
      <c r="H1963" s="505">
        <v>0.0</v>
      </c>
      <c r="I1963" s="505">
        <v>1.0</v>
      </c>
      <c r="J1963" s="15"/>
      <c r="K1963" s="15"/>
      <c r="L1963" s="15"/>
      <c r="M1963" s="15"/>
      <c r="N1963" s="15"/>
      <c r="O1963" s="15"/>
      <c r="P1963" s="15"/>
    </row>
    <row r="1964" ht="15.75" customHeight="1">
      <c r="A1964" s="1"/>
      <c r="B1964" s="15"/>
      <c r="C1964" s="15"/>
      <c r="D1964" s="15"/>
      <c r="E1964" s="505">
        <v>2.0</v>
      </c>
      <c r="F1964" s="505">
        <v>1.0</v>
      </c>
      <c r="G1964" s="505">
        <v>2.0</v>
      </c>
      <c r="H1964" s="505">
        <v>2.0</v>
      </c>
      <c r="I1964" s="505">
        <v>7.0</v>
      </c>
      <c r="J1964" s="15"/>
      <c r="K1964" s="15"/>
      <c r="L1964" s="15"/>
      <c r="M1964" s="15"/>
      <c r="N1964" s="15"/>
      <c r="O1964" s="15"/>
      <c r="P1964" s="15"/>
    </row>
    <row r="1965" ht="15.75" customHeight="1">
      <c r="A1965" s="1"/>
      <c r="B1965" s="15"/>
      <c r="C1965" s="15"/>
      <c r="D1965" s="15"/>
      <c r="E1965" s="505">
        <v>2.0</v>
      </c>
      <c r="F1965" s="505">
        <v>1.0</v>
      </c>
      <c r="G1965" s="505">
        <v>2.0</v>
      </c>
      <c r="H1965" s="505">
        <v>1.0</v>
      </c>
      <c r="I1965" s="505">
        <v>6.0</v>
      </c>
      <c r="J1965" s="15"/>
      <c r="K1965" s="15"/>
      <c r="L1965" s="15"/>
      <c r="M1965" s="15"/>
      <c r="N1965" s="15"/>
      <c r="O1965" s="15"/>
      <c r="P1965" s="15"/>
    </row>
    <row r="1966" ht="15.75" customHeight="1">
      <c r="A1966" s="1"/>
      <c r="B1966" s="15"/>
      <c r="C1966" s="15"/>
      <c r="D1966" s="15"/>
      <c r="E1966" s="505">
        <v>3.0</v>
      </c>
      <c r="F1966" s="505">
        <v>3.0</v>
      </c>
      <c r="G1966" s="505">
        <v>1.0</v>
      </c>
      <c r="H1966" s="505">
        <v>2.0</v>
      </c>
      <c r="I1966" s="505">
        <v>8.0</v>
      </c>
      <c r="J1966" s="15"/>
      <c r="K1966" s="15"/>
      <c r="L1966" s="15"/>
      <c r="M1966" s="15"/>
      <c r="N1966" s="15"/>
      <c r="O1966" s="15"/>
      <c r="P1966" s="15"/>
    </row>
    <row r="1967" ht="15.75" customHeight="1">
      <c r="A1967" s="1"/>
      <c r="B1967" s="15"/>
      <c r="C1967" s="15"/>
      <c r="D1967" s="15"/>
      <c r="E1967" s="505">
        <v>2.0</v>
      </c>
      <c r="F1967" s="505">
        <v>1.0</v>
      </c>
      <c r="G1967" s="505">
        <v>3.0</v>
      </c>
      <c r="H1967" s="505">
        <v>2.0</v>
      </c>
      <c r="I1967" s="505">
        <v>8.0</v>
      </c>
      <c r="J1967" s="15"/>
      <c r="K1967" s="15"/>
      <c r="L1967" s="15"/>
      <c r="M1967" s="15"/>
      <c r="N1967" s="15"/>
      <c r="O1967" s="15"/>
      <c r="P1967" s="15"/>
    </row>
    <row r="1968" ht="15.75" customHeight="1">
      <c r="A1968" s="1"/>
      <c r="B1968" s="15"/>
      <c r="C1968" s="15"/>
      <c r="D1968" s="15"/>
      <c r="E1968" s="505">
        <v>3.0</v>
      </c>
      <c r="F1968" s="505">
        <v>1.0</v>
      </c>
      <c r="G1968" s="505">
        <v>3.0</v>
      </c>
      <c r="H1968" s="505">
        <v>1.0</v>
      </c>
      <c r="I1968" s="505">
        <v>8.0</v>
      </c>
      <c r="J1968" s="15"/>
      <c r="K1968" s="15"/>
      <c r="L1968" s="15"/>
      <c r="M1968" s="15"/>
      <c r="N1968" s="15"/>
      <c r="O1968" s="15"/>
      <c r="P1968" s="15"/>
    </row>
    <row r="1969" ht="15.75" customHeight="1">
      <c r="A1969" s="1"/>
      <c r="B1969" s="15"/>
      <c r="C1969" s="15"/>
      <c r="D1969" s="15"/>
      <c r="E1969" s="505">
        <v>3.0</v>
      </c>
      <c r="F1969" s="505">
        <v>2.0</v>
      </c>
      <c r="G1969" s="505">
        <v>2.0</v>
      </c>
      <c r="H1969" s="505">
        <v>2.0</v>
      </c>
      <c r="I1969" s="505">
        <v>9.0</v>
      </c>
      <c r="J1969" s="15"/>
      <c r="K1969" s="15"/>
      <c r="L1969" s="15"/>
      <c r="M1969" s="15"/>
      <c r="N1969" s="15"/>
      <c r="O1969" s="15"/>
      <c r="P1969" s="15"/>
    </row>
    <row r="1970" ht="15.75" customHeight="1">
      <c r="A1970" s="1"/>
      <c r="B1970" s="15"/>
      <c r="C1970" s="15"/>
      <c r="D1970" s="15"/>
      <c r="E1970" s="505">
        <v>3.0</v>
      </c>
      <c r="F1970" s="505">
        <v>2.0</v>
      </c>
      <c r="G1970" s="505">
        <v>3.0</v>
      </c>
      <c r="H1970" s="505">
        <v>2.0</v>
      </c>
      <c r="I1970" s="505">
        <v>10.0</v>
      </c>
      <c r="J1970" s="15"/>
      <c r="K1970" s="15"/>
      <c r="L1970" s="15"/>
      <c r="M1970" s="15"/>
      <c r="N1970" s="15"/>
      <c r="O1970" s="15"/>
      <c r="P1970" s="15"/>
    </row>
    <row r="1971" ht="15.75" customHeight="1">
      <c r="A1971" s="1"/>
      <c r="B1971" s="15"/>
      <c r="C1971" s="15"/>
      <c r="D1971" s="15"/>
      <c r="E1971" s="505">
        <v>3.0</v>
      </c>
      <c r="F1971" s="505">
        <v>2.0</v>
      </c>
      <c r="G1971" s="505">
        <v>3.0</v>
      </c>
      <c r="H1971" s="505">
        <v>2.0</v>
      </c>
      <c r="I1971" s="505">
        <v>10.0</v>
      </c>
      <c r="J1971" s="15"/>
      <c r="K1971" s="15"/>
      <c r="L1971" s="15"/>
      <c r="M1971" s="15"/>
      <c r="N1971" s="15"/>
      <c r="O1971" s="15"/>
      <c r="P1971" s="15"/>
    </row>
    <row r="1972" ht="15.75" customHeight="1">
      <c r="A1972" s="1"/>
      <c r="B1972" s="15"/>
      <c r="C1972" s="15"/>
      <c r="D1972" s="15"/>
      <c r="E1972" s="505"/>
      <c r="F1972" s="505"/>
      <c r="G1972" s="505"/>
      <c r="H1972" s="505"/>
      <c r="I1972" s="505"/>
      <c r="J1972" s="15"/>
      <c r="K1972" s="15"/>
      <c r="L1972" s="15"/>
      <c r="M1972" s="15"/>
      <c r="N1972" s="15"/>
      <c r="O1972" s="15"/>
      <c r="P1972" s="15"/>
    </row>
    <row r="1973" ht="15.75" customHeight="1">
      <c r="A1973" s="1"/>
      <c r="B1973" s="16"/>
      <c r="C1973" s="16"/>
      <c r="D1973" s="16"/>
      <c r="E1973" s="505"/>
      <c r="F1973" s="505"/>
      <c r="G1973" s="505"/>
      <c r="H1973" s="505"/>
      <c r="I1973" s="505"/>
      <c r="J1973" s="16"/>
      <c r="K1973" s="16"/>
      <c r="L1973" s="16"/>
      <c r="M1973" s="16"/>
      <c r="N1973" s="16"/>
      <c r="O1973" s="16"/>
      <c r="P1973" s="16"/>
    </row>
    <row r="1974" ht="15.75" customHeight="1">
      <c r="A1974" s="1"/>
      <c r="B1974" s="506" t="s">
        <v>477</v>
      </c>
      <c r="C1974" s="482" t="s">
        <v>478</v>
      </c>
      <c r="D1974" s="483" t="s">
        <v>479</v>
      </c>
      <c r="E1974" s="505">
        <v>3.0</v>
      </c>
      <c r="F1974" s="505">
        <v>2.0</v>
      </c>
      <c r="G1974" s="505">
        <v>3.0</v>
      </c>
      <c r="H1974" s="505">
        <v>2.0</v>
      </c>
      <c r="I1974" s="505">
        <v>10.0</v>
      </c>
      <c r="J1974" s="506">
        <v>9.25</v>
      </c>
      <c r="K1974" s="506">
        <v>3.0</v>
      </c>
      <c r="L1974" s="506">
        <v>3.0</v>
      </c>
      <c r="M1974" s="506">
        <v>3.0</v>
      </c>
      <c r="N1974" s="506">
        <v>4.0</v>
      </c>
      <c r="O1974" s="506">
        <v>13.0</v>
      </c>
      <c r="P1974" s="507">
        <f>SUM(J1974,O1974)</f>
        <v>22.25</v>
      </c>
    </row>
    <row r="1975" ht="15.75" customHeight="1">
      <c r="A1975" s="1"/>
      <c r="B1975" s="15"/>
      <c r="C1975" s="15"/>
      <c r="D1975" s="15"/>
      <c r="E1975" s="505">
        <v>3.0</v>
      </c>
      <c r="F1975" s="505">
        <v>2.0</v>
      </c>
      <c r="G1975" s="505">
        <v>3.0</v>
      </c>
      <c r="H1975" s="505">
        <v>2.0</v>
      </c>
      <c r="I1975" s="505">
        <v>10.0</v>
      </c>
      <c r="J1975" s="15"/>
      <c r="K1975" s="15"/>
      <c r="L1975" s="15"/>
      <c r="M1975" s="15"/>
      <c r="N1975" s="15"/>
      <c r="O1975" s="15"/>
      <c r="P1975" s="15"/>
    </row>
    <row r="1976" ht="15.75" customHeight="1">
      <c r="A1976" s="1"/>
      <c r="B1976" s="15"/>
      <c r="C1976" s="15"/>
      <c r="D1976" s="15"/>
      <c r="E1976" s="505">
        <v>3.0</v>
      </c>
      <c r="F1976" s="505">
        <v>2.0</v>
      </c>
      <c r="G1976" s="505">
        <v>3.0</v>
      </c>
      <c r="H1976" s="505">
        <v>2.0</v>
      </c>
      <c r="I1976" s="505">
        <v>10.0</v>
      </c>
      <c r="J1976" s="15"/>
      <c r="K1976" s="15"/>
      <c r="L1976" s="15"/>
      <c r="M1976" s="15"/>
      <c r="N1976" s="15"/>
      <c r="O1976" s="15"/>
      <c r="P1976" s="15"/>
    </row>
    <row r="1977" ht="15.75" customHeight="1">
      <c r="A1977" s="1"/>
      <c r="B1977" s="15"/>
      <c r="C1977" s="15"/>
      <c r="D1977" s="15"/>
      <c r="E1977" s="505">
        <v>3.0</v>
      </c>
      <c r="F1977" s="505">
        <v>2.0</v>
      </c>
      <c r="G1977" s="505">
        <v>2.0</v>
      </c>
      <c r="H1977" s="505">
        <v>2.0</v>
      </c>
      <c r="I1977" s="505">
        <v>9.0</v>
      </c>
      <c r="J1977" s="15"/>
      <c r="K1977" s="15"/>
      <c r="L1977" s="15"/>
      <c r="M1977" s="15"/>
      <c r="N1977" s="15"/>
      <c r="O1977" s="15"/>
      <c r="P1977" s="15"/>
    </row>
    <row r="1978" ht="15.75" customHeight="1">
      <c r="A1978" s="1"/>
      <c r="B1978" s="15"/>
      <c r="C1978" s="15"/>
      <c r="D1978" s="15"/>
      <c r="E1978" s="505">
        <v>2.0</v>
      </c>
      <c r="F1978" s="505">
        <v>2.0</v>
      </c>
      <c r="G1978" s="505">
        <v>3.0</v>
      </c>
      <c r="H1978" s="505">
        <v>2.0</v>
      </c>
      <c r="I1978" s="505">
        <v>9.0</v>
      </c>
      <c r="J1978" s="15"/>
      <c r="K1978" s="15"/>
      <c r="L1978" s="15"/>
      <c r="M1978" s="15"/>
      <c r="N1978" s="15"/>
      <c r="O1978" s="15"/>
      <c r="P1978" s="15"/>
    </row>
    <row r="1979" ht="15.75" customHeight="1">
      <c r="A1979" s="1"/>
      <c r="B1979" s="15"/>
      <c r="C1979" s="15"/>
      <c r="D1979" s="15"/>
      <c r="E1979" s="505">
        <v>3.0</v>
      </c>
      <c r="F1979" s="505">
        <v>2.0</v>
      </c>
      <c r="G1979" s="505">
        <v>2.0</v>
      </c>
      <c r="H1979" s="505">
        <v>2.0</v>
      </c>
      <c r="I1979" s="505">
        <v>9.0</v>
      </c>
      <c r="J1979" s="15"/>
      <c r="K1979" s="15"/>
      <c r="L1979" s="15"/>
      <c r="M1979" s="15"/>
      <c r="N1979" s="15"/>
      <c r="O1979" s="15"/>
      <c r="P1979" s="15"/>
    </row>
    <row r="1980" ht="15.75" customHeight="1">
      <c r="A1980" s="1"/>
      <c r="B1980" s="15"/>
      <c r="C1980" s="15"/>
      <c r="D1980" s="15"/>
      <c r="E1980" s="505">
        <v>2.0</v>
      </c>
      <c r="F1980" s="505">
        <v>1.0</v>
      </c>
      <c r="G1980" s="505">
        <v>3.0</v>
      </c>
      <c r="H1980" s="505">
        <v>2.0</v>
      </c>
      <c r="I1980" s="505">
        <v>8.0</v>
      </c>
      <c r="J1980" s="15"/>
      <c r="K1980" s="15"/>
      <c r="L1980" s="15"/>
      <c r="M1980" s="15"/>
      <c r="N1980" s="15"/>
      <c r="O1980" s="15"/>
      <c r="P1980" s="15"/>
    </row>
    <row r="1981" ht="15.75" customHeight="1">
      <c r="A1981" s="1"/>
      <c r="B1981" s="15"/>
      <c r="C1981" s="15"/>
      <c r="D1981" s="15"/>
      <c r="E1981" s="505">
        <v>3.0</v>
      </c>
      <c r="F1981" s="505">
        <v>1.0</v>
      </c>
      <c r="G1981" s="505">
        <v>2.0</v>
      </c>
      <c r="H1981" s="505">
        <v>2.0</v>
      </c>
      <c r="I1981" s="505">
        <v>8.0</v>
      </c>
      <c r="J1981" s="15"/>
      <c r="K1981" s="15"/>
      <c r="L1981" s="15"/>
      <c r="M1981" s="15"/>
      <c r="N1981" s="15"/>
      <c r="O1981" s="15"/>
      <c r="P1981" s="15"/>
    </row>
    <row r="1982" ht="15.75" customHeight="1">
      <c r="A1982" s="1"/>
      <c r="B1982" s="15"/>
      <c r="C1982" s="15"/>
      <c r="D1982" s="15"/>
      <c r="E1982" s="505">
        <v>3.0</v>
      </c>
      <c r="F1982" s="505">
        <v>2.0</v>
      </c>
      <c r="G1982" s="505">
        <v>2.0</v>
      </c>
      <c r="H1982" s="505">
        <v>2.0</v>
      </c>
      <c r="I1982" s="505">
        <v>9.0</v>
      </c>
      <c r="J1982" s="15"/>
      <c r="K1982" s="15"/>
      <c r="L1982" s="15"/>
      <c r="M1982" s="15"/>
      <c r="N1982" s="15"/>
      <c r="O1982" s="15"/>
      <c r="P1982" s="15"/>
    </row>
    <row r="1983" ht="15.75" customHeight="1">
      <c r="A1983" s="1"/>
      <c r="B1983" s="15"/>
      <c r="C1983" s="15"/>
      <c r="D1983" s="15"/>
      <c r="E1983" s="505">
        <v>2.0</v>
      </c>
      <c r="F1983" s="505">
        <v>2.0</v>
      </c>
      <c r="G1983" s="505">
        <v>3.0</v>
      </c>
      <c r="H1983" s="505">
        <v>2.0</v>
      </c>
      <c r="I1983" s="505">
        <v>9.0</v>
      </c>
      <c r="J1983" s="15"/>
      <c r="K1983" s="15"/>
      <c r="L1983" s="15"/>
      <c r="M1983" s="15"/>
      <c r="N1983" s="15"/>
      <c r="O1983" s="15"/>
      <c r="P1983" s="15"/>
    </row>
    <row r="1984" ht="15.75" customHeight="1">
      <c r="A1984" s="1"/>
      <c r="B1984" s="15"/>
      <c r="C1984" s="15"/>
      <c r="D1984" s="15"/>
      <c r="E1984" s="505">
        <v>3.0</v>
      </c>
      <c r="F1984" s="505">
        <v>2.0</v>
      </c>
      <c r="G1984" s="505">
        <v>3.0</v>
      </c>
      <c r="H1984" s="505">
        <v>2.0</v>
      </c>
      <c r="I1984" s="505">
        <v>10.0</v>
      </c>
      <c r="J1984" s="15"/>
      <c r="K1984" s="15"/>
      <c r="L1984" s="15"/>
      <c r="M1984" s="15"/>
      <c r="N1984" s="15"/>
      <c r="O1984" s="15"/>
      <c r="P1984" s="15"/>
    </row>
    <row r="1985" ht="15.75" customHeight="1">
      <c r="A1985" s="1"/>
      <c r="B1985" s="15"/>
      <c r="C1985" s="15"/>
      <c r="D1985" s="15"/>
      <c r="E1985" s="505">
        <v>3.0</v>
      </c>
      <c r="F1985" s="505">
        <v>2.0</v>
      </c>
      <c r="G1985" s="505">
        <v>3.0</v>
      </c>
      <c r="H1985" s="505">
        <v>2.0</v>
      </c>
      <c r="I1985" s="505">
        <v>10.0</v>
      </c>
      <c r="J1985" s="15"/>
      <c r="K1985" s="15"/>
      <c r="L1985" s="15"/>
      <c r="M1985" s="15"/>
      <c r="N1985" s="15"/>
      <c r="O1985" s="15"/>
      <c r="P1985" s="15"/>
    </row>
    <row r="1986" ht="15.75" customHeight="1">
      <c r="A1986" s="1"/>
      <c r="B1986" s="15"/>
      <c r="C1986" s="15"/>
      <c r="D1986" s="15"/>
      <c r="E1986" s="505"/>
      <c r="F1986" s="505"/>
      <c r="G1986" s="505"/>
      <c r="H1986" s="505"/>
      <c r="I1986" s="505"/>
      <c r="J1986" s="15"/>
      <c r="K1986" s="15"/>
      <c r="L1986" s="15"/>
      <c r="M1986" s="15"/>
      <c r="N1986" s="15"/>
      <c r="O1986" s="15"/>
      <c r="P1986" s="15"/>
    </row>
    <row r="1987" ht="15.75" customHeight="1">
      <c r="A1987" s="1"/>
      <c r="B1987" s="16"/>
      <c r="C1987" s="16"/>
      <c r="D1987" s="16"/>
      <c r="E1987" s="505"/>
      <c r="F1987" s="505"/>
      <c r="G1987" s="505"/>
      <c r="H1987" s="505"/>
      <c r="I1987" s="505"/>
      <c r="J1987" s="16"/>
      <c r="K1987" s="16"/>
      <c r="L1987" s="16"/>
      <c r="M1987" s="16"/>
      <c r="N1987" s="16"/>
      <c r="O1987" s="16"/>
      <c r="P1987" s="16"/>
    </row>
    <row r="1988" ht="15.75" customHeight="1">
      <c r="A1988" s="1"/>
      <c r="B1988" s="506" t="s">
        <v>480</v>
      </c>
      <c r="C1988" s="482" t="s">
        <v>481</v>
      </c>
      <c r="D1988" s="483" t="s">
        <v>482</v>
      </c>
      <c r="E1988" s="505">
        <v>3.0</v>
      </c>
      <c r="F1988" s="505">
        <v>2.0</v>
      </c>
      <c r="G1988" s="505">
        <v>2.0</v>
      </c>
      <c r="H1988" s="505">
        <v>2.0</v>
      </c>
      <c r="I1988" s="505">
        <v>9.0</v>
      </c>
      <c r="J1988" s="506">
        <v>8.9</v>
      </c>
      <c r="K1988" s="506">
        <v>3.0</v>
      </c>
      <c r="L1988" s="506">
        <v>3.0</v>
      </c>
      <c r="M1988" s="506">
        <v>3.0</v>
      </c>
      <c r="N1988" s="506">
        <v>4.0</v>
      </c>
      <c r="O1988" s="506">
        <v>13.0</v>
      </c>
      <c r="P1988" s="507">
        <f>SUM(J1988,O1988)</f>
        <v>21.9</v>
      </c>
    </row>
    <row r="1989" ht="15.75" customHeight="1">
      <c r="A1989" s="1"/>
      <c r="B1989" s="15"/>
      <c r="C1989" s="15"/>
      <c r="D1989" s="15"/>
      <c r="E1989" s="505">
        <v>2.0</v>
      </c>
      <c r="F1989" s="505">
        <v>2.0</v>
      </c>
      <c r="G1989" s="505">
        <v>2.0</v>
      </c>
      <c r="H1989" s="505">
        <v>2.0</v>
      </c>
      <c r="I1989" s="505">
        <v>8.0</v>
      </c>
      <c r="J1989" s="15"/>
      <c r="K1989" s="15"/>
      <c r="L1989" s="15"/>
      <c r="M1989" s="15"/>
      <c r="N1989" s="15"/>
      <c r="O1989" s="15"/>
      <c r="P1989" s="15"/>
    </row>
    <row r="1990" ht="15.75" customHeight="1">
      <c r="A1990" s="1"/>
      <c r="B1990" s="15"/>
      <c r="C1990" s="15"/>
      <c r="D1990" s="15"/>
      <c r="E1990" s="505">
        <v>3.0</v>
      </c>
      <c r="F1990" s="505">
        <v>2.0</v>
      </c>
      <c r="G1990" s="505">
        <v>2.0</v>
      </c>
      <c r="H1990" s="505">
        <v>2.0</v>
      </c>
      <c r="I1990" s="505">
        <v>9.0</v>
      </c>
      <c r="J1990" s="15"/>
      <c r="K1990" s="15"/>
      <c r="L1990" s="15"/>
      <c r="M1990" s="15"/>
      <c r="N1990" s="15"/>
      <c r="O1990" s="15"/>
      <c r="P1990" s="15"/>
    </row>
    <row r="1991" ht="15.75" customHeight="1">
      <c r="A1991" s="1"/>
      <c r="B1991" s="15"/>
      <c r="C1991" s="15"/>
      <c r="D1991" s="15"/>
      <c r="E1991" s="505">
        <v>3.0</v>
      </c>
      <c r="F1991" s="505">
        <v>2.0</v>
      </c>
      <c r="G1991" s="505">
        <v>2.0</v>
      </c>
      <c r="H1991" s="505">
        <v>2.0</v>
      </c>
      <c r="I1991" s="505">
        <v>9.0</v>
      </c>
      <c r="J1991" s="15"/>
      <c r="K1991" s="15"/>
      <c r="L1991" s="15"/>
      <c r="M1991" s="15"/>
      <c r="N1991" s="15"/>
      <c r="O1991" s="15"/>
      <c r="P1991" s="15"/>
    </row>
    <row r="1992" ht="15.75" customHeight="1">
      <c r="A1992" s="1"/>
      <c r="B1992" s="15"/>
      <c r="C1992" s="15"/>
      <c r="D1992" s="15"/>
      <c r="E1992" s="505">
        <v>2.0</v>
      </c>
      <c r="F1992" s="505">
        <v>2.0</v>
      </c>
      <c r="G1992" s="505">
        <v>2.0</v>
      </c>
      <c r="H1992" s="505">
        <v>2.0</v>
      </c>
      <c r="I1992" s="505">
        <v>8.0</v>
      </c>
      <c r="J1992" s="15"/>
      <c r="K1992" s="15"/>
      <c r="L1992" s="15"/>
      <c r="M1992" s="15"/>
      <c r="N1992" s="15"/>
      <c r="O1992" s="15"/>
      <c r="P1992" s="15"/>
    </row>
    <row r="1993" ht="15.75" customHeight="1">
      <c r="A1993" s="1"/>
      <c r="B1993" s="15"/>
      <c r="C1993" s="15"/>
      <c r="D1993" s="15"/>
      <c r="E1993" s="505">
        <v>3.0</v>
      </c>
      <c r="F1993" s="505">
        <v>2.0</v>
      </c>
      <c r="G1993" s="505">
        <v>2.0</v>
      </c>
      <c r="H1993" s="505">
        <v>2.0</v>
      </c>
      <c r="I1993" s="505">
        <v>9.0</v>
      </c>
      <c r="J1993" s="15"/>
      <c r="K1993" s="15"/>
      <c r="L1993" s="15"/>
      <c r="M1993" s="15"/>
      <c r="N1993" s="15"/>
      <c r="O1993" s="15"/>
      <c r="P1993" s="15"/>
    </row>
    <row r="1994" ht="15.75" customHeight="1">
      <c r="A1994" s="1"/>
      <c r="B1994" s="15"/>
      <c r="C1994" s="15"/>
      <c r="D1994" s="15"/>
      <c r="E1994" s="505">
        <v>3.0</v>
      </c>
      <c r="F1994" s="505">
        <v>2.0</v>
      </c>
      <c r="G1994" s="505">
        <v>2.0</v>
      </c>
      <c r="H1994" s="505">
        <v>2.0</v>
      </c>
      <c r="I1994" s="505">
        <v>9.0</v>
      </c>
      <c r="J1994" s="15"/>
      <c r="K1994" s="15"/>
      <c r="L1994" s="15"/>
      <c r="M1994" s="15"/>
      <c r="N1994" s="15"/>
      <c r="O1994" s="15"/>
      <c r="P1994" s="15"/>
    </row>
    <row r="1995" ht="15.75" customHeight="1">
      <c r="A1995" s="1"/>
      <c r="B1995" s="15"/>
      <c r="C1995" s="15"/>
      <c r="D1995" s="15"/>
      <c r="E1995" s="505">
        <v>3.0</v>
      </c>
      <c r="F1995" s="505">
        <v>2.0</v>
      </c>
      <c r="G1995" s="505">
        <v>2.0</v>
      </c>
      <c r="H1995" s="505">
        <v>2.0</v>
      </c>
      <c r="I1995" s="505">
        <v>9.0</v>
      </c>
      <c r="J1995" s="15"/>
      <c r="K1995" s="15"/>
      <c r="L1995" s="15"/>
      <c r="M1995" s="15"/>
      <c r="N1995" s="15"/>
      <c r="O1995" s="15"/>
      <c r="P1995" s="15"/>
    </row>
    <row r="1996" ht="15.75" customHeight="1">
      <c r="A1996" s="1"/>
      <c r="B1996" s="15"/>
      <c r="C1996" s="15"/>
      <c r="D1996" s="15"/>
      <c r="E1996" s="505">
        <v>3.0</v>
      </c>
      <c r="F1996" s="505">
        <v>2.0</v>
      </c>
      <c r="G1996" s="505">
        <v>2.0</v>
      </c>
      <c r="H1996" s="505">
        <v>2.0</v>
      </c>
      <c r="I1996" s="505">
        <v>9.0</v>
      </c>
      <c r="J1996" s="15"/>
      <c r="K1996" s="15"/>
      <c r="L1996" s="15"/>
      <c r="M1996" s="15"/>
      <c r="N1996" s="15"/>
      <c r="O1996" s="15"/>
      <c r="P1996" s="15"/>
    </row>
    <row r="1997" ht="15.75" customHeight="1">
      <c r="A1997" s="1"/>
      <c r="B1997" s="15"/>
      <c r="C1997" s="15"/>
      <c r="D1997" s="15"/>
      <c r="E1997" s="505">
        <v>3.0</v>
      </c>
      <c r="F1997" s="505">
        <v>2.0</v>
      </c>
      <c r="G1997" s="505">
        <v>2.0</v>
      </c>
      <c r="H1997" s="505">
        <v>2.0</v>
      </c>
      <c r="I1997" s="505">
        <v>9.0</v>
      </c>
      <c r="J1997" s="15"/>
      <c r="K1997" s="15"/>
      <c r="L1997" s="15"/>
      <c r="M1997" s="15"/>
      <c r="N1997" s="15"/>
      <c r="O1997" s="15"/>
      <c r="P1997" s="15"/>
    </row>
    <row r="1998" ht="15.75" customHeight="1">
      <c r="A1998" s="1"/>
      <c r="B1998" s="15"/>
      <c r="C1998" s="15"/>
      <c r="D1998" s="15"/>
      <c r="E1998" s="505">
        <v>3.0</v>
      </c>
      <c r="F1998" s="505">
        <v>2.0</v>
      </c>
      <c r="G1998" s="505">
        <v>3.0</v>
      </c>
      <c r="H1998" s="505">
        <v>2.0</v>
      </c>
      <c r="I1998" s="505">
        <v>10.0</v>
      </c>
      <c r="J1998" s="15"/>
      <c r="K1998" s="15"/>
      <c r="L1998" s="15"/>
      <c r="M1998" s="15"/>
      <c r="N1998" s="15"/>
      <c r="O1998" s="15"/>
      <c r="P1998" s="15"/>
    </row>
    <row r="1999" ht="15.75" customHeight="1">
      <c r="A1999" s="1"/>
      <c r="B1999" s="15"/>
      <c r="C1999" s="15"/>
      <c r="D1999" s="15"/>
      <c r="E1999" s="505">
        <v>3.0</v>
      </c>
      <c r="F1999" s="505">
        <v>2.0</v>
      </c>
      <c r="G1999" s="505">
        <v>2.0</v>
      </c>
      <c r="H1999" s="505">
        <v>2.0</v>
      </c>
      <c r="I1999" s="505">
        <v>9.0</v>
      </c>
      <c r="J1999" s="15"/>
      <c r="K1999" s="15"/>
      <c r="L1999" s="15"/>
      <c r="M1999" s="15"/>
      <c r="N1999" s="15"/>
      <c r="O1999" s="15"/>
      <c r="P1999" s="15"/>
    </row>
    <row r="2000" ht="15.75" customHeight="1">
      <c r="A2000" s="1"/>
      <c r="B2000" s="15"/>
      <c r="C2000" s="15"/>
      <c r="D2000" s="15"/>
      <c r="E2000" s="505"/>
      <c r="F2000" s="505"/>
      <c r="G2000" s="505"/>
      <c r="H2000" s="505"/>
      <c r="I2000" s="505"/>
      <c r="J2000" s="15"/>
      <c r="K2000" s="15"/>
      <c r="L2000" s="15"/>
      <c r="M2000" s="15"/>
      <c r="N2000" s="15"/>
      <c r="O2000" s="15"/>
      <c r="P2000" s="15"/>
    </row>
    <row r="2001" ht="15.75" customHeight="1">
      <c r="A2001" s="1"/>
      <c r="B2001" s="16"/>
      <c r="C2001" s="16"/>
      <c r="D2001" s="16"/>
      <c r="E2001" s="505"/>
      <c r="F2001" s="505"/>
      <c r="G2001" s="505"/>
      <c r="H2001" s="505"/>
      <c r="I2001" s="505"/>
      <c r="J2001" s="16"/>
      <c r="K2001" s="16"/>
      <c r="L2001" s="16"/>
      <c r="M2001" s="16"/>
      <c r="N2001" s="16"/>
      <c r="O2001" s="16"/>
      <c r="P2001" s="16"/>
    </row>
    <row r="2002" ht="15.75" customHeight="1">
      <c r="A2002" s="1"/>
      <c r="B2002" s="506" t="s">
        <v>483</v>
      </c>
      <c r="C2002" s="482" t="s">
        <v>484</v>
      </c>
      <c r="D2002" s="483" t="s">
        <v>485</v>
      </c>
      <c r="E2002" s="505">
        <v>2.0</v>
      </c>
      <c r="F2002" s="505">
        <v>2.0</v>
      </c>
      <c r="G2002" s="505">
        <v>2.0</v>
      </c>
      <c r="H2002" s="505">
        <v>2.0</v>
      </c>
      <c r="I2002" s="505">
        <v>8.0</v>
      </c>
      <c r="J2002" s="506">
        <v>8.25</v>
      </c>
      <c r="K2002" s="506">
        <v>3.0</v>
      </c>
      <c r="L2002" s="506">
        <v>3.0</v>
      </c>
      <c r="M2002" s="506">
        <v>3.0</v>
      </c>
      <c r="N2002" s="506">
        <v>4.0</v>
      </c>
      <c r="O2002" s="506">
        <v>13.0</v>
      </c>
      <c r="P2002" s="507">
        <f>SUM(J2002,O2002)</f>
        <v>21.25</v>
      </c>
    </row>
    <row r="2003" ht="15.75" customHeight="1">
      <c r="A2003" s="1"/>
      <c r="B2003" s="15"/>
      <c r="C2003" s="15"/>
      <c r="D2003" s="15"/>
      <c r="E2003" s="505">
        <v>2.0</v>
      </c>
      <c r="F2003" s="505">
        <v>2.0</v>
      </c>
      <c r="G2003" s="505">
        <v>2.0</v>
      </c>
      <c r="H2003" s="505">
        <v>2.0</v>
      </c>
      <c r="I2003" s="505">
        <v>8.0</v>
      </c>
      <c r="J2003" s="15"/>
      <c r="K2003" s="15"/>
      <c r="L2003" s="15"/>
      <c r="M2003" s="15"/>
      <c r="N2003" s="15"/>
      <c r="O2003" s="15"/>
      <c r="P2003" s="15"/>
    </row>
    <row r="2004" ht="15.75" customHeight="1">
      <c r="A2004" s="1"/>
      <c r="B2004" s="15"/>
      <c r="C2004" s="15"/>
      <c r="D2004" s="15"/>
      <c r="E2004" s="505">
        <v>2.0</v>
      </c>
      <c r="F2004" s="505">
        <v>1.0</v>
      </c>
      <c r="G2004" s="505">
        <v>2.0</v>
      </c>
      <c r="H2004" s="505">
        <v>2.0</v>
      </c>
      <c r="I2004" s="505">
        <v>7.0</v>
      </c>
      <c r="J2004" s="15"/>
      <c r="K2004" s="15"/>
      <c r="L2004" s="15"/>
      <c r="M2004" s="15"/>
      <c r="N2004" s="15"/>
      <c r="O2004" s="15"/>
      <c r="P2004" s="15"/>
    </row>
    <row r="2005" ht="15.75" customHeight="1">
      <c r="A2005" s="1"/>
      <c r="B2005" s="15"/>
      <c r="C2005" s="15"/>
      <c r="D2005" s="15"/>
      <c r="E2005" s="505">
        <v>2.0</v>
      </c>
      <c r="F2005" s="505">
        <v>2.0</v>
      </c>
      <c r="G2005" s="505">
        <v>2.0</v>
      </c>
      <c r="H2005" s="505">
        <v>2.0</v>
      </c>
      <c r="I2005" s="505">
        <v>8.0</v>
      </c>
      <c r="J2005" s="15"/>
      <c r="K2005" s="15"/>
      <c r="L2005" s="15"/>
      <c r="M2005" s="15"/>
      <c r="N2005" s="15"/>
      <c r="O2005" s="15"/>
      <c r="P2005" s="15"/>
    </row>
    <row r="2006" ht="15.75" customHeight="1">
      <c r="A2006" s="1"/>
      <c r="B2006" s="15"/>
      <c r="C2006" s="15"/>
      <c r="D2006" s="15"/>
      <c r="E2006" s="505">
        <v>2.0</v>
      </c>
      <c r="F2006" s="505">
        <v>2.0</v>
      </c>
      <c r="G2006" s="505">
        <v>2.0</v>
      </c>
      <c r="H2006" s="505">
        <v>2.0</v>
      </c>
      <c r="I2006" s="505">
        <v>8.0</v>
      </c>
      <c r="J2006" s="15"/>
      <c r="K2006" s="15"/>
      <c r="L2006" s="15"/>
      <c r="M2006" s="15"/>
      <c r="N2006" s="15"/>
      <c r="O2006" s="15"/>
      <c r="P2006" s="15"/>
    </row>
    <row r="2007" ht="15.75" customHeight="1">
      <c r="A2007" s="1"/>
      <c r="B2007" s="15"/>
      <c r="C2007" s="15"/>
      <c r="D2007" s="15"/>
      <c r="E2007" s="505">
        <v>2.0</v>
      </c>
      <c r="F2007" s="505">
        <v>2.0</v>
      </c>
      <c r="G2007" s="505">
        <v>2.0</v>
      </c>
      <c r="H2007" s="505">
        <v>2.0</v>
      </c>
      <c r="I2007" s="505">
        <v>8.0</v>
      </c>
      <c r="J2007" s="15"/>
      <c r="K2007" s="15"/>
      <c r="L2007" s="15"/>
      <c r="M2007" s="15"/>
      <c r="N2007" s="15"/>
      <c r="O2007" s="15"/>
      <c r="P2007" s="15"/>
    </row>
    <row r="2008" ht="15.75" customHeight="1">
      <c r="A2008" s="1"/>
      <c r="B2008" s="15"/>
      <c r="C2008" s="15"/>
      <c r="D2008" s="15"/>
      <c r="E2008" s="505">
        <v>3.0</v>
      </c>
      <c r="F2008" s="505">
        <v>2.0</v>
      </c>
      <c r="G2008" s="505">
        <v>3.0</v>
      </c>
      <c r="H2008" s="505">
        <v>2.0</v>
      </c>
      <c r="I2008" s="505">
        <v>10.0</v>
      </c>
      <c r="J2008" s="15"/>
      <c r="K2008" s="15"/>
      <c r="L2008" s="15"/>
      <c r="M2008" s="15"/>
      <c r="N2008" s="15"/>
      <c r="O2008" s="15"/>
      <c r="P2008" s="15"/>
    </row>
    <row r="2009" ht="15.75" customHeight="1">
      <c r="A2009" s="1"/>
      <c r="B2009" s="15"/>
      <c r="C2009" s="15"/>
      <c r="D2009" s="15"/>
      <c r="E2009" s="505">
        <v>2.0</v>
      </c>
      <c r="F2009" s="505">
        <v>2.0</v>
      </c>
      <c r="G2009" s="505">
        <v>2.0</v>
      </c>
      <c r="H2009" s="505">
        <v>2.0</v>
      </c>
      <c r="I2009" s="505">
        <v>8.0</v>
      </c>
      <c r="J2009" s="15"/>
      <c r="K2009" s="15"/>
      <c r="L2009" s="15"/>
      <c r="M2009" s="15"/>
      <c r="N2009" s="15"/>
      <c r="O2009" s="15"/>
      <c r="P2009" s="15"/>
    </row>
    <row r="2010" ht="15.75" customHeight="1">
      <c r="A2010" s="1"/>
      <c r="B2010" s="15"/>
      <c r="C2010" s="15"/>
      <c r="D2010" s="15"/>
      <c r="E2010" s="505">
        <v>2.0</v>
      </c>
      <c r="F2010" s="505">
        <v>1.0</v>
      </c>
      <c r="G2010" s="505">
        <v>2.0</v>
      </c>
      <c r="H2010" s="505">
        <v>2.0</v>
      </c>
      <c r="I2010" s="505">
        <v>7.0</v>
      </c>
      <c r="J2010" s="15"/>
      <c r="K2010" s="15"/>
      <c r="L2010" s="15"/>
      <c r="M2010" s="15"/>
      <c r="N2010" s="15"/>
      <c r="O2010" s="15"/>
      <c r="P2010" s="15"/>
    </row>
    <row r="2011" ht="15.75" customHeight="1">
      <c r="A2011" s="1"/>
      <c r="B2011" s="15"/>
      <c r="C2011" s="15"/>
      <c r="D2011" s="15"/>
      <c r="E2011" s="505">
        <v>2.0</v>
      </c>
      <c r="F2011" s="505">
        <v>2.0</v>
      </c>
      <c r="G2011" s="505">
        <v>2.0</v>
      </c>
      <c r="H2011" s="505">
        <v>2.0</v>
      </c>
      <c r="I2011" s="505">
        <v>8.0</v>
      </c>
      <c r="J2011" s="15"/>
      <c r="K2011" s="15"/>
      <c r="L2011" s="15"/>
      <c r="M2011" s="15"/>
      <c r="N2011" s="15"/>
      <c r="O2011" s="15"/>
      <c r="P2011" s="15"/>
    </row>
    <row r="2012" ht="15.75" customHeight="1">
      <c r="A2012" s="1"/>
      <c r="B2012" s="15"/>
      <c r="C2012" s="15"/>
      <c r="D2012" s="15"/>
      <c r="E2012" s="505">
        <v>3.0</v>
      </c>
      <c r="F2012" s="505">
        <v>2.0</v>
      </c>
      <c r="G2012" s="505">
        <v>2.0</v>
      </c>
      <c r="H2012" s="505">
        <v>2.0</v>
      </c>
      <c r="I2012" s="505">
        <v>9.0</v>
      </c>
      <c r="J2012" s="15"/>
      <c r="K2012" s="15"/>
      <c r="L2012" s="15"/>
      <c r="M2012" s="15"/>
      <c r="N2012" s="15"/>
      <c r="O2012" s="15"/>
      <c r="P2012" s="15"/>
    </row>
    <row r="2013" ht="15.75" customHeight="1">
      <c r="A2013" s="1"/>
      <c r="B2013" s="15"/>
      <c r="C2013" s="15"/>
      <c r="D2013" s="15"/>
      <c r="E2013" s="505">
        <v>3.0</v>
      </c>
      <c r="F2013" s="505">
        <v>2.0</v>
      </c>
      <c r="G2013" s="505">
        <v>3.0</v>
      </c>
      <c r="H2013" s="505">
        <v>2.0</v>
      </c>
      <c r="I2013" s="505">
        <v>10.0</v>
      </c>
      <c r="J2013" s="15"/>
      <c r="K2013" s="15"/>
      <c r="L2013" s="15"/>
      <c r="M2013" s="15"/>
      <c r="N2013" s="15"/>
      <c r="O2013" s="15"/>
      <c r="P2013" s="15"/>
    </row>
    <row r="2014" ht="15.75" customHeight="1">
      <c r="A2014" s="1"/>
      <c r="B2014" s="15"/>
      <c r="C2014" s="15"/>
      <c r="D2014" s="15"/>
      <c r="E2014" s="505"/>
      <c r="F2014" s="505"/>
      <c r="G2014" s="505"/>
      <c r="H2014" s="505"/>
      <c r="I2014" s="505"/>
      <c r="J2014" s="15"/>
      <c r="K2014" s="15"/>
      <c r="L2014" s="15"/>
      <c r="M2014" s="15"/>
      <c r="N2014" s="15"/>
      <c r="O2014" s="15"/>
      <c r="P2014" s="15"/>
    </row>
    <row r="2015" ht="15.75" customHeight="1">
      <c r="A2015" s="1"/>
      <c r="B2015" s="16"/>
      <c r="C2015" s="16"/>
      <c r="D2015" s="16"/>
      <c r="E2015" s="505"/>
      <c r="F2015" s="505"/>
      <c r="G2015" s="505"/>
      <c r="H2015" s="505"/>
      <c r="I2015" s="505"/>
      <c r="J2015" s="16"/>
      <c r="K2015" s="16"/>
      <c r="L2015" s="16"/>
      <c r="M2015" s="16"/>
      <c r="N2015" s="16"/>
      <c r="O2015" s="16"/>
      <c r="P2015" s="16"/>
    </row>
    <row r="2016" ht="15.75" customHeight="1">
      <c r="A2016" s="1"/>
      <c r="B2016" s="506" t="s">
        <v>486</v>
      </c>
      <c r="C2016" s="482" t="s">
        <v>487</v>
      </c>
      <c r="D2016" s="483" t="s">
        <v>488</v>
      </c>
      <c r="E2016" s="505">
        <v>3.0</v>
      </c>
      <c r="F2016" s="505">
        <v>2.0</v>
      </c>
      <c r="G2016" s="505">
        <v>2.0</v>
      </c>
      <c r="H2016" s="505">
        <v>2.0</v>
      </c>
      <c r="I2016" s="505">
        <v>9.0</v>
      </c>
      <c r="J2016" s="506">
        <v>9.1</v>
      </c>
      <c r="K2016" s="506">
        <v>3.0</v>
      </c>
      <c r="L2016" s="506">
        <v>3.0</v>
      </c>
      <c r="M2016" s="506">
        <v>3.0</v>
      </c>
      <c r="N2016" s="506">
        <v>4.0</v>
      </c>
      <c r="O2016" s="506">
        <v>13.0</v>
      </c>
      <c r="P2016" s="507">
        <f>SUM(J2016,O2016)</f>
        <v>22.1</v>
      </c>
    </row>
    <row r="2017" ht="15.75" customHeight="1">
      <c r="A2017" s="1"/>
      <c r="B2017" s="15"/>
      <c r="C2017" s="15"/>
      <c r="D2017" s="15"/>
      <c r="E2017" s="505">
        <v>3.0</v>
      </c>
      <c r="F2017" s="505">
        <v>2.0</v>
      </c>
      <c r="G2017" s="505">
        <v>2.0</v>
      </c>
      <c r="H2017" s="505">
        <v>2.0</v>
      </c>
      <c r="I2017" s="505">
        <v>9.0</v>
      </c>
      <c r="J2017" s="15"/>
      <c r="K2017" s="15"/>
      <c r="L2017" s="15"/>
      <c r="M2017" s="15"/>
      <c r="N2017" s="15"/>
      <c r="O2017" s="15"/>
      <c r="P2017" s="15"/>
    </row>
    <row r="2018" ht="15.75" customHeight="1">
      <c r="A2018" s="1"/>
      <c r="B2018" s="15"/>
      <c r="C2018" s="15"/>
      <c r="D2018" s="15"/>
      <c r="E2018" s="505">
        <v>3.0</v>
      </c>
      <c r="F2018" s="505">
        <v>2.0</v>
      </c>
      <c r="G2018" s="505">
        <v>2.0</v>
      </c>
      <c r="H2018" s="505">
        <v>2.0</v>
      </c>
      <c r="I2018" s="505">
        <v>9.0</v>
      </c>
      <c r="J2018" s="15"/>
      <c r="K2018" s="15"/>
      <c r="L2018" s="15"/>
      <c r="M2018" s="15"/>
      <c r="N2018" s="15"/>
      <c r="O2018" s="15"/>
      <c r="P2018" s="15"/>
    </row>
    <row r="2019" ht="15.75" customHeight="1">
      <c r="A2019" s="1"/>
      <c r="B2019" s="15"/>
      <c r="C2019" s="15"/>
      <c r="D2019" s="15"/>
      <c r="E2019" s="505">
        <v>3.0</v>
      </c>
      <c r="F2019" s="505">
        <v>2.0</v>
      </c>
      <c r="G2019" s="505">
        <v>2.0</v>
      </c>
      <c r="H2019" s="505">
        <v>2.0</v>
      </c>
      <c r="I2019" s="505">
        <v>9.0</v>
      </c>
      <c r="J2019" s="15"/>
      <c r="K2019" s="15"/>
      <c r="L2019" s="15"/>
      <c r="M2019" s="15"/>
      <c r="N2019" s="15"/>
      <c r="O2019" s="15"/>
      <c r="P2019" s="15"/>
    </row>
    <row r="2020" ht="15.75" customHeight="1">
      <c r="A2020" s="1"/>
      <c r="B2020" s="15"/>
      <c r="C2020" s="15"/>
      <c r="D2020" s="15"/>
      <c r="E2020" s="505">
        <v>3.0</v>
      </c>
      <c r="F2020" s="505">
        <v>2.0</v>
      </c>
      <c r="G2020" s="505">
        <v>2.0</v>
      </c>
      <c r="H2020" s="505">
        <v>2.0</v>
      </c>
      <c r="I2020" s="505">
        <v>9.0</v>
      </c>
      <c r="J2020" s="15"/>
      <c r="K2020" s="15"/>
      <c r="L2020" s="15"/>
      <c r="M2020" s="15"/>
      <c r="N2020" s="15"/>
      <c r="O2020" s="15"/>
      <c r="P2020" s="15"/>
    </row>
    <row r="2021" ht="15.75" customHeight="1">
      <c r="A2021" s="1"/>
      <c r="B2021" s="15"/>
      <c r="C2021" s="15"/>
      <c r="D2021" s="15"/>
      <c r="E2021" s="505">
        <v>3.0</v>
      </c>
      <c r="F2021" s="505">
        <v>2.0</v>
      </c>
      <c r="G2021" s="505">
        <v>2.0</v>
      </c>
      <c r="H2021" s="505">
        <v>2.0</v>
      </c>
      <c r="I2021" s="505">
        <v>9.0</v>
      </c>
      <c r="J2021" s="15"/>
      <c r="K2021" s="15"/>
      <c r="L2021" s="15"/>
      <c r="M2021" s="15"/>
      <c r="N2021" s="15"/>
      <c r="O2021" s="15"/>
      <c r="P2021" s="15"/>
    </row>
    <row r="2022" ht="15.75" customHeight="1">
      <c r="A2022" s="1"/>
      <c r="B2022" s="15"/>
      <c r="C2022" s="15"/>
      <c r="D2022" s="15"/>
      <c r="E2022" s="505">
        <v>3.0</v>
      </c>
      <c r="F2022" s="505">
        <v>2.0</v>
      </c>
      <c r="G2022" s="505">
        <v>2.0</v>
      </c>
      <c r="H2022" s="505">
        <v>2.0</v>
      </c>
      <c r="I2022" s="505">
        <v>9.0</v>
      </c>
      <c r="J2022" s="15"/>
      <c r="K2022" s="15"/>
      <c r="L2022" s="15"/>
      <c r="M2022" s="15"/>
      <c r="N2022" s="15"/>
      <c r="O2022" s="15"/>
      <c r="P2022" s="15"/>
    </row>
    <row r="2023" ht="15.75" customHeight="1">
      <c r="A2023" s="1"/>
      <c r="B2023" s="15"/>
      <c r="C2023" s="15"/>
      <c r="D2023" s="15"/>
      <c r="E2023" s="505">
        <v>3.0</v>
      </c>
      <c r="F2023" s="505">
        <v>2.0</v>
      </c>
      <c r="G2023" s="505">
        <v>2.0</v>
      </c>
      <c r="H2023" s="505">
        <v>2.0</v>
      </c>
      <c r="I2023" s="505">
        <v>9.0</v>
      </c>
      <c r="J2023" s="15"/>
      <c r="K2023" s="15"/>
      <c r="L2023" s="15"/>
      <c r="M2023" s="15"/>
      <c r="N2023" s="15"/>
      <c r="O2023" s="15"/>
      <c r="P2023" s="15"/>
    </row>
    <row r="2024" ht="15.75" customHeight="1">
      <c r="A2024" s="1"/>
      <c r="B2024" s="15"/>
      <c r="C2024" s="15"/>
      <c r="D2024" s="15"/>
      <c r="E2024" s="505">
        <v>3.0</v>
      </c>
      <c r="F2024" s="505">
        <v>2.0</v>
      </c>
      <c r="G2024" s="505">
        <v>2.0</v>
      </c>
      <c r="H2024" s="505">
        <v>2.0</v>
      </c>
      <c r="I2024" s="505">
        <v>9.0</v>
      </c>
      <c r="J2024" s="15"/>
      <c r="K2024" s="15"/>
      <c r="L2024" s="15"/>
      <c r="M2024" s="15"/>
      <c r="N2024" s="15"/>
      <c r="O2024" s="15"/>
      <c r="P2024" s="15"/>
    </row>
    <row r="2025" ht="15.75" customHeight="1">
      <c r="A2025" s="1"/>
      <c r="B2025" s="15"/>
      <c r="C2025" s="15"/>
      <c r="D2025" s="15"/>
      <c r="E2025" s="505">
        <v>3.0</v>
      </c>
      <c r="F2025" s="505">
        <v>2.0</v>
      </c>
      <c r="G2025" s="505">
        <v>2.0</v>
      </c>
      <c r="H2025" s="505">
        <v>2.0</v>
      </c>
      <c r="I2025" s="505">
        <v>9.0</v>
      </c>
      <c r="J2025" s="15"/>
      <c r="K2025" s="15"/>
      <c r="L2025" s="15"/>
      <c r="M2025" s="15"/>
      <c r="N2025" s="15"/>
      <c r="O2025" s="15"/>
      <c r="P2025" s="15"/>
    </row>
    <row r="2026" ht="15.75" customHeight="1">
      <c r="A2026" s="1"/>
      <c r="B2026" s="15"/>
      <c r="C2026" s="15"/>
      <c r="D2026" s="15"/>
      <c r="E2026" s="505">
        <v>3.0</v>
      </c>
      <c r="F2026" s="505">
        <v>2.0</v>
      </c>
      <c r="G2026" s="505">
        <v>3.0</v>
      </c>
      <c r="H2026" s="505">
        <v>2.0</v>
      </c>
      <c r="I2026" s="505">
        <v>10.0</v>
      </c>
      <c r="J2026" s="15"/>
      <c r="K2026" s="15"/>
      <c r="L2026" s="15"/>
      <c r="M2026" s="15"/>
      <c r="N2026" s="15"/>
      <c r="O2026" s="15"/>
      <c r="P2026" s="15"/>
    </row>
    <row r="2027" ht="15.75" customHeight="1">
      <c r="A2027" s="1"/>
      <c r="B2027" s="15"/>
      <c r="C2027" s="15"/>
      <c r="D2027" s="15"/>
      <c r="E2027" s="505">
        <v>3.0</v>
      </c>
      <c r="F2027" s="505">
        <v>2.0</v>
      </c>
      <c r="G2027" s="505">
        <v>3.0</v>
      </c>
      <c r="H2027" s="505">
        <v>2.0</v>
      </c>
      <c r="I2027" s="505">
        <v>10.0</v>
      </c>
      <c r="J2027" s="15"/>
      <c r="K2027" s="15"/>
      <c r="L2027" s="15"/>
      <c r="M2027" s="15"/>
      <c r="N2027" s="15"/>
      <c r="O2027" s="15"/>
      <c r="P2027" s="15"/>
    </row>
    <row r="2028" ht="15.75" customHeight="1">
      <c r="A2028" s="1"/>
      <c r="B2028" s="15"/>
      <c r="C2028" s="15"/>
      <c r="D2028" s="15"/>
      <c r="E2028" s="505"/>
      <c r="F2028" s="505"/>
      <c r="G2028" s="505"/>
      <c r="H2028" s="505"/>
      <c r="I2028" s="505"/>
      <c r="J2028" s="15"/>
      <c r="K2028" s="15"/>
      <c r="L2028" s="15"/>
      <c r="M2028" s="15"/>
      <c r="N2028" s="15"/>
      <c r="O2028" s="15"/>
      <c r="P2028" s="15"/>
    </row>
    <row r="2029" ht="15.75" customHeight="1">
      <c r="A2029" s="1"/>
      <c r="B2029" s="16"/>
      <c r="C2029" s="16"/>
      <c r="D2029" s="16"/>
      <c r="E2029" s="505"/>
      <c r="F2029" s="505"/>
      <c r="G2029" s="505"/>
      <c r="H2029" s="505"/>
      <c r="I2029" s="505"/>
      <c r="J2029" s="16"/>
      <c r="K2029" s="16"/>
      <c r="L2029" s="16"/>
      <c r="M2029" s="16"/>
      <c r="N2029" s="16"/>
      <c r="O2029" s="16"/>
      <c r="P2029" s="16"/>
    </row>
    <row r="2030" ht="15.75" customHeight="1">
      <c r="A2030" s="1"/>
      <c r="B2030" s="506" t="s">
        <v>489</v>
      </c>
      <c r="C2030" s="482" t="s">
        <v>490</v>
      </c>
      <c r="D2030" s="483" t="s">
        <v>491</v>
      </c>
      <c r="E2030" s="505">
        <v>3.0</v>
      </c>
      <c r="F2030" s="505">
        <v>2.0</v>
      </c>
      <c r="G2030" s="505">
        <v>3.0</v>
      </c>
      <c r="H2030" s="505">
        <v>2.0</v>
      </c>
      <c r="I2030" s="505">
        <v>10.0</v>
      </c>
      <c r="J2030" s="506">
        <v>9.5</v>
      </c>
      <c r="K2030" s="506">
        <v>2.0</v>
      </c>
      <c r="L2030" s="506">
        <v>3.0</v>
      </c>
      <c r="M2030" s="506">
        <v>2.0</v>
      </c>
      <c r="N2030" s="506">
        <v>4.0</v>
      </c>
      <c r="O2030" s="506">
        <v>11.0</v>
      </c>
      <c r="P2030" s="507">
        <f>SUM(J2030,O2030)</f>
        <v>20.5</v>
      </c>
    </row>
    <row r="2031" ht="15.75" customHeight="1">
      <c r="A2031" s="1"/>
      <c r="B2031" s="15"/>
      <c r="C2031" s="15"/>
      <c r="D2031" s="15"/>
      <c r="E2031" s="505">
        <v>3.0</v>
      </c>
      <c r="F2031" s="505">
        <v>2.0</v>
      </c>
      <c r="G2031" s="505">
        <v>3.0</v>
      </c>
      <c r="H2031" s="505">
        <v>2.0</v>
      </c>
      <c r="I2031" s="505">
        <v>10.0</v>
      </c>
      <c r="J2031" s="15"/>
      <c r="K2031" s="15"/>
      <c r="L2031" s="15"/>
      <c r="M2031" s="15"/>
      <c r="N2031" s="15"/>
      <c r="O2031" s="15"/>
      <c r="P2031" s="15"/>
    </row>
    <row r="2032" ht="15.75" customHeight="1">
      <c r="A2032" s="1"/>
      <c r="B2032" s="15"/>
      <c r="C2032" s="15"/>
      <c r="D2032" s="15"/>
      <c r="E2032" s="505">
        <v>3.0</v>
      </c>
      <c r="F2032" s="505">
        <v>2.0</v>
      </c>
      <c r="G2032" s="505">
        <v>3.0</v>
      </c>
      <c r="H2032" s="505">
        <v>2.0</v>
      </c>
      <c r="I2032" s="505">
        <v>10.0</v>
      </c>
      <c r="J2032" s="15"/>
      <c r="K2032" s="15"/>
      <c r="L2032" s="15"/>
      <c r="M2032" s="15"/>
      <c r="N2032" s="15"/>
      <c r="O2032" s="15"/>
      <c r="P2032" s="15"/>
    </row>
    <row r="2033" ht="15.75" customHeight="1">
      <c r="A2033" s="1"/>
      <c r="B2033" s="15"/>
      <c r="C2033" s="15"/>
      <c r="D2033" s="15"/>
      <c r="E2033" s="505">
        <v>3.0</v>
      </c>
      <c r="F2033" s="505">
        <v>2.0</v>
      </c>
      <c r="G2033" s="505">
        <v>2.0</v>
      </c>
      <c r="H2033" s="505">
        <v>2.0</v>
      </c>
      <c r="I2033" s="505">
        <v>9.0</v>
      </c>
      <c r="J2033" s="15"/>
      <c r="K2033" s="15"/>
      <c r="L2033" s="15"/>
      <c r="M2033" s="15"/>
      <c r="N2033" s="15"/>
      <c r="O2033" s="15"/>
      <c r="P2033" s="15"/>
    </row>
    <row r="2034" ht="15.75" customHeight="1">
      <c r="A2034" s="1"/>
      <c r="B2034" s="15"/>
      <c r="C2034" s="15"/>
      <c r="D2034" s="15"/>
      <c r="E2034" s="505">
        <v>3.0</v>
      </c>
      <c r="F2034" s="505">
        <v>2.0</v>
      </c>
      <c r="G2034" s="505">
        <v>2.0</v>
      </c>
      <c r="H2034" s="505">
        <v>2.0</v>
      </c>
      <c r="I2034" s="505">
        <v>9.0</v>
      </c>
      <c r="J2034" s="15"/>
      <c r="K2034" s="15"/>
      <c r="L2034" s="15"/>
      <c r="M2034" s="15"/>
      <c r="N2034" s="15"/>
      <c r="O2034" s="15"/>
      <c r="P2034" s="15"/>
    </row>
    <row r="2035" ht="15.75" customHeight="1">
      <c r="A2035" s="1"/>
      <c r="B2035" s="15"/>
      <c r="C2035" s="15"/>
      <c r="D2035" s="15"/>
      <c r="E2035" s="505">
        <v>3.0</v>
      </c>
      <c r="F2035" s="505">
        <v>2.0</v>
      </c>
      <c r="G2035" s="505">
        <v>2.0</v>
      </c>
      <c r="H2035" s="505">
        <v>2.0</v>
      </c>
      <c r="I2035" s="505">
        <v>9.0</v>
      </c>
      <c r="J2035" s="15"/>
      <c r="K2035" s="15"/>
      <c r="L2035" s="15"/>
      <c r="M2035" s="15"/>
      <c r="N2035" s="15"/>
      <c r="O2035" s="15"/>
      <c r="P2035" s="15"/>
    </row>
    <row r="2036" ht="15.75" customHeight="1">
      <c r="A2036" s="1"/>
      <c r="B2036" s="15"/>
      <c r="C2036" s="15"/>
      <c r="D2036" s="15"/>
      <c r="E2036" s="505">
        <v>3.0</v>
      </c>
      <c r="F2036" s="505">
        <v>2.0</v>
      </c>
      <c r="G2036" s="505">
        <v>2.0</v>
      </c>
      <c r="H2036" s="505">
        <v>2.0</v>
      </c>
      <c r="I2036" s="505">
        <v>9.0</v>
      </c>
      <c r="J2036" s="15"/>
      <c r="K2036" s="15"/>
      <c r="L2036" s="15"/>
      <c r="M2036" s="15"/>
      <c r="N2036" s="15"/>
      <c r="O2036" s="15"/>
      <c r="P2036" s="15"/>
    </row>
    <row r="2037" ht="15.75" customHeight="1">
      <c r="A2037" s="1"/>
      <c r="B2037" s="15"/>
      <c r="C2037" s="15"/>
      <c r="D2037" s="15"/>
      <c r="E2037" s="505">
        <v>3.0</v>
      </c>
      <c r="F2037" s="505">
        <v>2.0</v>
      </c>
      <c r="G2037" s="505">
        <v>2.0</v>
      </c>
      <c r="H2037" s="505">
        <v>2.0</v>
      </c>
      <c r="I2037" s="505">
        <v>9.0</v>
      </c>
      <c r="J2037" s="15"/>
      <c r="K2037" s="15"/>
      <c r="L2037" s="15"/>
      <c r="M2037" s="15"/>
      <c r="N2037" s="15"/>
      <c r="O2037" s="15"/>
      <c r="P2037" s="15"/>
    </row>
    <row r="2038" ht="15.75" customHeight="1">
      <c r="A2038" s="1"/>
      <c r="B2038" s="15"/>
      <c r="C2038" s="15"/>
      <c r="D2038" s="15"/>
      <c r="E2038" s="505">
        <v>3.0</v>
      </c>
      <c r="F2038" s="505">
        <v>2.0</v>
      </c>
      <c r="G2038" s="505">
        <v>2.0</v>
      </c>
      <c r="H2038" s="505">
        <v>2.0</v>
      </c>
      <c r="I2038" s="505">
        <v>9.0</v>
      </c>
      <c r="J2038" s="15"/>
      <c r="K2038" s="15"/>
      <c r="L2038" s="15"/>
      <c r="M2038" s="15"/>
      <c r="N2038" s="15"/>
      <c r="O2038" s="15"/>
      <c r="P2038" s="15"/>
    </row>
    <row r="2039" ht="15.75" customHeight="1">
      <c r="A2039" s="1"/>
      <c r="B2039" s="15"/>
      <c r="C2039" s="15"/>
      <c r="D2039" s="15"/>
      <c r="E2039" s="505">
        <v>3.0</v>
      </c>
      <c r="F2039" s="505">
        <v>2.0</v>
      </c>
      <c r="G2039" s="505">
        <v>2.0</v>
      </c>
      <c r="H2039" s="505">
        <v>2.0</v>
      </c>
      <c r="I2039" s="505">
        <v>9.0</v>
      </c>
      <c r="J2039" s="15"/>
      <c r="K2039" s="15"/>
      <c r="L2039" s="15"/>
      <c r="M2039" s="15"/>
      <c r="N2039" s="15"/>
      <c r="O2039" s="15"/>
      <c r="P2039" s="15"/>
    </row>
    <row r="2040" ht="15.75" customHeight="1">
      <c r="A2040" s="1"/>
      <c r="B2040" s="15"/>
      <c r="C2040" s="15"/>
      <c r="D2040" s="15"/>
      <c r="E2040" s="505">
        <v>3.0</v>
      </c>
      <c r="F2040" s="505">
        <v>2.0</v>
      </c>
      <c r="G2040" s="505">
        <v>3.0</v>
      </c>
      <c r="H2040" s="505">
        <v>2.0</v>
      </c>
      <c r="I2040" s="505">
        <v>10.0</v>
      </c>
      <c r="J2040" s="15"/>
      <c r="K2040" s="15"/>
      <c r="L2040" s="15"/>
      <c r="M2040" s="15"/>
      <c r="N2040" s="15"/>
      <c r="O2040" s="15"/>
      <c r="P2040" s="15"/>
    </row>
    <row r="2041" ht="15.75" customHeight="1">
      <c r="A2041" s="1"/>
      <c r="B2041" s="15"/>
      <c r="C2041" s="15"/>
      <c r="D2041" s="15"/>
      <c r="E2041" s="505">
        <v>3.0</v>
      </c>
      <c r="F2041" s="505">
        <v>2.0</v>
      </c>
      <c r="G2041" s="505">
        <v>3.0</v>
      </c>
      <c r="H2041" s="505">
        <v>2.0</v>
      </c>
      <c r="I2041" s="505">
        <v>10.0</v>
      </c>
      <c r="J2041" s="15"/>
      <c r="K2041" s="15"/>
      <c r="L2041" s="15"/>
      <c r="M2041" s="15"/>
      <c r="N2041" s="15"/>
      <c r="O2041" s="15"/>
      <c r="P2041" s="15"/>
    </row>
    <row r="2042" ht="15.75" customHeight="1">
      <c r="A2042" s="1"/>
      <c r="B2042" s="15"/>
      <c r="C2042" s="15"/>
      <c r="D2042" s="15"/>
      <c r="E2042" s="505"/>
      <c r="F2042" s="505"/>
      <c r="G2042" s="505"/>
      <c r="H2042" s="505"/>
      <c r="I2042" s="505"/>
      <c r="J2042" s="15"/>
      <c r="K2042" s="15"/>
      <c r="L2042" s="15"/>
      <c r="M2042" s="15"/>
      <c r="N2042" s="15"/>
      <c r="O2042" s="15"/>
      <c r="P2042" s="15"/>
    </row>
    <row r="2043" ht="15.75" customHeight="1">
      <c r="A2043" s="1"/>
      <c r="B2043" s="16"/>
      <c r="C2043" s="16"/>
      <c r="D2043" s="16"/>
      <c r="E2043" s="505"/>
      <c r="F2043" s="505"/>
      <c r="G2043" s="505"/>
      <c r="H2043" s="505"/>
      <c r="I2043" s="505"/>
      <c r="J2043" s="16"/>
      <c r="K2043" s="16"/>
      <c r="L2043" s="16"/>
      <c r="M2043" s="16"/>
      <c r="N2043" s="16"/>
      <c r="O2043" s="16"/>
      <c r="P2043" s="16"/>
    </row>
    <row r="2044" ht="15.75" customHeight="1">
      <c r="A2044" s="1"/>
      <c r="B2044" s="506" t="s">
        <v>492</v>
      </c>
      <c r="C2044" s="482" t="s">
        <v>493</v>
      </c>
      <c r="D2044" s="483" t="s">
        <v>494</v>
      </c>
      <c r="E2044" s="505">
        <v>3.0</v>
      </c>
      <c r="F2044" s="505">
        <v>2.0</v>
      </c>
      <c r="G2044" s="505">
        <v>2.0</v>
      </c>
      <c r="H2044" s="505">
        <v>2.0</v>
      </c>
      <c r="I2044" s="505">
        <v>9.0</v>
      </c>
      <c r="J2044" s="506">
        <v>9.5</v>
      </c>
      <c r="K2044" s="506">
        <v>2.0</v>
      </c>
      <c r="L2044" s="506">
        <v>3.0</v>
      </c>
      <c r="M2044" s="506">
        <v>2.0</v>
      </c>
      <c r="N2044" s="506">
        <v>4.0</v>
      </c>
      <c r="O2044" s="506">
        <v>11.0</v>
      </c>
      <c r="P2044" s="507">
        <f>SUM(J2044,O2044)</f>
        <v>20.5</v>
      </c>
    </row>
    <row r="2045" ht="15.75" customHeight="1">
      <c r="A2045" s="1"/>
      <c r="B2045" s="15"/>
      <c r="C2045" s="15"/>
      <c r="D2045" s="15"/>
      <c r="E2045" s="505">
        <v>3.0</v>
      </c>
      <c r="F2045" s="505">
        <v>2.0</v>
      </c>
      <c r="G2045" s="505">
        <v>2.0</v>
      </c>
      <c r="H2045" s="505">
        <v>2.0</v>
      </c>
      <c r="I2045" s="505">
        <v>9.0</v>
      </c>
      <c r="J2045" s="15"/>
      <c r="K2045" s="15"/>
      <c r="L2045" s="15"/>
      <c r="M2045" s="15"/>
      <c r="N2045" s="15"/>
      <c r="O2045" s="15"/>
      <c r="P2045" s="15"/>
    </row>
    <row r="2046" ht="15.75" customHeight="1">
      <c r="A2046" s="1"/>
      <c r="B2046" s="15"/>
      <c r="C2046" s="15"/>
      <c r="D2046" s="15"/>
      <c r="E2046" s="505">
        <v>2.0</v>
      </c>
      <c r="F2046" s="505">
        <v>2.0</v>
      </c>
      <c r="G2046" s="505">
        <v>3.0</v>
      </c>
      <c r="H2046" s="505">
        <v>2.0</v>
      </c>
      <c r="I2046" s="505">
        <v>9.0</v>
      </c>
      <c r="J2046" s="15"/>
      <c r="K2046" s="15"/>
      <c r="L2046" s="15"/>
      <c r="M2046" s="15"/>
      <c r="N2046" s="15"/>
      <c r="O2046" s="15"/>
      <c r="P2046" s="15"/>
    </row>
    <row r="2047" ht="15.75" customHeight="1">
      <c r="A2047" s="1"/>
      <c r="B2047" s="15"/>
      <c r="C2047" s="15"/>
      <c r="D2047" s="15"/>
      <c r="E2047" s="505">
        <v>2.0</v>
      </c>
      <c r="F2047" s="505">
        <v>2.0</v>
      </c>
      <c r="G2047" s="505">
        <v>3.0</v>
      </c>
      <c r="H2047" s="505">
        <v>2.0</v>
      </c>
      <c r="I2047" s="505">
        <v>9.0</v>
      </c>
      <c r="J2047" s="15"/>
      <c r="K2047" s="15"/>
      <c r="L2047" s="15"/>
      <c r="M2047" s="15"/>
      <c r="N2047" s="15"/>
      <c r="O2047" s="15"/>
      <c r="P2047" s="15"/>
    </row>
    <row r="2048" ht="15.75" customHeight="1">
      <c r="A2048" s="1"/>
      <c r="B2048" s="15"/>
      <c r="C2048" s="15"/>
      <c r="D2048" s="15"/>
      <c r="E2048" s="505">
        <v>3.0</v>
      </c>
      <c r="F2048" s="505">
        <v>2.0</v>
      </c>
      <c r="G2048" s="505">
        <v>3.0</v>
      </c>
      <c r="H2048" s="505">
        <v>2.0</v>
      </c>
      <c r="I2048" s="505">
        <v>10.0</v>
      </c>
      <c r="J2048" s="15"/>
      <c r="K2048" s="15"/>
      <c r="L2048" s="15"/>
      <c r="M2048" s="15"/>
      <c r="N2048" s="15"/>
      <c r="O2048" s="15"/>
      <c r="P2048" s="15"/>
    </row>
    <row r="2049" ht="15.75" customHeight="1">
      <c r="A2049" s="1"/>
      <c r="B2049" s="15"/>
      <c r="C2049" s="15"/>
      <c r="D2049" s="15"/>
      <c r="E2049" s="505">
        <v>3.0</v>
      </c>
      <c r="F2049" s="505">
        <v>2.0</v>
      </c>
      <c r="G2049" s="505">
        <v>3.0</v>
      </c>
      <c r="H2049" s="505">
        <v>2.0</v>
      </c>
      <c r="I2049" s="505">
        <v>10.0</v>
      </c>
      <c r="J2049" s="15"/>
      <c r="K2049" s="15"/>
      <c r="L2049" s="15"/>
      <c r="M2049" s="15"/>
      <c r="N2049" s="15"/>
      <c r="O2049" s="15"/>
      <c r="P2049" s="15"/>
    </row>
    <row r="2050" ht="15.75" customHeight="1">
      <c r="A2050" s="1"/>
      <c r="B2050" s="15"/>
      <c r="C2050" s="15"/>
      <c r="D2050" s="15"/>
      <c r="E2050" s="505">
        <v>3.0</v>
      </c>
      <c r="F2050" s="505">
        <v>2.0</v>
      </c>
      <c r="G2050" s="505">
        <v>2.0</v>
      </c>
      <c r="H2050" s="505">
        <v>2.0</v>
      </c>
      <c r="I2050" s="505">
        <v>9.0</v>
      </c>
      <c r="J2050" s="15"/>
      <c r="K2050" s="15"/>
      <c r="L2050" s="15"/>
      <c r="M2050" s="15"/>
      <c r="N2050" s="15"/>
      <c r="O2050" s="15"/>
      <c r="P2050" s="15"/>
    </row>
    <row r="2051" ht="15.75" customHeight="1">
      <c r="A2051" s="1"/>
      <c r="B2051" s="15"/>
      <c r="C2051" s="15"/>
      <c r="D2051" s="15"/>
      <c r="E2051" s="505">
        <v>2.0</v>
      </c>
      <c r="F2051" s="505">
        <v>2.0</v>
      </c>
      <c r="G2051" s="505">
        <v>3.0</v>
      </c>
      <c r="H2051" s="505">
        <v>2.0</v>
      </c>
      <c r="I2051" s="505">
        <v>9.0</v>
      </c>
      <c r="J2051" s="15"/>
      <c r="K2051" s="15"/>
      <c r="L2051" s="15"/>
      <c r="M2051" s="15"/>
      <c r="N2051" s="15"/>
      <c r="O2051" s="15"/>
      <c r="P2051" s="15"/>
    </row>
    <row r="2052" ht="15.75" customHeight="1">
      <c r="A2052" s="1"/>
      <c r="B2052" s="15"/>
      <c r="C2052" s="15"/>
      <c r="D2052" s="15"/>
      <c r="E2052" s="505">
        <v>3.0</v>
      </c>
      <c r="F2052" s="505">
        <v>2.0</v>
      </c>
      <c r="G2052" s="505">
        <v>3.0</v>
      </c>
      <c r="H2052" s="505">
        <v>2.0</v>
      </c>
      <c r="I2052" s="505">
        <v>10.0</v>
      </c>
      <c r="J2052" s="15"/>
      <c r="K2052" s="15"/>
      <c r="L2052" s="15"/>
      <c r="M2052" s="15"/>
      <c r="N2052" s="15"/>
      <c r="O2052" s="15"/>
      <c r="P2052" s="15"/>
    </row>
    <row r="2053" ht="15.75" customHeight="1">
      <c r="A2053" s="1"/>
      <c r="B2053" s="15"/>
      <c r="C2053" s="15"/>
      <c r="D2053" s="15"/>
      <c r="E2053" s="505">
        <v>3.0</v>
      </c>
      <c r="F2053" s="505">
        <v>2.0</v>
      </c>
      <c r="G2053" s="505">
        <v>3.0</v>
      </c>
      <c r="H2053" s="505">
        <v>2.0</v>
      </c>
      <c r="I2053" s="505">
        <v>10.0</v>
      </c>
      <c r="J2053" s="15"/>
      <c r="K2053" s="15"/>
      <c r="L2053" s="15"/>
      <c r="M2053" s="15"/>
      <c r="N2053" s="15"/>
      <c r="O2053" s="15"/>
      <c r="P2053" s="15"/>
    </row>
    <row r="2054" ht="15.75" customHeight="1">
      <c r="A2054" s="1"/>
      <c r="B2054" s="15"/>
      <c r="C2054" s="15"/>
      <c r="D2054" s="15"/>
      <c r="E2054" s="505">
        <v>3.0</v>
      </c>
      <c r="F2054" s="505">
        <v>2.0</v>
      </c>
      <c r="G2054" s="505">
        <v>3.0</v>
      </c>
      <c r="H2054" s="505">
        <v>2.0</v>
      </c>
      <c r="I2054" s="505">
        <v>10.0</v>
      </c>
      <c r="J2054" s="15"/>
      <c r="K2054" s="15"/>
      <c r="L2054" s="15"/>
      <c r="M2054" s="15"/>
      <c r="N2054" s="15"/>
      <c r="O2054" s="15"/>
      <c r="P2054" s="15"/>
    </row>
    <row r="2055" ht="15.75" customHeight="1">
      <c r="A2055" s="1"/>
      <c r="B2055" s="15"/>
      <c r="C2055" s="15"/>
      <c r="D2055" s="15"/>
      <c r="E2055" s="505">
        <v>3.0</v>
      </c>
      <c r="F2055" s="505">
        <v>2.0</v>
      </c>
      <c r="G2055" s="505">
        <v>3.0</v>
      </c>
      <c r="H2055" s="505">
        <v>2.0</v>
      </c>
      <c r="I2055" s="505">
        <v>10.0</v>
      </c>
      <c r="J2055" s="15"/>
      <c r="K2055" s="15"/>
      <c r="L2055" s="15"/>
      <c r="M2055" s="15"/>
      <c r="N2055" s="15"/>
      <c r="O2055" s="15"/>
      <c r="P2055" s="15"/>
    </row>
    <row r="2056" ht="15.75" customHeight="1">
      <c r="A2056" s="1"/>
      <c r="B2056" s="15"/>
      <c r="C2056" s="15"/>
      <c r="D2056" s="15"/>
      <c r="E2056" s="505">
        <v>3.0</v>
      </c>
      <c r="F2056" s="505">
        <v>2.0</v>
      </c>
      <c r="G2056" s="505">
        <v>3.0</v>
      </c>
      <c r="H2056" s="505">
        <v>2.0</v>
      </c>
      <c r="I2056" s="505">
        <v>10.0</v>
      </c>
      <c r="J2056" s="15"/>
      <c r="K2056" s="15"/>
      <c r="L2056" s="15"/>
      <c r="M2056" s="15"/>
      <c r="N2056" s="15"/>
      <c r="O2056" s="15"/>
      <c r="P2056" s="15"/>
    </row>
    <row r="2057" ht="15.75" customHeight="1">
      <c r="A2057" s="1"/>
      <c r="B2057" s="16"/>
      <c r="C2057" s="16"/>
      <c r="D2057" s="16"/>
      <c r="E2057" s="505">
        <v>3.0</v>
      </c>
      <c r="F2057" s="505">
        <v>2.0</v>
      </c>
      <c r="G2057" s="505">
        <v>3.0</v>
      </c>
      <c r="H2057" s="505">
        <v>2.0</v>
      </c>
      <c r="I2057" s="505">
        <v>10.0</v>
      </c>
      <c r="J2057" s="16"/>
      <c r="K2057" s="16"/>
      <c r="L2057" s="16"/>
      <c r="M2057" s="16"/>
      <c r="N2057" s="16"/>
      <c r="O2057" s="16"/>
      <c r="P2057" s="16"/>
    </row>
    <row r="2058" ht="15.75" customHeight="1">
      <c r="A2058" s="1"/>
      <c r="B2058" s="506" t="s">
        <v>495</v>
      </c>
      <c r="C2058" s="482" t="s">
        <v>496</v>
      </c>
      <c r="D2058" s="483" t="s">
        <v>497</v>
      </c>
      <c r="E2058" s="505">
        <v>3.0</v>
      </c>
      <c r="F2058" s="505">
        <v>2.0</v>
      </c>
      <c r="G2058" s="505">
        <v>3.0</v>
      </c>
      <c r="H2058" s="505">
        <v>2.0</v>
      </c>
      <c r="I2058" s="505">
        <v>10.0</v>
      </c>
      <c r="J2058" s="506">
        <v>9.7</v>
      </c>
      <c r="K2058" s="506">
        <v>3.0</v>
      </c>
      <c r="L2058" s="506">
        <v>3.0</v>
      </c>
      <c r="M2058" s="506">
        <v>2.0</v>
      </c>
      <c r="N2058" s="506">
        <v>4.0</v>
      </c>
      <c r="O2058" s="506">
        <v>12.0</v>
      </c>
      <c r="P2058" s="507">
        <f>SUM(J2058,O2058)</f>
        <v>21.7</v>
      </c>
    </row>
    <row r="2059" ht="15.75" customHeight="1">
      <c r="A2059" s="1"/>
      <c r="B2059" s="15"/>
      <c r="C2059" s="15"/>
      <c r="D2059" s="15"/>
      <c r="E2059" s="505">
        <v>3.0</v>
      </c>
      <c r="F2059" s="505">
        <v>2.0</v>
      </c>
      <c r="G2059" s="505">
        <v>3.0</v>
      </c>
      <c r="H2059" s="505">
        <v>2.0</v>
      </c>
      <c r="I2059" s="505">
        <v>10.0</v>
      </c>
      <c r="J2059" s="15"/>
      <c r="K2059" s="15"/>
      <c r="L2059" s="15"/>
      <c r="M2059" s="15"/>
      <c r="N2059" s="15"/>
      <c r="O2059" s="15"/>
      <c r="P2059" s="15"/>
    </row>
    <row r="2060" ht="15.75" customHeight="1">
      <c r="A2060" s="1"/>
      <c r="B2060" s="15"/>
      <c r="C2060" s="15"/>
      <c r="D2060" s="15"/>
      <c r="E2060" s="505">
        <v>3.0</v>
      </c>
      <c r="F2060" s="505">
        <v>2.0</v>
      </c>
      <c r="G2060" s="505">
        <v>3.0</v>
      </c>
      <c r="H2060" s="505">
        <v>2.0</v>
      </c>
      <c r="I2060" s="505">
        <v>10.0</v>
      </c>
      <c r="J2060" s="15"/>
      <c r="K2060" s="15"/>
      <c r="L2060" s="15"/>
      <c r="M2060" s="15"/>
      <c r="N2060" s="15"/>
      <c r="O2060" s="15"/>
      <c r="P2060" s="15"/>
    </row>
    <row r="2061" ht="15.75" customHeight="1">
      <c r="A2061" s="1"/>
      <c r="B2061" s="15"/>
      <c r="C2061" s="15"/>
      <c r="D2061" s="15"/>
      <c r="E2061" s="505">
        <v>3.0</v>
      </c>
      <c r="F2061" s="505">
        <v>2.0</v>
      </c>
      <c r="G2061" s="505">
        <v>3.0</v>
      </c>
      <c r="H2061" s="505">
        <v>2.0</v>
      </c>
      <c r="I2061" s="505">
        <v>10.0</v>
      </c>
      <c r="J2061" s="15"/>
      <c r="K2061" s="15"/>
      <c r="L2061" s="15"/>
      <c r="M2061" s="15"/>
      <c r="N2061" s="15"/>
      <c r="O2061" s="15"/>
      <c r="P2061" s="15"/>
    </row>
    <row r="2062" ht="15.75" customHeight="1">
      <c r="A2062" s="1"/>
      <c r="B2062" s="15"/>
      <c r="C2062" s="15"/>
      <c r="D2062" s="15"/>
      <c r="E2062" s="505">
        <v>3.0</v>
      </c>
      <c r="F2062" s="505">
        <v>2.0</v>
      </c>
      <c r="G2062" s="505">
        <v>3.0</v>
      </c>
      <c r="H2062" s="505">
        <v>2.0</v>
      </c>
      <c r="I2062" s="505">
        <v>10.0</v>
      </c>
      <c r="J2062" s="15"/>
      <c r="K2062" s="15"/>
      <c r="L2062" s="15"/>
      <c r="M2062" s="15"/>
      <c r="N2062" s="15"/>
      <c r="O2062" s="15"/>
      <c r="P2062" s="15"/>
    </row>
    <row r="2063" ht="15.75" customHeight="1">
      <c r="A2063" s="1"/>
      <c r="B2063" s="15"/>
      <c r="C2063" s="15"/>
      <c r="D2063" s="15"/>
      <c r="E2063" s="505">
        <v>3.0</v>
      </c>
      <c r="F2063" s="505">
        <v>2.0</v>
      </c>
      <c r="G2063" s="505">
        <v>3.0</v>
      </c>
      <c r="H2063" s="505">
        <v>2.0</v>
      </c>
      <c r="I2063" s="505">
        <v>10.0</v>
      </c>
      <c r="J2063" s="15"/>
      <c r="K2063" s="15"/>
      <c r="L2063" s="15"/>
      <c r="M2063" s="15"/>
      <c r="N2063" s="15"/>
      <c r="O2063" s="15"/>
      <c r="P2063" s="15"/>
    </row>
    <row r="2064" ht="15.75" customHeight="1">
      <c r="A2064" s="1"/>
      <c r="B2064" s="15"/>
      <c r="C2064" s="15"/>
      <c r="D2064" s="15"/>
      <c r="E2064" s="505">
        <v>3.0</v>
      </c>
      <c r="F2064" s="505">
        <v>2.0</v>
      </c>
      <c r="G2064" s="505">
        <v>2.0</v>
      </c>
      <c r="H2064" s="505">
        <v>2.0</v>
      </c>
      <c r="I2064" s="505">
        <v>9.0</v>
      </c>
      <c r="J2064" s="15"/>
      <c r="K2064" s="15"/>
      <c r="L2064" s="15"/>
      <c r="M2064" s="15"/>
      <c r="N2064" s="15"/>
      <c r="O2064" s="15"/>
      <c r="P2064" s="15"/>
    </row>
    <row r="2065" ht="15.75" customHeight="1">
      <c r="A2065" s="1"/>
      <c r="B2065" s="15"/>
      <c r="C2065" s="15"/>
      <c r="D2065" s="15"/>
      <c r="E2065" s="505">
        <v>3.0</v>
      </c>
      <c r="F2065" s="505">
        <v>2.0</v>
      </c>
      <c r="G2065" s="505">
        <v>2.0</v>
      </c>
      <c r="H2065" s="505">
        <v>2.0</v>
      </c>
      <c r="I2065" s="505">
        <v>9.0</v>
      </c>
      <c r="J2065" s="15"/>
      <c r="K2065" s="15"/>
      <c r="L2065" s="15"/>
      <c r="M2065" s="15"/>
      <c r="N2065" s="15"/>
      <c r="O2065" s="15"/>
      <c r="P2065" s="15"/>
    </row>
    <row r="2066" ht="15.75" customHeight="1">
      <c r="A2066" s="1"/>
      <c r="B2066" s="15"/>
      <c r="C2066" s="15"/>
      <c r="D2066" s="15"/>
      <c r="E2066" s="505">
        <v>3.0</v>
      </c>
      <c r="F2066" s="505">
        <v>2.0</v>
      </c>
      <c r="G2066" s="505">
        <v>2.0</v>
      </c>
      <c r="H2066" s="505">
        <v>2.0</v>
      </c>
      <c r="I2066" s="505">
        <v>9.0</v>
      </c>
      <c r="J2066" s="15"/>
      <c r="K2066" s="15"/>
      <c r="L2066" s="15"/>
      <c r="M2066" s="15"/>
      <c r="N2066" s="15"/>
      <c r="O2066" s="15"/>
      <c r="P2066" s="15"/>
    </row>
    <row r="2067" ht="15.75" customHeight="1">
      <c r="A2067" s="1"/>
      <c r="B2067" s="15"/>
      <c r="C2067" s="15"/>
      <c r="D2067" s="15"/>
      <c r="E2067" s="505">
        <v>3.0</v>
      </c>
      <c r="F2067" s="505">
        <v>2.0</v>
      </c>
      <c r="G2067" s="505">
        <v>2.0</v>
      </c>
      <c r="H2067" s="505">
        <v>2.0</v>
      </c>
      <c r="I2067" s="505">
        <v>9.0</v>
      </c>
      <c r="J2067" s="15"/>
      <c r="K2067" s="15"/>
      <c r="L2067" s="15"/>
      <c r="M2067" s="15"/>
      <c r="N2067" s="15"/>
      <c r="O2067" s="15"/>
      <c r="P2067" s="15"/>
    </row>
    <row r="2068" ht="15.75" customHeight="1">
      <c r="A2068" s="1"/>
      <c r="B2068" s="15"/>
      <c r="C2068" s="15"/>
      <c r="D2068" s="15"/>
      <c r="E2068" s="505">
        <v>3.0</v>
      </c>
      <c r="F2068" s="505">
        <v>2.0</v>
      </c>
      <c r="G2068" s="505">
        <v>3.0</v>
      </c>
      <c r="H2068" s="505">
        <v>2.0</v>
      </c>
      <c r="I2068" s="505">
        <v>10.0</v>
      </c>
      <c r="J2068" s="15"/>
      <c r="K2068" s="15"/>
      <c r="L2068" s="15"/>
      <c r="M2068" s="15"/>
      <c r="N2068" s="15"/>
      <c r="O2068" s="15"/>
      <c r="P2068" s="15"/>
    </row>
    <row r="2069" ht="15.75" customHeight="1">
      <c r="A2069" s="1"/>
      <c r="B2069" s="15"/>
      <c r="C2069" s="15"/>
      <c r="D2069" s="15"/>
      <c r="E2069" s="505">
        <v>3.0</v>
      </c>
      <c r="F2069" s="505">
        <v>2.0</v>
      </c>
      <c r="G2069" s="505">
        <v>3.0</v>
      </c>
      <c r="H2069" s="505">
        <v>2.0</v>
      </c>
      <c r="I2069" s="505">
        <v>10.0</v>
      </c>
      <c r="J2069" s="15"/>
      <c r="K2069" s="15"/>
      <c r="L2069" s="15"/>
      <c r="M2069" s="15"/>
      <c r="N2069" s="15"/>
      <c r="O2069" s="15"/>
      <c r="P2069" s="15"/>
    </row>
    <row r="2070" ht="15.75" customHeight="1">
      <c r="A2070" s="1"/>
      <c r="B2070" s="15"/>
      <c r="C2070" s="15"/>
      <c r="D2070" s="15"/>
      <c r="E2070" s="505">
        <v>3.0</v>
      </c>
      <c r="F2070" s="505">
        <v>2.0</v>
      </c>
      <c r="G2070" s="505">
        <v>3.0</v>
      </c>
      <c r="H2070" s="505">
        <v>2.0</v>
      </c>
      <c r="I2070" s="505">
        <v>10.0</v>
      </c>
      <c r="J2070" s="15"/>
      <c r="K2070" s="15"/>
      <c r="L2070" s="15"/>
      <c r="M2070" s="15"/>
      <c r="N2070" s="15"/>
      <c r="O2070" s="15"/>
      <c r="P2070" s="15"/>
    </row>
    <row r="2071" ht="15.75" customHeight="1">
      <c r="A2071" s="1"/>
      <c r="B2071" s="16"/>
      <c r="C2071" s="16"/>
      <c r="D2071" s="16"/>
      <c r="E2071" s="505">
        <v>3.0</v>
      </c>
      <c r="F2071" s="505">
        <v>2.0</v>
      </c>
      <c r="G2071" s="505">
        <v>3.0</v>
      </c>
      <c r="H2071" s="505">
        <v>2.0</v>
      </c>
      <c r="I2071" s="505">
        <v>10.0</v>
      </c>
      <c r="J2071" s="16"/>
      <c r="K2071" s="16"/>
      <c r="L2071" s="16"/>
      <c r="M2071" s="16"/>
      <c r="N2071" s="16"/>
      <c r="O2071" s="16"/>
      <c r="P2071" s="16"/>
    </row>
    <row r="2072" ht="15.75" customHeight="1">
      <c r="A2072" s="1"/>
      <c r="B2072" s="506" t="s">
        <v>498</v>
      </c>
      <c r="C2072" s="482" t="s">
        <v>499</v>
      </c>
      <c r="D2072" s="483" t="s">
        <v>500</v>
      </c>
      <c r="E2072" s="505">
        <v>3.0</v>
      </c>
      <c r="F2072" s="505">
        <v>2.0</v>
      </c>
      <c r="G2072" s="505">
        <v>3.0</v>
      </c>
      <c r="H2072" s="505">
        <v>2.0</v>
      </c>
      <c r="I2072" s="505">
        <v>10.0</v>
      </c>
      <c r="J2072" s="506">
        <v>9.25</v>
      </c>
      <c r="K2072" s="506">
        <v>3.0</v>
      </c>
      <c r="L2072" s="506">
        <v>3.0</v>
      </c>
      <c r="M2072" s="506">
        <v>2.0</v>
      </c>
      <c r="N2072" s="506">
        <v>5.0</v>
      </c>
      <c r="O2072" s="506">
        <v>13.0</v>
      </c>
      <c r="P2072" s="507">
        <f>SUM(J2072,O2072)</f>
        <v>22.25</v>
      </c>
    </row>
    <row r="2073" ht="15.75" customHeight="1">
      <c r="A2073" s="1"/>
      <c r="B2073" s="15"/>
      <c r="C2073" s="15"/>
      <c r="D2073" s="15"/>
      <c r="E2073" s="505">
        <v>3.0</v>
      </c>
      <c r="F2073" s="505">
        <v>2.0</v>
      </c>
      <c r="G2073" s="505">
        <v>3.0</v>
      </c>
      <c r="H2073" s="505">
        <v>2.0</v>
      </c>
      <c r="I2073" s="505">
        <v>10.0</v>
      </c>
      <c r="J2073" s="15"/>
      <c r="K2073" s="15"/>
      <c r="L2073" s="15"/>
      <c r="M2073" s="15"/>
      <c r="N2073" s="15"/>
      <c r="O2073" s="15"/>
      <c r="P2073" s="15"/>
    </row>
    <row r="2074" ht="15.75" customHeight="1">
      <c r="A2074" s="1"/>
      <c r="B2074" s="15"/>
      <c r="C2074" s="15"/>
      <c r="D2074" s="15"/>
      <c r="E2074" s="505">
        <v>3.0</v>
      </c>
      <c r="F2074" s="505">
        <v>2.0</v>
      </c>
      <c r="G2074" s="505">
        <v>3.0</v>
      </c>
      <c r="H2074" s="505">
        <v>2.0</v>
      </c>
      <c r="I2074" s="505">
        <v>10.0</v>
      </c>
      <c r="J2074" s="15"/>
      <c r="K2074" s="15"/>
      <c r="L2074" s="15"/>
      <c r="M2074" s="15"/>
      <c r="N2074" s="15"/>
      <c r="O2074" s="15"/>
      <c r="P2074" s="15"/>
    </row>
    <row r="2075" ht="15.75" customHeight="1">
      <c r="A2075" s="1"/>
      <c r="B2075" s="15"/>
      <c r="C2075" s="15"/>
      <c r="D2075" s="15"/>
      <c r="E2075" s="505">
        <v>3.0</v>
      </c>
      <c r="F2075" s="505">
        <v>2.0</v>
      </c>
      <c r="G2075" s="505">
        <v>2.0</v>
      </c>
      <c r="H2075" s="505">
        <v>2.0</v>
      </c>
      <c r="I2075" s="505">
        <v>9.0</v>
      </c>
      <c r="J2075" s="15"/>
      <c r="K2075" s="15"/>
      <c r="L2075" s="15"/>
      <c r="M2075" s="15"/>
      <c r="N2075" s="15"/>
      <c r="O2075" s="15"/>
      <c r="P2075" s="15"/>
    </row>
    <row r="2076" ht="15.75" customHeight="1">
      <c r="A2076" s="1"/>
      <c r="B2076" s="15"/>
      <c r="C2076" s="15"/>
      <c r="D2076" s="15"/>
      <c r="E2076" s="505">
        <v>2.0</v>
      </c>
      <c r="F2076" s="505">
        <v>2.0</v>
      </c>
      <c r="G2076" s="505">
        <v>3.0</v>
      </c>
      <c r="H2076" s="505">
        <v>2.0</v>
      </c>
      <c r="I2076" s="505">
        <v>9.0</v>
      </c>
      <c r="J2076" s="15"/>
      <c r="K2076" s="15"/>
      <c r="L2076" s="15"/>
      <c r="M2076" s="15"/>
      <c r="N2076" s="15"/>
      <c r="O2076" s="15"/>
      <c r="P2076" s="15"/>
    </row>
    <row r="2077" ht="15.75" customHeight="1">
      <c r="A2077" s="1"/>
      <c r="B2077" s="15"/>
      <c r="C2077" s="15"/>
      <c r="D2077" s="15"/>
      <c r="E2077" s="505">
        <v>3.0</v>
      </c>
      <c r="F2077" s="505">
        <v>2.0</v>
      </c>
      <c r="G2077" s="505">
        <v>2.0</v>
      </c>
      <c r="H2077" s="505">
        <v>2.0</v>
      </c>
      <c r="I2077" s="505">
        <v>9.0</v>
      </c>
      <c r="J2077" s="15"/>
      <c r="K2077" s="15"/>
      <c r="L2077" s="15"/>
      <c r="M2077" s="15"/>
      <c r="N2077" s="15"/>
      <c r="O2077" s="15"/>
      <c r="P2077" s="15"/>
    </row>
    <row r="2078" ht="15.75" customHeight="1">
      <c r="A2078" s="1"/>
      <c r="B2078" s="15"/>
      <c r="C2078" s="15"/>
      <c r="D2078" s="15"/>
      <c r="E2078" s="505">
        <v>2.0</v>
      </c>
      <c r="F2078" s="505">
        <v>1.0</v>
      </c>
      <c r="G2078" s="505">
        <v>3.0</v>
      </c>
      <c r="H2078" s="505">
        <v>2.0</v>
      </c>
      <c r="I2078" s="505">
        <v>8.0</v>
      </c>
      <c r="J2078" s="15"/>
      <c r="K2078" s="15"/>
      <c r="L2078" s="15"/>
      <c r="M2078" s="15"/>
      <c r="N2078" s="15"/>
      <c r="O2078" s="15"/>
      <c r="P2078" s="15"/>
    </row>
    <row r="2079" ht="15.75" customHeight="1">
      <c r="A2079" s="1"/>
      <c r="B2079" s="15"/>
      <c r="C2079" s="15"/>
      <c r="D2079" s="15"/>
      <c r="E2079" s="505">
        <v>3.0</v>
      </c>
      <c r="F2079" s="505">
        <v>1.0</v>
      </c>
      <c r="G2079" s="505">
        <v>2.0</v>
      </c>
      <c r="H2079" s="505">
        <v>2.0</v>
      </c>
      <c r="I2079" s="505">
        <v>8.0</v>
      </c>
      <c r="J2079" s="15"/>
      <c r="K2079" s="15"/>
      <c r="L2079" s="15"/>
      <c r="M2079" s="15"/>
      <c r="N2079" s="15"/>
      <c r="O2079" s="15"/>
      <c r="P2079" s="15"/>
    </row>
    <row r="2080" ht="15.75" customHeight="1">
      <c r="A2080" s="1"/>
      <c r="B2080" s="15"/>
      <c r="C2080" s="15"/>
      <c r="D2080" s="15"/>
      <c r="E2080" s="505">
        <v>3.0</v>
      </c>
      <c r="F2080" s="505">
        <v>2.0</v>
      </c>
      <c r="G2080" s="505">
        <v>2.0</v>
      </c>
      <c r="H2080" s="505">
        <v>2.0</v>
      </c>
      <c r="I2080" s="505">
        <v>9.0</v>
      </c>
      <c r="J2080" s="15"/>
      <c r="K2080" s="15"/>
      <c r="L2080" s="15"/>
      <c r="M2080" s="15"/>
      <c r="N2080" s="15"/>
      <c r="O2080" s="15"/>
      <c r="P2080" s="15"/>
    </row>
    <row r="2081" ht="15.75" customHeight="1">
      <c r="A2081" s="1"/>
      <c r="B2081" s="15"/>
      <c r="C2081" s="15"/>
      <c r="D2081" s="15"/>
      <c r="E2081" s="505">
        <v>2.0</v>
      </c>
      <c r="F2081" s="505">
        <v>2.0</v>
      </c>
      <c r="G2081" s="505">
        <v>3.0</v>
      </c>
      <c r="H2081" s="505">
        <v>2.0</v>
      </c>
      <c r="I2081" s="505">
        <v>9.0</v>
      </c>
      <c r="J2081" s="15"/>
      <c r="K2081" s="15"/>
      <c r="L2081" s="15"/>
      <c r="M2081" s="15"/>
      <c r="N2081" s="15"/>
      <c r="O2081" s="15"/>
      <c r="P2081" s="15"/>
    </row>
    <row r="2082" ht="15.75" customHeight="1">
      <c r="A2082" s="1"/>
      <c r="B2082" s="15"/>
      <c r="C2082" s="15"/>
      <c r="D2082" s="15"/>
      <c r="E2082" s="505">
        <v>3.0</v>
      </c>
      <c r="F2082" s="505">
        <v>2.0</v>
      </c>
      <c r="G2082" s="505">
        <v>3.0</v>
      </c>
      <c r="H2082" s="505">
        <v>2.0</v>
      </c>
      <c r="I2082" s="505">
        <v>10.0</v>
      </c>
      <c r="J2082" s="15"/>
      <c r="K2082" s="15"/>
      <c r="L2082" s="15"/>
      <c r="M2082" s="15"/>
      <c r="N2082" s="15"/>
      <c r="O2082" s="15"/>
      <c r="P2082" s="15"/>
    </row>
    <row r="2083" ht="15.75" customHeight="1">
      <c r="A2083" s="1"/>
      <c r="B2083" s="15"/>
      <c r="C2083" s="15"/>
      <c r="D2083" s="15"/>
      <c r="E2083" s="505">
        <v>3.0</v>
      </c>
      <c r="F2083" s="505">
        <v>2.0</v>
      </c>
      <c r="G2083" s="505">
        <v>3.0</v>
      </c>
      <c r="H2083" s="505">
        <v>2.0</v>
      </c>
      <c r="I2083" s="505">
        <v>10.0</v>
      </c>
      <c r="J2083" s="15"/>
      <c r="K2083" s="15"/>
      <c r="L2083" s="15"/>
      <c r="M2083" s="15"/>
      <c r="N2083" s="15"/>
      <c r="O2083" s="15"/>
      <c r="P2083" s="15"/>
    </row>
    <row r="2084" ht="15.75" customHeight="1">
      <c r="A2084" s="1"/>
      <c r="B2084" s="15"/>
      <c r="C2084" s="15"/>
      <c r="D2084" s="15"/>
      <c r="E2084" s="505"/>
      <c r="F2084" s="505"/>
      <c r="G2084" s="505"/>
      <c r="H2084" s="505"/>
      <c r="I2084" s="505"/>
      <c r="J2084" s="15"/>
      <c r="K2084" s="15"/>
      <c r="L2084" s="15"/>
      <c r="M2084" s="15"/>
      <c r="N2084" s="15"/>
      <c r="O2084" s="15"/>
      <c r="P2084" s="15"/>
    </row>
    <row r="2085" ht="15.75" customHeight="1">
      <c r="A2085" s="1"/>
      <c r="B2085" s="16"/>
      <c r="C2085" s="16"/>
      <c r="D2085" s="16"/>
      <c r="E2085" s="505"/>
      <c r="F2085" s="505"/>
      <c r="G2085" s="505"/>
      <c r="H2085" s="505"/>
      <c r="I2085" s="505"/>
      <c r="J2085" s="16"/>
      <c r="K2085" s="16"/>
      <c r="L2085" s="16"/>
      <c r="M2085" s="16"/>
      <c r="N2085" s="16"/>
      <c r="O2085" s="16"/>
      <c r="P2085" s="16"/>
    </row>
    <row r="2086" ht="15.75" customHeight="1">
      <c r="A2086" s="1"/>
      <c r="B2086" s="506" t="s">
        <v>501</v>
      </c>
      <c r="C2086" s="482" t="s">
        <v>502</v>
      </c>
      <c r="D2086" s="483" t="s">
        <v>503</v>
      </c>
      <c r="E2086" s="505">
        <v>3.0</v>
      </c>
      <c r="F2086" s="505">
        <v>2.0</v>
      </c>
      <c r="G2086" s="505">
        <v>3.0</v>
      </c>
      <c r="H2086" s="505">
        <v>2.0</v>
      </c>
      <c r="I2086" s="505">
        <v>10.0</v>
      </c>
      <c r="J2086" s="506">
        <v>9.25</v>
      </c>
      <c r="K2086" s="506">
        <v>3.0</v>
      </c>
      <c r="L2086" s="506">
        <v>4.0</v>
      </c>
      <c r="M2086" s="506">
        <v>3.0</v>
      </c>
      <c r="N2086" s="506">
        <v>5.0</v>
      </c>
      <c r="O2086" s="506">
        <v>15.0</v>
      </c>
      <c r="P2086" s="507">
        <f>SUM(J2086,O2086)</f>
        <v>24.25</v>
      </c>
    </row>
    <row r="2087" ht="15.75" customHeight="1">
      <c r="A2087" s="1"/>
      <c r="B2087" s="15"/>
      <c r="C2087" s="15"/>
      <c r="D2087" s="15"/>
      <c r="E2087" s="505">
        <v>3.0</v>
      </c>
      <c r="F2087" s="505">
        <v>2.0</v>
      </c>
      <c r="G2087" s="505">
        <v>3.0</v>
      </c>
      <c r="H2087" s="505">
        <v>2.0</v>
      </c>
      <c r="I2087" s="505">
        <v>10.0</v>
      </c>
      <c r="J2087" s="15"/>
      <c r="K2087" s="15"/>
      <c r="L2087" s="15"/>
      <c r="M2087" s="15"/>
      <c r="N2087" s="15"/>
      <c r="O2087" s="15"/>
      <c r="P2087" s="15"/>
    </row>
    <row r="2088" ht="15.75" customHeight="1">
      <c r="A2088" s="1"/>
      <c r="B2088" s="15"/>
      <c r="C2088" s="15"/>
      <c r="D2088" s="15"/>
      <c r="E2088" s="505">
        <v>3.0</v>
      </c>
      <c r="F2088" s="505">
        <v>2.0</v>
      </c>
      <c r="G2088" s="505">
        <v>3.0</v>
      </c>
      <c r="H2088" s="505">
        <v>2.0</v>
      </c>
      <c r="I2088" s="505">
        <v>10.0</v>
      </c>
      <c r="J2088" s="15"/>
      <c r="K2088" s="15"/>
      <c r="L2088" s="15"/>
      <c r="M2088" s="15"/>
      <c r="N2088" s="15"/>
      <c r="O2088" s="15"/>
      <c r="P2088" s="15"/>
    </row>
    <row r="2089" ht="15.75" customHeight="1">
      <c r="A2089" s="1"/>
      <c r="B2089" s="15"/>
      <c r="C2089" s="15"/>
      <c r="D2089" s="15"/>
      <c r="E2089" s="505">
        <v>3.0</v>
      </c>
      <c r="F2089" s="505">
        <v>2.0</v>
      </c>
      <c r="G2089" s="505">
        <v>2.0</v>
      </c>
      <c r="H2089" s="505">
        <v>2.0</v>
      </c>
      <c r="I2089" s="505">
        <v>9.0</v>
      </c>
      <c r="J2089" s="15"/>
      <c r="K2089" s="15"/>
      <c r="L2089" s="15"/>
      <c r="M2089" s="15"/>
      <c r="N2089" s="15"/>
      <c r="O2089" s="15"/>
      <c r="P2089" s="15"/>
    </row>
    <row r="2090" ht="15.75" customHeight="1">
      <c r="A2090" s="1"/>
      <c r="B2090" s="15"/>
      <c r="C2090" s="15"/>
      <c r="D2090" s="15"/>
      <c r="E2090" s="505">
        <v>2.0</v>
      </c>
      <c r="F2090" s="505">
        <v>2.0</v>
      </c>
      <c r="G2090" s="505">
        <v>3.0</v>
      </c>
      <c r="H2090" s="505">
        <v>2.0</v>
      </c>
      <c r="I2090" s="505">
        <v>9.0</v>
      </c>
      <c r="J2090" s="15"/>
      <c r="K2090" s="15"/>
      <c r="L2090" s="15"/>
      <c r="M2090" s="15"/>
      <c r="N2090" s="15"/>
      <c r="O2090" s="15"/>
      <c r="P2090" s="15"/>
    </row>
    <row r="2091" ht="15.75" customHeight="1">
      <c r="A2091" s="1"/>
      <c r="B2091" s="15"/>
      <c r="C2091" s="15"/>
      <c r="D2091" s="15"/>
      <c r="E2091" s="505">
        <v>3.0</v>
      </c>
      <c r="F2091" s="505">
        <v>2.0</v>
      </c>
      <c r="G2091" s="505">
        <v>2.0</v>
      </c>
      <c r="H2091" s="505">
        <v>2.0</v>
      </c>
      <c r="I2091" s="505">
        <v>9.0</v>
      </c>
      <c r="J2091" s="15"/>
      <c r="K2091" s="15"/>
      <c r="L2091" s="15"/>
      <c r="M2091" s="15"/>
      <c r="N2091" s="15"/>
      <c r="O2091" s="15"/>
      <c r="P2091" s="15"/>
    </row>
    <row r="2092" ht="15.75" customHeight="1">
      <c r="A2092" s="1"/>
      <c r="B2092" s="15"/>
      <c r="C2092" s="15"/>
      <c r="D2092" s="15"/>
      <c r="E2092" s="505">
        <v>2.0</v>
      </c>
      <c r="F2092" s="505">
        <v>1.0</v>
      </c>
      <c r="G2092" s="505">
        <v>3.0</v>
      </c>
      <c r="H2092" s="505">
        <v>2.0</v>
      </c>
      <c r="I2092" s="505">
        <v>8.0</v>
      </c>
      <c r="J2092" s="15"/>
      <c r="K2092" s="15"/>
      <c r="L2092" s="15"/>
      <c r="M2092" s="15"/>
      <c r="N2092" s="15"/>
      <c r="O2092" s="15"/>
      <c r="P2092" s="15"/>
    </row>
    <row r="2093" ht="15.75" customHeight="1">
      <c r="A2093" s="1"/>
      <c r="B2093" s="15"/>
      <c r="C2093" s="15"/>
      <c r="D2093" s="15"/>
      <c r="E2093" s="505">
        <v>3.0</v>
      </c>
      <c r="F2093" s="505">
        <v>1.0</v>
      </c>
      <c r="G2093" s="505">
        <v>2.0</v>
      </c>
      <c r="H2093" s="505">
        <v>2.0</v>
      </c>
      <c r="I2093" s="505">
        <v>8.0</v>
      </c>
      <c r="J2093" s="15"/>
      <c r="K2093" s="15"/>
      <c r="L2093" s="15"/>
      <c r="M2093" s="15"/>
      <c r="N2093" s="15"/>
      <c r="O2093" s="15"/>
      <c r="P2093" s="15"/>
    </row>
    <row r="2094" ht="15.75" customHeight="1">
      <c r="A2094" s="1"/>
      <c r="B2094" s="15"/>
      <c r="C2094" s="15"/>
      <c r="D2094" s="15"/>
      <c r="E2094" s="505">
        <v>3.0</v>
      </c>
      <c r="F2094" s="505">
        <v>2.0</v>
      </c>
      <c r="G2094" s="505">
        <v>2.0</v>
      </c>
      <c r="H2094" s="505">
        <v>2.0</v>
      </c>
      <c r="I2094" s="505">
        <v>9.0</v>
      </c>
      <c r="J2094" s="15"/>
      <c r="K2094" s="15"/>
      <c r="L2094" s="15"/>
      <c r="M2094" s="15"/>
      <c r="N2094" s="15"/>
      <c r="O2094" s="15"/>
      <c r="P2094" s="15"/>
    </row>
    <row r="2095" ht="15.75" customHeight="1">
      <c r="A2095" s="1"/>
      <c r="B2095" s="15"/>
      <c r="C2095" s="15"/>
      <c r="D2095" s="15"/>
      <c r="E2095" s="505">
        <v>2.0</v>
      </c>
      <c r="F2095" s="505">
        <v>2.0</v>
      </c>
      <c r="G2095" s="505">
        <v>3.0</v>
      </c>
      <c r="H2095" s="505">
        <v>2.0</v>
      </c>
      <c r="I2095" s="505">
        <v>9.0</v>
      </c>
      <c r="J2095" s="15"/>
      <c r="K2095" s="15"/>
      <c r="L2095" s="15"/>
      <c r="M2095" s="15"/>
      <c r="N2095" s="15"/>
      <c r="O2095" s="15"/>
      <c r="P2095" s="15"/>
    </row>
    <row r="2096" ht="15.75" customHeight="1">
      <c r="A2096" s="1"/>
      <c r="B2096" s="15"/>
      <c r="C2096" s="15"/>
      <c r="D2096" s="15"/>
      <c r="E2096" s="505">
        <v>3.0</v>
      </c>
      <c r="F2096" s="505">
        <v>2.0</v>
      </c>
      <c r="G2096" s="505">
        <v>3.0</v>
      </c>
      <c r="H2096" s="505">
        <v>2.0</v>
      </c>
      <c r="I2096" s="505">
        <v>10.0</v>
      </c>
      <c r="J2096" s="15"/>
      <c r="K2096" s="15"/>
      <c r="L2096" s="15"/>
      <c r="M2096" s="15"/>
      <c r="N2096" s="15"/>
      <c r="O2096" s="15"/>
      <c r="P2096" s="15"/>
    </row>
    <row r="2097" ht="15.75" customHeight="1">
      <c r="A2097" s="1"/>
      <c r="B2097" s="15"/>
      <c r="C2097" s="15"/>
      <c r="D2097" s="15"/>
      <c r="E2097" s="505">
        <v>3.0</v>
      </c>
      <c r="F2097" s="505">
        <v>2.0</v>
      </c>
      <c r="G2097" s="505">
        <v>3.0</v>
      </c>
      <c r="H2097" s="505">
        <v>2.0</v>
      </c>
      <c r="I2097" s="505">
        <v>10.0</v>
      </c>
      <c r="J2097" s="15"/>
      <c r="K2097" s="15"/>
      <c r="L2097" s="15"/>
      <c r="M2097" s="15"/>
      <c r="N2097" s="15"/>
      <c r="O2097" s="15"/>
      <c r="P2097" s="15"/>
    </row>
    <row r="2098" ht="15.75" customHeight="1">
      <c r="A2098" s="1"/>
      <c r="B2098" s="15"/>
      <c r="C2098" s="15"/>
      <c r="D2098" s="15"/>
      <c r="E2098" s="505"/>
      <c r="F2098" s="505"/>
      <c r="G2098" s="505"/>
      <c r="H2098" s="505"/>
      <c r="I2098" s="505"/>
      <c r="J2098" s="15"/>
      <c r="K2098" s="15"/>
      <c r="L2098" s="15"/>
      <c r="M2098" s="15"/>
      <c r="N2098" s="15"/>
      <c r="O2098" s="15"/>
      <c r="P2098" s="15"/>
    </row>
    <row r="2099" ht="15.75" customHeight="1">
      <c r="A2099" s="1"/>
      <c r="B2099" s="16"/>
      <c r="C2099" s="16"/>
      <c r="D2099" s="16"/>
      <c r="E2099" s="505"/>
      <c r="F2099" s="505"/>
      <c r="G2099" s="505"/>
      <c r="H2099" s="505"/>
      <c r="I2099" s="505"/>
      <c r="J2099" s="16"/>
      <c r="K2099" s="16"/>
      <c r="L2099" s="16"/>
      <c r="M2099" s="16"/>
      <c r="N2099" s="16"/>
      <c r="O2099" s="16"/>
      <c r="P2099" s="16"/>
    </row>
    <row r="2100" ht="15.75" customHeight="1">
      <c r="A2100" s="1"/>
      <c r="B2100" s="508" t="s">
        <v>504</v>
      </c>
      <c r="C2100" s="509" t="s">
        <v>505</v>
      </c>
      <c r="D2100" s="510" t="s">
        <v>506</v>
      </c>
      <c r="E2100" s="505">
        <v>3.0</v>
      </c>
      <c r="F2100" s="505">
        <v>2.0</v>
      </c>
      <c r="G2100" s="505">
        <v>3.0</v>
      </c>
      <c r="H2100" s="505">
        <v>2.0</v>
      </c>
      <c r="I2100" s="505">
        <v>10.0</v>
      </c>
      <c r="J2100" s="506">
        <v>9.25</v>
      </c>
      <c r="K2100" s="506">
        <v>3.0</v>
      </c>
      <c r="L2100" s="506">
        <v>3.0</v>
      </c>
      <c r="M2100" s="506">
        <v>2.0</v>
      </c>
      <c r="N2100" s="506">
        <v>5.0</v>
      </c>
      <c r="O2100" s="506">
        <v>13.0</v>
      </c>
      <c r="P2100" s="507">
        <f>SUM(J2100,O2100)</f>
        <v>22.25</v>
      </c>
    </row>
    <row r="2101" ht="15.75" customHeight="1">
      <c r="A2101" s="1"/>
      <c r="B2101" s="15"/>
      <c r="C2101" s="15"/>
      <c r="D2101" s="15"/>
      <c r="E2101" s="505">
        <v>3.0</v>
      </c>
      <c r="F2101" s="505">
        <v>2.0</v>
      </c>
      <c r="G2101" s="505">
        <v>3.0</v>
      </c>
      <c r="H2101" s="505">
        <v>2.0</v>
      </c>
      <c r="I2101" s="505">
        <v>10.0</v>
      </c>
      <c r="J2101" s="15"/>
      <c r="K2101" s="15"/>
      <c r="L2101" s="15"/>
      <c r="M2101" s="15"/>
      <c r="N2101" s="15"/>
      <c r="O2101" s="15"/>
      <c r="P2101" s="15"/>
    </row>
    <row r="2102" ht="15.75" customHeight="1">
      <c r="A2102" s="1"/>
      <c r="B2102" s="15"/>
      <c r="C2102" s="15"/>
      <c r="D2102" s="15"/>
      <c r="E2102" s="505">
        <v>3.0</v>
      </c>
      <c r="F2102" s="505">
        <v>2.0</v>
      </c>
      <c r="G2102" s="505">
        <v>3.0</v>
      </c>
      <c r="H2102" s="505">
        <v>2.0</v>
      </c>
      <c r="I2102" s="505">
        <v>10.0</v>
      </c>
      <c r="J2102" s="15"/>
      <c r="K2102" s="15"/>
      <c r="L2102" s="15"/>
      <c r="M2102" s="15"/>
      <c r="N2102" s="15"/>
      <c r="O2102" s="15"/>
      <c r="P2102" s="15"/>
    </row>
    <row r="2103" ht="15.75" customHeight="1">
      <c r="A2103" s="1"/>
      <c r="B2103" s="15"/>
      <c r="C2103" s="15"/>
      <c r="D2103" s="15"/>
      <c r="E2103" s="505">
        <v>3.0</v>
      </c>
      <c r="F2103" s="505">
        <v>2.0</v>
      </c>
      <c r="G2103" s="505">
        <v>2.0</v>
      </c>
      <c r="H2103" s="505">
        <v>2.0</v>
      </c>
      <c r="I2103" s="505">
        <v>9.0</v>
      </c>
      <c r="J2103" s="15"/>
      <c r="K2103" s="15"/>
      <c r="L2103" s="15"/>
      <c r="M2103" s="15"/>
      <c r="N2103" s="15"/>
      <c r="O2103" s="15"/>
      <c r="P2103" s="15"/>
    </row>
    <row r="2104" ht="15.75" customHeight="1">
      <c r="A2104" s="1"/>
      <c r="B2104" s="15"/>
      <c r="C2104" s="15"/>
      <c r="D2104" s="15"/>
      <c r="E2104" s="505">
        <v>2.0</v>
      </c>
      <c r="F2104" s="505">
        <v>2.0</v>
      </c>
      <c r="G2104" s="505">
        <v>3.0</v>
      </c>
      <c r="H2104" s="505">
        <v>2.0</v>
      </c>
      <c r="I2104" s="505">
        <v>9.0</v>
      </c>
      <c r="J2104" s="15"/>
      <c r="K2104" s="15"/>
      <c r="L2104" s="15"/>
      <c r="M2104" s="15"/>
      <c r="N2104" s="15"/>
      <c r="O2104" s="15"/>
      <c r="P2104" s="15"/>
    </row>
    <row r="2105" ht="15.75" customHeight="1">
      <c r="A2105" s="1"/>
      <c r="B2105" s="15"/>
      <c r="C2105" s="15"/>
      <c r="D2105" s="15"/>
      <c r="E2105" s="505">
        <v>3.0</v>
      </c>
      <c r="F2105" s="505">
        <v>2.0</v>
      </c>
      <c r="G2105" s="505">
        <v>2.0</v>
      </c>
      <c r="H2105" s="505">
        <v>2.0</v>
      </c>
      <c r="I2105" s="505">
        <v>9.0</v>
      </c>
      <c r="J2105" s="15"/>
      <c r="K2105" s="15"/>
      <c r="L2105" s="15"/>
      <c r="M2105" s="15"/>
      <c r="N2105" s="15"/>
      <c r="O2105" s="15"/>
      <c r="P2105" s="15"/>
    </row>
    <row r="2106" ht="15.75" customHeight="1">
      <c r="A2106" s="1"/>
      <c r="B2106" s="15"/>
      <c r="C2106" s="15"/>
      <c r="D2106" s="15"/>
      <c r="E2106" s="505">
        <v>2.0</v>
      </c>
      <c r="F2106" s="505">
        <v>1.0</v>
      </c>
      <c r="G2106" s="505">
        <v>3.0</v>
      </c>
      <c r="H2106" s="505">
        <v>2.0</v>
      </c>
      <c r="I2106" s="505">
        <v>8.0</v>
      </c>
      <c r="J2106" s="15"/>
      <c r="K2106" s="15"/>
      <c r="L2106" s="15"/>
      <c r="M2106" s="15"/>
      <c r="N2106" s="15"/>
      <c r="O2106" s="15"/>
      <c r="P2106" s="15"/>
    </row>
    <row r="2107" ht="15.75" customHeight="1">
      <c r="A2107" s="1"/>
      <c r="B2107" s="15"/>
      <c r="C2107" s="15"/>
      <c r="D2107" s="15"/>
      <c r="E2107" s="505">
        <v>3.0</v>
      </c>
      <c r="F2107" s="505">
        <v>1.0</v>
      </c>
      <c r="G2107" s="505">
        <v>2.0</v>
      </c>
      <c r="H2107" s="505">
        <v>2.0</v>
      </c>
      <c r="I2107" s="505">
        <v>8.0</v>
      </c>
      <c r="J2107" s="15"/>
      <c r="K2107" s="15"/>
      <c r="L2107" s="15"/>
      <c r="M2107" s="15"/>
      <c r="N2107" s="15"/>
      <c r="O2107" s="15"/>
      <c r="P2107" s="15"/>
    </row>
    <row r="2108" ht="15.75" customHeight="1">
      <c r="A2108" s="1"/>
      <c r="B2108" s="15"/>
      <c r="C2108" s="15"/>
      <c r="D2108" s="15"/>
      <c r="E2108" s="505">
        <v>3.0</v>
      </c>
      <c r="F2108" s="505">
        <v>2.0</v>
      </c>
      <c r="G2108" s="505">
        <v>2.0</v>
      </c>
      <c r="H2108" s="505">
        <v>2.0</v>
      </c>
      <c r="I2108" s="505">
        <v>9.0</v>
      </c>
      <c r="J2108" s="15"/>
      <c r="K2108" s="15"/>
      <c r="L2108" s="15"/>
      <c r="M2108" s="15"/>
      <c r="N2108" s="15"/>
      <c r="O2108" s="15"/>
      <c r="P2108" s="15"/>
    </row>
    <row r="2109" ht="15.75" customHeight="1">
      <c r="A2109" s="1"/>
      <c r="B2109" s="15"/>
      <c r="C2109" s="15"/>
      <c r="D2109" s="15"/>
      <c r="E2109" s="505">
        <v>2.0</v>
      </c>
      <c r="F2109" s="505">
        <v>2.0</v>
      </c>
      <c r="G2109" s="505">
        <v>3.0</v>
      </c>
      <c r="H2109" s="505">
        <v>2.0</v>
      </c>
      <c r="I2109" s="505">
        <v>9.0</v>
      </c>
      <c r="J2109" s="15"/>
      <c r="K2109" s="15"/>
      <c r="L2109" s="15"/>
      <c r="M2109" s="15"/>
      <c r="N2109" s="15"/>
      <c r="O2109" s="15"/>
      <c r="P2109" s="15"/>
    </row>
    <row r="2110" ht="15.75" customHeight="1">
      <c r="A2110" s="1"/>
      <c r="B2110" s="15"/>
      <c r="C2110" s="15"/>
      <c r="D2110" s="15"/>
      <c r="E2110" s="505">
        <v>3.0</v>
      </c>
      <c r="F2110" s="505">
        <v>2.0</v>
      </c>
      <c r="G2110" s="505">
        <v>3.0</v>
      </c>
      <c r="H2110" s="505">
        <v>2.0</v>
      </c>
      <c r="I2110" s="505">
        <v>10.0</v>
      </c>
      <c r="J2110" s="15"/>
      <c r="K2110" s="15"/>
      <c r="L2110" s="15"/>
      <c r="M2110" s="15"/>
      <c r="N2110" s="15"/>
      <c r="O2110" s="15"/>
      <c r="P2110" s="15"/>
    </row>
    <row r="2111" ht="15.75" customHeight="1">
      <c r="A2111" s="1"/>
      <c r="B2111" s="15"/>
      <c r="C2111" s="15"/>
      <c r="D2111" s="15"/>
      <c r="E2111" s="505">
        <v>3.0</v>
      </c>
      <c r="F2111" s="505">
        <v>2.0</v>
      </c>
      <c r="G2111" s="505">
        <v>3.0</v>
      </c>
      <c r="H2111" s="505">
        <v>2.0</v>
      </c>
      <c r="I2111" s="505">
        <v>10.0</v>
      </c>
      <c r="J2111" s="15"/>
      <c r="K2111" s="15"/>
      <c r="L2111" s="15"/>
      <c r="M2111" s="15"/>
      <c r="N2111" s="15"/>
      <c r="O2111" s="15"/>
      <c r="P2111" s="15"/>
    </row>
    <row r="2112" ht="15.75" customHeight="1">
      <c r="A2112" s="1"/>
      <c r="B2112" s="15"/>
      <c r="C2112" s="15"/>
      <c r="D2112" s="15"/>
      <c r="E2112" s="505"/>
      <c r="F2112" s="505"/>
      <c r="G2112" s="505"/>
      <c r="H2112" s="505"/>
      <c r="I2112" s="505"/>
      <c r="J2112" s="15"/>
      <c r="K2112" s="15"/>
      <c r="L2112" s="15"/>
      <c r="M2112" s="15"/>
      <c r="N2112" s="15"/>
      <c r="O2112" s="15"/>
      <c r="P2112" s="15"/>
    </row>
    <row r="2113" ht="15.75" customHeight="1">
      <c r="A2113" s="1"/>
      <c r="B2113" s="16"/>
      <c r="C2113" s="16"/>
      <c r="D2113" s="16"/>
      <c r="E2113" s="505"/>
      <c r="F2113" s="505"/>
      <c r="G2113" s="505"/>
      <c r="H2113" s="505"/>
      <c r="I2113" s="505"/>
      <c r="J2113" s="16"/>
      <c r="K2113" s="16"/>
      <c r="L2113" s="16"/>
      <c r="M2113" s="16"/>
      <c r="N2113" s="16"/>
      <c r="O2113" s="16"/>
      <c r="P2113" s="16"/>
    </row>
    <row r="2114" ht="15.75" customHeight="1">
      <c r="A2114" s="1"/>
      <c r="B2114" s="508" t="s">
        <v>507</v>
      </c>
      <c r="C2114" s="509" t="s">
        <v>508</v>
      </c>
      <c r="D2114" s="510" t="s">
        <v>509</v>
      </c>
      <c r="E2114" s="505">
        <v>3.0</v>
      </c>
      <c r="F2114" s="505">
        <v>2.0</v>
      </c>
      <c r="G2114" s="505">
        <v>3.0</v>
      </c>
      <c r="H2114" s="505">
        <v>2.0</v>
      </c>
      <c r="I2114" s="505">
        <v>10.0</v>
      </c>
      <c r="J2114" s="506">
        <v>9.25</v>
      </c>
      <c r="K2114" s="506">
        <v>3.0</v>
      </c>
      <c r="L2114" s="506">
        <v>3.0</v>
      </c>
      <c r="M2114" s="506">
        <v>2.0</v>
      </c>
      <c r="N2114" s="506">
        <v>5.0</v>
      </c>
      <c r="O2114" s="506">
        <v>13.0</v>
      </c>
      <c r="P2114" s="507">
        <f>SUM(J2114,O2114)</f>
        <v>22.25</v>
      </c>
    </row>
    <row r="2115" ht="15.75" customHeight="1">
      <c r="A2115" s="1"/>
      <c r="B2115" s="15"/>
      <c r="C2115" s="15"/>
      <c r="D2115" s="15"/>
      <c r="E2115" s="505">
        <v>3.0</v>
      </c>
      <c r="F2115" s="505">
        <v>2.0</v>
      </c>
      <c r="G2115" s="505">
        <v>3.0</v>
      </c>
      <c r="H2115" s="505">
        <v>2.0</v>
      </c>
      <c r="I2115" s="505">
        <v>10.0</v>
      </c>
      <c r="J2115" s="15"/>
      <c r="K2115" s="15"/>
      <c r="L2115" s="15"/>
      <c r="M2115" s="15"/>
      <c r="N2115" s="15"/>
      <c r="O2115" s="15"/>
      <c r="P2115" s="15"/>
    </row>
    <row r="2116" ht="15.75" customHeight="1">
      <c r="A2116" s="1"/>
      <c r="B2116" s="15"/>
      <c r="C2116" s="15"/>
      <c r="D2116" s="15"/>
      <c r="E2116" s="505">
        <v>3.0</v>
      </c>
      <c r="F2116" s="505">
        <v>2.0</v>
      </c>
      <c r="G2116" s="505">
        <v>3.0</v>
      </c>
      <c r="H2116" s="505">
        <v>2.0</v>
      </c>
      <c r="I2116" s="505">
        <v>10.0</v>
      </c>
      <c r="J2116" s="15"/>
      <c r="K2116" s="15"/>
      <c r="L2116" s="15"/>
      <c r="M2116" s="15"/>
      <c r="N2116" s="15"/>
      <c r="O2116" s="15"/>
      <c r="P2116" s="15"/>
    </row>
    <row r="2117" ht="15.75" customHeight="1">
      <c r="A2117" s="1"/>
      <c r="B2117" s="15"/>
      <c r="C2117" s="15"/>
      <c r="D2117" s="15"/>
      <c r="E2117" s="505">
        <v>3.0</v>
      </c>
      <c r="F2117" s="505">
        <v>2.0</v>
      </c>
      <c r="G2117" s="505">
        <v>2.0</v>
      </c>
      <c r="H2117" s="505">
        <v>2.0</v>
      </c>
      <c r="I2117" s="505">
        <v>9.0</v>
      </c>
      <c r="J2117" s="15"/>
      <c r="K2117" s="15"/>
      <c r="L2117" s="15"/>
      <c r="M2117" s="15"/>
      <c r="N2117" s="15"/>
      <c r="O2117" s="15"/>
      <c r="P2117" s="15"/>
    </row>
    <row r="2118" ht="15.75" customHeight="1">
      <c r="A2118" s="1"/>
      <c r="B2118" s="15"/>
      <c r="C2118" s="15"/>
      <c r="D2118" s="15"/>
      <c r="E2118" s="505">
        <v>2.0</v>
      </c>
      <c r="F2118" s="505">
        <v>2.0</v>
      </c>
      <c r="G2118" s="505">
        <v>3.0</v>
      </c>
      <c r="H2118" s="505">
        <v>2.0</v>
      </c>
      <c r="I2118" s="505">
        <v>9.0</v>
      </c>
      <c r="J2118" s="15"/>
      <c r="K2118" s="15"/>
      <c r="L2118" s="15"/>
      <c r="M2118" s="15"/>
      <c r="N2118" s="15"/>
      <c r="O2118" s="15"/>
      <c r="P2118" s="15"/>
    </row>
    <row r="2119" ht="15.75" customHeight="1">
      <c r="A2119" s="1"/>
      <c r="B2119" s="15"/>
      <c r="C2119" s="15"/>
      <c r="D2119" s="15"/>
      <c r="E2119" s="505">
        <v>3.0</v>
      </c>
      <c r="F2119" s="505">
        <v>2.0</v>
      </c>
      <c r="G2119" s="505">
        <v>2.0</v>
      </c>
      <c r="H2119" s="505">
        <v>2.0</v>
      </c>
      <c r="I2119" s="505">
        <v>9.0</v>
      </c>
      <c r="J2119" s="15"/>
      <c r="K2119" s="15"/>
      <c r="L2119" s="15"/>
      <c r="M2119" s="15"/>
      <c r="N2119" s="15"/>
      <c r="O2119" s="15"/>
      <c r="P2119" s="15"/>
    </row>
    <row r="2120" ht="15.75" customHeight="1">
      <c r="A2120" s="1"/>
      <c r="B2120" s="15"/>
      <c r="C2120" s="15"/>
      <c r="D2120" s="15"/>
      <c r="E2120" s="505">
        <v>2.0</v>
      </c>
      <c r="F2120" s="505">
        <v>1.0</v>
      </c>
      <c r="G2120" s="505">
        <v>3.0</v>
      </c>
      <c r="H2120" s="505">
        <v>2.0</v>
      </c>
      <c r="I2120" s="505">
        <v>8.0</v>
      </c>
      <c r="J2120" s="15"/>
      <c r="K2120" s="15"/>
      <c r="L2120" s="15"/>
      <c r="M2120" s="15"/>
      <c r="N2120" s="15"/>
      <c r="O2120" s="15"/>
      <c r="P2120" s="15"/>
    </row>
    <row r="2121" ht="15.75" customHeight="1">
      <c r="A2121" s="1"/>
      <c r="B2121" s="15"/>
      <c r="C2121" s="15"/>
      <c r="D2121" s="15"/>
      <c r="E2121" s="505">
        <v>3.0</v>
      </c>
      <c r="F2121" s="505">
        <v>1.0</v>
      </c>
      <c r="G2121" s="505">
        <v>2.0</v>
      </c>
      <c r="H2121" s="505">
        <v>2.0</v>
      </c>
      <c r="I2121" s="505">
        <v>8.0</v>
      </c>
      <c r="J2121" s="15"/>
      <c r="K2121" s="15"/>
      <c r="L2121" s="15"/>
      <c r="M2121" s="15"/>
      <c r="N2121" s="15"/>
      <c r="O2121" s="15"/>
      <c r="P2121" s="15"/>
    </row>
    <row r="2122" ht="15.75" customHeight="1">
      <c r="A2122" s="1"/>
      <c r="B2122" s="15"/>
      <c r="C2122" s="15"/>
      <c r="D2122" s="15"/>
      <c r="E2122" s="505">
        <v>3.0</v>
      </c>
      <c r="F2122" s="505">
        <v>2.0</v>
      </c>
      <c r="G2122" s="505">
        <v>2.0</v>
      </c>
      <c r="H2122" s="505">
        <v>2.0</v>
      </c>
      <c r="I2122" s="505">
        <v>9.0</v>
      </c>
      <c r="J2122" s="15"/>
      <c r="K2122" s="15"/>
      <c r="L2122" s="15"/>
      <c r="M2122" s="15"/>
      <c r="N2122" s="15"/>
      <c r="O2122" s="15"/>
      <c r="P2122" s="15"/>
    </row>
    <row r="2123" ht="15.75" customHeight="1">
      <c r="A2123" s="1"/>
      <c r="B2123" s="15"/>
      <c r="C2123" s="15"/>
      <c r="D2123" s="15"/>
      <c r="E2123" s="505">
        <v>2.0</v>
      </c>
      <c r="F2123" s="505">
        <v>2.0</v>
      </c>
      <c r="G2123" s="505">
        <v>3.0</v>
      </c>
      <c r="H2123" s="505">
        <v>2.0</v>
      </c>
      <c r="I2123" s="505">
        <v>9.0</v>
      </c>
      <c r="J2123" s="15"/>
      <c r="K2123" s="15"/>
      <c r="L2123" s="15"/>
      <c r="M2123" s="15"/>
      <c r="N2123" s="15"/>
      <c r="O2123" s="15"/>
      <c r="P2123" s="15"/>
    </row>
    <row r="2124" ht="15.75" customHeight="1">
      <c r="A2124" s="1"/>
      <c r="B2124" s="15"/>
      <c r="C2124" s="15"/>
      <c r="D2124" s="15"/>
      <c r="E2124" s="505">
        <v>3.0</v>
      </c>
      <c r="F2124" s="505">
        <v>2.0</v>
      </c>
      <c r="G2124" s="505">
        <v>3.0</v>
      </c>
      <c r="H2124" s="505">
        <v>2.0</v>
      </c>
      <c r="I2124" s="505">
        <v>10.0</v>
      </c>
      <c r="J2124" s="15"/>
      <c r="K2124" s="15"/>
      <c r="L2124" s="15"/>
      <c r="M2124" s="15"/>
      <c r="N2124" s="15"/>
      <c r="O2124" s="15"/>
      <c r="P2124" s="15"/>
    </row>
    <row r="2125" ht="15.75" customHeight="1">
      <c r="A2125" s="1"/>
      <c r="B2125" s="15"/>
      <c r="C2125" s="15"/>
      <c r="D2125" s="15"/>
      <c r="E2125" s="505">
        <v>3.0</v>
      </c>
      <c r="F2125" s="505">
        <v>2.0</v>
      </c>
      <c r="G2125" s="505">
        <v>3.0</v>
      </c>
      <c r="H2125" s="505">
        <v>2.0</v>
      </c>
      <c r="I2125" s="505">
        <v>10.0</v>
      </c>
      <c r="J2125" s="15"/>
      <c r="K2125" s="15"/>
      <c r="L2125" s="15"/>
      <c r="M2125" s="15"/>
      <c r="N2125" s="15"/>
      <c r="O2125" s="15"/>
      <c r="P2125" s="15"/>
    </row>
    <row r="2126" ht="15.75" customHeight="1">
      <c r="A2126" s="1"/>
      <c r="B2126" s="15"/>
      <c r="C2126" s="15"/>
      <c r="D2126" s="15"/>
      <c r="E2126" s="505"/>
      <c r="F2126" s="505"/>
      <c r="G2126" s="505"/>
      <c r="H2126" s="505"/>
      <c r="I2126" s="505"/>
      <c r="J2126" s="15"/>
      <c r="K2126" s="15"/>
      <c r="L2126" s="15"/>
      <c r="M2126" s="15"/>
      <c r="N2126" s="15"/>
      <c r="O2126" s="15"/>
      <c r="P2126" s="15"/>
    </row>
    <row r="2127" ht="15.75" customHeight="1">
      <c r="A2127" s="1"/>
      <c r="B2127" s="16"/>
      <c r="C2127" s="16"/>
      <c r="D2127" s="16"/>
      <c r="E2127" s="505"/>
      <c r="F2127" s="505"/>
      <c r="G2127" s="505"/>
      <c r="H2127" s="505"/>
      <c r="I2127" s="505"/>
      <c r="J2127" s="16"/>
      <c r="K2127" s="16"/>
      <c r="L2127" s="16"/>
      <c r="M2127" s="16"/>
      <c r="N2127" s="16"/>
      <c r="O2127" s="16"/>
      <c r="P2127" s="16"/>
    </row>
    <row r="2128" ht="15.75" customHeight="1">
      <c r="A2128" s="1"/>
      <c r="B2128" s="508" t="s">
        <v>510</v>
      </c>
      <c r="C2128" s="509" t="s">
        <v>511</v>
      </c>
      <c r="D2128" s="510" t="s">
        <v>512</v>
      </c>
      <c r="E2128" s="505">
        <v>3.0</v>
      </c>
      <c r="F2128" s="505">
        <v>2.0</v>
      </c>
      <c r="G2128" s="505">
        <v>3.0</v>
      </c>
      <c r="H2128" s="505">
        <v>2.0</v>
      </c>
      <c r="I2128" s="505">
        <v>10.0</v>
      </c>
      <c r="J2128" s="506">
        <v>9.25</v>
      </c>
      <c r="K2128" s="506">
        <v>3.0</v>
      </c>
      <c r="L2128" s="506">
        <v>3.0</v>
      </c>
      <c r="M2128" s="506">
        <v>2.0</v>
      </c>
      <c r="N2128" s="506">
        <v>5.0</v>
      </c>
      <c r="O2128" s="506">
        <v>13.0</v>
      </c>
      <c r="P2128" s="507">
        <f>SUM(J2128,O2128)</f>
        <v>22.25</v>
      </c>
    </row>
    <row r="2129" ht="15.75" customHeight="1">
      <c r="A2129" s="1"/>
      <c r="B2129" s="15"/>
      <c r="C2129" s="15"/>
      <c r="D2129" s="15"/>
      <c r="E2129" s="505">
        <v>3.0</v>
      </c>
      <c r="F2129" s="505">
        <v>2.0</v>
      </c>
      <c r="G2129" s="505">
        <v>3.0</v>
      </c>
      <c r="H2129" s="505">
        <v>2.0</v>
      </c>
      <c r="I2129" s="505">
        <v>10.0</v>
      </c>
      <c r="J2129" s="15"/>
      <c r="K2129" s="15"/>
      <c r="L2129" s="15"/>
      <c r="M2129" s="15"/>
      <c r="N2129" s="15"/>
      <c r="O2129" s="15"/>
      <c r="P2129" s="15"/>
    </row>
    <row r="2130" ht="15.75" customHeight="1">
      <c r="A2130" s="1"/>
      <c r="B2130" s="15"/>
      <c r="C2130" s="15"/>
      <c r="D2130" s="15"/>
      <c r="E2130" s="505">
        <v>3.0</v>
      </c>
      <c r="F2130" s="505">
        <v>2.0</v>
      </c>
      <c r="G2130" s="505">
        <v>3.0</v>
      </c>
      <c r="H2130" s="505">
        <v>2.0</v>
      </c>
      <c r="I2130" s="505">
        <v>10.0</v>
      </c>
      <c r="J2130" s="15"/>
      <c r="K2130" s="15"/>
      <c r="L2130" s="15"/>
      <c r="M2130" s="15"/>
      <c r="N2130" s="15"/>
      <c r="O2130" s="15"/>
      <c r="P2130" s="15"/>
    </row>
    <row r="2131" ht="15.75" customHeight="1">
      <c r="A2131" s="1"/>
      <c r="B2131" s="15"/>
      <c r="C2131" s="15"/>
      <c r="D2131" s="15"/>
      <c r="E2131" s="505">
        <v>3.0</v>
      </c>
      <c r="F2131" s="505">
        <v>2.0</v>
      </c>
      <c r="G2131" s="505">
        <v>2.0</v>
      </c>
      <c r="H2131" s="505">
        <v>2.0</v>
      </c>
      <c r="I2131" s="505">
        <v>9.0</v>
      </c>
      <c r="J2131" s="15"/>
      <c r="K2131" s="15"/>
      <c r="L2131" s="15"/>
      <c r="M2131" s="15"/>
      <c r="N2131" s="15"/>
      <c r="O2131" s="15"/>
      <c r="P2131" s="15"/>
    </row>
    <row r="2132" ht="15.75" customHeight="1">
      <c r="A2132" s="1"/>
      <c r="B2132" s="15"/>
      <c r="C2132" s="15"/>
      <c r="D2132" s="15"/>
      <c r="E2132" s="505">
        <v>2.0</v>
      </c>
      <c r="F2132" s="505">
        <v>2.0</v>
      </c>
      <c r="G2132" s="505">
        <v>3.0</v>
      </c>
      <c r="H2132" s="505">
        <v>2.0</v>
      </c>
      <c r="I2132" s="505">
        <v>9.0</v>
      </c>
      <c r="J2132" s="15"/>
      <c r="K2132" s="15"/>
      <c r="L2132" s="15"/>
      <c r="M2132" s="15"/>
      <c r="N2132" s="15"/>
      <c r="O2132" s="15"/>
      <c r="P2132" s="15"/>
    </row>
    <row r="2133" ht="15.75" customHeight="1">
      <c r="A2133" s="1"/>
      <c r="B2133" s="15"/>
      <c r="C2133" s="15"/>
      <c r="D2133" s="15"/>
      <c r="E2133" s="505">
        <v>3.0</v>
      </c>
      <c r="F2133" s="505">
        <v>2.0</v>
      </c>
      <c r="G2133" s="505">
        <v>2.0</v>
      </c>
      <c r="H2133" s="505">
        <v>2.0</v>
      </c>
      <c r="I2133" s="505">
        <v>9.0</v>
      </c>
      <c r="J2133" s="15"/>
      <c r="K2133" s="15"/>
      <c r="L2133" s="15"/>
      <c r="M2133" s="15"/>
      <c r="N2133" s="15"/>
      <c r="O2133" s="15"/>
      <c r="P2133" s="15"/>
    </row>
    <row r="2134" ht="15.75" customHeight="1">
      <c r="A2134" s="1"/>
      <c r="B2134" s="15"/>
      <c r="C2134" s="15"/>
      <c r="D2134" s="15"/>
      <c r="E2134" s="505">
        <v>2.0</v>
      </c>
      <c r="F2134" s="505">
        <v>1.0</v>
      </c>
      <c r="G2134" s="505">
        <v>3.0</v>
      </c>
      <c r="H2134" s="505">
        <v>2.0</v>
      </c>
      <c r="I2134" s="505">
        <v>8.0</v>
      </c>
      <c r="J2134" s="15"/>
      <c r="K2134" s="15"/>
      <c r="L2134" s="15"/>
      <c r="M2134" s="15"/>
      <c r="N2134" s="15"/>
      <c r="O2134" s="15"/>
      <c r="P2134" s="15"/>
    </row>
    <row r="2135" ht="15.75" customHeight="1">
      <c r="A2135" s="1"/>
      <c r="B2135" s="15"/>
      <c r="C2135" s="15"/>
      <c r="D2135" s="15"/>
      <c r="E2135" s="505">
        <v>3.0</v>
      </c>
      <c r="F2135" s="505">
        <v>1.0</v>
      </c>
      <c r="G2135" s="505">
        <v>2.0</v>
      </c>
      <c r="H2135" s="505">
        <v>2.0</v>
      </c>
      <c r="I2135" s="505">
        <v>8.0</v>
      </c>
      <c r="J2135" s="15"/>
      <c r="K2135" s="15"/>
      <c r="L2135" s="15"/>
      <c r="M2135" s="15"/>
      <c r="N2135" s="15"/>
      <c r="O2135" s="15"/>
      <c r="P2135" s="15"/>
    </row>
    <row r="2136" ht="15.75" customHeight="1">
      <c r="A2136" s="1"/>
      <c r="B2136" s="15"/>
      <c r="C2136" s="15"/>
      <c r="D2136" s="15"/>
      <c r="E2136" s="505">
        <v>3.0</v>
      </c>
      <c r="F2136" s="505">
        <v>2.0</v>
      </c>
      <c r="G2136" s="505">
        <v>2.0</v>
      </c>
      <c r="H2136" s="505">
        <v>2.0</v>
      </c>
      <c r="I2136" s="505">
        <v>9.0</v>
      </c>
      <c r="J2136" s="15"/>
      <c r="K2136" s="15"/>
      <c r="L2136" s="15"/>
      <c r="M2136" s="15"/>
      <c r="N2136" s="15"/>
      <c r="O2136" s="15"/>
      <c r="P2136" s="15"/>
    </row>
    <row r="2137" ht="15.75" customHeight="1">
      <c r="A2137" s="1"/>
      <c r="B2137" s="15"/>
      <c r="C2137" s="15"/>
      <c r="D2137" s="15"/>
      <c r="E2137" s="505">
        <v>2.0</v>
      </c>
      <c r="F2137" s="505">
        <v>2.0</v>
      </c>
      <c r="G2137" s="505">
        <v>3.0</v>
      </c>
      <c r="H2137" s="505">
        <v>2.0</v>
      </c>
      <c r="I2137" s="505">
        <v>9.0</v>
      </c>
      <c r="J2137" s="15"/>
      <c r="K2137" s="15"/>
      <c r="L2137" s="15"/>
      <c r="M2137" s="15"/>
      <c r="N2137" s="15"/>
      <c r="O2137" s="15"/>
      <c r="P2137" s="15"/>
    </row>
    <row r="2138" ht="15.75" customHeight="1">
      <c r="A2138" s="1"/>
      <c r="B2138" s="15"/>
      <c r="C2138" s="15"/>
      <c r="D2138" s="15"/>
      <c r="E2138" s="505">
        <v>3.0</v>
      </c>
      <c r="F2138" s="505">
        <v>2.0</v>
      </c>
      <c r="G2138" s="505">
        <v>3.0</v>
      </c>
      <c r="H2138" s="505">
        <v>2.0</v>
      </c>
      <c r="I2138" s="505">
        <v>10.0</v>
      </c>
      <c r="J2138" s="15"/>
      <c r="K2138" s="15"/>
      <c r="L2138" s="15"/>
      <c r="M2138" s="15"/>
      <c r="N2138" s="15"/>
      <c r="O2138" s="15"/>
      <c r="P2138" s="15"/>
    </row>
    <row r="2139" ht="15.75" customHeight="1">
      <c r="A2139" s="1"/>
      <c r="B2139" s="15"/>
      <c r="C2139" s="15"/>
      <c r="D2139" s="15"/>
      <c r="E2139" s="505">
        <v>3.0</v>
      </c>
      <c r="F2139" s="505">
        <v>2.0</v>
      </c>
      <c r="G2139" s="505">
        <v>3.0</v>
      </c>
      <c r="H2139" s="505">
        <v>2.0</v>
      </c>
      <c r="I2139" s="505">
        <v>10.0</v>
      </c>
      <c r="J2139" s="15"/>
      <c r="K2139" s="15"/>
      <c r="L2139" s="15"/>
      <c r="M2139" s="15"/>
      <c r="N2139" s="15"/>
      <c r="O2139" s="15"/>
      <c r="P2139" s="15"/>
    </row>
    <row r="2140" ht="15.75" customHeight="1">
      <c r="A2140" s="1"/>
      <c r="B2140" s="15"/>
      <c r="C2140" s="15"/>
      <c r="D2140" s="15"/>
      <c r="E2140" s="505"/>
      <c r="F2140" s="505"/>
      <c r="G2140" s="505"/>
      <c r="H2140" s="505"/>
      <c r="I2140" s="505"/>
      <c r="J2140" s="15"/>
      <c r="K2140" s="15"/>
      <c r="L2140" s="15"/>
      <c r="M2140" s="15"/>
      <c r="N2140" s="15"/>
      <c r="O2140" s="15"/>
      <c r="P2140" s="15"/>
    </row>
    <row r="2141" ht="15.75" customHeight="1">
      <c r="A2141" s="1"/>
      <c r="B2141" s="16"/>
      <c r="C2141" s="16"/>
      <c r="D2141" s="16"/>
      <c r="E2141" s="505"/>
      <c r="F2141" s="505"/>
      <c r="G2141" s="505"/>
      <c r="H2141" s="505"/>
      <c r="I2141" s="505"/>
      <c r="J2141" s="16"/>
      <c r="K2141" s="16"/>
      <c r="L2141" s="16"/>
      <c r="M2141" s="16"/>
      <c r="N2141" s="16"/>
      <c r="O2141" s="16"/>
      <c r="P2141" s="16"/>
    </row>
    <row r="2142" ht="15.75" customHeight="1">
      <c r="A2142" s="1"/>
      <c r="B2142" s="508" t="s">
        <v>513</v>
      </c>
      <c r="C2142" s="509" t="s">
        <v>514</v>
      </c>
      <c r="D2142" s="510" t="s">
        <v>515</v>
      </c>
      <c r="E2142" s="505">
        <v>3.0</v>
      </c>
      <c r="F2142" s="505">
        <v>2.0</v>
      </c>
      <c r="G2142" s="505">
        <v>3.0</v>
      </c>
      <c r="H2142" s="505">
        <v>2.0</v>
      </c>
      <c r="I2142" s="505">
        <v>10.0</v>
      </c>
      <c r="J2142" s="506">
        <v>9.25</v>
      </c>
      <c r="K2142" s="506">
        <v>3.0</v>
      </c>
      <c r="L2142" s="506">
        <v>3.0</v>
      </c>
      <c r="M2142" s="506">
        <v>2.0</v>
      </c>
      <c r="N2142" s="506">
        <v>5.0</v>
      </c>
      <c r="O2142" s="506">
        <v>13.0</v>
      </c>
      <c r="P2142" s="507">
        <f>SUM(J2142,O2142)</f>
        <v>22.25</v>
      </c>
    </row>
    <row r="2143" ht="15.75" customHeight="1">
      <c r="A2143" s="1"/>
      <c r="B2143" s="15"/>
      <c r="C2143" s="15"/>
      <c r="D2143" s="15"/>
      <c r="E2143" s="505">
        <v>3.0</v>
      </c>
      <c r="F2143" s="505">
        <v>2.0</v>
      </c>
      <c r="G2143" s="505">
        <v>3.0</v>
      </c>
      <c r="H2143" s="505">
        <v>2.0</v>
      </c>
      <c r="I2143" s="505">
        <v>10.0</v>
      </c>
      <c r="J2143" s="15"/>
      <c r="K2143" s="15"/>
      <c r="L2143" s="15"/>
      <c r="M2143" s="15"/>
      <c r="N2143" s="15"/>
      <c r="O2143" s="15"/>
      <c r="P2143" s="15"/>
    </row>
    <row r="2144" ht="15.75" customHeight="1">
      <c r="A2144" s="1"/>
      <c r="B2144" s="15"/>
      <c r="C2144" s="15"/>
      <c r="D2144" s="15"/>
      <c r="E2144" s="505">
        <v>3.0</v>
      </c>
      <c r="F2144" s="505">
        <v>2.0</v>
      </c>
      <c r="G2144" s="505">
        <v>3.0</v>
      </c>
      <c r="H2144" s="505">
        <v>2.0</v>
      </c>
      <c r="I2144" s="505">
        <v>10.0</v>
      </c>
      <c r="J2144" s="15"/>
      <c r="K2144" s="15"/>
      <c r="L2144" s="15"/>
      <c r="M2144" s="15"/>
      <c r="N2144" s="15"/>
      <c r="O2144" s="15"/>
      <c r="P2144" s="15"/>
    </row>
    <row r="2145" ht="15.75" customHeight="1">
      <c r="A2145" s="1"/>
      <c r="B2145" s="15"/>
      <c r="C2145" s="15"/>
      <c r="D2145" s="15"/>
      <c r="E2145" s="505">
        <v>3.0</v>
      </c>
      <c r="F2145" s="505">
        <v>2.0</v>
      </c>
      <c r="G2145" s="505">
        <v>2.0</v>
      </c>
      <c r="H2145" s="505">
        <v>2.0</v>
      </c>
      <c r="I2145" s="505">
        <v>9.0</v>
      </c>
      <c r="J2145" s="15"/>
      <c r="K2145" s="15"/>
      <c r="L2145" s="15"/>
      <c r="M2145" s="15"/>
      <c r="N2145" s="15"/>
      <c r="O2145" s="15"/>
      <c r="P2145" s="15"/>
    </row>
    <row r="2146" ht="15.75" customHeight="1">
      <c r="A2146" s="1"/>
      <c r="B2146" s="15"/>
      <c r="C2146" s="15"/>
      <c r="D2146" s="15"/>
      <c r="E2146" s="505">
        <v>2.0</v>
      </c>
      <c r="F2146" s="505">
        <v>2.0</v>
      </c>
      <c r="G2146" s="505">
        <v>3.0</v>
      </c>
      <c r="H2146" s="505">
        <v>2.0</v>
      </c>
      <c r="I2146" s="505">
        <v>9.0</v>
      </c>
      <c r="J2146" s="15"/>
      <c r="K2146" s="15"/>
      <c r="L2146" s="15"/>
      <c r="M2146" s="15"/>
      <c r="N2146" s="15"/>
      <c r="O2146" s="15"/>
      <c r="P2146" s="15"/>
    </row>
    <row r="2147" ht="15.75" customHeight="1">
      <c r="A2147" s="1"/>
      <c r="B2147" s="15"/>
      <c r="C2147" s="15"/>
      <c r="D2147" s="15"/>
      <c r="E2147" s="505">
        <v>3.0</v>
      </c>
      <c r="F2147" s="505">
        <v>2.0</v>
      </c>
      <c r="G2147" s="505">
        <v>2.0</v>
      </c>
      <c r="H2147" s="505">
        <v>2.0</v>
      </c>
      <c r="I2147" s="505">
        <v>9.0</v>
      </c>
      <c r="J2147" s="15"/>
      <c r="K2147" s="15"/>
      <c r="L2147" s="15"/>
      <c r="M2147" s="15"/>
      <c r="N2147" s="15"/>
      <c r="O2147" s="15"/>
      <c r="P2147" s="15"/>
    </row>
    <row r="2148" ht="15.75" customHeight="1">
      <c r="A2148" s="1"/>
      <c r="B2148" s="15"/>
      <c r="C2148" s="15"/>
      <c r="D2148" s="15"/>
      <c r="E2148" s="505">
        <v>2.0</v>
      </c>
      <c r="F2148" s="505">
        <v>1.0</v>
      </c>
      <c r="G2148" s="505">
        <v>3.0</v>
      </c>
      <c r="H2148" s="505">
        <v>2.0</v>
      </c>
      <c r="I2148" s="505">
        <v>8.0</v>
      </c>
      <c r="J2148" s="15"/>
      <c r="K2148" s="15"/>
      <c r="L2148" s="15"/>
      <c r="M2148" s="15"/>
      <c r="N2148" s="15"/>
      <c r="O2148" s="15"/>
      <c r="P2148" s="15"/>
    </row>
    <row r="2149" ht="15.75" customHeight="1">
      <c r="A2149" s="1"/>
      <c r="B2149" s="15"/>
      <c r="C2149" s="15"/>
      <c r="D2149" s="15"/>
      <c r="E2149" s="505">
        <v>3.0</v>
      </c>
      <c r="F2149" s="505">
        <v>1.0</v>
      </c>
      <c r="G2149" s="505">
        <v>2.0</v>
      </c>
      <c r="H2149" s="505">
        <v>2.0</v>
      </c>
      <c r="I2149" s="505">
        <v>8.0</v>
      </c>
      <c r="J2149" s="15"/>
      <c r="K2149" s="15"/>
      <c r="L2149" s="15"/>
      <c r="M2149" s="15"/>
      <c r="N2149" s="15"/>
      <c r="O2149" s="15"/>
      <c r="P2149" s="15"/>
    </row>
    <row r="2150" ht="15.75" customHeight="1">
      <c r="A2150" s="1"/>
      <c r="B2150" s="15"/>
      <c r="C2150" s="15"/>
      <c r="D2150" s="15"/>
      <c r="E2150" s="505">
        <v>3.0</v>
      </c>
      <c r="F2150" s="505">
        <v>2.0</v>
      </c>
      <c r="G2150" s="505">
        <v>2.0</v>
      </c>
      <c r="H2150" s="505">
        <v>2.0</v>
      </c>
      <c r="I2150" s="505">
        <v>9.0</v>
      </c>
      <c r="J2150" s="15"/>
      <c r="K2150" s="15"/>
      <c r="L2150" s="15"/>
      <c r="M2150" s="15"/>
      <c r="N2150" s="15"/>
      <c r="O2150" s="15"/>
      <c r="P2150" s="15"/>
    </row>
    <row r="2151" ht="15.75" customHeight="1">
      <c r="A2151" s="1"/>
      <c r="B2151" s="15"/>
      <c r="C2151" s="15"/>
      <c r="D2151" s="15"/>
      <c r="E2151" s="505">
        <v>2.0</v>
      </c>
      <c r="F2151" s="505">
        <v>2.0</v>
      </c>
      <c r="G2151" s="505">
        <v>3.0</v>
      </c>
      <c r="H2151" s="505">
        <v>2.0</v>
      </c>
      <c r="I2151" s="505">
        <v>9.0</v>
      </c>
      <c r="J2151" s="15"/>
      <c r="K2151" s="15"/>
      <c r="L2151" s="15"/>
      <c r="M2151" s="15"/>
      <c r="N2151" s="15"/>
      <c r="O2151" s="15"/>
      <c r="P2151" s="15"/>
    </row>
    <row r="2152" ht="15.75" customHeight="1">
      <c r="A2152" s="1"/>
      <c r="B2152" s="15"/>
      <c r="C2152" s="15"/>
      <c r="D2152" s="15"/>
      <c r="E2152" s="505">
        <v>3.0</v>
      </c>
      <c r="F2152" s="505">
        <v>2.0</v>
      </c>
      <c r="G2152" s="505">
        <v>3.0</v>
      </c>
      <c r="H2152" s="505">
        <v>2.0</v>
      </c>
      <c r="I2152" s="505">
        <v>10.0</v>
      </c>
      <c r="J2152" s="15"/>
      <c r="K2152" s="15"/>
      <c r="L2152" s="15"/>
      <c r="M2152" s="15"/>
      <c r="N2152" s="15"/>
      <c r="O2152" s="15"/>
      <c r="P2152" s="15"/>
    </row>
    <row r="2153" ht="15.75" customHeight="1">
      <c r="A2153" s="1"/>
      <c r="B2153" s="15"/>
      <c r="C2153" s="15"/>
      <c r="D2153" s="15"/>
      <c r="E2153" s="505">
        <v>3.0</v>
      </c>
      <c r="F2153" s="505">
        <v>2.0</v>
      </c>
      <c r="G2153" s="505">
        <v>3.0</v>
      </c>
      <c r="H2153" s="505">
        <v>2.0</v>
      </c>
      <c r="I2153" s="505">
        <v>10.0</v>
      </c>
      <c r="J2153" s="15"/>
      <c r="K2153" s="15"/>
      <c r="L2153" s="15"/>
      <c r="M2153" s="15"/>
      <c r="N2153" s="15"/>
      <c r="O2153" s="15"/>
      <c r="P2153" s="15"/>
    </row>
    <row r="2154" ht="15.75" customHeight="1">
      <c r="A2154" s="1"/>
      <c r="B2154" s="15"/>
      <c r="C2154" s="15"/>
      <c r="D2154" s="15"/>
      <c r="E2154" s="505"/>
      <c r="F2154" s="505"/>
      <c r="G2154" s="505"/>
      <c r="H2154" s="505"/>
      <c r="I2154" s="505"/>
      <c r="J2154" s="15"/>
      <c r="K2154" s="15"/>
      <c r="L2154" s="15"/>
      <c r="M2154" s="15"/>
      <c r="N2154" s="15"/>
      <c r="O2154" s="15"/>
      <c r="P2154" s="15"/>
    </row>
    <row r="2155" ht="15.75" customHeight="1">
      <c r="A2155" s="1"/>
      <c r="B2155" s="16"/>
      <c r="C2155" s="16"/>
      <c r="D2155" s="16"/>
      <c r="E2155" s="505"/>
      <c r="F2155" s="505"/>
      <c r="G2155" s="505"/>
      <c r="H2155" s="505"/>
      <c r="I2155" s="505"/>
      <c r="J2155" s="16"/>
      <c r="K2155" s="16"/>
      <c r="L2155" s="16"/>
      <c r="M2155" s="16"/>
      <c r="N2155" s="16"/>
      <c r="O2155" s="16"/>
      <c r="P2155" s="16"/>
    </row>
    <row r="2156" ht="15.75" customHeight="1">
      <c r="A2156" s="1"/>
      <c r="B2156" s="508" t="s">
        <v>516</v>
      </c>
      <c r="C2156" s="509" t="s">
        <v>517</v>
      </c>
      <c r="D2156" s="510" t="s">
        <v>518</v>
      </c>
      <c r="E2156" s="505">
        <v>3.0</v>
      </c>
      <c r="F2156" s="505">
        <v>2.0</v>
      </c>
      <c r="G2156" s="505">
        <v>3.0</v>
      </c>
      <c r="H2156" s="505">
        <v>2.0</v>
      </c>
      <c r="I2156" s="505">
        <v>10.0</v>
      </c>
      <c r="J2156" s="506">
        <v>9.25</v>
      </c>
      <c r="K2156" s="506">
        <v>3.0</v>
      </c>
      <c r="L2156" s="506">
        <v>3.0</v>
      </c>
      <c r="M2156" s="506">
        <v>2.0</v>
      </c>
      <c r="N2156" s="506">
        <v>5.0</v>
      </c>
      <c r="O2156" s="506">
        <v>13.0</v>
      </c>
      <c r="P2156" s="507">
        <f>SUM(J2156,O2156)</f>
        <v>22.25</v>
      </c>
    </row>
    <row r="2157" ht="15.75" customHeight="1">
      <c r="A2157" s="1"/>
      <c r="B2157" s="15"/>
      <c r="C2157" s="15"/>
      <c r="D2157" s="15"/>
      <c r="E2157" s="505">
        <v>3.0</v>
      </c>
      <c r="F2157" s="505">
        <v>2.0</v>
      </c>
      <c r="G2157" s="505">
        <v>3.0</v>
      </c>
      <c r="H2157" s="505">
        <v>2.0</v>
      </c>
      <c r="I2157" s="505">
        <v>10.0</v>
      </c>
      <c r="J2157" s="15"/>
      <c r="K2157" s="15"/>
      <c r="L2157" s="15"/>
      <c r="M2157" s="15"/>
      <c r="N2157" s="15"/>
      <c r="O2157" s="15"/>
      <c r="P2157" s="15"/>
    </row>
    <row r="2158" ht="15.75" customHeight="1">
      <c r="A2158" s="1"/>
      <c r="B2158" s="15"/>
      <c r="C2158" s="15"/>
      <c r="D2158" s="15"/>
      <c r="E2158" s="505">
        <v>3.0</v>
      </c>
      <c r="F2158" s="505">
        <v>2.0</v>
      </c>
      <c r="G2158" s="505">
        <v>3.0</v>
      </c>
      <c r="H2158" s="505">
        <v>2.0</v>
      </c>
      <c r="I2158" s="505">
        <v>10.0</v>
      </c>
      <c r="J2158" s="15"/>
      <c r="K2158" s="15"/>
      <c r="L2158" s="15"/>
      <c r="M2158" s="15"/>
      <c r="N2158" s="15"/>
      <c r="O2158" s="15"/>
      <c r="P2158" s="15"/>
    </row>
    <row r="2159" ht="15.75" customHeight="1">
      <c r="A2159" s="1"/>
      <c r="B2159" s="15"/>
      <c r="C2159" s="15"/>
      <c r="D2159" s="15"/>
      <c r="E2159" s="505">
        <v>3.0</v>
      </c>
      <c r="F2159" s="505">
        <v>2.0</v>
      </c>
      <c r="G2159" s="505">
        <v>2.0</v>
      </c>
      <c r="H2159" s="505">
        <v>2.0</v>
      </c>
      <c r="I2159" s="505">
        <v>9.0</v>
      </c>
      <c r="J2159" s="15"/>
      <c r="K2159" s="15"/>
      <c r="L2159" s="15"/>
      <c r="M2159" s="15"/>
      <c r="N2159" s="15"/>
      <c r="O2159" s="15"/>
      <c r="P2159" s="15"/>
    </row>
    <row r="2160" ht="15.75" customHeight="1">
      <c r="A2160" s="1"/>
      <c r="B2160" s="15"/>
      <c r="C2160" s="15"/>
      <c r="D2160" s="15"/>
      <c r="E2160" s="505">
        <v>2.0</v>
      </c>
      <c r="F2160" s="505">
        <v>2.0</v>
      </c>
      <c r="G2160" s="505">
        <v>3.0</v>
      </c>
      <c r="H2160" s="505">
        <v>2.0</v>
      </c>
      <c r="I2160" s="505">
        <v>9.0</v>
      </c>
      <c r="J2160" s="15"/>
      <c r="K2160" s="15"/>
      <c r="L2160" s="15"/>
      <c r="M2160" s="15"/>
      <c r="N2160" s="15"/>
      <c r="O2160" s="15"/>
      <c r="P2160" s="15"/>
    </row>
    <row r="2161" ht="15.75" customHeight="1">
      <c r="A2161" s="1"/>
      <c r="B2161" s="15"/>
      <c r="C2161" s="15"/>
      <c r="D2161" s="15"/>
      <c r="E2161" s="505">
        <v>3.0</v>
      </c>
      <c r="F2161" s="505">
        <v>2.0</v>
      </c>
      <c r="G2161" s="505">
        <v>2.0</v>
      </c>
      <c r="H2161" s="505">
        <v>2.0</v>
      </c>
      <c r="I2161" s="505">
        <v>9.0</v>
      </c>
      <c r="J2161" s="15"/>
      <c r="K2161" s="15"/>
      <c r="L2161" s="15"/>
      <c r="M2161" s="15"/>
      <c r="N2161" s="15"/>
      <c r="O2161" s="15"/>
      <c r="P2161" s="15"/>
    </row>
    <row r="2162" ht="15.75" customHeight="1">
      <c r="A2162" s="1"/>
      <c r="B2162" s="15"/>
      <c r="C2162" s="15"/>
      <c r="D2162" s="15"/>
      <c r="E2162" s="505">
        <v>2.0</v>
      </c>
      <c r="F2162" s="505">
        <v>1.0</v>
      </c>
      <c r="G2162" s="505">
        <v>3.0</v>
      </c>
      <c r="H2162" s="505">
        <v>2.0</v>
      </c>
      <c r="I2162" s="505">
        <v>8.0</v>
      </c>
      <c r="J2162" s="15"/>
      <c r="K2162" s="15"/>
      <c r="L2162" s="15"/>
      <c r="M2162" s="15"/>
      <c r="N2162" s="15"/>
      <c r="O2162" s="15"/>
      <c r="P2162" s="15"/>
    </row>
    <row r="2163" ht="15.75" customHeight="1">
      <c r="A2163" s="1"/>
      <c r="B2163" s="15"/>
      <c r="C2163" s="15"/>
      <c r="D2163" s="15"/>
      <c r="E2163" s="505">
        <v>3.0</v>
      </c>
      <c r="F2163" s="505">
        <v>1.0</v>
      </c>
      <c r="G2163" s="505">
        <v>2.0</v>
      </c>
      <c r="H2163" s="505">
        <v>2.0</v>
      </c>
      <c r="I2163" s="505">
        <v>8.0</v>
      </c>
      <c r="J2163" s="15"/>
      <c r="K2163" s="15"/>
      <c r="L2163" s="15"/>
      <c r="M2163" s="15"/>
      <c r="N2163" s="15"/>
      <c r="O2163" s="15"/>
      <c r="P2163" s="15"/>
    </row>
    <row r="2164" ht="15.75" customHeight="1">
      <c r="A2164" s="1"/>
      <c r="B2164" s="15"/>
      <c r="C2164" s="15"/>
      <c r="D2164" s="15"/>
      <c r="E2164" s="505">
        <v>3.0</v>
      </c>
      <c r="F2164" s="505">
        <v>2.0</v>
      </c>
      <c r="G2164" s="505">
        <v>2.0</v>
      </c>
      <c r="H2164" s="505">
        <v>2.0</v>
      </c>
      <c r="I2164" s="505">
        <v>9.0</v>
      </c>
      <c r="J2164" s="15"/>
      <c r="K2164" s="15"/>
      <c r="L2164" s="15"/>
      <c r="M2164" s="15"/>
      <c r="N2164" s="15"/>
      <c r="O2164" s="15"/>
      <c r="P2164" s="15"/>
    </row>
    <row r="2165" ht="15.75" customHeight="1">
      <c r="A2165" s="1"/>
      <c r="B2165" s="15"/>
      <c r="C2165" s="15"/>
      <c r="D2165" s="15"/>
      <c r="E2165" s="505">
        <v>2.0</v>
      </c>
      <c r="F2165" s="505">
        <v>2.0</v>
      </c>
      <c r="G2165" s="505">
        <v>3.0</v>
      </c>
      <c r="H2165" s="505">
        <v>2.0</v>
      </c>
      <c r="I2165" s="505">
        <v>9.0</v>
      </c>
      <c r="J2165" s="15"/>
      <c r="K2165" s="15"/>
      <c r="L2165" s="15"/>
      <c r="M2165" s="15"/>
      <c r="N2165" s="15"/>
      <c r="O2165" s="15"/>
      <c r="P2165" s="15"/>
    </row>
    <row r="2166" ht="15.75" customHeight="1">
      <c r="A2166" s="1"/>
      <c r="B2166" s="15"/>
      <c r="C2166" s="15"/>
      <c r="D2166" s="15"/>
      <c r="E2166" s="505">
        <v>3.0</v>
      </c>
      <c r="F2166" s="505">
        <v>2.0</v>
      </c>
      <c r="G2166" s="505">
        <v>3.0</v>
      </c>
      <c r="H2166" s="505">
        <v>2.0</v>
      </c>
      <c r="I2166" s="505">
        <v>10.0</v>
      </c>
      <c r="J2166" s="15"/>
      <c r="K2166" s="15"/>
      <c r="L2166" s="15"/>
      <c r="M2166" s="15"/>
      <c r="N2166" s="15"/>
      <c r="O2166" s="15"/>
      <c r="P2166" s="15"/>
    </row>
    <row r="2167" ht="15.75" customHeight="1">
      <c r="A2167" s="1"/>
      <c r="B2167" s="15"/>
      <c r="C2167" s="15"/>
      <c r="D2167" s="15"/>
      <c r="E2167" s="505">
        <v>3.0</v>
      </c>
      <c r="F2167" s="505">
        <v>2.0</v>
      </c>
      <c r="G2167" s="505">
        <v>3.0</v>
      </c>
      <c r="H2167" s="505">
        <v>2.0</v>
      </c>
      <c r="I2167" s="505">
        <v>10.0</v>
      </c>
      <c r="J2167" s="15"/>
      <c r="K2167" s="15"/>
      <c r="L2167" s="15"/>
      <c r="M2167" s="15"/>
      <c r="N2167" s="15"/>
      <c r="O2167" s="15"/>
      <c r="P2167" s="15"/>
    </row>
    <row r="2168" ht="15.75" customHeight="1">
      <c r="A2168" s="1"/>
      <c r="B2168" s="15"/>
      <c r="C2168" s="15"/>
      <c r="D2168" s="15"/>
      <c r="E2168" s="505"/>
      <c r="F2168" s="505"/>
      <c r="G2168" s="505"/>
      <c r="H2168" s="505"/>
      <c r="I2168" s="505"/>
      <c r="J2168" s="15"/>
      <c r="K2168" s="15"/>
      <c r="L2168" s="15"/>
      <c r="M2168" s="15"/>
      <c r="N2168" s="15"/>
      <c r="O2168" s="15"/>
      <c r="P2168" s="15"/>
    </row>
    <row r="2169" ht="15.75" customHeight="1">
      <c r="A2169" s="1"/>
      <c r="B2169" s="16"/>
      <c r="C2169" s="16"/>
      <c r="D2169" s="16"/>
      <c r="E2169" s="505"/>
      <c r="F2169" s="505"/>
      <c r="G2169" s="505"/>
      <c r="H2169" s="505"/>
      <c r="I2169" s="505"/>
      <c r="J2169" s="16"/>
      <c r="K2169" s="16"/>
      <c r="L2169" s="16"/>
      <c r="M2169" s="16"/>
      <c r="N2169" s="16"/>
      <c r="O2169" s="16"/>
      <c r="P2169" s="16"/>
    </row>
    <row r="2170" ht="15.75" customHeight="1">
      <c r="A2170" s="1"/>
      <c r="B2170" s="508" t="s">
        <v>519</v>
      </c>
      <c r="C2170" s="509" t="s">
        <v>520</v>
      </c>
      <c r="D2170" s="510" t="s">
        <v>521</v>
      </c>
      <c r="E2170" s="505">
        <v>3.0</v>
      </c>
      <c r="F2170" s="505">
        <v>2.0</v>
      </c>
      <c r="G2170" s="505">
        <v>3.0</v>
      </c>
      <c r="H2170" s="505">
        <v>2.0</v>
      </c>
      <c r="I2170" s="505">
        <v>10.0</v>
      </c>
      <c r="J2170" s="508">
        <v>9.3</v>
      </c>
      <c r="K2170" s="506">
        <v>3.0</v>
      </c>
      <c r="L2170" s="506">
        <v>3.0</v>
      </c>
      <c r="M2170" s="506">
        <v>2.0</v>
      </c>
      <c r="N2170" s="508">
        <v>3.0</v>
      </c>
      <c r="O2170" s="508">
        <v>11.0</v>
      </c>
      <c r="P2170" s="507">
        <f>SUM(J2170,O2170)</f>
        <v>20.3</v>
      </c>
    </row>
    <row r="2171" ht="15.75" customHeight="1">
      <c r="A2171" s="1"/>
      <c r="B2171" s="15"/>
      <c r="C2171" s="15"/>
      <c r="D2171" s="15"/>
      <c r="E2171" s="505">
        <v>3.0</v>
      </c>
      <c r="F2171" s="505">
        <v>2.0</v>
      </c>
      <c r="G2171" s="505">
        <v>3.0</v>
      </c>
      <c r="H2171" s="505">
        <v>2.0</v>
      </c>
      <c r="I2171" s="505">
        <v>10.0</v>
      </c>
      <c r="J2171" s="15"/>
      <c r="K2171" s="15"/>
      <c r="L2171" s="15"/>
      <c r="M2171" s="15"/>
      <c r="N2171" s="15"/>
      <c r="O2171" s="15"/>
      <c r="P2171" s="15"/>
    </row>
    <row r="2172" ht="15.75" customHeight="1">
      <c r="A2172" s="1"/>
      <c r="B2172" s="15"/>
      <c r="C2172" s="15"/>
      <c r="D2172" s="15"/>
      <c r="E2172" s="505">
        <v>3.0</v>
      </c>
      <c r="F2172" s="505">
        <v>2.0</v>
      </c>
      <c r="G2172" s="505">
        <v>3.0</v>
      </c>
      <c r="H2172" s="505">
        <v>2.0</v>
      </c>
      <c r="I2172" s="505">
        <v>10.0</v>
      </c>
      <c r="J2172" s="15"/>
      <c r="K2172" s="15"/>
      <c r="L2172" s="15"/>
      <c r="M2172" s="15"/>
      <c r="N2172" s="15"/>
      <c r="O2172" s="15"/>
      <c r="P2172" s="15"/>
    </row>
    <row r="2173" ht="15.75" customHeight="1">
      <c r="A2173" s="1"/>
      <c r="B2173" s="15"/>
      <c r="C2173" s="15"/>
      <c r="D2173" s="15"/>
      <c r="E2173" s="505">
        <v>3.0</v>
      </c>
      <c r="F2173" s="505">
        <v>2.0</v>
      </c>
      <c r="G2173" s="505">
        <v>2.0</v>
      </c>
      <c r="H2173" s="505">
        <v>2.0</v>
      </c>
      <c r="I2173" s="505">
        <v>9.0</v>
      </c>
      <c r="J2173" s="15"/>
      <c r="K2173" s="15"/>
      <c r="L2173" s="15"/>
      <c r="M2173" s="15"/>
      <c r="N2173" s="15"/>
      <c r="O2173" s="15"/>
      <c r="P2173" s="15"/>
    </row>
    <row r="2174" ht="15.75" customHeight="1">
      <c r="A2174" s="1"/>
      <c r="B2174" s="15"/>
      <c r="C2174" s="15"/>
      <c r="D2174" s="15"/>
      <c r="E2174" s="505">
        <v>2.0</v>
      </c>
      <c r="F2174" s="505">
        <v>2.0</v>
      </c>
      <c r="G2174" s="505">
        <v>3.0</v>
      </c>
      <c r="H2174" s="505">
        <v>2.0</v>
      </c>
      <c r="I2174" s="505">
        <v>9.0</v>
      </c>
      <c r="J2174" s="15"/>
      <c r="K2174" s="15"/>
      <c r="L2174" s="15"/>
      <c r="M2174" s="15"/>
      <c r="N2174" s="15"/>
      <c r="O2174" s="15"/>
      <c r="P2174" s="15"/>
    </row>
    <row r="2175" ht="15.75" customHeight="1">
      <c r="A2175" s="1"/>
      <c r="B2175" s="15"/>
      <c r="C2175" s="15"/>
      <c r="D2175" s="15"/>
      <c r="E2175" s="505">
        <v>3.0</v>
      </c>
      <c r="F2175" s="505">
        <v>2.0</v>
      </c>
      <c r="G2175" s="505">
        <v>2.0</v>
      </c>
      <c r="H2175" s="505">
        <v>2.0</v>
      </c>
      <c r="I2175" s="505">
        <v>9.0</v>
      </c>
      <c r="J2175" s="15"/>
      <c r="K2175" s="15"/>
      <c r="L2175" s="15"/>
      <c r="M2175" s="15"/>
      <c r="N2175" s="15"/>
      <c r="O2175" s="15"/>
      <c r="P2175" s="15"/>
    </row>
    <row r="2176" ht="15.75" customHeight="1">
      <c r="A2176" s="1"/>
      <c r="B2176" s="15"/>
      <c r="C2176" s="15"/>
      <c r="D2176" s="15"/>
      <c r="E2176" s="505">
        <v>2.0</v>
      </c>
      <c r="F2176" s="505">
        <v>1.0</v>
      </c>
      <c r="G2176" s="505">
        <v>3.0</v>
      </c>
      <c r="H2176" s="505">
        <v>2.0</v>
      </c>
      <c r="I2176" s="505">
        <v>8.0</v>
      </c>
      <c r="J2176" s="15"/>
      <c r="K2176" s="15"/>
      <c r="L2176" s="15"/>
      <c r="M2176" s="15"/>
      <c r="N2176" s="15"/>
      <c r="O2176" s="15"/>
      <c r="P2176" s="15"/>
    </row>
    <row r="2177" ht="15.75" customHeight="1">
      <c r="A2177" s="1"/>
      <c r="B2177" s="15"/>
      <c r="C2177" s="15"/>
      <c r="D2177" s="15"/>
      <c r="E2177" s="505">
        <v>3.0</v>
      </c>
      <c r="F2177" s="505">
        <v>1.0</v>
      </c>
      <c r="G2177" s="505">
        <v>2.0</v>
      </c>
      <c r="H2177" s="505">
        <v>2.0</v>
      </c>
      <c r="I2177" s="505">
        <v>8.0</v>
      </c>
      <c r="J2177" s="15"/>
      <c r="K2177" s="15"/>
      <c r="L2177" s="15"/>
      <c r="M2177" s="15"/>
      <c r="N2177" s="15"/>
      <c r="O2177" s="15"/>
      <c r="P2177" s="15"/>
    </row>
    <row r="2178" ht="15.75" customHeight="1">
      <c r="A2178" s="1"/>
      <c r="B2178" s="15"/>
      <c r="C2178" s="15"/>
      <c r="D2178" s="15"/>
      <c r="E2178" s="505">
        <v>3.0</v>
      </c>
      <c r="F2178" s="505">
        <v>2.0</v>
      </c>
      <c r="G2178" s="505">
        <v>3.0</v>
      </c>
      <c r="H2178" s="505">
        <v>2.0</v>
      </c>
      <c r="I2178" s="505">
        <v>10.0</v>
      </c>
      <c r="J2178" s="15"/>
      <c r="K2178" s="15"/>
      <c r="L2178" s="15"/>
      <c r="M2178" s="15"/>
      <c r="N2178" s="15"/>
      <c r="O2178" s="15"/>
      <c r="P2178" s="15"/>
    </row>
    <row r="2179" ht="15.75" customHeight="1">
      <c r="A2179" s="1"/>
      <c r="B2179" s="15"/>
      <c r="C2179" s="15"/>
      <c r="D2179" s="15"/>
      <c r="E2179" s="505">
        <v>3.0</v>
      </c>
      <c r="F2179" s="505">
        <v>2.0</v>
      </c>
      <c r="G2179" s="505">
        <v>3.0</v>
      </c>
      <c r="H2179" s="505">
        <v>2.0</v>
      </c>
      <c r="I2179" s="505">
        <v>10.0</v>
      </c>
      <c r="J2179" s="15"/>
      <c r="K2179" s="15"/>
      <c r="L2179" s="15"/>
      <c r="M2179" s="15"/>
      <c r="N2179" s="15"/>
      <c r="O2179" s="15"/>
      <c r="P2179" s="15"/>
    </row>
    <row r="2180" ht="15.75" customHeight="1">
      <c r="A2180" s="1"/>
      <c r="B2180" s="15"/>
      <c r="C2180" s="15"/>
      <c r="D2180" s="15"/>
      <c r="E2180" s="37"/>
      <c r="F2180" s="37"/>
      <c r="G2180" s="37"/>
      <c r="H2180" s="37"/>
      <c r="I2180" s="37"/>
      <c r="J2180" s="15"/>
      <c r="K2180" s="15"/>
      <c r="L2180" s="15"/>
      <c r="M2180" s="15"/>
      <c r="N2180" s="15"/>
      <c r="O2180" s="15"/>
      <c r="P2180" s="15"/>
    </row>
    <row r="2181" ht="15.75" customHeight="1">
      <c r="A2181" s="1"/>
      <c r="B2181" s="15"/>
      <c r="C2181" s="15"/>
      <c r="D2181" s="15"/>
      <c r="E2181" s="37"/>
      <c r="F2181" s="37"/>
      <c r="G2181" s="37"/>
      <c r="H2181" s="37"/>
      <c r="I2181" s="37"/>
      <c r="J2181" s="15"/>
      <c r="K2181" s="15"/>
      <c r="L2181" s="15"/>
      <c r="M2181" s="15"/>
      <c r="N2181" s="15"/>
      <c r="O2181" s="15"/>
      <c r="P2181" s="15"/>
    </row>
    <row r="2182" ht="15.75" customHeight="1">
      <c r="A2182" s="1"/>
      <c r="B2182" s="15"/>
      <c r="C2182" s="15"/>
      <c r="D2182" s="15"/>
      <c r="E2182" s="505"/>
      <c r="F2182" s="505"/>
      <c r="G2182" s="505"/>
      <c r="H2182" s="505"/>
      <c r="I2182" s="505"/>
      <c r="J2182" s="15"/>
      <c r="K2182" s="15"/>
      <c r="L2182" s="15"/>
      <c r="M2182" s="15"/>
      <c r="N2182" s="15"/>
      <c r="O2182" s="15"/>
      <c r="P2182" s="15"/>
    </row>
    <row r="2183" ht="15.75" customHeight="1">
      <c r="A2183" s="1"/>
      <c r="B2183" s="16"/>
      <c r="C2183" s="16"/>
      <c r="D2183" s="16"/>
      <c r="E2183" s="505"/>
      <c r="F2183" s="505"/>
      <c r="G2183" s="505"/>
      <c r="H2183" s="505"/>
      <c r="I2183" s="505"/>
      <c r="J2183" s="16"/>
      <c r="K2183" s="16"/>
      <c r="L2183" s="16"/>
      <c r="M2183" s="16"/>
      <c r="N2183" s="16"/>
      <c r="O2183" s="16"/>
      <c r="P2183" s="16"/>
    </row>
    <row r="2184" ht="15.75" customHeight="1">
      <c r="A2184" s="1"/>
      <c r="B2184" s="508" t="s">
        <v>522</v>
      </c>
      <c r="C2184" s="509" t="s">
        <v>523</v>
      </c>
      <c r="D2184" s="510" t="s">
        <v>524</v>
      </c>
      <c r="E2184" s="505">
        <v>3.0</v>
      </c>
      <c r="F2184" s="505">
        <v>2.0</v>
      </c>
      <c r="G2184" s="505">
        <v>3.0</v>
      </c>
      <c r="H2184" s="505">
        <v>2.0</v>
      </c>
      <c r="I2184" s="505">
        <v>10.0</v>
      </c>
      <c r="J2184" s="506">
        <v>9.25</v>
      </c>
      <c r="K2184" s="506">
        <v>3.0</v>
      </c>
      <c r="L2184" s="506">
        <v>3.0</v>
      </c>
      <c r="M2184" s="506">
        <v>2.0</v>
      </c>
      <c r="N2184" s="506">
        <v>5.0</v>
      </c>
      <c r="O2184" s="506">
        <v>13.0</v>
      </c>
      <c r="P2184" s="507">
        <f>SUM(J2184,O2184)</f>
        <v>22.25</v>
      </c>
    </row>
    <row r="2185" ht="15.75" customHeight="1">
      <c r="A2185" s="1"/>
      <c r="B2185" s="15"/>
      <c r="C2185" s="15"/>
      <c r="D2185" s="15"/>
      <c r="E2185" s="505">
        <v>3.0</v>
      </c>
      <c r="F2185" s="505">
        <v>2.0</v>
      </c>
      <c r="G2185" s="505">
        <v>3.0</v>
      </c>
      <c r="H2185" s="505">
        <v>2.0</v>
      </c>
      <c r="I2185" s="505">
        <v>10.0</v>
      </c>
      <c r="J2185" s="15"/>
      <c r="K2185" s="15"/>
      <c r="L2185" s="15"/>
      <c r="M2185" s="15"/>
      <c r="N2185" s="15"/>
      <c r="O2185" s="15"/>
      <c r="P2185" s="15"/>
    </row>
    <row r="2186" ht="15.75" customHeight="1">
      <c r="A2186" s="1"/>
      <c r="B2186" s="15"/>
      <c r="C2186" s="15"/>
      <c r="D2186" s="15"/>
      <c r="E2186" s="505">
        <v>3.0</v>
      </c>
      <c r="F2186" s="505">
        <v>2.0</v>
      </c>
      <c r="G2186" s="505">
        <v>3.0</v>
      </c>
      <c r="H2186" s="505">
        <v>2.0</v>
      </c>
      <c r="I2186" s="505">
        <v>10.0</v>
      </c>
      <c r="J2186" s="15"/>
      <c r="K2186" s="15"/>
      <c r="L2186" s="15"/>
      <c r="M2186" s="15"/>
      <c r="N2186" s="15"/>
      <c r="O2186" s="15"/>
      <c r="P2186" s="15"/>
    </row>
    <row r="2187" ht="15.75" customHeight="1">
      <c r="A2187" s="1"/>
      <c r="B2187" s="15"/>
      <c r="C2187" s="15"/>
      <c r="D2187" s="15"/>
      <c r="E2187" s="505">
        <v>3.0</v>
      </c>
      <c r="F2187" s="505">
        <v>2.0</v>
      </c>
      <c r="G2187" s="505">
        <v>2.0</v>
      </c>
      <c r="H2187" s="505">
        <v>2.0</v>
      </c>
      <c r="I2187" s="505">
        <v>9.0</v>
      </c>
      <c r="J2187" s="15"/>
      <c r="K2187" s="15"/>
      <c r="L2187" s="15"/>
      <c r="M2187" s="15"/>
      <c r="N2187" s="15"/>
      <c r="O2187" s="15"/>
      <c r="P2187" s="15"/>
    </row>
    <row r="2188" ht="15.75" customHeight="1">
      <c r="A2188" s="1"/>
      <c r="B2188" s="15"/>
      <c r="C2188" s="15"/>
      <c r="D2188" s="15"/>
      <c r="E2188" s="505">
        <v>2.0</v>
      </c>
      <c r="F2188" s="505">
        <v>2.0</v>
      </c>
      <c r="G2188" s="505">
        <v>3.0</v>
      </c>
      <c r="H2188" s="505">
        <v>2.0</v>
      </c>
      <c r="I2188" s="505">
        <v>9.0</v>
      </c>
      <c r="J2188" s="15"/>
      <c r="K2188" s="15"/>
      <c r="L2188" s="15"/>
      <c r="M2188" s="15"/>
      <c r="N2188" s="15"/>
      <c r="O2188" s="15"/>
      <c r="P2188" s="15"/>
    </row>
    <row r="2189" ht="15.75" customHeight="1">
      <c r="A2189" s="1"/>
      <c r="B2189" s="15"/>
      <c r="C2189" s="15"/>
      <c r="D2189" s="15"/>
      <c r="E2189" s="505">
        <v>3.0</v>
      </c>
      <c r="F2189" s="505">
        <v>2.0</v>
      </c>
      <c r="G2189" s="505">
        <v>2.0</v>
      </c>
      <c r="H2189" s="505">
        <v>2.0</v>
      </c>
      <c r="I2189" s="505">
        <v>9.0</v>
      </c>
      <c r="J2189" s="15"/>
      <c r="K2189" s="15"/>
      <c r="L2189" s="15"/>
      <c r="M2189" s="15"/>
      <c r="N2189" s="15"/>
      <c r="O2189" s="15"/>
      <c r="P2189" s="15"/>
    </row>
    <row r="2190" ht="15.75" customHeight="1">
      <c r="A2190" s="1"/>
      <c r="B2190" s="15"/>
      <c r="C2190" s="15"/>
      <c r="D2190" s="15"/>
      <c r="E2190" s="505">
        <v>2.0</v>
      </c>
      <c r="F2190" s="505">
        <v>1.0</v>
      </c>
      <c r="G2190" s="505">
        <v>3.0</v>
      </c>
      <c r="H2190" s="505">
        <v>2.0</v>
      </c>
      <c r="I2190" s="505">
        <v>8.0</v>
      </c>
      <c r="J2190" s="15"/>
      <c r="K2190" s="15"/>
      <c r="L2190" s="15"/>
      <c r="M2190" s="15"/>
      <c r="N2190" s="15"/>
      <c r="O2190" s="15"/>
      <c r="P2190" s="15"/>
    </row>
    <row r="2191" ht="15.75" customHeight="1">
      <c r="A2191" s="1"/>
      <c r="B2191" s="15"/>
      <c r="C2191" s="15"/>
      <c r="D2191" s="15"/>
      <c r="E2191" s="505">
        <v>3.0</v>
      </c>
      <c r="F2191" s="505">
        <v>1.0</v>
      </c>
      <c r="G2191" s="505">
        <v>2.0</v>
      </c>
      <c r="H2191" s="505">
        <v>2.0</v>
      </c>
      <c r="I2191" s="505">
        <v>8.0</v>
      </c>
      <c r="J2191" s="15"/>
      <c r="K2191" s="15"/>
      <c r="L2191" s="15"/>
      <c r="M2191" s="15"/>
      <c r="N2191" s="15"/>
      <c r="O2191" s="15"/>
      <c r="P2191" s="15"/>
    </row>
    <row r="2192" ht="15.75" customHeight="1">
      <c r="A2192" s="1"/>
      <c r="B2192" s="15"/>
      <c r="C2192" s="15"/>
      <c r="D2192" s="15"/>
      <c r="E2192" s="505">
        <v>3.0</v>
      </c>
      <c r="F2192" s="505">
        <v>2.0</v>
      </c>
      <c r="G2192" s="505">
        <v>2.0</v>
      </c>
      <c r="H2192" s="505">
        <v>2.0</v>
      </c>
      <c r="I2192" s="505">
        <v>9.0</v>
      </c>
      <c r="J2192" s="15"/>
      <c r="K2192" s="15"/>
      <c r="L2192" s="15"/>
      <c r="M2192" s="15"/>
      <c r="N2192" s="15"/>
      <c r="O2192" s="15"/>
      <c r="P2192" s="15"/>
    </row>
    <row r="2193" ht="15.75" customHeight="1">
      <c r="A2193" s="1"/>
      <c r="B2193" s="15"/>
      <c r="C2193" s="15"/>
      <c r="D2193" s="15"/>
      <c r="E2193" s="505">
        <v>2.0</v>
      </c>
      <c r="F2193" s="505">
        <v>2.0</v>
      </c>
      <c r="G2193" s="505">
        <v>3.0</v>
      </c>
      <c r="H2193" s="505">
        <v>2.0</v>
      </c>
      <c r="I2193" s="505">
        <v>9.0</v>
      </c>
      <c r="J2193" s="15"/>
      <c r="K2193" s="15"/>
      <c r="L2193" s="15"/>
      <c r="M2193" s="15"/>
      <c r="N2193" s="15"/>
      <c r="O2193" s="15"/>
      <c r="P2193" s="15"/>
    </row>
    <row r="2194" ht="15.75" customHeight="1">
      <c r="A2194" s="1"/>
      <c r="B2194" s="15"/>
      <c r="C2194" s="15"/>
      <c r="D2194" s="15"/>
      <c r="E2194" s="505">
        <v>3.0</v>
      </c>
      <c r="F2194" s="505">
        <v>2.0</v>
      </c>
      <c r="G2194" s="505">
        <v>3.0</v>
      </c>
      <c r="H2194" s="505">
        <v>2.0</v>
      </c>
      <c r="I2194" s="505">
        <v>10.0</v>
      </c>
      <c r="J2194" s="15"/>
      <c r="K2194" s="15"/>
      <c r="L2194" s="15"/>
      <c r="M2194" s="15"/>
      <c r="N2194" s="15"/>
      <c r="O2194" s="15"/>
      <c r="P2194" s="15"/>
    </row>
    <row r="2195" ht="15.75" customHeight="1">
      <c r="A2195" s="1"/>
      <c r="B2195" s="15"/>
      <c r="C2195" s="15"/>
      <c r="D2195" s="15"/>
      <c r="E2195" s="505">
        <v>3.0</v>
      </c>
      <c r="F2195" s="505">
        <v>2.0</v>
      </c>
      <c r="G2195" s="505">
        <v>3.0</v>
      </c>
      <c r="H2195" s="505">
        <v>2.0</v>
      </c>
      <c r="I2195" s="505">
        <v>10.0</v>
      </c>
      <c r="J2195" s="15"/>
      <c r="K2195" s="15"/>
      <c r="L2195" s="15"/>
      <c r="M2195" s="15"/>
      <c r="N2195" s="15"/>
      <c r="O2195" s="15"/>
      <c r="P2195" s="15"/>
    </row>
    <row r="2196" ht="15.75" customHeight="1">
      <c r="A2196" s="1"/>
      <c r="B2196" s="15"/>
      <c r="C2196" s="15"/>
      <c r="D2196" s="15"/>
      <c r="E2196" s="505"/>
      <c r="F2196" s="505"/>
      <c r="G2196" s="505"/>
      <c r="H2196" s="505"/>
      <c r="I2196" s="505"/>
      <c r="J2196" s="15"/>
      <c r="K2196" s="15"/>
      <c r="L2196" s="15"/>
      <c r="M2196" s="15"/>
      <c r="N2196" s="15"/>
      <c r="O2196" s="15"/>
      <c r="P2196" s="15"/>
    </row>
    <row r="2197" ht="15.75" customHeight="1">
      <c r="A2197" s="1"/>
      <c r="B2197" s="16"/>
      <c r="C2197" s="16"/>
      <c r="D2197" s="16"/>
      <c r="E2197" s="505"/>
      <c r="F2197" s="505"/>
      <c r="G2197" s="505"/>
      <c r="H2197" s="505"/>
      <c r="I2197" s="505"/>
      <c r="J2197" s="16"/>
      <c r="K2197" s="16"/>
      <c r="L2197" s="16"/>
      <c r="M2197" s="16"/>
      <c r="N2197" s="16"/>
      <c r="O2197" s="16"/>
      <c r="P2197" s="16"/>
    </row>
    <row r="2198" ht="15.75" customHeight="1">
      <c r="A2198" s="1"/>
      <c r="B2198" s="508" t="s">
        <v>525</v>
      </c>
      <c r="C2198" s="509" t="s">
        <v>526</v>
      </c>
      <c r="D2198" s="510" t="s">
        <v>527</v>
      </c>
      <c r="E2198" s="505">
        <v>3.0</v>
      </c>
      <c r="F2198" s="505">
        <v>2.0</v>
      </c>
      <c r="G2198" s="505">
        <v>3.0</v>
      </c>
      <c r="H2198" s="505">
        <v>2.0</v>
      </c>
      <c r="I2198" s="505">
        <v>10.0</v>
      </c>
      <c r="J2198" s="506">
        <v>9.25</v>
      </c>
      <c r="K2198" s="506">
        <v>3.0</v>
      </c>
      <c r="L2198" s="506">
        <v>3.0</v>
      </c>
      <c r="M2198" s="506">
        <v>2.0</v>
      </c>
      <c r="N2198" s="506">
        <v>5.0</v>
      </c>
      <c r="O2198" s="506">
        <v>13.0</v>
      </c>
      <c r="P2198" s="507">
        <f>SUM(J2198,O2198)</f>
        <v>22.25</v>
      </c>
    </row>
    <row r="2199" ht="15.75" customHeight="1">
      <c r="A2199" s="1"/>
      <c r="B2199" s="15"/>
      <c r="C2199" s="15"/>
      <c r="D2199" s="15"/>
      <c r="E2199" s="505">
        <v>3.0</v>
      </c>
      <c r="F2199" s="505">
        <v>2.0</v>
      </c>
      <c r="G2199" s="505">
        <v>3.0</v>
      </c>
      <c r="H2199" s="505">
        <v>2.0</v>
      </c>
      <c r="I2199" s="505">
        <v>10.0</v>
      </c>
      <c r="J2199" s="15"/>
      <c r="K2199" s="15"/>
      <c r="L2199" s="15"/>
      <c r="M2199" s="15"/>
      <c r="N2199" s="15"/>
      <c r="O2199" s="15"/>
      <c r="P2199" s="15"/>
    </row>
    <row r="2200" ht="15.75" customHeight="1">
      <c r="A2200" s="1"/>
      <c r="B2200" s="15"/>
      <c r="C2200" s="15"/>
      <c r="D2200" s="15"/>
      <c r="E2200" s="505">
        <v>3.0</v>
      </c>
      <c r="F2200" s="505">
        <v>2.0</v>
      </c>
      <c r="G2200" s="505">
        <v>3.0</v>
      </c>
      <c r="H2200" s="505">
        <v>2.0</v>
      </c>
      <c r="I2200" s="505">
        <v>10.0</v>
      </c>
      <c r="J2200" s="15"/>
      <c r="K2200" s="15"/>
      <c r="L2200" s="15"/>
      <c r="M2200" s="15"/>
      <c r="N2200" s="15"/>
      <c r="O2200" s="15"/>
      <c r="P2200" s="15"/>
    </row>
    <row r="2201" ht="15.75" customHeight="1">
      <c r="A2201" s="1"/>
      <c r="B2201" s="15"/>
      <c r="C2201" s="15"/>
      <c r="D2201" s="15"/>
      <c r="E2201" s="505">
        <v>3.0</v>
      </c>
      <c r="F2201" s="505">
        <v>2.0</v>
      </c>
      <c r="G2201" s="505">
        <v>2.0</v>
      </c>
      <c r="H2201" s="505">
        <v>2.0</v>
      </c>
      <c r="I2201" s="505">
        <v>9.0</v>
      </c>
      <c r="J2201" s="15"/>
      <c r="K2201" s="15"/>
      <c r="L2201" s="15"/>
      <c r="M2201" s="15"/>
      <c r="N2201" s="15"/>
      <c r="O2201" s="15"/>
      <c r="P2201" s="15"/>
    </row>
    <row r="2202" ht="15.75" customHeight="1">
      <c r="A2202" s="1"/>
      <c r="B2202" s="15"/>
      <c r="C2202" s="15"/>
      <c r="D2202" s="15"/>
      <c r="E2202" s="505">
        <v>2.0</v>
      </c>
      <c r="F2202" s="505">
        <v>2.0</v>
      </c>
      <c r="G2202" s="505">
        <v>3.0</v>
      </c>
      <c r="H2202" s="505">
        <v>2.0</v>
      </c>
      <c r="I2202" s="505">
        <v>9.0</v>
      </c>
      <c r="J2202" s="15"/>
      <c r="K2202" s="15"/>
      <c r="L2202" s="15"/>
      <c r="M2202" s="15"/>
      <c r="N2202" s="15"/>
      <c r="O2202" s="15"/>
      <c r="P2202" s="15"/>
    </row>
    <row r="2203" ht="15.75" customHeight="1">
      <c r="A2203" s="1"/>
      <c r="B2203" s="15"/>
      <c r="C2203" s="15"/>
      <c r="D2203" s="15"/>
      <c r="E2203" s="505">
        <v>3.0</v>
      </c>
      <c r="F2203" s="505">
        <v>2.0</v>
      </c>
      <c r="G2203" s="505">
        <v>2.0</v>
      </c>
      <c r="H2203" s="505">
        <v>2.0</v>
      </c>
      <c r="I2203" s="505">
        <v>9.0</v>
      </c>
      <c r="J2203" s="15"/>
      <c r="K2203" s="15"/>
      <c r="L2203" s="15"/>
      <c r="M2203" s="15"/>
      <c r="N2203" s="15"/>
      <c r="O2203" s="15"/>
      <c r="P2203" s="15"/>
    </row>
    <row r="2204" ht="15.75" customHeight="1">
      <c r="A2204" s="1"/>
      <c r="B2204" s="15"/>
      <c r="C2204" s="15"/>
      <c r="D2204" s="15"/>
      <c r="E2204" s="505">
        <v>2.0</v>
      </c>
      <c r="F2204" s="505">
        <v>1.0</v>
      </c>
      <c r="G2204" s="505">
        <v>3.0</v>
      </c>
      <c r="H2204" s="505">
        <v>2.0</v>
      </c>
      <c r="I2204" s="505">
        <v>8.0</v>
      </c>
      <c r="J2204" s="15"/>
      <c r="K2204" s="15"/>
      <c r="L2204" s="15"/>
      <c r="M2204" s="15"/>
      <c r="N2204" s="15"/>
      <c r="O2204" s="15"/>
      <c r="P2204" s="15"/>
    </row>
    <row r="2205" ht="15.75" customHeight="1">
      <c r="A2205" s="1"/>
      <c r="B2205" s="15"/>
      <c r="C2205" s="15"/>
      <c r="D2205" s="15"/>
      <c r="E2205" s="505">
        <v>3.0</v>
      </c>
      <c r="F2205" s="505">
        <v>1.0</v>
      </c>
      <c r="G2205" s="505">
        <v>2.0</v>
      </c>
      <c r="H2205" s="505">
        <v>2.0</v>
      </c>
      <c r="I2205" s="505">
        <v>8.0</v>
      </c>
      <c r="J2205" s="15"/>
      <c r="K2205" s="15"/>
      <c r="L2205" s="15"/>
      <c r="M2205" s="15"/>
      <c r="N2205" s="15"/>
      <c r="O2205" s="15"/>
      <c r="P2205" s="15"/>
    </row>
    <row r="2206" ht="15.75" customHeight="1">
      <c r="A2206" s="1"/>
      <c r="B2206" s="15"/>
      <c r="C2206" s="15"/>
      <c r="D2206" s="15"/>
      <c r="E2206" s="505">
        <v>3.0</v>
      </c>
      <c r="F2206" s="505">
        <v>2.0</v>
      </c>
      <c r="G2206" s="505">
        <v>2.0</v>
      </c>
      <c r="H2206" s="505">
        <v>2.0</v>
      </c>
      <c r="I2206" s="505">
        <v>9.0</v>
      </c>
      <c r="J2206" s="15"/>
      <c r="K2206" s="15"/>
      <c r="L2206" s="15"/>
      <c r="M2206" s="15"/>
      <c r="N2206" s="15"/>
      <c r="O2206" s="15"/>
      <c r="P2206" s="15"/>
    </row>
    <row r="2207" ht="15.75" customHeight="1">
      <c r="A2207" s="1"/>
      <c r="B2207" s="15"/>
      <c r="C2207" s="15"/>
      <c r="D2207" s="15"/>
      <c r="E2207" s="505">
        <v>2.0</v>
      </c>
      <c r="F2207" s="505">
        <v>2.0</v>
      </c>
      <c r="G2207" s="505">
        <v>3.0</v>
      </c>
      <c r="H2207" s="505">
        <v>2.0</v>
      </c>
      <c r="I2207" s="505">
        <v>9.0</v>
      </c>
      <c r="J2207" s="15"/>
      <c r="K2207" s="15"/>
      <c r="L2207" s="15"/>
      <c r="M2207" s="15"/>
      <c r="N2207" s="15"/>
      <c r="O2207" s="15"/>
      <c r="P2207" s="15"/>
    </row>
    <row r="2208" ht="15.75" customHeight="1">
      <c r="A2208" s="1"/>
      <c r="B2208" s="15"/>
      <c r="C2208" s="15"/>
      <c r="D2208" s="15"/>
      <c r="E2208" s="505">
        <v>3.0</v>
      </c>
      <c r="F2208" s="505">
        <v>2.0</v>
      </c>
      <c r="G2208" s="505">
        <v>3.0</v>
      </c>
      <c r="H2208" s="505">
        <v>2.0</v>
      </c>
      <c r="I2208" s="505">
        <v>10.0</v>
      </c>
      <c r="J2208" s="15"/>
      <c r="K2208" s="15"/>
      <c r="L2208" s="15"/>
      <c r="M2208" s="15"/>
      <c r="N2208" s="15"/>
      <c r="O2208" s="15"/>
      <c r="P2208" s="15"/>
    </row>
    <row r="2209" ht="15.75" customHeight="1">
      <c r="A2209" s="1"/>
      <c r="B2209" s="15"/>
      <c r="C2209" s="15"/>
      <c r="D2209" s="15"/>
      <c r="E2209" s="505">
        <v>3.0</v>
      </c>
      <c r="F2209" s="505">
        <v>2.0</v>
      </c>
      <c r="G2209" s="505">
        <v>3.0</v>
      </c>
      <c r="H2209" s="505">
        <v>2.0</v>
      </c>
      <c r="I2209" s="505">
        <v>10.0</v>
      </c>
      <c r="J2209" s="15"/>
      <c r="K2209" s="15"/>
      <c r="L2209" s="15"/>
      <c r="M2209" s="15"/>
      <c r="N2209" s="15"/>
      <c r="O2209" s="15"/>
      <c r="P2209" s="15"/>
    </row>
    <row r="2210" ht="15.75" customHeight="1">
      <c r="A2210" s="1"/>
      <c r="B2210" s="15"/>
      <c r="C2210" s="15"/>
      <c r="D2210" s="15"/>
      <c r="E2210" s="505"/>
      <c r="F2210" s="505"/>
      <c r="G2210" s="505"/>
      <c r="H2210" s="505"/>
      <c r="I2210" s="505"/>
      <c r="J2210" s="15"/>
      <c r="K2210" s="15"/>
      <c r="L2210" s="15"/>
      <c r="M2210" s="15"/>
      <c r="N2210" s="15"/>
      <c r="O2210" s="15"/>
      <c r="P2210" s="15"/>
    </row>
    <row r="2211" ht="15.75" customHeight="1">
      <c r="A2211" s="1"/>
      <c r="B2211" s="16"/>
      <c r="C2211" s="16"/>
      <c r="D2211" s="16"/>
      <c r="E2211" s="505"/>
      <c r="F2211" s="505"/>
      <c r="G2211" s="505"/>
      <c r="H2211" s="505"/>
      <c r="I2211" s="505"/>
      <c r="J2211" s="16"/>
      <c r="K2211" s="16"/>
      <c r="L2211" s="16"/>
      <c r="M2211" s="16"/>
      <c r="N2211" s="16"/>
      <c r="O2211" s="16"/>
      <c r="P2211" s="16"/>
    </row>
    <row r="2212" ht="15.75" customHeight="1">
      <c r="A2212" s="1"/>
      <c r="B2212" s="508" t="s">
        <v>528</v>
      </c>
      <c r="C2212" s="509" t="s">
        <v>529</v>
      </c>
      <c r="D2212" s="510" t="s">
        <v>530</v>
      </c>
      <c r="E2212" s="505">
        <v>3.0</v>
      </c>
      <c r="F2212" s="505">
        <v>2.0</v>
      </c>
      <c r="G2212" s="505">
        <v>3.0</v>
      </c>
      <c r="H2212" s="505">
        <v>2.0</v>
      </c>
      <c r="I2212" s="505">
        <v>10.0</v>
      </c>
      <c r="J2212" s="506">
        <v>9.25</v>
      </c>
      <c r="K2212" s="506">
        <v>3.0</v>
      </c>
      <c r="L2212" s="506">
        <v>3.0</v>
      </c>
      <c r="M2212" s="506">
        <v>2.0</v>
      </c>
      <c r="N2212" s="506">
        <v>5.0</v>
      </c>
      <c r="O2212" s="506">
        <v>13.0</v>
      </c>
      <c r="P2212" s="507">
        <f>SUM(J2212,O2212)</f>
        <v>22.25</v>
      </c>
    </row>
    <row r="2213" ht="15.75" customHeight="1">
      <c r="A2213" s="1"/>
      <c r="B2213" s="15"/>
      <c r="C2213" s="15"/>
      <c r="D2213" s="15"/>
      <c r="E2213" s="505">
        <v>3.0</v>
      </c>
      <c r="F2213" s="505">
        <v>2.0</v>
      </c>
      <c r="G2213" s="505">
        <v>3.0</v>
      </c>
      <c r="H2213" s="505">
        <v>2.0</v>
      </c>
      <c r="I2213" s="505">
        <v>10.0</v>
      </c>
      <c r="J2213" s="15"/>
      <c r="K2213" s="15"/>
      <c r="L2213" s="15"/>
      <c r="M2213" s="15"/>
      <c r="N2213" s="15"/>
      <c r="O2213" s="15"/>
      <c r="P2213" s="15"/>
    </row>
    <row r="2214" ht="15.75" customHeight="1">
      <c r="A2214" s="1"/>
      <c r="B2214" s="15"/>
      <c r="C2214" s="15"/>
      <c r="D2214" s="15"/>
      <c r="E2214" s="505">
        <v>3.0</v>
      </c>
      <c r="F2214" s="505">
        <v>2.0</v>
      </c>
      <c r="G2214" s="505">
        <v>3.0</v>
      </c>
      <c r="H2214" s="505">
        <v>2.0</v>
      </c>
      <c r="I2214" s="505">
        <v>10.0</v>
      </c>
      <c r="J2214" s="15"/>
      <c r="K2214" s="15"/>
      <c r="L2214" s="15"/>
      <c r="M2214" s="15"/>
      <c r="N2214" s="15"/>
      <c r="O2214" s="15"/>
      <c r="P2214" s="15"/>
    </row>
    <row r="2215" ht="15.75" customHeight="1">
      <c r="A2215" s="1"/>
      <c r="B2215" s="15"/>
      <c r="C2215" s="15"/>
      <c r="D2215" s="15"/>
      <c r="E2215" s="505">
        <v>3.0</v>
      </c>
      <c r="F2215" s="505">
        <v>2.0</v>
      </c>
      <c r="G2215" s="505">
        <v>2.0</v>
      </c>
      <c r="H2215" s="505">
        <v>2.0</v>
      </c>
      <c r="I2215" s="505">
        <v>9.0</v>
      </c>
      <c r="J2215" s="15"/>
      <c r="K2215" s="15"/>
      <c r="L2215" s="15"/>
      <c r="M2215" s="15"/>
      <c r="N2215" s="15"/>
      <c r="O2215" s="15"/>
      <c r="P2215" s="15"/>
    </row>
    <row r="2216" ht="15.75" customHeight="1">
      <c r="A2216" s="1"/>
      <c r="B2216" s="15"/>
      <c r="C2216" s="15"/>
      <c r="D2216" s="15"/>
      <c r="E2216" s="505">
        <v>2.0</v>
      </c>
      <c r="F2216" s="505">
        <v>2.0</v>
      </c>
      <c r="G2216" s="505">
        <v>3.0</v>
      </c>
      <c r="H2216" s="505">
        <v>2.0</v>
      </c>
      <c r="I2216" s="505">
        <v>9.0</v>
      </c>
      <c r="J2216" s="15"/>
      <c r="K2216" s="15"/>
      <c r="L2216" s="15"/>
      <c r="M2216" s="15"/>
      <c r="N2216" s="15"/>
      <c r="O2216" s="15"/>
      <c r="P2216" s="15"/>
    </row>
    <row r="2217" ht="15.75" customHeight="1">
      <c r="A2217" s="1"/>
      <c r="B2217" s="15"/>
      <c r="C2217" s="15"/>
      <c r="D2217" s="15"/>
      <c r="E2217" s="505">
        <v>3.0</v>
      </c>
      <c r="F2217" s="505">
        <v>2.0</v>
      </c>
      <c r="G2217" s="505">
        <v>2.0</v>
      </c>
      <c r="H2217" s="505">
        <v>2.0</v>
      </c>
      <c r="I2217" s="505">
        <v>9.0</v>
      </c>
      <c r="J2217" s="15"/>
      <c r="K2217" s="15"/>
      <c r="L2217" s="15"/>
      <c r="M2217" s="15"/>
      <c r="N2217" s="15"/>
      <c r="O2217" s="15"/>
      <c r="P2217" s="15"/>
    </row>
    <row r="2218" ht="15.75" customHeight="1">
      <c r="A2218" s="1"/>
      <c r="B2218" s="15"/>
      <c r="C2218" s="15"/>
      <c r="D2218" s="15"/>
      <c r="E2218" s="505">
        <v>2.0</v>
      </c>
      <c r="F2218" s="505">
        <v>1.0</v>
      </c>
      <c r="G2218" s="505">
        <v>3.0</v>
      </c>
      <c r="H2218" s="505">
        <v>2.0</v>
      </c>
      <c r="I2218" s="505">
        <v>8.0</v>
      </c>
      <c r="J2218" s="15"/>
      <c r="K2218" s="15"/>
      <c r="L2218" s="15"/>
      <c r="M2218" s="15"/>
      <c r="N2218" s="15"/>
      <c r="O2218" s="15"/>
      <c r="P2218" s="15"/>
    </row>
    <row r="2219" ht="15.75" customHeight="1">
      <c r="A2219" s="1"/>
      <c r="B2219" s="15"/>
      <c r="C2219" s="15"/>
      <c r="D2219" s="15"/>
      <c r="E2219" s="505">
        <v>3.0</v>
      </c>
      <c r="F2219" s="505">
        <v>1.0</v>
      </c>
      <c r="G2219" s="505">
        <v>2.0</v>
      </c>
      <c r="H2219" s="505">
        <v>2.0</v>
      </c>
      <c r="I2219" s="505">
        <v>8.0</v>
      </c>
      <c r="J2219" s="15"/>
      <c r="K2219" s="15"/>
      <c r="L2219" s="15"/>
      <c r="M2219" s="15"/>
      <c r="N2219" s="15"/>
      <c r="O2219" s="15"/>
      <c r="P2219" s="15"/>
    </row>
    <row r="2220" ht="15.75" customHeight="1">
      <c r="A2220" s="1"/>
      <c r="B2220" s="15"/>
      <c r="C2220" s="15"/>
      <c r="D2220" s="15"/>
      <c r="E2220" s="505">
        <v>3.0</v>
      </c>
      <c r="F2220" s="505">
        <v>2.0</v>
      </c>
      <c r="G2220" s="505">
        <v>2.0</v>
      </c>
      <c r="H2220" s="505">
        <v>2.0</v>
      </c>
      <c r="I2220" s="505">
        <v>9.0</v>
      </c>
      <c r="J2220" s="15"/>
      <c r="K2220" s="15"/>
      <c r="L2220" s="15"/>
      <c r="M2220" s="15"/>
      <c r="N2220" s="15"/>
      <c r="O2220" s="15"/>
      <c r="P2220" s="15"/>
    </row>
    <row r="2221" ht="15.75" customHeight="1">
      <c r="A2221" s="1"/>
      <c r="B2221" s="15"/>
      <c r="C2221" s="15"/>
      <c r="D2221" s="15"/>
      <c r="E2221" s="505">
        <v>2.0</v>
      </c>
      <c r="F2221" s="505">
        <v>2.0</v>
      </c>
      <c r="G2221" s="505">
        <v>3.0</v>
      </c>
      <c r="H2221" s="505">
        <v>2.0</v>
      </c>
      <c r="I2221" s="505">
        <v>9.0</v>
      </c>
      <c r="J2221" s="15"/>
      <c r="K2221" s="15"/>
      <c r="L2221" s="15"/>
      <c r="M2221" s="15"/>
      <c r="N2221" s="15"/>
      <c r="O2221" s="15"/>
      <c r="P2221" s="15"/>
    </row>
    <row r="2222" ht="15.75" customHeight="1">
      <c r="A2222" s="1"/>
      <c r="B2222" s="15"/>
      <c r="C2222" s="15"/>
      <c r="D2222" s="15"/>
      <c r="E2222" s="505">
        <v>3.0</v>
      </c>
      <c r="F2222" s="505">
        <v>2.0</v>
      </c>
      <c r="G2222" s="505">
        <v>3.0</v>
      </c>
      <c r="H2222" s="505">
        <v>2.0</v>
      </c>
      <c r="I2222" s="505">
        <v>10.0</v>
      </c>
      <c r="J2222" s="15"/>
      <c r="K2222" s="15"/>
      <c r="L2222" s="15"/>
      <c r="M2222" s="15"/>
      <c r="N2222" s="15"/>
      <c r="O2222" s="15"/>
      <c r="P2222" s="15"/>
    </row>
    <row r="2223" ht="15.75" customHeight="1">
      <c r="A2223" s="1"/>
      <c r="B2223" s="15"/>
      <c r="C2223" s="15"/>
      <c r="D2223" s="15"/>
      <c r="E2223" s="505">
        <v>3.0</v>
      </c>
      <c r="F2223" s="505">
        <v>2.0</v>
      </c>
      <c r="G2223" s="505">
        <v>3.0</v>
      </c>
      <c r="H2223" s="505">
        <v>2.0</v>
      </c>
      <c r="I2223" s="505">
        <v>10.0</v>
      </c>
      <c r="J2223" s="15"/>
      <c r="K2223" s="15"/>
      <c r="L2223" s="15"/>
      <c r="M2223" s="15"/>
      <c r="N2223" s="15"/>
      <c r="O2223" s="15"/>
      <c r="P2223" s="15"/>
    </row>
    <row r="2224" ht="15.75" customHeight="1">
      <c r="A2224" s="1"/>
      <c r="B2224" s="15"/>
      <c r="C2224" s="15"/>
      <c r="D2224" s="15"/>
      <c r="E2224" s="505"/>
      <c r="F2224" s="505"/>
      <c r="G2224" s="505"/>
      <c r="H2224" s="505"/>
      <c r="I2224" s="505"/>
      <c r="J2224" s="15"/>
      <c r="K2224" s="15"/>
      <c r="L2224" s="15"/>
      <c r="M2224" s="15"/>
      <c r="N2224" s="15"/>
      <c r="O2224" s="15"/>
      <c r="P2224" s="15"/>
    </row>
    <row r="2225" ht="15.75" customHeight="1">
      <c r="A2225" s="1"/>
      <c r="B2225" s="16"/>
      <c r="C2225" s="16"/>
      <c r="D2225" s="16"/>
      <c r="E2225" s="505"/>
      <c r="F2225" s="505"/>
      <c r="G2225" s="505"/>
      <c r="H2225" s="505"/>
      <c r="I2225" s="505"/>
      <c r="J2225" s="16"/>
      <c r="K2225" s="16"/>
      <c r="L2225" s="16"/>
      <c r="M2225" s="16"/>
      <c r="N2225" s="16"/>
      <c r="O2225" s="16"/>
      <c r="P2225" s="16"/>
    </row>
    <row r="2226" ht="15.75" customHeight="1">
      <c r="A2226" s="1"/>
      <c r="B2226" s="508" t="s">
        <v>531</v>
      </c>
      <c r="C2226" s="509" t="s">
        <v>532</v>
      </c>
      <c r="D2226" s="510" t="s">
        <v>533</v>
      </c>
      <c r="E2226" s="505">
        <v>3.0</v>
      </c>
      <c r="F2226" s="505">
        <v>2.0</v>
      </c>
      <c r="G2226" s="505">
        <v>3.0</v>
      </c>
      <c r="H2226" s="505">
        <v>2.0</v>
      </c>
      <c r="I2226" s="505">
        <v>10.0</v>
      </c>
      <c r="J2226" s="506">
        <v>9.25</v>
      </c>
      <c r="K2226" s="506">
        <v>3.0</v>
      </c>
      <c r="L2226" s="506">
        <v>3.0</v>
      </c>
      <c r="M2226" s="506">
        <v>2.0</v>
      </c>
      <c r="N2226" s="506">
        <v>5.0</v>
      </c>
      <c r="O2226" s="506">
        <v>13.0</v>
      </c>
      <c r="P2226" s="507">
        <f>SUM(J2226,O2226)</f>
        <v>22.25</v>
      </c>
    </row>
    <row r="2227" ht="15.75" customHeight="1">
      <c r="A2227" s="1"/>
      <c r="B2227" s="15"/>
      <c r="C2227" s="15"/>
      <c r="D2227" s="15"/>
      <c r="E2227" s="505">
        <v>3.0</v>
      </c>
      <c r="F2227" s="505">
        <v>2.0</v>
      </c>
      <c r="G2227" s="505">
        <v>3.0</v>
      </c>
      <c r="H2227" s="505">
        <v>2.0</v>
      </c>
      <c r="I2227" s="505">
        <v>10.0</v>
      </c>
      <c r="J2227" s="15"/>
      <c r="K2227" s="15"/>
      <c r="L2227" s="15"/>
      <c r="M2227" s="15"/>
      <c r="N2227" s="15"/>
      <c r="O2227" s="15"/>
      <c r="P2227" s="15"/>
    </row>
    <row r="2228" ht="15.75" customHeight="1">
      <c r="A2228" s="1"/>
      <c r="B2228" s="15"/>
      <c r="C2228" s="15"/>
      <c r="D2228" s="15"/>
      <c r="E2228" s="505">
        <v>3.0</v>
      </c>
      <c r="F2228" s="505">
        <v>2.0</v>
      </c>
      <c r="G2228" s="505">
        <v>3.0</v>
      </c>
      <c r="H2228" s="505">
        <v>2.0</v>
      </c>
      <c r="I2228" s="505">
        <v>10.0</v>
      </c>
      <c r="J2228" s="15"/>
      <c r="K2228" s="15"/>
      <c r="L2228" s="15"/>
      <c r="M2228" s="15"/>
      <c r="N2228" s="15"/>
      <c r="O2228" s="15"/>
      <c r="P2228" s="15"/>
    </row>
    <row r="2229" ht="15.75" customHeight="1">
      <c r="A2229" s="1"/>
      <c r="B2229" s="15"/>
      <c r="C2229" s="15"/>
      <c r="D2229" s="15"/>
      <c r="E2229" s="505">
        <v>3.0</v>
      </c>
      <c r="F2229" s="505">
        <v>2.0</v>
      </c>
      <c r="G2229" s="505">
        <v>2.0</v>
      </c>
      <c r="H2229" s="505">
        <v>2.0</v>
      </c>
      <c r="I2229" s="505">
        <v>9.0</v>
      </c>
      <c r="J2229" s="15"/>
      <c r="K2229" s="15"/>
      <c r="L2229" s="15"/>
      <c r="M2229" s="15"/>
      <c r="N2229" s="15"/>
      <c r="O2229" s="15"/>
      <c r="P2229" s="15"/>
    </row>
    <row r="2230" ht="15.75" customHeight="1">
      <c r="A2230" s="1"/>
      <c r="B2230" s="15"/>
      <c r="C2230" s="15"/>
      <c r="D2230" s="15"/>
      <c r="E2230" s="505">
        <v>2.0</v>
      </c>
      <c r="F2230" s="505">
        <v>2.0</v>
      </c>
      <c r="G2230" s="505">
        <v>3.0</v>
      </c>
      <c r="H2230" s="505">
        <v>2.0</v>
      </c>
      <c r="I2230" s="505">
        <v>9.0</v>
      </c>
      <c r="J2230" s="15"/>
      <c r="K2230" s="15"/>
      <c r="L2230" s="15"/>
      <c r="M2230" s="15"/>
      <c r="N2230" s="15"/>
      <c r="O2230" s="15"/>
      <c r="P2230" s="15"/>
    </row>
    <row r="2231" ht="15.75" customHeight="1">
      <c r="A2231" s="1"/>
      <c r="B2231" s="15"/>
      <c r="C2231" s="15"/>
      <c r="D2231" s="15"/>
      <c r="E2231" s="505">
        <v>3.0</v>
      </c>
      <c r="F2231" s="505">
        <v>2.0</v>
      </c>
      <c r="G2231" s="505">
        <v>2.0</v>
      </c>
      <c r="H2231" s="505">
        <v>2.0</v>
      </c>
      <c r="I2231" s="505">
        <v>9.0</v>
      </c>
      <c r="J2231" s="15"/>
      <c r="K2231" s="15"/>
      <c r="L2231" s="15"/>
      <c r="M2231" s="15"/>
      <c r="N2231" s="15"/>
      <c r="O2231" s="15"/>
      <c r="P2231" s="15"/>
    </row>
    <row r="2232" ht="15.75" customHeight="1">
      <c r="A2232" s="1"/>
      <c r="B2232" s="15"/>
      <c r="C2232" s="15"/>
      <c r="D2232" s="15"/>
      <c r="E2232" s="505">
        <v>2.0</v>
      </c>
      <c r="F2232" s="505">
        <v>1.0</v>
      </c>
      <c r="G2232" s="505">
        <v>3.0</v>
      </c>
      <c r="H2232" s="505">
        <v>2.0</v>
      </c>
      <c r="I2232" s="505">
        <v>8.0</v>
      </c>
      <c r="J2232" s="15"/>
      <c r="K2232" s="15"/>
      <c r="L2232" s="15"/>
      <c r="M2232" s="15"/>
      <c r="N2232" s="15"/>
      <c r="O2232" s="15"/>
      <c r="P2232" s="15"/>
    </row>
    <row r="2233" ht="15.75" customHeight="1">
      <c r="A2233" s="1"/>
      <c r="B2233" s="15"/>
      <c r="C2233" s="15"/>
      <c r="D2233" s="15"/>
      <c r="E2233" s="505">
        <v>3.0</v>
      </c>
      <c r="F2233" s="505">
        <v>1.0</v>
      </c>
      <c r="G2233" s="505">
        <v>2.0</v>
      </c>
      <c r="H2233" s="505">
        <v>2.0</v>
      </c>
      <c r="I2233" s="505">
        <v>8.0</v>
      </c>
      <c r="J2233" s="15"/>
      <c r="K2233" s="15"/>
      <c r="L2233" s="15"/>
      <c r="M2233" s="15"/>
      <c r="N2233" s="15"/>
      <c r="O2233" s="15"/>
      <c r="P2233" s="15"/>
    </row>
    <row r="2234" ht="15.75" customHeight="1">
      <c r="A2234" s="1"/>
      <c r="B2234" s="15"/>
      <c r="C2234" s="15"/>
      <c r="D2234" s="15"/>
      <c r="E2234" s="505">
        <v>3.0</v>
      </c>
      <c r="F2234" s="505">
        <v>2.0</v>
      </c>
      <c r="G2234" s="505">
        <v>2.0</v>
      </c>
      <c r="H2234" s="505">
        <v>2.0</v>
      </c>
      <c r="I2234" s="505">
        <v>9.0</v>
      </c>
      <c r="J2234" s="15"/>
      <c r="K2234" s="15"/>
      <c r="L2234" s="15"/>
      <c r="M2234" s="15"/>
      <c r="N2234" s="15"/>
      <c r="O2234" s="15"/>
      <c r="P2234" s="15"/>
    </row>
    <row r="2235" ht="15.75" customHeight="1">
      <c r="A2235" s="1"/>
      <c r="B2235" s="15"/>
      <c r="C2235" s="15"/>
      <c r="D2235" s="15"/>
      <c r="E2235" s="505">
        <v>2.0</v>
      </c>
      <c r="F2235" s="505">
        <v>2.0</v>
      </c>
      <c r="G2235" s="505">
        <v>3.0</v>
      </c>
      <c r="H2235" s="505">
        <v>2.0</v>
      </c>
      <c r="I2235" s="505">
        <v>9.0</v>
      </c>
      <c r="J2235" s="15"/>
      <c r="K2235" s="15"/>
      <c r="L2235" s="15"/>
      <c r="M2235" s="15"/>
      <c r="N2235" s="15"/>
      <c r="O2235" s="15"/>
      <c r="P2235" s="15"/>
    </row>
    <row r="2236" ht="15.75" customHeight="1">
      <c r="A2236" s="1"/>
      <c r="B2236" s="15"/>
      <c r="C2236" s="15"/>
      <c r="D2236" s="15"/>
      <c r="E2236" s="505">
        <v>3.0</v>
      </c>
      <c r="F2236" s="505">
        <v>2.0</v>
      </c>
      <c r="G2236" s="505">
        <v>3.0</v>
      </c>
      <c r="H2236" s="505">
        <v>2.0</v>
      </c>
      <c r="I2236" s="505">
        <v>10.0</v>
      </c>
      <c r="J2236" s="15"/>
      <c r="K2236" s="15"/>
      <c r="L2236" s="15"/>
      <c r="M2236" s="15"/>
      <c r="N2236" s="15"/>
      <c r="O2236" s="15"/>
      <c r="P2236" s="15"/>
    </row>
    <row r="2237" ht="15.75" customHeight="1">
      <c r="A2237" s="1"/>
      <c r="B2237" s="15"/>
      <c r="C2237" s="15"/>
      <c r="D2237" s="15"/>
      <c r="E2237" s="505">
        <v>3.0</v>
      </c>
      <c r="F2237" s="505">
        <v>2.0</v>
      </c>
      <c r="G2237" s="505">
        <v>3.0</v>
      </c>
      <c r="H2237" s="505">
        <v>2.0</v>
      </c>
      <c r="I2237" s="505">
        <v>10.0</v>
      </c>
      <c r="J2237" s="15"/>
      <c r="K2237" s="15"/>
      <c r="L2237" s="15"/>
      <c r="M2237" s="15"/>
      <c r="N2237" s="15"/>
      <c r="O2237" s="15"/>
      <c r="P2237" s="15"/>
    </row>
    <row r="2238" ht="15.75" customHeight="1">
      <c r="A2238" s="1"/>
      <c r="B2238" s="15"/>
      <c r="C2238" s="15"/>
      <c r="D2238" s="15"/>
      <c r="E2238" s="505"/>
      <c r="F2238" s="505"/>
      <c r="G2238" s="505"/>
      <c r="H2238" s="505"/>
      <c r="I2238" s="505"/>
      <c r="J2238" s="15"/>
      <c r="K2238" s="15"/>
      <c r="L2238" s="15"/>
      <c r="M2238" s="15"/>
      <c r="N2238" s="15"/>
      <c r="O2238" s="15"/>
      <c r="P2238" s="15"/>
    </row>
    <row r="2239" ht="15.75" customHeight="1">
      <c r="A2239" s="1"/>
      <c r="B2239" s="16"/>
      <c r="C2239" s="16"/>
      <c r="D2239" s="16"/>
      <c r="E2239" s="505"/>
      <c r="F2239" s="505"/>
      <c r="G2239" s="505"/>
      <c r="H2239" s="505"/>
      <c r="I2239" s="505"/>
      <c r="J2239" s="16"/>
      <c r="K2239" s="16"/>
      <c r="L2239" s="16"/>
      <c r="M2239" s="16"/>
      <c r="N2239" s="16"/>
      <c r="O2239" s="16"/>
      <c r="P2239" s="16"/>
    </row>
    <row r="2240" ht="15.75" customHeight="1">
      <c r="A2240" s="1"/>
      <c r="B2240" s="508" t="s">
        <v>534</v>
      </c>
      <c r="C2240" s="509" t="s">
        <v>535</v>
      </c>
      <c r="D2240" s="510" t="s">
        <v>536</v>
      </c>
      <c r="E2240" s="505">
        <v>3.0</v>
      </c>
      <c r="F2240" s="505">
        <v>2.0</v>
      </c>
      <c r="G2240" s="505">
        <v>3.0</v>
      </c>
      <c r="H2240" s="505">
        <v>2.0</v>
      </c>
      <c r="I2240" s="505">
        <v>10.0</v>
      </c>
      <c r="J2240" s="508">
        <v>9.3</v>
      </c>
      <c r="K2240" s="506">
        <v>3.0</v>
      </c>
      <c r="L2240" s="506">
        <v>3.0</v>
      </c>
      <c r="M2240" s="506">
        <v>2.0</v>
      </c>
      <c r="N2240" s="506">
        <v>5.0</v>
      </c>
      <c r="O2240" s="506">
        <v>13.0</v>
      </c>
      <c r="P2240" s="507">
        <f>SUM(J2240,O2240)</f>
        <v>22.3</v>
      </c>
    </row>
    <row r="2241" ht="15.75" customHeight="1">
      <c r="A2241" s="1"/>
      <c r="B2241" s="15"/>
      <c r="C2241" s="15"/>
      <c r="D2241" s="15"/>
      <c r="E2241" s="505">
        <v>3.0</v>
      </c>
      <c r="F2241" s="505">
        <v>2.0</v>
      </c>
      <c r="G2241" s="505">
        <v>3.0</v>
      </c>
      <c r="H2241" s="505">
        <v>2.0</v>
      </c>
      <c r="I2241" s="505">
        <v>10.0</v>
      </c>
      <c r="J2241" s="15"/>
      <c r="K2241" s="15"/>
      <c r="L2241" s="15"/>
      <c r="M2241" s="15"/>
      <c r="N2241" s="15"/>
      <c r="O2241" s="15"/>
      <c r="P2241" s="15"/>
    </row>
    <row r="2242" ht="15.75" customHeight="1">
      <c r="A2242" s="1"/>
      <c r="B2242" s="15"/>
      <c r="C2242" s="15"/>
      <c r="D2242" s="15"/>
      <c r="E2242" s="505">
        <v>3.0</v>
      </c>
      <c r="F2242" s="505">
        <v>2.0</v>
      </c>
      <c r="G2242" s="505">
        <v>3.0</v>
      </c>
      <c r="H2242" s="505">
        <v>2.0</v>
      </c>
      <c r="I2242" s="505">
        <v>10.0</v>
      </c>
      <c r="J2242" s="15"/>
      <c r="K2242" s="15"/>
      <c r="L2242" s="15"/>
      <c r="M2242" s="15"/>
      <c r="N2242" s="15"/>
      <c r="O2242" s="15"/>
      <c r="P2242" s="15"/>
    </row>
    <row r="2243" ht="15.75" customHeight="1">
      <c r="A2243" s="1"/>
      <c r="B2243" s="15"/>
      <c r="C2243" s="15"/>
      <c r="D2243" s="15"/>
      <c r="E2243" s="505">
        <v>3.0</v>
      </c>
      <c r="F2243" s="505">
        <v>2.0</v>
      </c>
      <c r="G2243" s="505">
        <v>2.0</v>
      </c>
      <c r="H2243" s="505">
        <v>2.0</v>
      </c>
      <c r="I2243" s="505">
        <v>9.0</v>
      </c>
      <c r="J2243" s="15"/>
      <c r="K2243" s="15"/>
      <c r="L2243" s="15"/>
      <c r="M2243" s="15"/>
      <c r="N2243" s="15"/>
      <c r="O2243" s="15"/>
      <c r="P2243" s="15"/>
    </row>
    <row r="2244" ht="15.75" customHeight="1">
      <c r="A2244" s="1"/>
      <c r="B2244" s="15"/>
      <c r="C2244" s="15"/>
      <c r="D2244" s="15"/>
      <c r="E2244" s="505">
        <v>2.0</v>
      </c>
      <c r="F2244" s="505">
        <v>2.0</v>
      </c>
      <c r="G2244" s="505">
        <v>3.0</v>
      </c>
      <c r="H2244" s="505">
        <v>2.0</v>
      </c>
      <c r="I2244" s="505">
        <v>9.0</v>
      </c>
      <c r="J2244" s="15"/>
      <c r="K2244" s="15"/>
      <c r="L2244" s="15"/>
      <c r="M2244" s="15"/>
      <c r="N2244" s="15"/>
      <c r="O2244" s="15"/>
      <c r="P2244" s="15"/>
    </row>
    <row r="2245" ht="15.75" customHeight="1">
      <c r="A2245" s="1"/>
      <c r="B2245" s="15"/>
      <c r="C2245" s="15"/>
      <c r="D2245" s="15"/>
      <c r="E2245" s="505">
        <v>3.0</v>
      </c>
      <c r="F2245" s="505">
        <v>2.0</v>
      </c>
      <c r="G2245" s="505">
        <v>2.0</v>
      </c>
      <c r="H2245" s="505">
        <v>2.0</v>
      </c>
      <c r="I2245" s="505">
        <v>9.0</v>
      </c>
      <c r="J2245" s="15"/>
      <c r="K2245" s="15"/>
      <c r="L2245" s="15"/>
      <c r="M2245" s="15"/>
      <c r="N2245" s="15"/>
      <c r="O2245" s="15"/>
      <c r="P2245" s="15"/>
    </row>
    <row r="2246" ht="15.75" customHeight="1">
      <c r="A2246" s="1"/>
      <c r="B2246" s="15"/>
      <c r="C2246" s="15"/>
      <c r="D2246" s="15"/>
      <c r="E2246" s="505">
        <v>2.0</v>
      </c>
      <c r="F2246" s="505">
        <v>1.0</v>
      </c>
      <c r="G2246" s="505">
        <v>3.0</v>
      </c>
      <c r="H2246" s="505">
        <v>2.0</v>
      </c>
      <c r="I2246" s="505">
        <v>8.0</v>
      </c>
      <c r="J2246" s="15"/>
      <c r="K2246" s="15"/>
      <c r="L2246" s="15"/>
      <c r="M2246" s="15"/>
      <c r="N2246" s="15"/>
      <c r="O2246" s="15"/>
      <c r="P2246" s="15"/>
    </row>
    <row r="2247" ht="15.75" customHeight="1">
      <c r="A2247" s="1"/>
      <c r="B2247" s="15"/>
      <c r="C2247" s="15"/>
      <c r="D2247" s="15"/>
      <c r="E2247" s="505">
        <v>3.0</v>
      </c>
      <c r="F2247" s="505">
        <v>1.0</v>
      </c>
      <c r="G2247" s="505">
        <v>2.0</v>
      </c>
      <c r="H2247" s="505">
        <v>2.0</v>
      </c>
      <c r="I2247" s="505">
        <v>8.0</v>
      </c>
      <c r="J2247" s="15"/>
      <c r="K2247" s="15"/>
      <c r="L2247" s="15"/>
      <c r="M2247" s="15"/>
      <c r="N2247" s="15"/>
      <c r="O2247" s="15"/>
      <c r="P2247" s="15"/>
    </row>
    <row r="2248" ht="15.75" customHeight="1">
      <c r="A2248" s="1"/>
      <c r="B2248" s="15"/>
      <c r="C2248" s="15"/>
      <c r="D2248" s="15"/>
      <c r="E2248" s="505">
        <v>3.0</v>
      </c>
      <c r="F2248" s="505">
        <v>2.0</v>
      </c>
      <c r="G2248" s="505">
        <v>3.0</v>
      </c>
      <c r="H2248" s="505">
        <v>2.0</v>
      </c>
      <c r="I2248" s="505">
        <v>10.0</v>
      </c>
      <c r="J2248" s="15"/>
      <c r="K2248" s="15"/>
      <c r="L2248" s="15"/>
      <c r="M2248" s="15"/>
      <c r="N2248" s="15"/>
      <c r="O2248" s="15"/>
      <c r="P2248" s="15"/>
    </row>
    <row r="2249" ht="15.75" customHeight="1">
      <c r="A2249" s="1"/>
      <c r="B2249" s="15"/>
      <c r="C2249" s="15"/>
      <c r="D2249" s="15"/>
      <c r="E2249" s="505">
        <v>3.0</v>
      </c>
      <c r="F2249" s="505">
        <v>2.0</v>
      </c>
      <c r="G2249" s="505">
        <v>3.0</v>
      </c>
      <c r="H2249" s="505">
        <v>2.0</v>
      </c>
      <c r="I2249" s="505">
        <v>10.0</v>
      </c>
      <c r="J2249" s="15"/>
      <c r="K2249" s="15"/>
      <c r="L2249" s="15"/>
      <c r="M2249" s="15"/>
      <c r="N2249" s="15"/>
      <c r="O2249" s="15"/>
      <c r="P2249" s="15"/>
    </row>
    <row r="2250" ht="15.75" customHeight="1">
      <c r="A2250" s="1"/>
      <c r="B2250" s="15"/>
      <c r="C2250" s="15"/>
      <c r="D2250" s="15"/>
      <c r="E2250" s="37"/>
      <c r="F2250" s="37"/>
      <c r="G2250" s="37"/>
      <c r="H2250" s="37"/>
      <c r="I2250" s="37"/>
      <c r="J2250" s="15"/>
      <c r="K2250" s="15"/>
      <c r="L2250" s="15"/>
      <c r="M2250" s="15"/>
      <c r="N2250" s="15"/>
      <c r="O2250" s="15"/>
      <c r="P2250" s="15"/>
    </row>
    <row r="2251" ht="15.75" customHeight="1">
      <c r="A2251" s="1"/>
      <c r="B2251" s="15"/>
      <c r="C2251" s="15"/>
      <c r="D2251" s="15"/>
      <c r="E2251" s="37"/>
      <c r="F2251" s="37"/>
      <c r="G2251" s="37"/>
      <c r="H2251" s="37"/>
      <c r="I2251" s="37"/>
      <c r="J2251" s="15"/>
      <c r="K2251" s="15"/>
      <c r="L2251" s="15"/>
      <c r="M2251" s="15"/>
      <c r="N2251" s="15"/>
      <c r="O2251" s="15"/>
      <c r="P2251" s="15"/>
    </row>
    <row r="2252" ht="15.75" customHeight="1">
      <c r="A2252" s="1"/>
      <c r="B2252" s="15"/>
      <c r="C2252" s="15"/>
      <c r="D2252" s="15"/>
      <c r="E2252" s="505"/>
      <c r="F2252" s="505"/>
      <c r="G2252" s="505"/>
      <c r="H2252" s="505"/>
      <c r="I2252" s="505"/>
      <c r="J2252" s="15"/>
      <c r="K2252" s="15"/>
      <c r="L2252" s="15"/>
      <c r="M2252" s="15"/>
      <c r="N2252" s="15"/>
      <c r="O2252" s="15"/>
      <c r="P2252" s="15"/>
    </row>
    <row r="2253" ht="15.75" customHeight="1">
      <c r="A2253" s="1"/>
      <c r="B2253" s="16"/>
      <c r="C2253" s="16"/>
      <c r="D2253" s="16"/>
      <c r="E2253" s="505"/>
      <c r="F2253" s="505"/>
      <c r="G2253" s="505"/>
      <c r="H2253" s="505"/>
      <c r="I2253" s="505"/>
      <c r="J2253" s="16"/>
      <c r="K2253" s="16"/>
      <c r="L2253" s="16"/>
      <c r="M2253" s="16"/>
      <c r="N2253" s="16"/>
      <c r="O2253" s="16"/>
      <c r="P2253" s="16"/>
    </row>
    <row r="2254" ht="15.75" customHeight="1">
      <c r="A2254" s="1"/>
      <c r="B2254" s="508" t="s">
        <v>537</v>
      </c>
      <c r="C2254" s="509" t="s">
        <v>538</v>
      </c>
      <c r="D2254" s="510" t="s">
        <v>539</v>
      </c>
      <c r="E2254" s="505">
        <v>3.0</v>
      </c>
      <c r="F2254" s="505">
        <v>2.0</v>
      </c>
      <c r="G2254" s="505">
        <v>3.0</v>
      </c>
      <c r="H2254" s="505">
        <v>2.0</v>
      </c>
      <c r="I2254" s="505">
        <v>10.0</v>
      </c>
      <c r="J2254" s="508">
        <v>9.3</v>
      </c>
      <c r="K2254" s="506">
        <v>3.0</v>
      </c>
      <c r="L2254" s="506">
        <v>3.0</v>
      </c>
      <c r="M2254" s="506">
        <v>2.0</v>
      </c>
      <c r="N2254" s="506">
        <v>5.0</v>
      </c>
      <c r="O2254" s="506">
        <v>13.0</v>
      </c>
      <c r="P2254" s="507">
        <f>SUM(J2254,O2254)</f>
        <v>22.3</v>
      </c>
    </row>
    <row r="2255" ht="15.75" customHeight="1">
      <c r="A2255" s="1"/>
      <c r="B2255" s="15"/>
      <c r="C2255" s="15"/>
      <c r="D2255" s="15"/>
      <c r="E2255" s="505">
        <v>3.0</v>
      </c>
      <c r="F2255" s="505">
        <v>2.0</v>
      </c>
      <c r="G2255" s="505">
        <v>3.0</v>
      </c>
      <c r="H2255" s="505">
        <v>2.0</v>
      </c>
      <c r="I2255" s="505">
        <v>10.0</v>
      </c>
      <c r="J2255" s="15"/>
      <c r="K2255" s="15"/>
      <c r="L2255" s="15"/>
      <c r="M2255" s="15"/>
      <c r="N2255" s="15"/>
      <c r="O2255" s="15"/>
      <c r="P2255" s="15"/>
    </row>
    <row r="2256" ht="15.75" customHeight="1">
      <c r="A2256" s="1"/>
      <c r="B2256" s="15"/>
      <c r="C2256" s="15"/>
      <c r="D2256" s="15"/>
      <c r="E2256" s="505">
        <v>3.0</v>
      </c>
      <c r="F2256" s="505">
        <v>2.0</v>
      </c>
      <c r="G2256" s="505">
        <v>3.0</v>
      </c>
      <c r="H2256" s="505">
        <v>2.0</v>
      </c>
      <c r="I2256" s="505">
        <v>10.0</v>
      </c>
      <c r="J2256" s="15"/>
      <c r="K2256" s="15"/>
      <c r="L2256" s="15"/>
      <c r="M2256" s="15"/>
      <c r="N2256" s="15"/>
      <c r="O2256" s="15"/>
      <c r="P2256" s="15"/>
    </row>
    <row r="2257" ht="15.75" customHeight="1">
      <c r="A2257" s="1"/>
      <c r="B2257" s="15"/>
      <c r="C2257" s="15"/>
      <c r="D2257" s="15"/>
      <c r="E2257" s="505">
        <v>3.0</v>
      </c>
      <c r="F2257" s="505">
        <v>2.0</v>
      </c>
      <c r="G2257" s="505">
        <v>2.0</v>
      </c>
      <c r="H2257" s="505">
        <v>2.0</v>
      </c>
      <c r="I2257" s="505">
        <v>9.0</v>
      </c>
      <c r="J2257" s="15"/>
      <c r="K2257" s="15"/>
      <c r="L2257" s="15"/>
      <c r="M2257" s="15"/>
      <c r="N2257" s="15"/>
      <c r="O2257" s="15"/>
      <c r="P2257" s="15"/>
    </row>
    <row r="2258" ht="15.75" customHeight="1">
      <c r="A2258" s="1"/>
      <c r="B2258" s="15"/>
      <c r="C2258" s="15"/>
      <c r="D2258" s="15"/>
      <c r="E2258" s="505">
        <v>2.0</v>
      </c>
      <c r="F2258" s="505">
        <v>2.0</v>
      </c>
      <c r="G2258" s="505">
        <v>3.0</v>
      </c>
      <c r="H2258" s="505">
        <v>2.0</v>
      </c>
      <c r="I2258" s="505">
        <v>9.0</v>
      </c>
      <c r="J2258" s="15"/>
      <c r="K2258" s="15"/>
      <c r="L2258" s="15"/>
      <c r="M2258" s="15"/>
      <c r="N2258" s="15"/>
      <c r="O2258" s="15"/>
      <c r="P2258" s="15"/>
    </row>
    <row r="2259" ht="15.75" customHeight="1">
      <c r="A2259" s="1"/>
      <c r="B2259" s="15"/>
      <c r="C2259" s="15"/>
      <c r="D2259" s="15"/>
      <c r="E2259" s="505">
        <v>3.0</v>
      </c>
      <c r="F2259" s="505">
        <v>2.0</v>
      </c>
      <c r="G2259" s="505">
        <v>2.0</v>
      </c>
      <c r="H2259" s="505">
        <v>2.0</v>
      </c>
      <c r="I2259" s="505">
        <v>9.0</v>
      </c>
      <c r="J2259" s="15"/>
      <c r="K2259" s="15"/>
      <c r="L2259" s="15"/>
      <c r="M2259" s="15"/>
      <c r="N2259" s="15"/>
      <c r="O2259" s="15"/>
      <c r="P2259" s="15"/>
    </row>
    <row r="2260" ht="15.75" customHeight="1">
      <c r="A2260" s="1"/>
      <c r="B2260" s="15"/>
      <c r="C2260" s="15"/>
      <c r="D2260" s="15"/>
      <c r="E2260" s="505">
        <v>2.0</v>
      </c>
      <c r="F2260" s="505">
        <v>1.0</v>
      </c>
      <c r="G2260" s="505">
        <v>3.0</v>
      </c>
      <c r="H2260" s="505">
        <v>2.0</v>
      </c>
      <c r="I2260" s="505">
        <v>8.0</v>
      </c>
      <c r="J2260" s="15"/>
      <c r="K2260" s="15"/>
      <c r="L2260" s="15"/>
      <c r="M2260" s="15"/>
      <c r="N2260" s="15"/>
      <c r="O2260" s="15"/>
      <c r="P2260" s="15"/>
    </row>
    <row r="2261" ht="15.75" customHeight="1">
      <c r="A2261" s="1"/>
      <c r="B2261" s="15"/>
      <c r="C2261" s="15"/>
      <c r="D2261" s="15"/>
      <c r="E2261" s="505">
        <v>3.0</v>
      </c>
      <c r="F2261" s="505">
        <v>1.0</v>
      </c>
      <c r="G2261" s="505">
        <v>2.0</v>
      </c>
      <c r="H2261" s="505">
        <v>2.0</v>
      </c>
      <c r="I2261" s="505">
        <v>8.0</v>
      </c>
      <c r="J2261" s="15"/>
      <c r="K2261" s="15"/>
      <c r="L2261" s="15"/>
      <c r="M2261" s="15"/>
      <c r="N2261" s="15"/>
      <c r="O2261" s="15"/>
      <c r="P2261" s="15"/>
    </row>
    <row r="2262" ht="15.75" customHeight="1">
      <c r="A2262" s="1"/>
      <c r="B2262" s="15"/>
      <c r="C2262" s="15"/>
      <c r="D2262" s="15"/>
      <c r="E2262" s="505">
        <v>3.0</v>
      </c>
      <c r="F2262" s="505">
        <v>2.0</v>
      </c>
      <c r="G2262" s="505">
        <v>3.0</v>
      </c>
      <c r="H2262" s="505">
        <v>2.0</v>
      </c>
      <c r="I2262" s="505">
        <v>10.0</v>
      </c>
      <c r="J2262" s="15"/>
      <c r="K2262" s="15"/>
      <c r="L2262" s="15"/>
      <c r="M2262" s="15"/>
      <c r="N2262" s="15"/>
      <c r="O2262" s="15"/>
      <c r="P2262" s="15"/>
    </row>
    <row r="2263" ht="15.75" customHeight="1">
      <c r="A2263" s="1"/>
      <c r="B2263" s="15"/>
      <c r="C2263" s="15"/>
      <c r="D2263" s="15"/>
      <c r="E2263" s="505">
        <v>3.0</v>
      </c>
      <c r="F2263" s="505">
        <v>2.0</v>
      </c>
      <c r="G2263" s="505">
        <v>3.0</v>
      </c>
      <c r="H2263" s="505">
        <v>2.0</v>
      </c>
      <c r="I2263" s="505">
        <v>10.0</v>
      </c>
      <c r="J2263" s="15"/>
      <c r="K2263" s="15"/>
      <c r="L2263" s="15"/>
      <c r="M2263" s="15"/>
      <c r="N2263" s="15"/>
      <c r="O2263" s="15"/>
      <c r="P2263" s="15"/>
    </row>
    <row r="2264" ht="15.75" customHeight="1">
      <c r="A2264" s="1"/>
      <c r="B2264" s="15"/>
      <c r="C2264" s="15"/>
      <c r="D2264" s="15"/>
      <c r="E2264" s="37"/>
      <c r="F2264" s="37"/>
      <c r="G2264" s="37"/>
      <c r="H2264" s="37"/>
      <c r="I2264" s="37"/>
      <c r="J2264" s="15"/>
      <c r="K2264" s="15"/>
      <c r="L2264" s="15"/>
      <c r="M2264" s="15"/>
      <c r="N2264" s="15"/>
      <c r="O2264" s="15"/>
      <c r="P2264" s="15"/>
    </row>
    <row r="2265" ht="15.75" customHeight="1">
      <c r="A2265" s="1"/>
      <c r="B2265" s="15"/>
      <c r="C2265" s="15"/>
      <c r="D2265" s="15"/>
      <c r="E2265" s="37"/>
      <c r="F2265" s="37"/>
      <c r="G2265" s="37"/>
      <c r="H2265" s="37"/>
      <c r="I2265" s="37"/>
      <c r="J2265" s="15"/>
      <c r="K2265" s="15"/>
      <c r="L2265" s="15"/>
      <c r="M2265" s="15"/>
      <c r="N2265" s="15"/>
      <c r="O2265" s="15"/>
      <c r="P2265" s="15"/>
    </row>
    <row r="2266" ht="15.75" customHeight="1">
      <c r="A2266" s="1"/>
      <c r="B2266" s="15"/>
      <c r="C2266" s="15"/>
      <c r="D2266" s="15"/>
      <c r="E2266" s="505"/>
      <c r="F2266" s="505"/>
      <c r="G2266" s="505"/>
      <c r="H2266" s="505"/>
      <c r="I2266" s="505"/>
      <c r="J2266" s="15"/>
      <c r="K2266" s="15"/>
      <c r="L2266" s="15"/>
      <c r="M2266" s="15"/>
      <c r="N2266" s="15"/>
      <c r="O2266" s="15"/>
      <c r="P2266" s="15"/>
    </row>
    <row r="2267" ht="15.75" customHeight="1">
      <c r="A2267" s="1"/>
      <c r="B2267" s="16"/>
      <c r="C2267" s="16"/>
      <c r="D2267" s="16"/>
      <c r="E2267" s="505"/>
      <c r="F2267" s="505"/>
      <c r="G2267" s="505"/>
      <c r="H2267" s="505"/>
      <c r="I2267" s="505"/>
      <c r="J2267" s="16"/>
      <c r="K2267" s="16"/>
      <c r="L2267" s="16"/>
      <c r="M2267" s="16"/>
      <c r="N2267" s="16"/>
      <c r="O2267" s="16"/>
      <c r="P2267" s="16"/>
    </row>
    <row r="2268" ht="15.75" customHeight="1">
      <c r="A2268" s="1"/>
      <c r="B2268" s="511"/>
      <c r="C2268" s="512"/>
      <c r="D2268" s="513"/>
      <c r="E2268" s="514"/>
      <c r="F2268" s="514"/>
      <c r="G2268" s="514"/>
      <c r="H2268" s="514"/>
      <c r="I2268" s="514"/>
      <c r="J2268" s="511"/>
      <c r="K2268" s="511"/>
      <c r="L2268" s="511"/>
      <c r="M2268" s="511"/>
      <c r="N2268" s="511"/>
      <c r="O2268" s="511"/>
      <c r="P2268" s="602"/>
    </row>
    <row r="2269" ht="15.75" customHeight="1">
      <c r="A2269" s="1"/>
      <c r="B2269" s="511"/>
      <c r="C2269" s="512"/>
      <c r="D2269" s="513"/>
      <c r="E2269" s="514"/>
      <c r="F2269" s="514"/>
      <c r="G2269" s="514"/>
      <c r="H2269" s="514"/>
      <c r="I2269" s="514"/>
      <c r="J2269" s="511"/>
      <c r="K2269" s="511"/>
      <c r="L2269" s="511"/>
      <c r="M2269" s="511"/>
      <c r="N2269" s="511"/>
      <c r="O2269" s="511"/>
      <c r="P2269" s="602"/>
    </row>
    <row r="2270" ht="15.75" customHeight="1">
      <c r="A2270" s="1"/>
      <c r="B2270" s="511"/>
      <c r="C2270" s="512"/>
      <c r="D2270" s="513"/>
      <c r="E2270" s="514"/>
      <c r="F2270" s="514"/>
      <c r="G2270" s="514"/>
      <c r="H2270" s="514"/>
      <c r="I2270" s="514"/>
      <c r="J2270" s="511"/>
      <c r="K2270" s="511"/>
      <c r="L2270" s="511"/>
      <c r="M2270" s="511"/>
      <c r="N2270" s="511"/>
      <c r="O2270" s="511"/>
      <c r="P2270" s="602"/>
    </row>
    <row r="2271" ht="15.75" customHeight="1">
      <c r="A2271" s="1"/>
      <c r="B2271" s="511"/>
      <c r="C2271" s="512"/>
      <c r="D2271" s="513"/>
      <c r="E2271" s="514"/>
      <c r="F2271" s="514"/>
      <c r="G2271" s="514"/>
      <c r="H2271" s="514"/>
      <c r="I2271" s="514"/>
      <c r="J2271" s="511"/>
      <c r="K2271" s="511"/>
      <c r="L2271" s="511"/>
      <c r="M2271" s="511"/>
      <c r="N2271" s="511"/>
      <c r="O2271" s="511"/>
      <c r="P2271" s="602"/>
    </row>
    <row r="2272" ht="15.75" customHeight="1">
      <c r="A2272" s="1"/>
      <c r="B2272" s="511"/>
      <c r="C2272" s="603">
        <v>25.0</v>
      </c>
      <c r="D2272" s="513"/>
      <c r="E2272" s="514"/>
      <c r="F2272" s="514"/>
      <c r="G2272" s="514"/>
      <c r="H2272" s="514"/>
      <c r="I2272" s="514"/>
      <c r="J2272" s="511"/>
      <c r="K2272" s="511"/>
      <c r="L2272" s="511"/>
      <c r="M2272" s="511"/>
      <c r="N2272" s="511"/>
      <c r="O2272" s="511"/>
      <c r="P2272" s="602"/>
    </row>
    <row r="2273" ht="15.75" customHeight="1">
      <c r="A2273" s="1"/>
      <c r="B2273" s="511"/>
      <c r="C2273" s="603">
        <v>22.714285714285715</v>
      </c>
      <c r="D2273" s="513"/>
      <c r="E2273" s="514"/>
      <c r="F2273" s="514"/>
      <c r="G2273" s="514"/>
      <c r="H2273" s="514"/>
      <c r="I2273" s="514"/>
      <c r="J2273" s="511"/>
      <c r="K2273" s="511"/>
      <c r="L2273" s="511"/>
      <c r="M2273" s="511"/>
      <c r="N2273" s="511"/>
      <c r="O2273" s="511"/>
      <c r="P2273" s="602"/>
    </row>
    <row r="2274" ht="15.75" customHeight="1">
      <c r="A2274" s="1"/>
      <c r="B2274" s="511"/>
      <c r="C2274" s="603">
        <v>23.57142857142857</v>
      </c>
      <c r="D2274" s="513"/>
      <c r="E2274" s="514"/>
      <c r="F2274" s="514"/>
      <c r="G2274" s="514"/>
      <c r="H2274" s="514"/>
      <c r="I2274" s="514"/>
      <c r="J2274" s="511"/>
      <c r="K2274" s="511"/>
      <c r="L2274" s="511"/>
      <c r="M2274" s="511"/>
      <c r="N2274" s="511"/>
      <c r="O2274" s="511"/>
      <c r="P2274" s="602"/>
    </row>
    <row r="2275" ht="15.75" customHeight="1">
      <c r="A2275" s="1"/>
      <c r="B2275" s="511"/>
      <c r="C2275" s="603">
        <v>23.53846153846154</v>
      </c>
      <c r="D2275" s="513"/>
      <c r="E2275" s="514"/>
      <c r="F2275" s="514"/>
      <c r="G2275" s="514"/>
      <c r="H2275" s="514"/>
      <c r="I2275" s="514"/>
      <c r="J2275" s="511"/>
      <c r="K2275" s="511"/>
      <c r="L2275" s="511"/>
      <c r="M2275" s="511"/>
      <c r="N2275" s="511"/>
      <c r="O2275" s="511"/>
      <c r="P2275" s="602"/>
    </row>
    <row r="2276" ht="15.75" customHeight="1">
      <c r="A2276" s="1"/>
      <c r="B2276" s="511"/>
      <c r="C2276" s="603">
        <v>20.42857142857143</v>
      </c>
      <c r="D2276" s="513"/>
      <c r="E2276" s="514"/>
      <c r="F2276" s="514"/>
      <c r="G2276" s="514"/>
      <c r="H2276" s="514"/>
      <c r="I2276" s="514"/>
      <c r="J2276" s="511"/>
      <c r="K2276" s="511"/>
      <c r="L2276" s="511"/>
      <c r="M2276" s="511"/>
      <c r="N2276" s="511"/>
      <c r="O2276" s="511"/>
      <c r="P2276" s="602"/>
    </row>
    <row r="2277" ht="15.75" customHeight="1">
      <c r="A2277" s="1"/>
      <c r="B2277" s="511"/>
      <c r="C2277" s="603">
        <v>21.857142857142858</v>
      </c>
      <c r="D2277" s="513"/>
      <c r="E2277" s="514"/>
      <c r="F2277" s="514"/>
      <c r="G2277" s="514"/>
      <c r="H2277" s="514"/>
      <c r="I2277" s="514"/>
      <c r="J2277" s="511"/>
      <c r="K2277" s="511"/>
      <c r="L2277" s="511"/>
      <c r="M2277" s="511"/>
      <c r="N2277" s="511"/>
      <c r="O2277" s="511"/>
      <c r="P2277" s="602"/>
    </row>
    <row r="2278" ht="15.75" customHeight="1">
      <c r="A2278" s="1"/>
      <c r="B2278" s="511"/>
      <c r="C2278" s="603">
        <v>21.0</v>
      </c>
      <c r="D2278" s="513"/>
      <c r="E2278" s="514"/>
      <c r="F2278" s="514"/>
      <c r="G2278" s="514"/>
      <c r="H2278" s="514"/>
      <c r="I2278" s="514"/>
      <c r="J2278" s="511"/>
      <c r="K2278" s="511"/>
      <c r="L2278" s="511"/>
      <c r="M2278" s="511"/>
      <c r="N2278" s="511"/>
      <c r="O2278" s="511"/>
      <c r="P2278" s="602"/>
    </row>
    <row r="2279" ht="15.75" customHeight="1">
      <c r="A2279" s="1"/>
      <c r="B2279" s="511"/>
      <c r="C2279" s="603">
        <v>21.083333333333336</v>
      </c>
      <c r="D2279" s="513"/>
      <c r="E2279" s="514"/>
      <c r="F2279" s="514"/>
      <c r="G2279" s="514"/>
      <c r="H2279" s="514"/>
      <c r="I2279" s="514"/>
      <c r="J2279" s="511"/>
      <c r="K2279" s="511"/>
      <c r="L2279" s="511"/>
      <c r="M2279" s="511"/>
      <c r="N2279" s="511"/>
      <c r="O2279" s="511"/>
      <c r="P2279" s="602"/>
    </row>
    <row r="2280" ht="15.75" customHeight="1">
      <c r="A2280" s="1"/>
      <c r="B2280" s="511"/>
      <c r="C2280" s="603">
        <v>21.083333333333336</v>
      </c>
      <c r="D2280" s="513"/>
      <c r="E2280" s="514"/>
      <c r="F2280" s="514"/>
      <c r="G2280" s="514"/>
      <c r="H2280" s="514"/>
      <c r="I2280" s="514"/>
      <c r="J2280" s="511"/>
      <c r="K2280" s="511"/>
      <c r="L2280" s="511"/>
      <c r="M2280" s="511"/>
      <c r="N2280" s="511"/>
      <c r="O2280" s="511"/>
      <c r="P2280" s="602"/>
    </row>
    <row r="2281" ht="15.75" customHeight="1">
      <c r="A2281" s="1"/>
      <c r="B2281" s="511"/>
      <c r="C2281" s="603">
        <v>21.083333333333336</v>
      </c>
      <c r="D2281" s="513"/>
      <c r="E2281" s="514"/>
      <c r="F2281" s="514"/>
      <c r="G2281" s="514"/>
      <c r="H2281" s="514"/>
      <c r="I2281" s="514"/>
      <c r="J2281" s="511"/>
      <c r="K2281" s="511"/>
      <c r="L2281" s="511"/>
      <c r="M2281" s="511"/>
      <c r="N2281" s="511"/>
      <c r="O2281" s="511"/>
      <c r="P2281" s="602"/>
    </row>
    <row r="2282" ht="15.75" customHeight="1">
      <c r="A2282" s="1"/>
      <c r="B2282" s="511"/>
      <c r="C2282" s="603">
        <v>24.57142857142857</v>
      </c>
      <c r="D2282" s="513"/>
      <c r="E2282" s="514"/>
      <c r="F2282" s="514"/>
      <c r="G2282" s="514"/>
      <c r="H2282" s="514"/>
      <c r="I2282" s="514"/>
      <c r="J2282" s="511"/>
      <c r="K2282" s="511"/>
      <c r="L2282" s="511"/>
      <c r="M2282" s="511"/>
      <c r="N2282" s="511"/>
      <c r="O2282" s="511"/>
      <c r="P2282" s="602"/>
    </row>
    <row r="2283" ht="15.75" customHeight="1">
      <c r="A2283" s="1"/>
      <c r="B2283" s="511"/>
      <c r="C2283" s="603">
        <v>24.642857142857142</v>
      </c>
      <c r="D2283" s="513"/>
      <c r="E2283" s="514"/>
      <c r="F2283" s="514"/>
      <c r="G2283" s="514"/>
      <c r="H2283" s="514"/>
      <c r="I2283" s="514"/>
      <c r="J2283" s="511"/>
      <c r="K2283" s="511"/>
      <c r="L2283" s="511"/>
      <c r="M2283" s="511"/>
      <c r="N2283" s="511"/>
      <c r="O2283" s="511"/>
      <c r="P2283" s="602"/>
    </row>
    <row r="2284" ht="15.75" customHeight="1">
      <c r="A2284" s="1"/>
      <c r="B2284" s="511"/>
      <c r="C2284" s="603">
        <v>24.714285714285715</v>
      </c>
      <c r="D2284" s="513"/>
      <c r="E2284" s="514"/>
      <c r="F2284" s="514"/>
      <c r="G2284" s="514"/>
      <c r="H2284" s="514"/>
      <c r="I2284" s="514"/>
      <c r="J2284" s="511"/>
      <c r="K2284" s="511"/>
      <c r="L2284" s="511"/>
      <c r="M2284" s="511"/>
      <c r="N2284" s="511"/>
      <c r="O2284" s="511"/>
      <c r="P2284" s="602"/>
    </row>
    <row r="2285" ht="15.75" customHeight="1">
      <c r="A2285" s="1"/>
      <c r="B2285" s="511"/>
      <c r="C2285" s="603">
        <v>24.785714285714285</v>
      </c>
      <c r="D2285" s="513"/>
      <c r="E2285" s="514"/>
      <c r="F2285" s="514"/>
      <c r="G2285" s="514"/>
      <c r="H2285" s="514"/>
      <c r="I2285" s="514"/>
      <c r="J2285" s="511"/>
      <c r="K2285" s="511"/>
      <c r="L2285" s="511"/>
      <c r="M2285" s="511"/>
      <c r="N2285" s="511"/>
      <c r="O2285" s="511"/>
      <c r="P2285" s="602"/>
    </row>
    <row r="2286" ht="15.75" customHeight="1">
      <c r="A2286" s="1"/>
      <c r="B2286" s="511"/>
      <c r="C2286" s="603">
        <v>21.083333333333336</v>
      </c>
      <c r="D2286" s="513"/>
      <c r="E2286" s="514"/>
      <c r="F2286" s="514"/>
      <c r="G2286" s="514"/>
      <c r="H2286" s="514"/>
      <c r="I2286" s="514"/>
      <c r="J2286" s="511"/>
      <c r="K2286" s="511"/>
      <c r="L2286" s="511"/>
      <c r="M2286" s="511"/>
      <c r="N2286" s="511"/>
      <c r="O2286" s="511"/>
      <c r="P2286" s="602"/>
    </row>
    <row r="2287" ht="15.75" customHeight="1">
      <c r="A2287" s="1"/>
      <c r="B2287" s="511"/>
      <c r="C2287" s="603">
        <v>23.333333333333336</v>
      </c>
      <c r="D2287" s="513"/>
      <c r="E2287" s="514"/>
      <c r="F2287" s="514"/>
      <c r="G2287" s="514"/>
      <c r="H2287" s="514"/>
      <c r="I2287" s="514"/>
      <c r="J2287" s="511"/>
      <c r="K2287" s="511"/>
      <c r="L2287" s="511"/>
      <c r="M2287" s="511"/>
      <c r="N2287" s="511"/>
      <c r="O2287" s="511"/>
      <c r="P2287" s="602"/>
    </row>
    <row r="2288" ht="15.75" customHeight="1">
      <c r="A2288" s="1"/>
      <c r="B2288" s="511"/>
      <c r="C2288" s="603">
        <v>21.75</v>
      </c>
      <c r="D2288" s="513"/>
      <c r="E2288" s="514"/>
      <c r="F2288" s="514"/>
      <c r="G2288" s="514"/>
      <c r="H2288" s="514"/>
      <c r="I2288" s="514"/>
      <c r="J2288" s="511"/>
      <c r="K2288" s="511"/>
      <c r="L2288" s="511"/>
      <c r="M2288" s="511"/>
      <c r="N2288" s="511"/>
      <c r="O2288" s="511"/>
      <c r="P2288" s="602"/>
    </row>
    <row r="2289" ht="15.75" customHeight="1">
      <c r="A2289" s="1"/>
      <c r="B2289" s="511"/>
      <c r="C2289" s="603">
        <v>21.833333333333336</v>
      </c>
      <c r="D2289" s="513"/>
      <c r="E2289" s="514"/>
      <c r="F2289" s="514"/>
      <c r="G2289" s="514"/>
      <c r="H2289" s="514"/>
      <c r="I2289" s="514"/>
      <c r="J2289" s="511"/>
      <c r="K2289" s="511"/>
      <c r="L2289" s="511"/>
      <c r="M2289" s="511"/>
      <c r="N2289" s="511"/>
      <c r="O2289" s="511"/>
      <c r="P2289" s="602"/>
    </row>
    <row r="2290" ht="15.75" customHeight="1">
      <c r="A2290" s="1"/>
      <c r="B2290" s="511"/>
      <c r="C2290" s="603">
        <v>14.583333333333332</v>
      </c>
      <c r="D2290" s="513"/>
      <c r="E2290" s="514"/>
      <c r="F2290" s="514"/>
      <c r="G2290" s="514"/>
      <c r="H2290" s="514"/>
      <c r="I2290" s="514"/>
      <c r="J2290" s="511"/>
      <c r="K2290" s="511"/>
      <c r="L2290" s="511"/>
      <c r="M2290" s="511"/>
      <c r="N2290" s="511"/>
      <c r="O2290" s="511"/>
      <c r="P2290" s="602"/>
    </row>
    <row r="2291" ht="15.75" customHeight="1">
      <c r="A2291" s="1"/>
      <c r="B2291" s="511"/>
      <c r="C2291" s="603">
        <v>21.833333333333336</v>
      </c>
      <c r="D2291" s="513"/>
      <c r="E2291" s="514"/>
      <c r="F2291" s="514"/>
      <c r="G2291" s="514"/>
      <c r="H2291" s="514"/>
      <c r="I2291" s="514"/>
      <c r="J2291" s="511"/>
      <c r="K2291" s="511"/>
      <c r="L2291" s="511"/>
      <c r="M2291" s="511"/>
      <c r="N2291" s="511"/>
      <c r="O2291" s="511"/>
      <c r="P2291" s="602"/>
    </row>
    <row r="2292" ht="15.75" customHeight="1">
      <c r="A2292" s="1"/>
      <c r="B2292" s="511"/>
      <c r="C2292" s="603">
        <v>22.0</v>
      </c>
      <c r="D2292" s="513"/>
      <c r="E2292" s="514"/>
      <c r="F2292" s="514"/>
      <c r="G2292" s="514"/>
      <c r="H2292" s="514"/>
      <c r="I2292" s="514"/>
      <c r="J2292" s="511"/>
      <c r="K2292" s="511"/>
      <c r="L2292" s="511"/>
      <c r="M2292" s="511"/>
      <c r="N2292" s="511"/>
      <c r="O2292" s="511"/>
      <c r="P2292" s="602"/>
    </row>
    <row r="2293" ht="15.75" customHeight="1">
      <c r="A2293" s="1"/>
      <c r="B2293" s="511"/>
      <c r="C2293" s="603">
        <v>22.916666666666664</v>
      </c>
      <c r="D2293" s="513"/>
      <c r="E2293" s="514"/>
      <c r="F2293" s="514"/>
      <c r="G2293" s="514"/>
      <c r="H2293" s="514"/>
      <c r="I2293" s="514"/>
      <c r="J2293" s="511"/>
      <c r="K2293" s="511"/>
      <c r="L2293" s="511"/>
      <c r="M2293" s="511"/>
      <c r="N2293" s="511"/>
      <c r="O2293" s="511"/>
      <c r="P2293" s="602"/>
    </row>
    <row r="2294" ht="15.75" customHeight="1">
      <c r="A2294" s="1"/>
      <c r="B2294" s="511"/>
      <c r="C2294" s="603">
        <v>21.083333333333336</v>
      </c>
      <c r="D2294" s="513"/>
      <c r="E2294" s="514"/>
      <c r="F2294" s="514"/>
      <c r="G2294" s="514"/>
      <c r="H2294" s="514"/>
      <c r="I2294" s="514"/>
      <c r="J2294" s="511"/>
      <c r="K2294" s="511"/>
      <c r="L2294" s="511"/>
      <c r="M2294" s="511"/>
      <c r="N2294" s="511"/>
      <c r="O2294" s="511"/>
      <c r="P2294" s="602"/>
    </row>
    <row r="2295" ht="15.75" customHeight="1">
      <c r="A2295" s="1"/>
      <c r="B2295" s="511"/>
      <c r="C2295" s="603">
        <v>23.166666666666664</v>
      </c>
      <c r="D2295" s="513"/>
      <c r="E2295" s="514"/>
      <c r="F2295" s="514"/>
      <c r="G2295" s="514"/>
      <c r="H2295" s="514"/>
      <c r="I2295" s="514"/>
      <c r="J2295" s="511"/>
      <c r="K2295" s="511"/>
      <c r="L2295" s="511"/>
      <c r="M2295" s="511"/>
      <c r="N2295" s="511"/>
      <c r="O2295" s="511"/>
      <c r="P2295" s="602"/>
    </row>
    <row r="2296" ht="15.75" customHeight="1">
      <c r="A2296" s="1"/>
      <c r="B2296" s="511"/>
      <c r="C2296" s="603">
        <v>23.07142857142857</v>
      </c>
      <c r="D2296" s="513"/>
      <c r="E2296" s="514"/>
      <c r="F2296" s="514"/>
      <c r="G2296" s="514"/>
      <c r="H2296" s="514"/>
      <c r="I2296" s="514"/>
      <c r="J2296" s="511"/>
      <c r="K2296" s="511"/>
      <c r="L2296" s="511"/>
      <c r="M2296" s="511"/>
      <c r="N2296" s="511"/>
      <c r="O2296" s="511"/>
      <c r="P2296" s="602"/>
    </row>
    <row r="2297" ht="15.75" customHeight="1">
      <c r="A2297" s="1"/>
      <c r="B2297" s="511"/>
      <c r="C2297" s="603">
        <v>22.666666666666664</v>
      </c>
      <c r="D2297" s="513"/>
      <c r="E2297" s="514"/>
      <c r="F2297" s="514"/>
      <c r="G2297" s="514"/>
      <c r="H2297" s="514"/>
      <c r="I2297" s="514"/>
      <c r="J2297" s="511"/>
      <c r="K2297" s="511"/>
      <c r="L2297" s="511"/>
      <c r="M2297" s="511"/>
      <c r="N2297" s="511"/>
      <c r="O2297" s="511"/>
      <c r="P2297" s="602"/>
    </row>
    <row r="2298" ht="15.75" customHeight="1">
      <c r="A2298" s="1"/>
      <c r="B2298" s="511"/>
      <c r="C2298" s="603">
        <v>22.1875</v>
      </c>
      <c r="D2298" s="513"/>
      <c r="E2298" s="514"/>
      <c r="F2298" s="514"/>
      <c r="G2298" s="514"/>
      <c r="H2298" s="514"/>
      <c r="I2298" s="514"/>
      <c r="J2298" s="511"/>
      <c r="K2298" s="511"/>
      <c r="L2298" s="511"/>
      <c r="M2298" s="511"/>
      <c r="N2298" s="511"/>
      <c r="O2298" s="511"/>
      <c r="P2298" s="602"/>
    </row>
    <row r="2299" ht="15.75" customHeight="1">
      <c r="A2299" s="1"/>
      <c r="B2299" s="511"/>
      <c r="C2299" s="603">
        <v>21.083333333333336</v>
      </c>
      <c r="D2299" s="513"/>
      <c r="E2299" s="514"/>
      <c r="F2299" s="514"/>
      <c r="G2299" s="514"/>
      <c r="H2299" s="514"/>
      <c r="I2299" s="514"/>
      <c r="J2299" s="511"/>
      <c r="K2299" s="511"/>
      <c r="L2299" s="511"/>
      <c r="M2299" s="511"/>
      <c r="N2299" s="511"/>
      <c r="O2299" s="511"/>
      <c r="P2299" s="602"/>
    </row>
    <row r="2300" ht="15.75" customHeight="1">
      <c r="A2300" s="1"/>
      <c r="B2300" s="511"/>
      <c r="C2300" s="603">
        <v>22.583333333333336</v>
      </c>
      <c r="D2300" s="513"/>
      <c r="E2300" s="514"/>
      <c r="F2300" s="514"/>
      <c r="G2300" s="514"/>
      <c r="H2300" s="514"/>
      <c r="I2300" s="514"/>
      <c r="J2300" s="511"/>
      <c r="K2300" s="511"/>
      <c r="L2300" s="511"/>
      <c r="M2300" s="511"/>
      <c r="N2300" s="511"/>
      <c r="O2300" s="511"/>
      <c r="P2300" s="602"/>
    </row>
    <row r="2301" ht="15.75" customHeight="1">
      <c r="A2301" s="1"/>
      <c r="B2301" s="511"/>
      <c r="C2301" s="603">
        <v>21.357142857142858</v>
      </c>
      <c r="D2301" s="513"/>
      <c r="E2301" s="514"/>
      <c r="F2301" s="514"/>
      <c r="G2301" s="514"/>
      <c r="H2301" s="514"/>
      <c r="I2301" s="514"/>
      <c r="J2301" s="511"/>
      <c r="K2301" s="511"/>
      <c r="L2301" s="511"/>
      <c r="M2301" s="511"/>
      <c r="N2301" s="511"/>
      <c r="O2301" s="511"/>
      <c r="P2301" s="602"/>
    </row>
    <row r="2302" ht="15.75" customHeight="1">
      <c r="A2302" s="1"/>
      <c r="B2302" s="511"/>
      <c r="C2302" s="603">
        <v>22.642857142857142</v>
      </c>
      <c r="D2302" s="513"/>
      <c r="E2302" s="514"/>
      <c r="F2302" s="514"/>
      <c r="G2302" s="514"/>
      <c r="H2302" s="514"/>
      <c r="I2302" s="514"/>
      <c r="J2302" s="511"/>
      <c r="K2302" s="511"/>
      <c r="L2302" s="511"/>
      <c r="M2302" s="511"/>
      <c r="N2302" s="511"/>
      <c r="O2302" s="511"/>
      <c r="P2302" s="602"/>
    </row>
    <row r="2303" ht="15.75" customHeight="1">
      <c r="A2303" s="1"/>
      <c r="B2303" s="511"/>
      <c r="C2303" s="603">
        <v>23.583333333333336</v>
      </c>
      <c r="D2303" s="513"/>
      <c r="E2303" s="514"/>
      <c r="F2303" s="514"/>
      <c r="G2303" s="514"/>
      <c r="H2303" s="514"/>
      <c r="I2303" s="514"/>
      <c r="J2303" s="511"/>
      <c r="K2303" s="511"/>
      <c r="L2303" s="511"/>
      <c r="M2303" s="511"/>
      <c r="N2303" s="511"/>
      <c r="O2303" s="511"/>
      <c r="P2303" s="602"/>
    </row>
    <row r="2304" ht="15.75" customHeight="1">
      <c r="A2304" s="1"/>
      <c r="B2304" s="511"/>
      <c r="C2304" s="603">
        <v>21.083333333333336</v>
      </c>
      <c r="D2304" s="513"/>
      <c r="E2304" s="514"/>
      <c r="F2304" s="514"/>
      <c r="G2304" s="514"/>
      <c r="H2304" s="514"/>
      <c r="I2304" s="514"/>
      <c r="J2304" s="511"/>
      <c r="K2304" s="511"/>
      <c r="L2304" s="511"/>
      <c r="M2304" s="511"/>
      <c r="N2304" s="511"/>
      <c r="O2304" s="511"/>
      <c r="P2304" s="602"/>
    </row>
    <row r="2305" ht="15.75" customHeight="1">
      <c r="A2305" s="1"/>
      <c r="B2305" s="511"/>
      <c r="C2305" s="603">
        <v>19.583333333333332</v>
      </c>
      <c r="D2305" s="513"/>
      <c r="E2305" s="514"/>
      <c r="F2305" s="514"/>
      <c r="G2305" s="514"/>
      <c r="H2305" s="514"/>
      <c r="I2305" s="514"/>
      <c r="J2305" s="511"/>
      <c r="K2305" s="511"/>
      <c r="L2305" s="511"/>
      <c r="M2305" s="511"/>
      <c r="N2305" s="511"/>
      <c r="O2305" s="511"/>
      <c r="P2305" s="602"/>
    </row>
    <row r="2306" ht="15.75" customHeight="1">
      <c r="A2306" s="1"/>
      <c r="B2306" s="511"/>
      <c r="C2306" s="604"/>
      <c r="D2306" s="513"/>
      <c r="E2306" s="514"/>
      <c r="F2306" s="514"/>
      <c r="G2306" s="514"/>
      <c r="H2306" s="514"/>
      <c r="I2306" s="514"/>
      <c r="J2306" s="511"/>
      <c r="K2306" s="511"/>
      <c r="L2306" s="511"/>
      <c r="M2306" s="511"/>
      <c r="N2306" s="511"/>
      <c r="O2306" s="511"/>
      <c r="P2306" s="602"/>
    </row>
    <row r="2307" ht="15.75" customHeight="1">
      <c r="A2307" s="1"/>
      <c r="B2307" s="511"/>
      <c r="C2307" s="604"/>
      <c r="D2307" s="513"/>
      <c r="E2307" s="514"/>
      <c r="F2307" s="514"/>
      <c r="G2307" s="514"/>
      <c r="H2307" s="514"/>
      <c r="I2307" s="514"/>
      <c r="J2307" s="511"/>
      <c r="K2307" s="511"/>
      <c r="L2307" s="511"/>
      <c r="M2307" s="511"/>
      <c r="N2307" s="511"/>
      <c r="O2307" s="511"/>
      <c r="P2307" s="602"/>
    </row>
    <row r="2308" ht="15.75" customHeight="1">
      <c r="A2308" s="1"/>
      <c r="B2308" s="511"/>
      <c r="C2308" s="604"/>
      <c r="D2308" s="513"/>
      <c r="E2308" s="514"/>
      <c r="F2308" s="514"/>
      <c r="G2308" s="514"/>
      <c r="H2308" s="514"/>
      <c r="I2308" s="514"/>
      <c r="J2308" s="511"/>
      <c r="K2308" s="511"/>
      <c r="L2308" s="511"/>
      <c r="M2308" s="511"/>
      <c r="N2308" s="511"/>
      <c r="O2308" s="511"/>
      <c r="P2308" s="602"/>
    </row>
    <row r="2309" ht="15.75" customHeight="1">
      <c r="A2309" s="1"/>
      <c r="B2309" s="511"/>
      <c r="C2309" s="604"/>
      <c r="D2309" s="513"/>
      <c r="E2309" s="514"/>
      <c r="F2309" s="514"/>
      <c r="G2309" s="514"/>
      <c r="H2309" s="514"/>
      <c r="I2309" s="514"/>
      <c r="J2309" s="511"/>
      <c r="K2309" s="511"/>
      <c r="L2309" s="511"/>
      <c r="M2309" s="511"/>
      <c r="N2309" s="511"/>
      <c r="O2309" s="511"/>
      <c r="P2309" s="602"/>
    </row>
    <row r="2310" ht="15.75" customHeight="1">
      <c r="A2310" s="1"/>
      <c r="B2310" s="511"/>
      <c r="C2310" s="604"/>
      <c r="D2310" s="513"/>
      <c r="E2310" s="514"/>
      <c r="F2310" s="514"/>
      <c r="G2310" s="514"/>
      <c r="H2310" s="514"/>
      <c r="I2310" s="514"/>
      <c r="J2310" s="511"/>
      <c r="K2310" s="511"/>
      <c r="L2310" s="511"/>
      <c r="M2310" s="511"/>
      <c r="N2310" s="511"/>
      <c r="O2310" s="511"/>
      <c r="P2310" s="602"/>
    </row>
    <row r="2311" ht="15.75" customHeight="1">
      <c r="A2311" s="1"/>
      <c r="B2311" s="511"/>
      <c r="C2311" s="604"/>
      <c r="D2311" s="513"/>
      <c r="E2311" s="514"/>
      <c r="F2311" s="514"/>
      <c r="G2311" s="514"/>
      <c r="H2311" s="514"/>
      <c r="I2311" s="514"/>
      <c r="J2311" s="511"/>
      <c r="K2311" s="511"/>
      <c r="L2311" s="511"/>
      <c r="M2311" s="511"/>
      <c r="N2311" s="511"/>
      <c r="O2311" s="511"/>
      <c r="P2311" s="602"/>
    </row>
    <row r="2312" ht="15.75" customHeight="1">
      <c r="A2312" s="1"/>
      <c r="B2312" s="511"/>
      <c r="C2312" s="604"/>
      <c r="D2312" s="513"/>
      <c r="E2312" s="514"/>
      <c r="F2312" s="514"/>
      <c r="G2312" s="514"/>
      <c r="H2312" s="514"/>
      <c r="I2312" s="514"/>
      <c r="J2312" s="511"/>
      <c r="K2312" s="511"/>
      <c r="L2312" s="511"/>
      <c r="M2312" s="511"/>
      <c r="N2312" s="511"/>
      <c r="O2312" s="511"/>
      <c r="P2312" s="602"/>
    </row>
    <row r="2313" ht="15.75" customHeight="1">
      <c r="A2313" s="1"/>
      <c r="B2313" s="511"/>
      <c r="C2313" s="604"/>
      <c r="D2313" s="513"/>
      <c r="E2313" s="514"/>
      <c r="F2313" s="514"/>
      <c r="G2313" s="514"/>
      <c r="H2313" s="514"/>
      <c r="I2313" s="514"/>
      <c r="J2313" s="511"/>
      <c r="K2313" s="511"/>
      <c r="L2313" s="511"/>
      <c r="M2313" s="511"/>
      <c r="N2313" s="511"/>
      <c r="O2313" s="511"/>
      <c r="P2313" s="602"/>
    </row>
    <row r="2314" ht="15.75" customHeight="1">
      <c r="A2314" s="1"/>
      <c r="B2314" s="511"/>
      <c r="C2314" s="604"/>
      <c r="D2314" s="513"/>
      <c r="E2314" s="514"/>
      <c r="F2314" s="514"/>
      <c r="G2314" s="514"/>
      <c r="H2314" s="514"/>
      <c r="I2314" s="514"/>
      <c r="J2314" s="511"/>
      <c r="K2314" s="511"/>
      <c r="L2314" s="511"/>
      <c r="M2314" s="511"/>
      <c r="N2314" s="511"/>
      <c r="O2314" s="511"/>
      <c r="P2314" s="602"/>
    </row>
    <row r="2315" ht="15.75" customHeight="1">
      <c r="A2315" s="1"/>
      <c r="B2315" s="511"/>
      <c r="C2315" s="604"/>
      <c r="D2315" s="513"/>
      <c r="E2315" s="514"/>
      <c r="F2315" s="514"/>
      <c r="G2315" s="514"/>
      <c r="H2315" s="514"/>
      <c r="I2315" s="514"/>
      <c r="J2315" s="511"/>
      <c r="K2315" s="511"/>
      <c r="L2315" s="511"/>
      <c r="M2315" s="511"/>
      <c r="N2315" s="511"/>
      <c r="O2315" s="511"/>
      <c r="P2315" s="602"/>
    </row>
    <row r="2316" ht="15.75" customHeight="1">
      <c r="A2316" s="1"/>
      <c r="B2316" s="511"/>
      <c r="C2316" s="604"/>
      <c r="D2316" s="513"/>
      <c r="E2316" s="514"/>
      <c r="F2316" s="514"/>
      <c r="G2316" s="514"/>
      <c r="H2316" s="514"/>
      <c r="I2316" s="514"/>
      <c r="J2316" s="511"/>
      <c r="K2316" s="511"/>
      <c r="L2316" s="511"/>
      <c r="M2316" s="511"/>
      <c r="N2316" s="511"/>
      <c r="O2316" s="511"/>
      <c r="P2316" s="602"/>
    </row>
    <row r="2317" ht="15.75" customHeight="1">
      <c r="A2317" s="1"/>
      <c r="B2317" s="511"/>
      <c r="C2317" s="603">
        <v>22.083333333333336</v>
      </c>
      <c r="D2317" s="513"/>
      <c r="E2317" s="514"/>
      <c r="F2317" s="514"/>
      <c r="G2317" s="514"/>
      <c r="H2317" s="514"/>
      <c r="I2317" s="514"/>
      <c r="J2317" s="511"/>
      <c r="K2317" s="511"/>
      <c r="L2317" s="511"/>
      <c r="M2317" s="511"/>
      <c r="N2317" s="511"/>
      <c r="O2317" s="511"/>
      <c r="P2317" s="602"/>
    </row>
    <row r="2318" ht="15.75" customHeight="1">
      <c r="A2318" s="1"/>
      <c r="B2318" s="511"/>
      <c r="C2318" s="604"/>
      <c r="D2318" s="513"/>
      <c r="E2318" s="514"/>
      <c r="F2318" s="514"/>
      <c r="G2318" s="514"/>
      <c r="H2318" s="514"/>
      <c r="I2318" s="514"/>
      <c r="J2318" s="511"/>
      <c r="K2318" s="511"/>
      <c r="L2318" s="511"/>
      <c r="M2318" s="511"/>
      <c r="N2318" s="511"/>
      <c r="O2318" s="511"/>
      <c r="P2318" s="602"/>
    </row>
    <row r="2319" ht="15.75" customHeight="1">
      <c r="A2319" s="1"/>
      <c r="B2319" s="511"/>
      <c r="C2319" s="604"/>
      <c r="D2319" s="513"/>
      <c r="E2319" s="514"/>
      <c r="F2319" s="514"/>
      <c r="G2319" s="514"/>
      <c r="H2319" s="514"/>
      <c r="I2319" s="514"/>
      <c r="J2319" s="511"/>
      <c r="K2319" s="511"/>
      <c r="L2319" s="511"/>
      <c r="M2319" s="511"/>
      <c r="N2319" s="511"/>
      <c r="O2319" s="511"/>
      <c r="P2319" s="602"/>
    </row>
    <row r="2320" ht="15.75" customHeight="1">
      <c r="A2320" s="1"/>
      <c r="B2320" s="511"/>
      <c r="C2320" s="604"/>
      <c r="D2320" s="513"/>
      <c r="E2320" s="514"/>
      <c r="F2320" s="514"/>
      <c r="G2320" s="514"/>
      <c r="H2320" s="514"/>
      <c r="I2320" s="514"/>
      <c r="J2320" s="511"/>
      <c r="K2320" s="511"/>
      <c r="L2320" s="511"/>
      <c r="M2320" s="511"/>
      <c r="N2320" s="511"/>
      <c r="O2320" s="511"/>
      <c r="P2320" s="602"/>
    </row>
    <row r="2321" ht="15.75" customHeight="1">
      <c r="A2321" s="1"/>
      <c r="B2321" s="511"/>
      <c r="C2321" s="604"/>
      <c r="D2321" s="513"/>
      <c r="E2321" s="514"/>
      <c r="F2321" s="514"/>
      <c r="G2321" s="514"/>
      <c r="H2321" s="514"/>
      <c r="I2321" s="514"/>
      <c r="J2321" s="511"/>
      <c r="K2321" s="511"/>
      <c r="L2321" s="511"/>
      <c r="M2321" s="511"/>
      <c r="N2321" s="511"/>
      <c r="O2321" s="511"/>
      <c r="P2321" s="602"/>
    </row>
    <row r="2322" ht="15.75" customHeight="1">
      <c r="A2322" s="1"/>
      <c r="B2322" s="511"/>
      <c r="C2322" s="604"/>
      <c r="D2322" s="513"/>
      <c r="E2322" s="514"/>
      <c r="F2322" s="514"/>
      <c r="G2322" s="514"/>
      <c r="H2322" s="514"/>
      <c r="I2322" s="514"/>
      <c r="J2322" s="511"/>
      <c r="K2322" s="511"/>
      <c r="L2322" s="511"/>
      <c r="M2322" s="511"/>
      <c r="N2322" s="511"/>
      <c r="O2322" s="511"/>
      <c r="P2322" s="602"/>
    </row>
    <row r="2323" ht="15.75" customHeight="1">
      <c r="A2323" s="1"/>
      <c r="B2323" s="511"/>
      <c r="C2323" s="604"/>
      <c r="D2323" s="513"/>
      <c r="E2323" s="514"/>
      <c r="F2323" s="514"/>
      <c r="G2323" s="514"/>
      <c r="H2323" s="514"/>
      <c r="I2323" s="514"/>
      <c r="J2323" s="511"/>
      <c r="K2323" s="511"/>
      <c r="L2323" s="511"/>
      <c r="M2323" s="511"/>
      <c r="N2323" s="511"/>
      <c r="O2323" s="511"/>
      <c r="P2323" s="602"/>
    </row>
    <row r="2324" ht="15.75" customHeight="1">
      <c r="A2324" s="1"/>
      <c r="B2324" s="511"/>
      <c r="C2324" s="604"/>
      <c r="D2324" s="513"/>
      <c r="E2324" s="514"/>
      <c r="F2324" s="514"/>
      <c r="G2324" s="514"/>
      <c r="H2324" s="514"/>
      <c r="I2324" s="514"/>
      <c r="J2324" s="511"/>
      <c r="K2324" s="511"/>
      <c r="L2324" s="511"/>
      <c r="M2324" s="511"/>
      <c r="N2324" s="511"/>
      <c r="O2324" s="511"/>
      <c r="P2324" s="602"/>
    </row>
    <row r="2325" ht="15.75" customHeight="1">
      <c r="A2325" s="1"/>
      <c r="B2325" s="511"/>
      <c r="C2325" s="604"/>
      <c r="D2325" s="513"/>
      <c r="E2325" s="514"/>
      <c r="F2325" s="514"/>
      <c r="G2325" s="514"/>
      <c r="H2325" s="514"/>
      <c r="I2325" s="514"/>
      <c r="J2325" s="511"/>
      <c r="K2325" s="511"/>
      <c r="L2325" s="511"/>
      <c r="M2325" s="511"/>
      <c r="N2325" s="511"/>
      <c r="O2325" s="511"/>
      <c r="P2325" s="602"/>
    </row>
    <row r="2326" ht="15.75" customHeight="1">
      <c r="A2326" s="1"/>
      <c r="B2326" s="511"/>
      <c r="C2326" s="604"/>
      <c r="D2326" s="513"/>
      <c r="E2326" s="514"/>
      <c r="F2326" s="514"/>
      <c r="G2326" s="514"/>
      <c r="H2326" s="514"/>
      <c r="I2326" s="514"/>
      <c r="J2326" s="511"/>
      <c r="K2326" s="511"/>
      <c r="L2326" s="511"/>
      <c r="M2326" s="511"/>
      <c r="N2326" s="511"/>
      <c r="O2326" s="511"/>
      <c r="P2326" s="602"/>
    </row>
    <row r="2327" ht="15.75" customHeight="1">
      <c r="A2327" s="1"/>
      <c r="B2327" s="511"/>
      <c r="C2327" s="604"/>
      <c r="D2327" s="513"/>
      <c r="E2327" s="514"/>
      <c r="F2327" s="514"/>
      <c r="G2327" s="514"/>
      <c r="H2327" s="514"/>
      <c r="I2327" s="514"/>
      <c r="J2327" s="511"/>
      <c r="K2327" s="511"/>
      <c r="L2327" s="511"/>
      <c r="M2327" s="511"/>
      <c r="N2327" s="511"/>
      <c r="O2327" s="511"/>
      <c r="P2327" s="602"/>
    </row>
    <row r="2328" ht="15.75" customHeight="1">
      <c r="A2328" s="1"/>
      <c r="B2328" s="511"/>
      <c r="C2328" s="604"/>
      <c r="D2328" s="513"/>
      <c r="E2328" s="514"/>
      <c r="F2328" s="514"/>
      <c r="G2328" s="514"/>
      <c r="H2328" s="514"/>
      <c r="I2328" s="514"/>
      <c r="J2328" s="511"/>
      <c r="K2328" s="511"/>
      <c r="L2328" s="511"/>
      <c r="M2328" s="511"/>
      <c r="N2328" s="511"/>
      <c r="O2328" s="511"/>
      <c r="P2328" s="602"/>
    </row>
    <row r="2329" ht="15.75" customHeight="1">
      <c r="A2329" s="1"/>
      <c r="B2329" s="511"/>
      <c r="C2329" s="603">
        <v>18.583333333333332</v>
      </c>
      <c r="D2329" s="513"/>
      <c r="E2329" s="514"/>
      <c r="F2329" s="514"/>
      <c r="G2329" s="514"/>
      <c r="H2329" s="514"/>
      <c r="I2329" s="514"/>
      <c r="J2329" s="511"/>
      <c r="K2329" s="511"/>
      <c r="L2329" s="511"/>
      <c r="M2329" s="511"/>
      <c r="N2329" s="511"/>
      <c r="O2329" s="511"/>
      <c r="P2329" s="602"/>
    </row>
    <row r="2330" ht="15.75" customHeight="1">
      <c r="A2330" s="1"/>
      <c r="B2330" s="511"/>
      <c r="C2330" s="604"/>
      <c r="D2330" s="513"/>
      <c r="E2330" s="514"/>
      <c r="F2330" s="514"/>
      <c r="G2330" s="514"/>
      <c r="H2330" s="514"/>
      <c r="I2330" s="514"/>
      <c r="J2330" s="511"/>
      <c r="K2330" s="511"/>
      <c r="L2330" s="511"/>
      <c r="M2330" s="511"/>
      <c r="N2330" s="511"/>
      <c r="O2330" s="511"/>
      <c r="P2330" s="602"/>
    </row>
    <row r="2331" ht="15.75" customHeight="1">
      <c r="A2331" s="1"/>
      <c r="B2331" s="511"/>
      <c r="C2331" s="604"/>
      <c r="D2331" s="513"/>
      <c r="E2331" s="514"/>
      <c r="F2331" s="514"/>
      <c r="G2331" s="514"/>
      <c r="H2331" s="514"/>
      <c r="I2331" s="514"/>
      <c r="J2331" s="511"/>
      <c r="K2331" s="511"/>
      <c r="L2331" s="511"/>
      <c r="M2331" s="511"/>
      <c r="N2331" s="511"/>
      <c r="O2331" s="511"/>
      <c r="P2331" s="602"/>
    </row>
    <row r="2332" ht="15.75" customHeight="1">
      <c r="A2332" s="1"/>
      <c r="B2332" s="511"/>
      <c r="C2332" s="604"/>
      <c r="D2332" s="513"/>
      <c r="E2332" s="514"/>
      <c r="F2332" s="514"/>
      <c r="G2332" s="514"/>
      <c r="H2332" s="514"/>
      <c r="I2332" s="514"/>
      <c r="J2332" s="511"/>
      <c r="K2332" s="511"/>
      <c r="L2332" s="511"/>
      <c r="M2332" s="511"/>
      <c r="N2332" s="511"/>
      <c r="O2332" s="511"/>
      <c r="P2332" s="602"/>
    </row>
    <row r="2333" ht="15.75" customHeight="1">
      <c r="A2333" s="1"/>
      <c r="B2333" s="511"/>
      <c r="C2333" s="604"/>
      <c r="D2333" s="513"/>
      <c r="E2333" s="514"/>
      <c r="F2333" s="514"/>
      <c r="G2333" s="514"/>
      <c r="H2333" s="514"/>
      <c r="I2333" s="514"/>
      <c r="J2333" s="511"/>
      <c r="K2333" s="511"/>
      <c r="L2333" s="511"/>
      <c r="M2333" s="511"/>
      <c r="N2333" s="511"/>
      <c r="O2333" s="511"/>
      <c r="P2333" s="602"/>
    </row>
    <row r="2334" ht="15.75" customHeight="1">
      <c r="A2334" s="1"/>
      <c r="B2334" s="511"/>
      <c r="C2334" s="604"/>
      <c r="D2334" s="513"/>
      <c r="E2334" s="514"/>
      <c r="F2334" s="514"/>
      <c r="G2334" s="514"/>
      <c r="H2334" s="514"/>
      <c r="I2334" s="514"/>
      <c r="J2334" s="511"/>
      <c r="K2334" s="511"/>
      <c r="L2334" s="511"/>
      <c r="M2334" s="511"/>
      <c r="N2334" s="511"/>
      <c r="O2334" s="511"/>
      <c r="P2334" s="602"/>
    </row>
    <row r="2335" ht="15.75" customHeight="1">
      <c r="A2335" s="1"/>
      <c r="B2335" s="511"/>
      <c r="C2335" s="604"/>
      <c r="D2335" s="513"/>
      <c r="E2335" s="514"/>
      <c r="F2335" s="514"/>
      <c r="G2335" s="514"/>
      <c r="H2335" s="514"/>
      <c r="I2335" s="514"/>
      <c r="J2335" s="511"/>
      <c r="K2335" s="511"/>
      <c r="L2335" s="511"/>
      <c r="M2335" s="511"/>
      <c r="N2335" s="511"/>
      <c r="O2335" s="511"/>
      <c r="P2335" s="602"/>
    </row>
    <row r="2336" ht="15.75" customHeight="1">
      <c r="A2336" s="1"/>
      <c r="B2336" s="511"/>
      <c r="C2336" s="604"/>
      <c r="D2336" s="513"/>
      <c r="E2336" s="514"/>
      <c r="F2336" s="514"/>
      <c r="G2336" s="514"/>
      <c r="H2336" s="514"/>
      <c r="I2336" s="514"/>
      <c r="J2336" s="511"/>
      <c r="K2336" s="511"/>
      <c r="L2336" s="511"/>
      <c r="M2336" s="511"/>
      <c r="N2336" s="511"/>
      <c r="O2336" s="511"/>
      <c r="P2336" s="602"/>
    </row>
    <row r="2337" ht="15.75" customHeight="1">
      <c r="A2337" s="1"/>
      <c r="B2337" s="511"/>
      <c r="C2337" s="604"/>
      <c r="D2337" s="513"/>
      <c r="E2337" s="514"/>
      <c r="F2337" s="514"/>
      <c r="G2337" s="514"/>
      <c r="H2337" s="514"/>
      <c r="I2337" s="514"/>
      <c r="J2337" s="511"/>
      <c r="K2337" s="511"/>
      <c r="L2337" s="511"/>
      <c r="M2337" s="511"/>
      <c r="N2337" s="511"/>
      <c r="O2337" s="511"/>
      <c r="P2337" s="602"/>
    </row>
    <row r="2338" ht="15.75" customHeight="1">
      <c r="A2338" s="1"/>
      <c r="B2338" s="511"/>
      <c r="C2338" s="604"/>
      <c r="D2338" s="513"/>
      <c r="E2338" s="514"/>
      <c r="F2338" s="514"/>
      <c r="G2338" s="514"/>
      <c r="H2338" s="514"/>
      <c r="I2338" s="514"/>
      <c r="J2338" s="511"/>
      <c r="K2338" s="511"/>
      <c r="L2338" s="511"/>
      <c r="M2338" s="511"/>
      <c r="N2338" s="511"/>
      <c r="O2338" s="511"/>
      <c r="P2338" s="602"/>
    </row>
    <row r="2339" ht="15.75" customHeight="1">
      <c r="A2339" s="1"/>
      <c r="B2339" s="511"/>
      <c r="C2339" s="604"/>
      <c r="D2339" s="513"/>
      <c r="E2339" s="514"/>
      <c r="F2339" s="514"/>
      <c r="G2339" s="514"/>
      <c r="H2339" s="514"/>
      <c r="I2339" s="514"/>
      <c r="J2339" s="511"/>
      <c r="K2339" s="511"/>
      <c r="L2339" s="511"/>
      <c r="M2339" s="511"/>
      <c r="N2339" s="511"/>
      <c r="O2339" s="511"/>
      <c r="P2339" s="602"/>
    </row>
    <row r="2340" ht="15.75" customHeight="1">
      <c r="A2340" s="1"/>
      <c r="B2340" s="511"/>
      <c r="C2340" s="604"/>
      <c r="D2340" s="513"/>
      <c r="E2340" s="514"/>
      <c r="F2340" s="514"/>
      <c r="G2340" s="514"/>
      <c r="H2340" s="514"/>
      <c r="I2340" s="514"/>
      <c r="J2340" s="511"/>
      <c r="K2340" s="511"/>
      <c r="L2340" s="511"/>
      <c r="M2340" s="511"/>
      <c r="N2340" s="511"/>
      <c r="O2340" s="511"/>
      <c r="P2340" s="602"/>
    </row>
    <row r="2341" ht="15.75" customHeight="1">
      <c r="A2341" s="1"/>
      <c r="B2341" s="511"/>
      <c r="C2341" s="603"/>
      <c r="D2341" s="513"/>
      <c r="E2341" s="514"/>
      <c r="F2341" s="514"/>
      <c r="G2341" s="514"/>
      <c r="H2341" s="514"/>
      <c r="I2341" s="514"/>
      <c r="J2341" s="511"/>
      <c r="K2341" s="511"/>
      <c r="L2341" s="511"/>
      <c r="M2341" s="511"/>
      <c r="N2341" s="511"/>
      <c r="O2341" s="511"/>
      <c r="P2341" s="602"/>
    </row>
    <row r="2342" ht="15.75" customHeight="1">
      <c r="A2342" s="1"/>
      <c r="B2342" s="511"/>
      <c r="C2342" s="604"/>
      <c r="D2342" s="513"/>
      <c r="E2342" s="514"/>
      <c r="F2342" s="514"/>
      <c r="G2342" s="514"/>
      <c r="H2342" s="514"/>
      <c r="I2342" s="514"/>
      <c r="J2342" s="511"/>
      <c r="K2342" s="511"/>
      <c r="L2342" s="511"/>
      <c r="M2342" s="511"/>
      <c r="N2342" s="511"/>
      <c r="O2342" s="511"/>
      <c r="P2342" s="602"/>
    </row>
    <row r="2343" ht="15.75" customHeight="1">
      <c r="A2343" s="1"/>
      <c r="B2343" s="511"/>
      <c r="C2343" s="604"/>
      <c r="D2343" s="513"/>
      <c r="E2343" s="514"/>
      <c r="F2343" s="514"/>
      <c r="G2343" s="514"/>
      <c r="H2343" s="514"/>
      <c r="I2343" s="514"/>
      <c r="J2343" s="511"/>
      <c r="K2343" s="511"/>
      <c r="L2343" s="511"/>
      <c r="M2343" s="511"/>
      <c r="N2343" s="511"/>
      <c r="O2343" s="511"/>
      <c r="P2343" s="602"/>
    </row>
    <row r="2344" ht="15.75" customHeight="1">
      <c r="A2344" s="1"/>
      <c r="B2344" s="511"/>
      <c r="C2344" s="604"/>
      <c r="D2344" s="513"/>
      <c r="E2344" s="514"/>
      <c r="F2344" s="514"/>
      <c r="G2344" s="514"/>
      <c r="H2344" s="514"/>
      <c r="I2344" s="514"/>
      <c r="J2344" s="511"/>
      <c r="K2344" s="511"/>
      <c r="L2344" s="511"/>
      <c r="M2344" s="511"/>
      <c r="N2344" s="511"/>
      <c r="O2344" s="511"/>
      <c r="P2344" s="602"/>
    </row>
    <row r="2345" ht="15.75" customHeight="1">
      <c r="A2345" s="1"/>
      <c r="B2345" s="511"/>
      <c r="C2345" s="604"/>
      <c r="D2345" s="513"/>
      <c r="E2345" s="514"/>
      <c r="F2345" s="514"/>
      <c r="G2345" s="514"/>
      <c r="H2345" s="514"/>
      <c r="I2345" s="514"/>
      <c r="J2345" s="511"/>
      <c r="K2345" s="511"/>
      <c r="L2345" s="511"/>
      <c r="M2345" s="511"/>
      <c r="N2345" s="511"/>
      <c r="O2345" s="511"/>
      <c r="P2345" s="602"/>
    </row>
    <row r="2346" ht="15.75" customHeight="1">
      <c r="A2346" s="1"/>
      <c r="B2346" s="511"/>
      <c r="C2346" s="604"/>
      <c r="D2346" s="513"/>
      <c r="E2346" s="514"/>
      <c r="F2346" s="514"/>
      <c r="G2346" s="514"/>
      <c r="H2346" s="514"/>
      <c r="I2346" s="514"/>
      <c r="J2346" s="511"/>
      <c r="K2346" s="511"/>
      <c r="L2346" s="511"/>
      <c r="M2346" s="511"/>
      <c r="N2346" s="511"/>
      <c r="O2346" s="511"/>
      <c r="P2346" s="602"/>
    </row>
    <row r="2347" ht="15.75" customHeight="1">
      <c r="A2347" s="1"/>
      <c r="B2347" s="511"/>
      <c r="C2347" s="604"/>
      <c r="D2347" s="513"/>
      <c r="E2347" s="514"/>
      <c r="F2347" s="514"/>
      <c r="G2347" s="514"/>
      <c r="H2347" s="514"/>
      <c r="I2347" s="514"/>
      <c r="J2347" s="511"/>
      <c r="K2347" s="511"/>
      <c r="L2347" s="511"/>
      <c r="M2347" s="511"/>
      <c r="N2347" s="511"/>
      <c r="O2347" s="511"/>
      <c r="P2347" s="602"/>
    </row>
    <row r="2348" ht="15.75" customHeight="1">
      <c r="A2348" s="1"/>
      <c r="B2348" s="511"/>
      <c r="C2348" s="604"/>
      <c r="D2348" s="513"/>
      <c r="E2348" s="514"/>
      <c r="F2348" s="514"/>
      <c r="G2348" s="514"/>
      <c r="H2348" s="514"/>
      <c r="I2348" s="514"/>
      <c r="J2348" s="511"/>
      <c r="K2348" s="511"/>
      <c r="L2348" s="511"/>
      <c r="M2348" s="511"/>
      <c r="N2348" s="511"/>
      <c r="O2348" s="511"/>
      <c r="P2348" s="602"/>
    </row>
    <row r="2349" ht="15.75" customHeight="1">
      <c r="A2349" s="1"/>
      <c r="B2349" s="511"/>
      <c r="C2349" s="604"/>
      <c r="D2349" s="513"/>
      <c r="E2349" s="514"/>
      <c r="F2349" s="514"/>
      <c r="G2349" s="514"/>
      <c r="H2349" s="514"/>
      <c r="I2349" s="514"/>
      <c r="J2349" s="511"/>
      <c r="K2349" s="511"/>
      <c r="L2349" s="511"/>
      <c r="M2349" s="511"/>
      <c r="N2349" s="511"/>
      <c r="O2349" s="511"/>
      <c r="P2349" s="602"/>
    </row>
    <row r="2350" ht="15.75" customHeight="1">
      <c r="A2350" s="1"/>
      <c r="B2350" s="511"/>
      <c r="C2350" s="604"/>
      <c r="D2350" s="513"/>
      <c r="E2350" s="514"/>
      <c r="F2350" s="514"/>
      <c r="G2350" s="514"/>
      <c r="H2350" s="514"/>
      <c r="I2350" s="514"/>
      <c r="J2350" s="511"/>
      <c r="K2350" s="511"/>
      <c r="L2350" s="511"/>
      <c r="M2350" s="511"/>
      <c r="N2350" s="511"/>
      <c r="O2350" s="511"/>
      <c r="P2350" s="602"/>
    </row>
    <row r="2351" ht="15.75" customHeight="1">
      <c r="A2351" s="1"/>
      <c r="B2351" s="511"/>
      <c r="C2351" s="604"/>
      <c r="D2351" s="513"/>
      <c r="E2351" s="514"/>
      <c r="F2351" s="514"/>
      <c r="G2351" s="514"/>
      <c r="H2351" s="514"/>
      <c r="I2351" s="514"/>
      <c r="J2351" s="511"/>
      <c r="K2351" s="511"/>
      <c r="L2351" s="511"/>
      <c r="M2351" s="511"/>
      <c r="N2351" s="511"/>
      <c r="O2351" s="511"/>
      <c r="P2351" s="602"/>
    </row>
    <row r="2352" ht="15.75" customHeight="1">
      <c r="A2352" s="1"/>
      <c r="B2352" s="511"/>
      <c r="C2352" s="604"/>
      <c r="D2352" s="513"/>
      <c r="E2352" s="514"/>
      <c r="F2352" s="514"/>
      <c r="G2352" s="514"/>
      <c r="H2352" s="514"/>
      <c r="I2352" s="514"/>
      <c r="J2352" s="511"/>
      <c r="K2352" s="511"/>
      <c r="L2352" s="511"/>
      <c r="M2352" s="511"/>
      <c r="N2352" s="511"/>
      <c r="O2352" s="511"/>
      <c r="P2352" s="602"/>
    </row>
    <row r="2353" ht="15.75" customHeight="1">
      <c r="A2353" s="1"/>
      <c r="B2353" s="511"/>
      <c r="C2353" s="603">
        <v>21.083333333333336</v>
      </c>
      <c r="D2353" s="513"/>
      <c r="E2353" s="514"/>
      <c r="F2353" s="514"/>
      <c r="G2353" s="514"/>
      <c r="H2353" s="514"/>
      <c r="I2353" s="514"/>
      <c r="J2353" s="511"/>
      <c r="K2353" s="511"/>
      <c r="L2353" s="511"/>
      <c r="M2353" s="511"/>
      <c r="N2353" s="511"/>
      <c r="O2353" s="511"/>
      <c r="P2353" s="602"/>
    </row>
    <row r="2354" ht="15.75" customHeight="1">
      <c r="A2354" s="1"/>
      <c r="B2354" s="511"/>
      <c r="C2354" s="604"/>
      <c r="D2354" s="513"/>
      <c r="E2354" s="514"/>
      <c r="F2354" s="514"/>
      <c r="G2354" s="514"/>
      <c r="H2354" s="514"/>
      <c r="I2354" s="514"/>
      <c r="J2354" s="511"/>
      <c r="K2354" s="511"/>
      <c r="L2354" s="511"/>
      <c r="M2354" s="511"/>
      <c r="N2354" s="511"/>
      <c r="O2354" s="511"/>
      <c r="P2354" s="602"/>
    </row>
    <row r="2355" ht="15.75" customHeight="1">
      <c r="A2355" s="1"/>
      <c r="B2355" s="511"/>
      <c r="C2355" s="604"/>
      <c r="D2355" s="513"/>
      <c r="E2355" s="514"/>
      <c r="F2355" s="514"/>
      <c r="G2355" s="514"/>
      <c r="H2355" s="514"/>
      <c r="I2355" s="514"/>
      <c r="J2355" s="511"/>
      <c r="K2355" s="511"/>
      <c r="L2355" s="511"/>
      <c r="M2355" s="511"/>
      <c r="N2355" s="511"/>
      <c r="O2355" s="511"/>
      <c r="P2355" s="602"/>
    </row>
    <row r="2356" ht="15.75" customHeight="1">
      <c r="A2356" s="1"/>
      <c r="B2356" s="511"/>
      <c r="C2356" s="604"/>
      <c r="D2356" s="513"/>
      <c r="E2356" s="514"/>
      <c r="F2356" s="514"/>
      <c r="G2356" s="514"/>
      <c r="H2356" s="514"/>
      <c r="I2356" s="514"/>
      <c r="J2356" s="511"/>
      <c r="K2356" s="511"/>
      <c r="L2356" s="511"/>
      <c r="M2356" s="511"/>
      <c r="N2356" s="511"/>
      <c r="O2356" s="511"/>
      <c r="P2356" s="602"/>
    </row>
    <row r="2357" ht="15.75" customHeight="1">
      <c r="A2357" s="1"/>
      <c r="B2357" s="511"/>
      <c r="C2357" s="604"/>
      <c r="D2357" s="513"/>
      <c r="E2357" s="514"/>
      <c r="F2357" s="514"/>
      <c r="G2357" s="514"/>
      <c r="H2357" s="514"/>
      <c r="I2357" s="514"/>
      <c r="J2357" s="511"/>
      <c r="K2357" s="511"/>
      <c r="L2357" s="511"/>
      <c r="M2357" s="511"/>
      <c r="N2357" s="511"/>
      <c r="O2357" s="511"/>
      <c r="P2357" s="602"/>
    </row>
    <row r="2358" ht="15.75" customHeight="1">
      <c r="A2358" s="1"/>
      <c r="B2358" s="511"/>
      <c r="C2358" s="604"/>
      <c r="D2358" s="513"/>
      <c r="E2358" s="514"/>
      <c r="F2358" s="514"/>
      <c r="G2358" s="514"/>
      <c r="H2358" s="514"/>
      <c r="I2358" s="514"/>
      <c r="J2358" s="511"/>
      <c r="K2358" s="511"/>
      <c r="L2358" s="511"/>
      <c r="M2358" s="511"/>
      <c r="N2358" s="511"/>
      <c r="O2358" s="511"/>
      <c r="P2358" s="602"/>
    </row>
    <row r="2359" ht="15.75" customHeight="1">
      <c r="A2359" s="1"/>
      <c r="B2359" s="511"/>
      <c r="C2359" s="604"/>
      <c r="D2359" s="513"/>
      <c r="E2359" s="514"/>
      <c r="F2359" s="514"/>
      <c r="G2359" s="514"/>
      <c r="H2359" s="514"/>
      <c r="I2359" s="514"/>
      <c r="J2359" s="511"/>
      <c r="K2359" s="511"/>
      <c r="L2359" s="511"/>
      <c r="M2359" s="511"/>
      <c r="N2359" s="511"/>
      <c r="O2359" s="511"/>
      <c r="P2359" s="602"/>
    </row>
    <row r="2360" ht="15.75" customHeight="1">
      <c r="A2360" s="1"/>
      <c r="B2360" s="511"/>
      <c r="C2360" s="604"/>
      <c r="D2360" s="513"/>
      <c r="E2360" s="514"/>
      <c r="F2360" s="514"/>
      <c r="G2360" s="514"/>
      <c r="H2360" s="514"/>
      <c r="I2360" s="514"/>
      <c r="J2360" s="511"/>
      <c r="K2360" s="511"/>
      <c r="L2360" s="511"/>
      <c r="M2360" s="511"/>
      <c r="N2360" s="511"/>
      <c r="O2360" s="511"/>
      <c r="P2360" s="602"/>
    </row>
    <row r="2361" ht="15.75" customHeight="1">
      <c r="A2361" s="1"/>
      <c r="B2361" s="511"/>
      <c r="C2361" s="604"/>
      <c r="D2361" s="513"/>
      <c r="E2361" s="514"/>
      <c r="F2361" s="514"/>
      <c r="G2361" s="514"/>
      <c r="H2361" s="514"/>
      <c r="I2361" s="514"/>
      <c r="J2361" s="511"/>
      <c r="K2361" s="511"/>
      <c r="L2361" s="511"/>
      <c r="M2361" s="511"/>
      <c r="N2361" s="511"/>
      <c r="O2361" s="511"/>
      <c r="P2361" s="602"/>
    </row>
    <row r="2362" ht="15.75" customHeight="1">
      <c r="A2362" s="1"/>
      <c r="B2362" s="511"/>
      <c r="C2362" s="604"/>
      <c r="D2362" s="513"/>
      <c r="E2362" s="514"/>
      <c r="F2362" s="514"/>
      <c r="G2362" s="514"/>
      <c r="H2362" s="514"/>
      <c r="I2362" s="514"/>
      <c r="J2362" s="511"/>
      <c r="K2362" s="511"/>
      <c r="L2362" s="511"/>
      <c r="M2362" s="511"/>
      <c r="N2362" s="511"/>
      <c r="O2362" s="511"/>
      <c r="P2362" s="602"/>
    </row>
    <row r="2363" ht="15.75" customHeight="1">
      <c r="A2363" s="1"/>
      <c r="B2363" s="511"/>
      <c r="C2363" s="604"/>
      <c r="D2363" s="513"/>
      <c r="E2363" s="514"/>
      <c r="F2363" s="514"/>
      <c r="G2363" s="514"/>
      <c r="H2363" s="514"/>
      <c r="I2363" s="514"/>
      <c r="J2363" s="511"/>
      <c r="K2363" s="511"/>
      <c r="L2363" s="511"/>
      <c r="M2363" s="511"/>
      <c r="N2363" s="511"/>
      <c r="O2363" s="511"/>
      <c r="P2363" s="602"/>
    </row>
    <row r="2364" ht="15.75" customHeight="1">
      <c r="A2364" s="1"/>
      <c r="B2364" s="511"/>
      <c r="C2364" s="604"/>
      <c r="D2364" s="513"/>
      <c r="E2364" s="514"/>
      <c r="F2364" s="514"/>
      <c r="G2364" s="514"/>
      <c r="H2364" s="514"/>
      <c r="I2364" s="514"/>
      <c r="J2364" s="511"/>
      <c r="K2364" s="511"/>
      <c r="L2364" s="511"/>
      <c r="M2364" s="511"/>
      <c r="N2364" s="511"/>
      <c r="O2364" s="511"/>
      <c r="P2364" s="602"/>
    </row>
    <row r="2365" ht="15.75" customHeight="1">
      <c r="A2365" s="1"/>
      <c r="B2365" s="511"/>
      <c r="C2365" s="603">
        <v>21.583333333333336</v>
      </c>
      <c r="D2365" s="513"/>
      <c r="E2365" s="514"/>
      <c r="F2365" s="514"/>
      <c r="G2365" s="514"/>
      <c r="H2365" s="514"/>
      <c r="I2365" s="514"/>
      <c r="J2365" s="511"/>
      <c r="K2365" s="511"/>
      <c r="L2365" s="511"/>
      <c r="M2365" s="511"/>
      <c r="N2365" s="511"/>
      <c r="O2365" s="511"/>
      <c r="P2365" s="602"/>
    </row>
    <row r="2366" ht="15.75" customHeight="1">
      <c r="A2366" s="1"/>
      <c r="B2366" s="511"/>
      <c r="C2366" s="604"/>
      <c r="D2366" s="513"/>
      <c r="E2366" s="514"/>
      <c r="F2366" s="514"/>
      <c r="G2366" s="514"/>
      <c r="H2366" s="514"/>
      <c r="I2366" s="514"/>
      <c r="J2366" s="511"/>
      <c r="K2366" s="511"/>
      <c r="L2366" s="511"/>
      <c r="M2366" s="511"/>
      <c r="N2366" s="511"/>
      <c r="O2366" s="511"/>
      <c r="P2366" s="602"/>
    </row>
    <row r="2367" ht="15.75" customHeight="1">
      <c r="A2367" s="1"/>
      <c r="B2367" s="511"/>
      <c r="C2367" s="604"/>
      <c r="D2367" s="513"/>
      <c r="E2367" s="514"/>
      <c r="F2367" s="514"/>
      <c r="G2367" s="514"/>
      <c r="H2367" s="514"/>
      <c r="I2367" s="514"/>
      <c r="J2367" s="511"/>
      <c r="K2367" s="511"/>
      <c r="L2367" s="511"/>
      <c r="M2367" s="511"/>
      <c r="N2367" s="511"/>
      <c r="O2367" s="511"/>
      <c r="P2367" s="602"/>
    </row>
    <row r="2368" ht="15.75" customHeight="1">
      <c r="A2368" s="1"/>
      <c r="B2368" s="511"/>
      <c r="C2368" s="604"/>
      <c r="D2368" s="513"/>
      <c r="E2368" s="514"/>
      <c r="F2368" s="514"/>
      <c r="G2368" s="514"/>
      <c r="H2368" s="514"/>
      <c r="I2368" s="514"/>
      <c r="J2368" s="511"/>
      <c r="K2368" s="511"/>
      <c r="L2368" s="511"/>
      <c r="M2368" s="511"/>
      <c r="N2368" s="511"/>
      <c r="O2368" s="511"/>
      <c r="P2368" s="602"/>
    </row>
    <row r="2369" ht="15.75" customHeight="1">
      <c r="A2369" s="1"/>
      <c r="B2369" s="511"/>
      <c r="C2369" s="604"/>
      <c r="D2369" s="513"/>
      <c r="E2369" s="514"/>
      <c r="F2369" s="514"/>
      <c r="G2369" s="514"/>
      <c r="H2369" s="514"/>
      <c r="I2369" s="514"/>
      <c r="J2369" s="511"/>
      <c r="K2369" s="511"/>
      <c r="L2369" s="511"/>
      <c r="M2369" s="511"/>
      <c r="N2369" s="511"/>
      <c r="O2369" s="511"/>
      <c r="P2369" s="602"/>
    </row>
    <row r="2370" ht="15.75" customHeight="1">
      <c r="A2370" s="1"/>
      <c r="B2370" s="511"/>
      <c r="C2370" s="604"/>
      <c r="D2370" s="513"/>
      <c r="E2370" s="514"/>
      <c r="F2370" s="514"/>
      <c r="G2370" s="514"/>
      <c r="H2370" s="514"/>
      <c r="I2370" s="514"/>
      <c r="J2370" s="511"/>
      <c r="K2370" s="511"/>
      <c r="L2370" s="511"/>
      <c r="M2370" s="511"/>
      <c r="N2370" s="511"/>
      <c r="O2370" s="511"/>
      <c r="P2370" s="602"/>
    </row>
    <row r="2371" ht="15.75" customHeight="1">
      <c r="A2371" s="1"/>
      <c r="B2371" s="511"/>
      <c r="C2371" s="604"/>
      <c r="D2371" s="513"/>
      <c r="E2371" s="514"/>
      <c r="F2371" s="514"/>
      <c r="G2371" s="514"/>
      <c r="H2371" s="514"/>
      <c r="I2371" s="514"/>
      <c r="J2371" s="511"/>
      <c r="K2371" s="511"/>
      <c r="L2371" s="511"/>
      <c r="M2371" s="511"/>
      <c r="N2371" s="511"/>
      <c r="O2371" s="511"/>
      <c r="P2371" s="602"/>
    </row>
    <row r="2372" ht="15.75" customHeight="1">
      <c r="A2372" s="1"/>
      <c r="B2372" s="511"/>
      <c r="C2372" s="604"/>
      <c r="D2372" s="513"/>
      <c r="E2372" s="514"/>
      <c r="F2372" s="514"/>
      <c r="G2372" s="514"/>
      <c r="H2372" s="514"/>
      <c r="I2372" s="514"/>
      <c r="J2372" s="511"/>
      <c r="K2372" s="511"/>
      <c r="L2372" s="511"/>
      <c r="M2372" s="511"/>
      <c r="N2372" s="511"/>
      <c r="O2372" s="511"/>
      <c r="P2372" s="602"/>
    </row>
    <row r="2373" ht="15.75" customHeight="1">
      <c r="A2373" s="1"/>
      <c r="B2373" s="511"/>
      <c r="C2373" s="604"/>
      <c r="D2373" s="513"/>
      <c r="E2373" s="514"/>
      <c r="F2373" s="514"/>
      <c r="G2373" s="514"/>
      <c r="H2373" s="514"/>
      <c r="I2373" s="514"/>
      <c r="J2373" s="511"/>
      <c r="K2373" s="511"/>
      <c r="L2373" s="511"/>
      <c r="M2373" s="511"/>
      <c r="N2373" s="511"/>
      <c r="O2373" s="511"/>
      <c r="P2373" s="602"/>
    </row>
    <row r="2374" ht="15.75" customHeight="1">
      <c r="A2374" s="1"/>
      <c r="B2374" s="511"/>
      <c r="C2374" s="604"/>
      <c r="D2374" s="513"/>
      <c r="E2374" s="514"/>
      <c r="F2374" s="514"/>
      <c r="G2374" s="514"/>
      <c r="H2374" s="514"/>
      <c r="I2374" s="514"/>
      <c r="J2374" s="511"/>
      <c r="K2374" s="511"/>
      <c r="L2374" s="511"/>
      <c r="M2374" s="511"/>
      <c r="N2374" s="511"/>
      <c r="O2374" s="511"/>
      <c r="P2374" s="602"/>
    </row>
    <row r="2375" ht="15.75" customHeight="1">
      <c r="A2375" s="1"/>
      <c r="B2375" s="511"/>
      <c r="C2375" s="604"/>
      <c r="D2375" s="513"/>
      <c r="E2375" s="514"/>
      <c r="F2375" s="514"/>
      <c r="G2375" s="514"/>
      <c r="H2375" s="514"/>
      <c r="I2375" s="514"/>
      <c r="J2375" s="511"/>
      <c r="K2375" s="511"/>
      <c r="L2375" s="511"/>
      <c r="M2375" s="511"/>
      <c r="N2375" s="511"/>
      <c r="O2375" s="511"/>
      <c r="P2375" s="602"/>
    </row>
    <row r="2376" ht="15.75" customHeight="1">
      <c r="A2376" s="1"/>
      <c r="B2376" s="511"/>
      <c r="C2376" s="604"/>
      <c r="D2376" s="513"/>
      <c r="E2376" s="514"/>
      <c r="F2376" s="514"/>
      <c r="G2376" s="514"/>
      <c r="H2376" s="514"/>
      <c r="I2376" s="514"/>
      <c r="J2376" s="511"/>
      <c r="K2376" s="511"/>
      <c r="L2376" s="511"/>
      <c r="M2376" s="511"/>
      <c r="N2376" s="511"/>
      <c r="O2376" s="511"/>
      <c r="P2376" s="602"/>
    </row>
    <row r="2377" ht="15.75" customHeight="1">
      <c r="A2377" s="1"/>
      <c r="B2377" s="511"/>
      <c r="C2377" s="603">
        <v>22.083333333333336</v>
      </c>
      <c r="D2377" s="513"/>
      <c r="E2377" s="514"/>
      <c r="F2377" s="514"/>
      <c r="G2377" s="514"/>
      <c r="H2377" s="514"/>
      <c r="I2377" s="514"/>
      <c r="J2377" s="511"/>
      <c r="K2377" s="511"/>
      <c r="L2377" s="511"/>
      <c r="M2377" s="511"/>
      <c r="N2377" s="511"/>
      <c r="O2377" s="511"/>
      <c r="P2377" s="602"/>
    </row>
    <row r="2378" ht="15.75" customHeight="1">
      <c r="A2378" s="1"/>
      <c r="B2378" s="511"/>
      <c r="C2378" s="604"/>
      <c r="D2378" s="513"/>
      <c r="E2378" s="514"/>
      <c r="F2378" s="514"/>
      <c r="G2378" s="514"/>
      <c r="H2378" s="514"/>
      <c r="I2378" s="514"/>
      <c r="J2378" s="511"/>
      <c r="K2378" s="511"/>
      <c r="L2378" s="511"/>
      <c r="M2378" s="511"/>
      <c r="N2378" s="511"/>
      <c r="O2378" s="511"/>
      <c r="P2378" s="602"/>
    </row>
    <row r="2379" ht="15.75" customHeight="1">
      <c r="A2379" s="1"/>
      <c r="B2379" s="511"/>
      <c r="C2379" s="604"/>
      <c r="D2379" s="513"/>
      <c r="E2379" s="514"/>
      <c r="F2379" s="514"/>
      <c r="G2379" s="514"/>
      <c r="H2379" s="514"/>
      <c r="I2379" s="514"/>
      <c r="J2379" s="511"/>
      <c r="K2379" s="511"/>
      <c r="L2379" s="511"/>
      <c r="M2379" s="511"/>
      <c r="N2379" s="511"/>
      <c r="O2379" s="511"/>
      <c r="P2379" s="602"/>
    </row>
    <row r="2380" ht="15.75" customHeight="1">
      <c r="A2380" s="1"/>
      <c r="B2380" s="511"/>
      <c r="C2380" s="604"/>
      <c r="D2380" s="513"/>
      <c r="E2380" s="514"/>
      <c r="F2380" s="514"/>
      <c r="G2380" s="514"/>
      <c r="H2380" s="514"/>
      <c r="I2380" s="514"/>
      <c r="J2380" s="511"/>
      <c r="K2380" s="511"/>
      <c r="L2380" s="511"/>
      <c r="M2380" s="511"/>
      <c r="N2380" s="511"/>
      <c r="O2380" s="511"/>
      <c r="P2380" s="602"/>
    </row>
    <row r="2381" ht="15.75" customHeight="1">
      <c r="A2381" s="1"/>
      <c r="B2381" s="511"/>
      <c r="C2381" s="604"/>
      <c r="D2381" s="513"/>
      <c r="E2381" s="514"/>
      <c r="F2381" s="514"/>
      <c r="G2381" s="514"/>
      <c r="H2381" s="514"/>
      <c r="I2381" s="514"/>
      <c r="J2381" s="511"/>
      <c r="K2381" s="511"/>
      <c r="L2381" s="511"/>
      <c r="M2381" s="511"/>
      <c r="N2381" s="511"/>
      <c r="O2381" s="511"/>
      <c r="P2381" s="602"/>
    </row>
    <row r="2382" ht="15.75" customHeight="1">
      <c r="A2382" s="1"/>
      <c r="B2382" s="511"/>
      <c r="C2382" s="604"/>
      <c r="D2382" s="513"/>
      <c r="E2382" s="514"/>
      <c r="F2382" s="514"/>
      <c r="G2382" s="514"/>
      <c r="H2382" s="514"/>
      <c r="I2382" s="514"/>
      <c r="J2382" s="511"/>
      <c r="K2382" s="511"/>
      <c r="L2382" s="511"/>
      <c r="M2382" s="511"/>
      <c r="N2382" s="511"/>
      <c r="O2382" s="511"/>
      <c r="P2382" s="602"/>
    </row>
    <row r="2383" ht="15.75" customHeight="1">
      <c r="A2383" s="1"/>
      <c r="B2383" s="511"/>
      <c r="C2383" s="604"/>
      <c r="D2383" s="513"/>
      <c r="E2383" s="514"/>
      <c r="F2383" s="514"/>
      <c r="G2383" s="514"/>
      <c r="H2383" s="514"/>
      <c r="I2383" s="514"/>
      <c r="J2383" s="511"/>
      <c r="K2383" s="511"/>
      <c r="L2383" s="511"/>
      <c r="M2383" s="511"/>
      <c r="N2383" s="511"/>
      <c r="O2383" s="511"/>
      <c r="P2383" s="602"/>
    </row>
    <row r="2384" ht="15.75" customHeight="1">
      <c r="A2384" s="1"/>
      <c r="B2384" s="511"/>
      <c r="C2384" s="604"/>
      <c r="D2384" s="513"/>
      <c r="E2384" s="514"/>
      <c r="F2384" s="514"/>
      <c r="G2384" s="514"/>
      <c r="H2384" s="514"/>
      <c r="I2384" s="514"/>
      <c r="J2384" s="511"/>
      <c r="K2384" s="511"/>
      <c r="L2384" s="511"/>
      <c r="M2384" s="511"/>
      <c r="N2384" s="511"/>
      <c r="O2384" s="511"/>
      <c r="P2384" s="602"/>
    </row>
    <row r="2385" ht="15.75" customHeight="1">
      <c r="A2385" s="1"/>
      <c r="B2385" s="511"/>
      <c r="C2385" s="604"/>
      <c r="D2385" s="513"/>
      <c r="E2385" s="514"/>
      <c r="F2385" s="514"/>
      <c r="G2385" s="514"/>
      <c r="H2385" s="514"/>
      <c r="I2385" s="514"/>
      <c r="J2385" s="511"/>
      <c r="K2385" s="511"/>
      <c r="L2385" s="511"/>
      <c r="M2385" s="511"/>
      <c r="N2385" s="511"/>
      <c r="O2385" s="511"/>
      <c r="P2385" s="602"/>
    </row>
    <row r="2386" ht="15.75" customHeight="1">
      <c r="A2386" s="1"/>
      <c r="B2386" s="511"/>
      <c r="C2386" s="604"/>
      <c r="D2386" s="513"/>
      <c r="E2386" s="514"/>
      <c r="F2386" s="514"/>
      <c r="G2386" s="514"/>
      <c r="H2386" s="514"/>
      <c r="I2386" s="514"/>
      <c r="J2386" s="511"/>
      <c r="K2386" s="511"/>
      <c r="L2386" s="511"/>
      <c r="M2386" s="511"/>
      <c r="N2386" s="511"/>
      <c r="O2386" s="511"/>
      <c r="P2386" s="602"/>
    </row>
    <row r="2387" ht="15.75" customHeight="1">
      <c r="A2387" s="1"/>
      <c r="B2387" s="511"/>
      <c r="C2387" s="604"/>
      <c r="D2387" s="513"/>
      <c r="E2387" s="514"/>
      <c r="F2387" s="514"/>
      <c r="G2387" s="514"/>
      <c r="H2387" s="514"/>
      <c r="I2387" s="514"/>
      <c r="J2387" s="511"/>
      <c r="K2387" s="511"/>
      <c r="L2387" s="511"/>
      <c r="M2387" s="511"/>
      <c r="N2387" s="511"/>
      <c r="O2387" s="511"/>
      <c r="P2387" s="602"/>
    </row>
    <row r="2388" ht="15.75" customHeight="1">
      <c r="A2388" s="1"/>
      <c r="B2388" s="511"/>
      <c r="C2388" s="604"/>
      <c r="D2388" s="513"/>
      <c r="E2388" s="514"/>
      <c r="F2388" s="514"/>
      <c r="G2388" s="514"/>
      <c r="H2388" s="514"/>
      <c r="I2388" s="514"/>
      <c r="J2388" s="511"/>
      <c r="K2388" s="511"/>
      <c r="L2388" s="511"/>
      <c r="M2388" s="511"/>
      <c r="N2388" s="511"/>
      <c r="O2388" s="511"/>
      <c r="P2388" s="602"/>
    </row>
    <row r="2389" ht="15.75" customHeight="1">
      <c r="A2389" s="1"/>
      <c r="B2389" s="511"/>
      <c r="C2389" s="603">
        <v>21.92857142857143</v>
      </c>
      <c r="D2389" s="513"/>
      <c r="E2389" s="514"/>
      <c r="F2389" s="514"/>
      <c r="G2389" s="514"/>
      <c r="H2389" s="514"/>
      <c r="I2389" s="514"/>
      <c r="J2389" s="511"/>
      <c r="K2389" s="511"/>
      <c r="L2389" s="511"/>
      <c r="M2389" s="511"/>
      <c r="N2389" s="511"/>
      <c r="O2389" s="511"/>
      <c r="P2389" s="602"/>
    </row>
    <row r="2390" ht="15.75" customHeight="1">
      <c r="A2390" s="1"/>
      <c r="B2390" s="511"/>
      <c r="C2390" s="604"/>
      <c r="D2390" s="513"/>
      <c r="E2390" s="514"/>
      <c r="F2390" s="514"/>
      <c r="G2390" s="514"/>
      <c r="H2390" s="514"/>
      <c r="I2390" s="514"/>
      <c r="J2390" s="511"/>
      <c r="K2390" s="511"/>
      <c r="L2390" s="511"/>
      <c r="M2390" s="511"/>
      <c r="N2390" s="511"/>
      <c r="O2390" s="511"/>
      <c r="P2390" s="602"/>
    </row>
    <row r="2391" ht="15.75" customHeight="1">
      <c r="A2391" s="1"/>
      <c r="B2391" s="511"/>
      <c r="C2391" s="604"/>
      <c r="D2391" s="513"/>
      <c r="E2391" s="514"/>
      <c r="F2391" s="514"/>
      <c r="G2391" s="514"/>
      <c r="H2391" s="514"/>
      <c r="I2391" s="514"/>
      <c r="J2391" s="511"/>
      <c r="K2391" s="511"/>
      <c r="L2391" s="511"/>
      <c r="M2391" s="511"/>
      <c r="N2391" s="511"/>
      <c r="O2391" s="511"/>
      <c r="P2391" s="602"/>
    </row>
    <row r="2392" ht="15.75" customHeight="1">
      <c r="A2392" s="1"/>
      <c r="B2392" s="511"/>
      <c r="C2392" s="604"/>
      <c r="D2392" s="513"/>
      <c r="E2392" s="514"/>
      <c r="F2392" s="514"/>
      <c r="G2392" s="514"/>
      <c r="H2392" s="514"/>
      <c r="I2392" s="514"/>
      <c r="J2392" s="511"/>
      <c r="K2392" s="511"/>
      <c r="L2392" s="511"/>
      <c r="M2392" s="511"/>
      <c r="N2392" s="511"/>
      <c r="O2392" s="511"/>
      <c r="P2392" s="602"/>
    </row>
    <row r="2393" ht="15.75" customHeight="1">
      <c r="A2393" s="1"/>
      <c r="B2393" s="511"/>
      <c r="C2393" s="604"/>
      <c r="D2393" s="513"/>
      <c r="E2393" s="514"/>
      <c r="F2393" s="514"/>
      <c r="G2393" s="514"/>
      <c r="H2393" s="514"/>
      <c r="I2393" s="514"/>
      <c r="J2393" s="511"/>
      <c r="K2393" s="511"/>
      <c r="L2393" s="511"/>
      <c r="M2393" s="511"/>
      <c r="N2393" s="511"/>
      <c r="O2393" s="511"/>
      <c r="P2393" s="602"/>
    </row>
    <row r="2394" ht="15.75" customHeight="1">
      <c r="A2394" s="1"/>
      <c r="B2394" s="511"/>
      <c r="C2394" s="604"/>
      <c r="D2394" s="513"/>
      <c r="E2394" s="514"/>
      <c r="F2394" s="514"/>
      <c r="G2394" s="514"/>
      <c r="H2394" s="514"/>
      <c r="I2394" s="514"/>
      <c r="J2394" s="511"/>
      <c r="K2394" s="511"/>
      <c r="L2394" s="511"/>
      <c r="M2394" s="511"/>
      <c r="N2394" s="511"/>
      <c r="O2394" s="511"/>
      <c r="P2394" s="602"/>
    </row>
    <row r="2395" ht="15.75" customHeight="1">
      <c r="A2395" s="1"/>
      <c r="B2395" s="511"/>
      <c r="C2395" s="604"/>
      <c r="D2395" s="513"/>
      <c r="E2395" s="514"/>
      <c r="F2395" s="514"/>
      <c r="G2395" s="514"/>
      <c r="H2395" s="514"/>
      <c r="I2395" s="514"/>
      <c r="J2395" s="511"/>
      <c r="K2395" s="511"/>
      <c r="L2395" s="511"/>
      <c r="M2395" s="511"/>
      <c r="N2395" s="511"/>
      <c r="O2395" s="511"/>
      <c r="P2395" s="602"/>
    </row>
    <row r="2396" ht="15.75" customHeight="1">
      <c r="A2396" s="1"/>
      <c r="B2396" s="511"/>
      <c r="C2396" s="604"/>
      <c r="D2396" s="513"/>
      <c r="E2396" s="514"/>
      <c r="F2396" s="514"/>
      <c r="G2396" s="514"/>
      <c r="H2396" s="514"/>
      <c r="I2396" s="514"/>
      <c r="J2396" s="511"/>
      <c r="K2396" s="511"/>
      <c r="L2396" s="511"/>
      <c r="M2396" s="511"/>
      <c r="N2396" s="511"/>
      <c r="O2396" s="511"/>
      <c r="P2396" s="602"/>
    </row>
    <row r="2397" ht="15.75" customHeight="1">
      <c r="A2397" s="1"/>
      <c r="B2397" s="511"/>
      <c r="C2397" s="604"/>
      <c r="D2397" s="513"/>
      <c r="E2397" s="514"/>
      <c r="F2397" s="514"/>
      <c r="G2397" s="514"/>
      <c r="H2397" s="514"/>
      <c r="I2397" s="514"/>
      <c r="J2397" s="511"/>
      <c r="K2397" s="511"/>
      <c r="L2397" s="511"/>
      <c r="M2397" s="511"/>
      <c r="N2397" s="511"/>
      <c r="O2397" s="511"/>
      <c r="P2397" s="602"/>
    </row>
    <row r="2398" ht="15.75" customHeight="1">
      <c r="A2398" s="1"/>
      <c r="B2398" s="511"/>
      <c r="C2398" s="604"/>
      <c r="D2398" s="513"/>
      <c r="E2398" s="514"/>
      <c r="F2398" s="514"/>
      <c r="G2398" s="514"/>
      <c r="H2398" s="514"/>
      <c r="I2398" s="514"/>
      <c r="J2398" s="511"/>
      <c r="K2398" s="511"/>
      <c r="L2398" s="511"/>
      <c r="M2398" s="511"/>
      <c r="N2398" s="511"/>
      <c r="O2398" s="511"/>
      <c r="P2398" s="602"/>
    </row>
    <row r="2399" ht="15.75" customHeight="1">
      <c r="A2399" s="1"/>
      <c r="B2399" s="511"/>
      <c r="C2399" s="604"/>
      <c r="D2399" s="513"/>
      <c r="E2399" s="514"/>
      <c r="F2399" s="514"/>
      <c r="G2399" s="514"/>
      <c r="H2399" s="514"/>
      <c r="I2399" s="514"/>
      <c r="J2399" s="511"/>
      <c r="K2399" s="511"/>
      <c r="L2399" s="511"/>
      <c r="M2399" s="511"/>
      <c r="N2399" s="511"/>
      <c r="O2399" s="511"/>
      <c r="P2399" s="602"/>
    </row>
    <row r="2400" ht="15.75" customHeight="1">
      <c r="A2400" s="1"/>
      <c r="B2400" s="511"/>
      <c r="C2400" s="604"/>
      <c r="D2400" s="513"/>
      <c r="E2400" s="514"/>
      <c r="F2400" s="514"/>
      <c r="G2400" s="514"/>
      <c r="H2400" s="514"/>
      <c r="I2400" s="514"/>
      <c r="J2400" s="511"/>
      <c r="K2400" s="511"/>
      <c r="L2400" s="511"/>
      <c r="M2400" s="511"/>
      <c r="N2400" s="511"/>
      <c r="O2400" s="511"/>
      <c r="P2400" s="602"/>
    </row>
    <row r="2401" ht="15.75" customHeight="1">
      <c r="A2401" s="1"/>
      <c r="B2401" s="511"/>
      <c r="C2401" s="604"/>
      <c r="D2401" s="513"/>
      <c r="E2401" s="514"/>
      <c r="F2401" s="514"/>
      <c r="G2401" s="514"/>
      <c r="H2401" s="514"/>
      <c r="I2401" s="514"/>
      <c r="J2401" s="511"/>
      <c r="K2401" s="511"/>
      <c r="L2401" s="511"/>
      <c r="M2401" s="511"/>
      <c r="N2401" s="511"/>
      <c r="O2401" s="511"/>
      <c r="P2401" s="602"/>
    </row>
    <row r="2402" ht="15.75" customHeight="1">
      <c r="A2402" s="1"/>
      <c r="B2402" s="511"/>
      <c r="C2402" s="604"/>
      <c r="D2402" s="513"/>
      <c r="E2402" s="514"/>
      <c r="F2402" s="514"/>
      <c r="G2402" s="514"/>
      <c r="H2402" s="514"/>
      <c r="I2402" s="514"/>
      <c r="J2402" s="511"/>
      <c r="K2402" s="511"/>
      <c r="L2402" s="511"/>
      <c r="M2402" s="511"/>
      <c r="N2402" s="511"/>
      <c r="O2402" s="511"/>
      <c r="P2402" s="602"/>
    </row>
    <row r="2403" ht="15.75" customHeight="1">
      <c r="A2403" s="1"/>
      <c r="B2403" s="511"/>
      <c r="C2403" s="603">
        <v>21.583333333333336</v>
      </c>
      <c r="D2403" s="513"/>
      <c r="E2403" s="514"/>
      <c r="F2403" s="514"/>
      <c r="G2403" s="514"/>
      <c r="H2403" s="514"/>
      <c r="I2403" s="514"/>
      <c r="J2403" s="511"/>
      <c r="K2403" s="511"/>
      <c r="L2403" s="511"/>
      <c r="M2403" s="511"/>
      <c r="N2403" s="511"/>
      <c r="O2403" s="511"/>
      <c r="P2403" s="602"/>
    </row>
    <row r="2404" ht="15.75" customHeight="1">
      <c r="A2404" s="1"/>
      <c r="B2404" s="511"/>
      <c r="C2404" s="604"/>
      <c r="D2404" s="513"/>
      <c r="E2404" s="514"/>
      <c r="F2404" s="514"/>
      <c r="G2404" s="514"/>
      <c r="H2404" s="514"/>
      <c r="I2404" s="514"/>
      <c r="J2404" s="511"/>
      <c r="K2404" s="511"/>
      <c r="L2404" s="511"/>
      <c r="M2404" s="511"/>
      <c r="N2404" s="511"/>
      <c r="O2404" s="511"/>
      <c r="P2404" s="602"/>
    </row>
    <row r="2405" ht="15.75" customHeight="1">
      <c r="A2405" s="1"/>
      <c r="B2405" s="511"/>
      <c r="C2405" s="604"/>
      <c r="D2405" s="513"/>
      <c r="E2405" s="514"/>
      <c r="F2405" s="514"/>
      <c r="G2405" s="514"/>
      <c r="H2405" s="514"/>
      <c r="I2405" s="514"/>
      <c r="J2405" s="511"/>
      <c r="K2405" s="511"/>
      <c r="L2405" s="511"/>
      <c r="M2405" s="511"/>
      <c r="N2405" s="511"/>
      <c r="O2405" s="511"/>
      <c r="P2405" s="602"/>
    </row>
    <row r="2406" ht="15.75" customHeight="1">
      <c r="A2406" s="1"/>
      <c r="B2406" s="511"/>
      <c r="C2406" s="604"/>
      <c r="D2406" s="513"/>
      <c r="E2406" s="514"/>
      <c r="F2406" s="514"/>
      <c r="G2406" s="514"/>
      <c r="H2406" s="514"/>
      <c r="I2406" s="514"/>
      <c r="J2406" s="511"/>
      <c r="K2406" s="511"/>
      <c r="L2406" s="511"/>
      <c r="M2406" s="511"/>
      <c r="N2406" s="511"/>
      <c r="O2406" s="511"/>
      <c r="P2406" s="602"/>
    </row>
    <row r="2407" ht="15.75" customHeight="1">
      <c r="A2407" s="1"/>
      <c r="B2407" s="511"/>
      <c r="C2407" s="604"/>
      <c r="D2407" s="513"/>
      <c r="E2407" s="514"/>
      <c r="F2407" s="514"/>
      <c r="G2407" s="514"/>
      <c r="H2407" s="514"/>
      <c r="I2407" s="514"/>
      <c r="J2407" s="511"/>
      <c r="K2407" s="511"/>
      <c r="L2407" s="511"/>
      <c r="M2407" s="511"/>
      <c r="N2407" s="511"/>
      <c r="O2407" s="511"/>
      <c r="P2407" s="602"/>
    </row>
    <row r="2408" ht="15.75" customHeight="1">
      <c r="A2408" s="1"/>
      <c r="B2408" s="511"/>
      <c r="C2408" s="604"/>
      <c r="D2408" s="513"/>
      <c r="E2408" s="514"/>
      <c r="F2408" s="514"/>
      <c r="G2408" s="514"/>
      <c r="H2408" s="514"/>
      <c r="I2408" s="514"/>
      <c r="J2408" s="511"/>
      <c r="K2408" s="511"/>
      <c r="L2408" s="511"/>
      <c r="M2408" s="511"/>
      <c r="N2408" s="511"/>
      <c r="O2408" s="511"/>
      <c r="P2408" s="602"/>
    </row>
    <row r="2409" ht="15.75" customHeight="1">
      <c r="A2409" s="1"/>
      <c r="B2409" s="511"/>
      <c r="C2409" s="604"/>
      <c r="D2409" s="513"/>
      <c r="E2409" s="514"/>
      <c r="F2409" s="514"/>
      <c r="G2409" s="514"/>
      <c r="H2409" s="514"/>
      <c r="I2409" s="514"/>
      <c r="J2409" s="511"/>
      <c r="K2409" s="511"/>
      <c r="L2409" s="511"/>
      <c r="M2409" s="511"/>
      <c r="N2409" s="511"/>
      <c r="O2409" s="511"/>
      <c r="P2409" s="602"/>
    </row>
    <row r="2410" ht="15.75" customHeight="1">
      <c r="A2410" s="1"/>
      <c r="B2410" s="511"/>
      <c r="C2410" s="604"/>
      <c r="D2410" s="513"/>
      <c r="E2410" s="514"/>
      <c r="F2410" s="514"/>
      <c r="G2410" s="514"/>
      <c r="H2410" s="514"/>
      <c r="I2410" s="514"/>
      <c r="J2410" s="511"/>
      <c r="K2410" s="511"/>
      <c r="L2410" s="511"/>
      <c r="M2410" s="511"/>
      <c r="N2410" s="511"/>
      <c r="O2410" s="511"/>
      <c r="P2410" s="602"/>
    </row>
    <row r="2411" ht="15.75" customHeight="1">
      <c r="A2411" s="1"/>
      <c r="B2411" s="511"/>
      <c r="C2411" s="604"/>
      <c r="D2411" s="513"/>
      <c r="E2411" s="514"/>
      <c r="F2411" s="514"/>
      <c r="G2411" s="514"/>
      <c r="H2411" s="514"/>
      <c r="I2411" s="514"/>
      <c r="J2411" s="511"/>
      <c r="K2411" s="511"/>
      <c r="L2411" s="511"/>
      <c r="M2411" s="511"/>
      <c r="N2411" s="511"/>
      <c r="O2411" s="511"/>
      <c r="P2411" s="602"/>
    </row>
    <row r="2412" ht="15.75" customHeight="1">
      <c r="A2412" s="1"/>
      <c r="B2412" s="511"/>
      <c r="C2412" s="604"/>
      <c r="D2412" s="513"/>
      <c r="E2412" s="514"/>
      <c r="F2412" s="514"/>
      <c r="G2412" s="514"/>
      <c r="H2412" s="514"/>
      <c r="I2412" s="514"/>
      <c r="J2412" s="511"/>
      <c r="K2412" s="511"/>
      <c r="L2412" s="511"/>
      <c r="M2412" s="511"/>
      <c r="N2412" s="511"/>
      <c r="O2412" s="511"/>
      <c r="P2412" s="602"/>
    </row>
    <row r="2413" ht="15.75" customHeight="1">
      <c r="A2413" s="1"/>
      <c r="B2413" s="511"/>
      <c r="C2413" s="604"/>
      <c r="D2413" s="513"/>
      <c r="E2413" s="514"/>
      <c r="F2413" s="514"/>
      <c r="G2413" s="514"/>
      <c r="H2413" s="514"/>
      <c r="I2413" s="514"/>
      <c r="J2413" s="511"/>
      <c r="K2413" s="511"/>
      <c r="L2413" s="511"/>
      <c r="M2413" s="511"/>
      <c r="N2413" s="511"/>
      <c r="O2413" s="511"/>
      <c r="P2413" s="602"/>
    </row>
    <row r="2414" ht="15.75" customHeight="1">
      <c r="A2414" s="1"/>
      <c r="B2414" s="511"/>
      <c r="C2414" s="604"/>
      <c r="D2414" s="513"/>
      <c r="E2414" s="514"/>
      <c r="F2414" s="514"/>
      <c r="G2414" s="514"/>
      <c r="H2414" s="514"/>
      <c r="I2414" s="514"/>
      <c r="J2414" s="511"/>
      <c r="K2414" s="511"/>
      <c r="L2414" s="511"/>
      <c r="M2414" s="511"/>
      <c r="N2414" s="511"/>
      <c r="O2414" s="511"/>
      <c r="P2414" s="602"/>
    </row>
    <row r="2415" ht="15.75" customHeight="1">
      <c r="A2415" s="1"/>
      <c r="B2415" s="511"/>
      <c r="C2415" s="603">
        <v>23.583333333333336</v>
      </c>
      <c r="D2415" s="513"/>
      <c r="E2415" s="514"/>
      <c r="F2415" s="514"/>
      <c r="G2415" s="514"/>
      <c r="H2415" s="514"/>
      <c r="I2415" s="514"/>
      <c r="J2415" s="511"/>
      <c r="K2415" s="511"/>
      <c r="L2415" s="511"/>
      <c r="M2415" s="511"/>
      <c r="N2415" s="511"/>
      <c r="O2415" s="511"/>
      <c r="P2415" s="602"/>
    </row>
    <row r="2416" ht="15.75" customHeight="1">
      <c r="A2416" s="1"/>
      <c r="B2416" s="511"/>
      <c r="C2416" s="604"/>
      <c r="D2416" s="513"/>
      <c r="E2416" s="514"/>
      <c r="F2416" s="514"/>
      <c r="G2416" s="514"/>
      <c r="H2416" s="514"/>
      <c r="I2416" s="514"/>
      <c r="J2416" s="511"/>
      <c r="K2416" s="511"/>
      <c r="L2416" s="511"/>
      <c r="M2416" s="511"/>
      <c r="N2416" s="511"/>
      <c r="O2416" s="511"/>
      <c r="P2416" s="602"/>
    </row>
    <row r="2417" ht="15.75" customHeight="1">
      <c r="A2417" s="1"/>
      <c r="B2417" s="511"/>
      <c r="C2417" s="604"/>
      <c r="D2417" s="513"/>
      <c r="E2417" s="514"/>
      <c r="F2417" s="514"/>
      <c r="G2417" s="514"/>
      <c r="H2417" s="514"/>
      <c r="I2417" s="514"/>
      <c r="J2417" s="511"/>
      <c r="K2417" s="511"/>
      <c r="L2417" s="511"/>
      <c r="M2417" s="511"/>
      <c r="N2417" s="511"/>
      <c r="O2417" s="511"/>
      <c r="P2417" s="602"/>
    </row>
    <row r="2418" ht="15.75" customHeight="1">
      <c r="A2418" s="1"/>
      <c r="B2418" s="511"/>
      <c r="C2418" s="604"/>
      <c r="D2418" s="513"/>
      <c r="E2418" s="514"/>
      <c r="F2418" s="514"/>
      <c r="G2418" s="514"/>
      <c r="H2418" s="514"/>
      <c r="I2418" s="514"/>
      <c r="J2418" s="511"/>
      <c r="K2418" s="511"/>
      <c r="L2418" s="511"/>
      <c r="M2418" s="511"/>
      <c r="N2418" s="511"/>
      <c r="O2418" s="511"/>
      <c r="P2418" s="602"/>
    </row>
    <row r="2419" ht="15.75" customHeight="1">
      <c r="A2419" s="1"/>
      <c r="B2419" s="511"/>
      <c r="C2419" s="604"/>
      <c r="D2419" s="513"/>
      <c r="E2419" s="514"/>
      <c r="F2419" s="514"/>
      <c r="G2419" s="514"/>
      <c r="H2419" s="514"/>
      <c r="I2419" s="514"/>
      <c r="J2419" s="511"/>
      <c r="K2419" s="511"/>
      <c r="L2419" s="511"/>
      <c r="M2419" s="511"/>
      <c r="N2419" s="511"/>
      <c r="O2419" s="511"/>
      <c r="P2419" s="602"/>
    </row>
    <row r="2420" ht="15.75" customHeight="1">
      <c r="A2420" s="1"/>
      <c r="B2420" s="511"/>
      <c r="C2420" s="604"/>
      <c r="D2420" s="513"/>
      <c r="E2420" s="514"/>
      <c r="F2420" s="514"/>
      <c r="G2420" s="514"/>
      <c r="H2420" s="514"/>
      <c r="I2420" s="514"/>
      <c r="J2420" s="511"/>
      <c r="K2420" s="511"/>
      <c r="L2420" s="511"/>
      <c r="M2420" s="511"/>
      <c r="N2420" s="511"/>
      <c r="O2420" s="511"/>
      <c r="P2420" s="602"/>
    </row>
    <row r="2421" ht="15.75" customHeight="1">
      <c r="A2421" s="1"/>
      <c r="B2421" s="511"/>
      <c r="C2421" s="604"/>
      <c r="D2421" s="513"/>
      <c r="E2421" s="514"/>
      <c r="F2421" s="514"/>
      <c r="G2421" s="514"/>
      <c r="H2421" s="514"/>
      <c r="I2421" s="514"/>
      <c r="J2421" s="511"/>
      <c r="K2421" s="511"/>
      <c r="L2421" s="511"/>
      <c r="M2421" s="511"/>
      <c r="N2421" s="511"/>
      <c r="O2421" s="511"/>
      <c r="P2421" s="602"/>
    </row>
    <row r="2422" ht="15.75" customHeight="1">
      <c r="A2422" s="1"/>
      <c r="B2422" s="511"/>
      <c r="C2422" s="604"/>
      <c r="D2422" s="513"/>
      <c r="E2422" s="514"/>
      <c r="F2422" s="514"/>
      <c r="G2422" s="514"/>
      <c r="H2422" s="514"/>
      <c r="I2422" s="514"/>
      <c r="J2422" s="511"/>
      <c r="K2422" s="511"/>
      <c r="L2422" s="511"/>
      <c r="M2422" s="511"/>
      <c r="N2422" s="511"/>
      <c r="O2422" s="511"/>
      <c r="P2422" s="602"/>
    </row>
    <row r="2423" ht="15.75" customHeight="1">
      <c r="A2423" s="1"/>
      <c r="B2423" s="511"/>
      <c r="C2423" s="604"/>
      <c r="D2423" s="513"/>
      <c r="E2423" s="514"/>
      <c r="F2423" s="514"/>
      <c r="G2423" s="514"/>
      <c r="H2423" s="514"/>
      <c r="I2423" s="514"/>
      <c r="J2423" s="511"/>
      <c r="K2423" s="511"/>
      <c r="L2423" s="511"/>
      <c r="M2423" s="511"/>
      <c r="N2423" s="511"/>
      <c r="O2423" s="511"/>
      <c r="P2423" s="602"/>
    </row>
    <row r="2424" ht="15.75" customHeight="1">
      <c r="A2424" s="1"/>
      <c r="B2424" s="511"/>
      <c r="C2424" s="604"/>
      <c r="D2424" s="513"/>
      <c r="E2424" s="514"/>
      <c r="F2424" s="514"/>
      <c r="G2424" s="514"/>
      <c r="H2424" s="514"/>
      <c r="I2424" s="514"/>
      <c r="J2424" s="511"/>
      <c r="K2424" s="511"/>
      <c r="L2424" s="511"/>
      <c r="M2424" s="511"/>
      <c r="N2424" s="511"/>
      <c r="O2424" s="511"/>
      <c r="P2424" s="602"/>
    </row>
    <row r="2425" ht="15.75" customHeight="1">
      <c r="A2425" s="1"/>
      <c r="B2425" s="511"/>
      <c r="C2425" s="604"/>
      <c r="D2425" s="513"/>
      <c r="E2425" s="514"/>
      <c r="F2425" s="514"/>
      <c r="G2425" s="514"/>
      <c r="H2425" s="514"/>
      <c r="I2425" s="514"/>
      <c r="J2425" s="511"/>
      <c r="K2425" s="511"/>
      <c r="L2425" s="511"/>
      <c r="M2425" s="511"/>
      <c r="N2425" s="511"/>
      <c r="O2425" s="511"/>
      <c r="P2425" s="602"/>
    </row>
    <row r="2426" ht="15.75" customHeight="1">
      <c r="A2426" s="1"/>
      <c r="B2426" s="511"/>
      <c r="C2426" s="604"/>
      <c r="D2426" s="513"/>
      <c r="E2426" s="514"/>
      <c r="F2426" s="514"/>
      <c r="G2426" s="514"/>
      <c r="H2426" s="514"/>
      <c r="I2426" s="514"/>
      <c r="J2426" s="511"/>
      <c r="K2426" s="511"/>
      <c r="L2426" s="511"/>
      <c r="M2426" s="511"/>
      <c r="N2426" s="511"/>
      <c r="O2426" s="511"/>
      <c r="P2426" s="602"/>
    </row>
    <row r="2427" ht="15.75" customHeight="1">
      <c r="A2427" s="1"/>
      <c r="B2427" s="511"/>
      <c r="C2427" s="605">
        <v>22.333333333333336</v>
      </c>
      <c r="D2427" s="513"/>
      <c r="E2427" s="514"/>
      <c r="F2427" s="514"/>
      <c r="G2427" s="514"/>
      <c r="H2427" s="514"/>
      <c r="I2427" s="514"/>
      <c r="J2427" s="511"/>
      <c r="K2427" s="511"/>
      <c r="L2427" s="511"/>
      <c r="M2427" s="511"/>
      <c r="N2427" s="511"/>
      <c r="O2427" s="511"/>
      <c r="P2427" s="602"/>
    </row>
    <row r="2428" ht="15.75" customHeight="1">
      <c r="A2428" s="1"/>
      <c r="B2428" s="511"/>
      <c r="C2428" s="604"/>
      <c r="D2428" s="513"/>
      <c r="E2428" s="514"/>
      <c r="F2428" s="514"/>
      <c r="G2428" s="514"/>
      <c r="H2428" s="514"/>
      <c r="I2428" s="514"/>
      <c r="J2428" s="511"/>
      <c r="K2428" s="511"/>
      <c r="L2428" s="511"/>
      <c r="M2428" s="511"/>
      <c r="N2428" s="511"/>
      <c r="O2428" s="511"/>
      <c r="P2428" s="602"/>
    </row>
    <row r="2429" ht="15.75" customHeight="1">
      <c r="A2429" s="1"/>
      <c r="B2429" s="511"/>
      <c r="C2429" s="604"/>
      <c r="D2429" s="513"/>
      <c r="E2429" s="514"/>
      <c r="F2429" s="514"/>
      <c r="G2429" s="514"/>
      <c r="H2429" s="514"/>
      <c r="I2429" s="514"/>
      <c r="J2429" s="511"/>
      <c r="K2429" s="511"/>
      <c r="L2429" s="511"/>
      <c r="M2429" s="511"/>
      <c r="N2429" s="511"/>
      <c r="O2429" s="511"/>
      <c r="P2429" s="602"/>
    </row>
    <row r="2430" ht="15.75" customHeight="1">
      <c r="A2430" s="1"/>
      <c r="B2430" s="511"/>
      <c r="C2430" s="604"/>
      <c r="D2430" s="513"/>
      <c r="E2430" s="514"/>
      <c r="F2430" s="514"/>
      <c r="G2430" s="514"/>
      <c r="H2430" s="514"/>
      <c r="I2430" s="514"/>
      <c r="J2430" s="511"/>
      <c r="K2430" s="511"/>
      <c r="L2430" s="511"/>
      <c r="M2430" s="511"/>
      <c r="N2430" s="511"/>
      <c r="O2430" s="511"/>
      <c r="P2430" s="602"/>
    </row>
    <row r="2431" ht="15.75" customHeight="1">
      <c r="A2431" s="1"/>
      <c r="B2431" s="511"/>
      <c r="C2431" s="604"/>
      <c r="D2431" s="513"/>
      <c r="E2431" s="514"/>
      <c r="F2431" s="514"/>
      <c r="G2431" s="514"/>
      <c r="H2431" s="514"/>
      <c r="I2431" s="514"/>
      <c r="J2431" s="511"/>
      <c r="K2431" s="511"/>
      <c r="L2431" s="511"/>
      <c r="M2431" s="511"/>
      <c r="N2431" s="511"/>
      <c r="O2431" s="511"/>
      <c r="P2431" s="602"/>
    </row>
    <row r="2432" ht="15.75" customHeight="1">
      <c r="A2432" s="1"/>
      <c r="B2432" s="511"/>
      <c r="C2432" s="604"/>
      <c r="D2432" s="513"/>
      <c r="E2432" s="514"/>
      <c r="F2432" s="514"/>
      <c r="G2432" s="514"/>
      <c r="H2432" s="514"/>
      <c r="I2432" s="514"/>
      <c r="J2432" s="511"/>
      <c r="K2432" s="511"/>
      <c r="L2432" s="511"/>
      <c r="M2432" s="511"/>
      <c r="N2432" s="511"/>
      <c r="O2432" s="511"/>
      <c r="P2432" s="602"/>
    </row>
    <row r="2433" ht="15.75" customHeight="1">
      <c r="A2433" s="1"/>
      <c r="B2433" s="511"/>
      <c r="C2433" s="604"/>
      <c r="D2433" s="513"/>
      <c r="E2433" s="514"/>
      <c r="F2433" s="514"/>
      <c r="G2433" s="514"/>
      <c r="H2433" s="514"/>
      <c r="I2433" s="514"/>
      <c r="J2433" s="511"/>
      <c r="K2433" s="511"/>
      <c r="L2433" s="511"/>
      <c r="M2433" s="511"/>
      <c r="N2433" s="511"/>
      <c r="O2433" s="511"/>
      <c r="P2433" s="602"/>
    </row>
    <row r="2434" ht="15.75" customHeight="1">
      <c r="A2434" s="1"/>
      <c r="B2434" s="511"/>
      <c r="C2434" s="604"/>
      <c r="D2434" s="513"/>
      <c r="E2434" s="514"/>
      <c r="F2434" s="514"/>
      <c r="G2434" s="514"/>
      <c r="H2434" s="514"/>
      <c r="I2434" s="514"/>
      <c r="J2434" s="511"/>
      <c r="K2434" s="511"/>
      <c r="L2434" s="511"/>
      <c r="M2434" s="511"/>
      <c r="N2434" s="511"/>
      <c r="O2434" s="511"/>
      <c r="P2434" s="602"/>
    </row>
    <row r="2435" ht="15.75" customHeight="1">
      <c r="A2435" s="1"/>
      <c r="B2435" s="511"/>
      <c r="C2435" s="604"/>
      <c r="D2435" s="513"/>
      <c r="E2435" s="514"/>
      <c r="F2435" s="514"/>
      <c r="G2435" s="514"/>
      <c r="H2435" s="514"/>
      <c r="I2435" s="514"/>
      <c r="J2435" s="511"/>
      <c r="K2435" s="511"/>
      <c r="L2435" s="511"/>
      <c r="M2435" s="511"/>
      <c r="N2435" s="511"/>
      <c r="O2435" s="511"/>
      <c r="P2435" s="602"/>
    </row>
    <row r="2436" ht="15.75" customHeight="1">
      <c r="A2436" s="1"/>
      <c r="B2436" s="511"/>
      <c r="C2436" s="604"/>
      <c r="D2436" s="513"/>
      <c r="E2436" s="514"/>
      <c r="F2436" s="514"/>
      <c r="G2436" s="514"/>
      <c r="H2436" s="514"/>
      <c r="I2436" s="514"/>
      <c r="J2436" s="511"/>
      <c r="K2436" s="511"/>
      <c r="L2436" s="511"/>
      <c r="M2436" s="511"/>
      <c r="N2436" s="511"/>
      <c r="O2436" s="511"/>
      <c r="P2436" s="602"/>
    </row>
    <row r="2437" ht="15.75" customHeight="1">
      <c r="A2437" s="1"/>
      <c r="B2437" s="511"/>
      <c r="C2437" s="604"/>
      <c r="D2437" s="513"/>
      <c r="E2437" s="514"/>
      <c r="F2437" s="514"/>
      <c r="G2437" s="514"/>
      <c r="H2437" s="514"/>
      <c r="I2437" s="514"/>
      <c r="J2437" s="511"/>
      <c r="K2437" s="511"/>
      <c r="L2437" s="511"/>
      <c r="M2437" s="511"/>
      <c r="N2437" s="511"/>
      <c r="O2437" s="511"/>
      <c r="P2437" s="602"/>
    </row>
    <row r="2438" ht="15.75" customHeight="1">
      <c r="A2438" s="1"/>
      <c r="B2438" s="511"/>
      <c r="C2438" s="604"/>
      <c r="D2438" s="513"/>
      <c r="E2438" s="514"/>
      <c r="F2438" s="514"/>
      <c r="G2438" s="514"/>
      <c r="H2438" s="514"/>
      <c r="I2438" s="514"/>
      <c r="J2438" s="511"/>
      <c r="K2438" s="511"/>
      <c r="L2438" s="511"/>
      <c r="M2438" s="511"/>
      <c r="N2438" s="511"/>
      <c r="O2438" s="511"/>
      <c r="P2438" s="602"/>
    </row>
    <row r="2439" ht="15.75" customHeight="1">
      <c r="A2439" s="1"/>
      <c r="B2439" s="511"/>
      <c r="C2439" s="603">
        <v>21.083333333333336</v>
      </c>
      <c r="D2439" s="513"/>
      <c r="E2439" s="514"/>
      <c r="F2439" s="514"/>
      <c r="G2439" s="514"/>
      <c r="H2439" s="514"/>
      <c r="I2439" s="514"/>
      <c r="J2439" s="511"/>
      <c r="K2439" s="511"/>
      <c r="L2439" s="511"/>
      <c r="M2439" s="511"/>
      <c r="N2439" s="511"/>
      <c r="O2439" s="511"/>
      <c r="P2439" s="602"/>
    </row>
    <row r="2440" ht="15.75" customHeight="1">
      <c r="A2440" s="1"/>
      <c r="B2440" s="511"/>
      <c r="C2440" s="604"/>
      <c r="D2440" s="513"/>
      <c r="E2440" s="514"/>
      <c r="F2440" s="514"/>
      <c r="G2440" s="514"/>
      <c r="H2440" s="514"/>
      <c r="I2440" s="514"/>
      <c r="J2440" s="511"/>
      <c r="K2440" s="511"/>
      <c r="L2440" s="511"/>
      <c r="M2440" s="511"/>
      <c r="N2440" s="511"/>
      <c r="O2440" s="511"/>
      <c r="P2440" s="602"/>
    </row>
    <row r="2441" ht="15.75" customHeight="1">
      <c r="A2441" s="1"/>
      <c r="B2441" s="511"/>
      <c r="C2441" s="604"/>
      <c r="D2441" s="513"/>
      <c r="E2441" s="514"/>
      <c r="F2441" s="514"/>
      <c r="G2441" s="514"/>
      <c r="H2441" s="514"/>
      <c r="I2441" s="514"/>
      <c r="J2441" s="511"/>
      <c r="K2441" s="511"/>
      <c r="L2441" s="511"/>
      <c r="M2441" s="511"/>
      <c r="N2441" s="511"/>
      <c r="O2441" s="511"/>
      <c r="P2441" s="602"/>
    </row>
    <row r="2442" ht="15.75" customHeight="1">
      <c r="A2442" s="1"/>
      <c r="B2442" s="511"/>
      <c r="C2442" s="604"/>
      <c r="D2442" s="513"/>
      <c r="E2442" s="514"/>
      <c r="F2442" s="514"/>
      <c r="G2442" s="514"/>
      <c r="H2442" s="514"/>
      <c r="I2442" s="514"/>
      <c r="J2442" s="511"/>
      <c r="K2442" s="511"/>
      <c r="L2442" s="511"/>
      <c r="M2442" s="511"/>
      <c r="N2442" s="511"/>
      <c r="O2442" s="511"/>
      <c r="P2442" s="602"/>
    </row>
    <row r="2443" ht="15.75" customHeight="1">
      <c r="A2443" s="1"/>
      <c r="B2443" s="511"/>
      <c r="C2443" s="604"/>
      <c r="D2443" s="513"/>
      <c r="E2443" s="514"/>
      <c r="F2443" s="514"/>
      <c r="G2443" s="514"/>
      <c r="H2443" s="514"/>
      <c r="I2443" s="514"/>
      <c r="J2443" s="511"/>
      <c r="K2443" s="511"/>
      <c r="L2443" s="511"/>
      <c r="M2443" s="511"/>
      <c r="N2443" s="511"/>
      <c r="O2443" s="511"/>
      <c r="P2443" s="602"/>
    </row>
    <row r="2444" ht="15.75" customHeight="1">
      <c r="A2444" s="1"/>
      <c r="B2444" s="511"/>
      <c r="C2444" s="604"/>
      <c r="D2444" s="513"/>
      <c r="E2444" s="514"/>
      <c r="F2444" s="514"/>
      <c r="G2444" s="514"/>
      <c r="H2444" s="514"/>
      <c r="I2444" s="514"/>
      <c r="J2444" s="511"/>
      <c r="K2444" s="511"/>
      <c r="L2444" s="511"/>
      <c r="M2444" s="511"/>
      <c r="N2444" s="511"/>
      <c r="O2444" s="511"/>
      <c r="P2444" s="602"/>
    </row>
    <row r="2445" ht="15.75" customHeight="1">
      <c r="A2445" s="1"/>
      <c r="B2445" s="511"/>
      <c r="C2445" s="604"/>
      <c r="D2445" s="513"/>
      <c r="E2445" s="514"/>
      <c r="F2445" s="514"/>
      <c r="G2445" s="514"/>
      <c r="H2445" s="514"/>
      <c r="I2445" s="514"/>
      <c r="J2445" s="511"/>
      <c r="K2445" s="511"/>
      <c r="L2445" s="511"/>
      <c r="M2445" s="511"/>
      <c r="N2445" s="511"/>
      <c r="O2445" s="511"/>
      <c r="P2445" s="602"/>
    </row>
    <row r="2446" ht="15.75" customHeight="1">
      <c r="A2446" s="1"/>
      <c r="B2446" s="511"/>
      <c r="C2446" s="604"/>
      <c r="D2446" s="513"/>
      <c r="E2446" s="514"/>
      <c r="F2446" s="514"/>
      <c r="G2446" s="514"/>
      <c r="H2446" s="514"/>
      <c r="I2446" s="514"/>
      <c r="J2446" s="511"/>
      <c r="K2446" s="511"/>
      <c r="L2446" s="511"/>
      <c r="M2446" s="511"/>
      <c r="N2446" s="511"/>
      <c r="O2446" s="511"/>
      <c r="P2446" s="602"/>
    </row>
    <row r="2447" ht="15.75" customHeight="1">
      <c r="A2447" s="1"/>
      <c r="B2447" s="511"/>
      <c r="C2447" s="604"/>
      <c r="D2447" s="513"/>
      <c r="E2447" s="514"/>
      <c r="F2447" s="514"/>
      <c r="G2447" s="514"/>
      <c r="H2447" s="514"/>
      <c r="I2447" s="514"/>
      <c r="J2447" s="511"/>
      <c r="K2447" s="511"/>
      <c r="L2447" s="511"/>
      <c r="M2447" s="511"/>
      <c r="N2447" s="511"/>
      <c r="O2447" s="511"/>
      <c r="P2447" s="602"/>
    </row>
    <row r="2448" ht="15.75" customHeight="1">
      <c r="A2448" s="1"/>
      <c r="B2448" s="511"/>
      <c r="C2448" s="604"/>
      <c r="D2448" s="513"/>
      <c r="E2448" s="514"/>
      <c r="F2448" s="514"/>
      <c r="G2448" s="514"/>
      <c r="H2448" s="514"/>
      <c r="I2448" s="514"/>
      <c r="J2448" s="511"/>
      <c r="K2448" s="511"/>
      <c r="L2448" s="511"/>
      <c r="M2448" s="511"/>
      <c r="N2448" s="511"/>
      <c r="O2448" s="511"/>
      <c r="P2448" s="602"/>
    </row>
    <row r="2449" ht="15.75" customHeight="1">
      <c r="A2449" s="1"/>
      <c r="B2449" s="511"/>
      <c r="C2449" s="604"/>
      <c r="D2449" s="513"/>
      <c r="E2449" s="514"/>
      <c r="F2449" s="514"/>
      <c r="G2449" s="514"/>
      <c r="H2449" s="514"/>
      <c r="I2449" s="514"/>
      <c r="J2449" s="511"/>
      <c r="K2449" s="511"/>
      <c r="L2449" s="511"/>
      <c r="M2449" s="511"/>
      <c r="N2449" s="511"/>
      <c r="O2449" s="511"/>
      <c r="P2449" s="602"/>
    </row>
    <row r="2450" ht="15.75" customHeight="1">
      <c r="A2450" s="1"/>
      <c r="B2450" s="511"/>
      <c r="C2450" s="604"/>
      <c r="D2450" s="513"/>
      <c r="E2450" s="514"/>
      <c r="F2450" s="514"/>
      <c r="G2450" s="514"/>
      <c r="H2450" s="514"/>
      <c r="I2450" s="514"/>
      <c r="J2450" s="511"/>
      <c r="K2450" s="511"/>
      <c r="L2450" s="511"/>
      <c r="M2450" s="511"/>
      <c r="N2450" s="511"/>
      <c r="O2450" s="511"/>
      <c r="P2450" s="602"/>
    </row>
    <row r="2451" ht="15.75" customHeight="1">
      <c r="A2451" s="1"/>
      <c r="B2451" s="511"/>
      <c r="C2451" s="603">
        <v>21.583333333333336</v>
      </c>
      <c r="D2451" s="513"/>
      <c r="E2451" s="514"/>
      <c r="F2451" s="514"/>
      <c r="G2451" s="514"/>
      <c r="H2451" s="514"/>
      <c r="I2451" s="514"/>
      <c r="J2451" s="511"/>
      <c r="K2451" s="511"/>
      <c r="L2451" s="511"/>
      <c r="M2451" s="511"/>
      <c r="N2451" s="511"/>
      <c r="O2451" s="511"/>
      <c r="P2451" s="602"/>
    </row>
    <row r="2452" ht="15.75" customHeight="1">
      <c r="A2452" s="1"/>
      <c r="B2452" s="511"/>
      <c r="C2452" s="604"/>
      <c r="D2452" s="513"/>
      <c r="E2452" s="514"/>
      <c r="F2452" s="514"/>
      <c r="G2452" s="514"/>
      <c r="H2452" s="514"/>
      <c r="I2452" s="514"/>
      <c r="J2452" s="511"/>
      <c r="K2452" s="511"/>
      <c r="L2452" s="511"/>
      <c r="M2452" s="511"/>
      <c r="N2452" s="511"/>
      <c r="O2452" s="511"/>
      <c r="P2452" s="602"/>
    </row>
    <row r="2453" ht="15.75" customHeight="1">
      <c r="A2453" s="1"/>
      <c r="B2453" s="511"/>
      <c r="C2453" s="604"/>
      <c r="D2453" s="513"/>
      <c r="E2453" s="514"/>
      <c r="F2453" s="514"/>
      <c r="G2453" s="514"/>
      <c r="H2453" s="514"/>
      <c r="I2453" s="514"/>
      <c r="J2453" s="511"/>
      <c r="K2453" s="511"/>
      <c r="L2453" s="511"/>
      <c r="M2453" s="511"/>
      <c r="N2453" s="511"/>
      <c r="O2453" s="511"/>
      <c r="P2453" s="602"/>
    </row>
    <row r="2454" ht="15.75" customHeight="1">
      <c r="A2454" s="1"/>
      <c r="B2454" s="511"/>
      <c r="C2454" s="604"/>
      <c r="D2454" s="513"/>
      <c r="E2454" s="514"/>
      <c r="F2454" s="514"/>
      <c r="G2454" s="514"/>
      <c r="H2454" s="514"/>
      <c r="I2454" s="514"/>
      <c r="J2454" s="511"/>
      <c r="K2454" s="511"/>
      <c r="L2454" s="511"/>
      <c r="M2454" s="511"/>
      <c r="N2454" s="511"/>
      <c r="O2454" s="511"/>
      <c r="P2454" s="602"/>
    </row>
    <row r="2455" ht="15.75" customHeight="1">
      <c r="A2455" s="1"/>
      <c r="B2455" s="511"/>
      <c r="C2455" s="604"/>
      <c r="D2455" s="513"/>
      <c r="E2455" s="514"/>
      <c r="F2455" s="514"/>
      <c r="G2455" s="514"/>
      <c r="H2455" s="514"/>
      <c r="I2455" s="514"/>
      <c r="J2455" s="511"/>
      <c r="K2455" s="511"/>
      <c r="L2455" s="511"/>
      <c r="M2455" s="511"/>
      <c r="N2455" s="511"/>
      <c r="O2455" s="511"/>
      <c r="P2455" s="602"/>
    </row>
    <row r="2456" ht="15.75" customHeight="1">
      <c r="A2456" s="1"/>
      <c r="B2456" s="511"/>
      <c r="C2456" s="604"/>
      <c r="D2456" s="513"/>
      <c r="E2456" s="514"/>
      <c r="F2456" s="514"/>
      <c r="G2456" s="514"/>
      <c r="H2456" s="514"/>
      <c r="I2456" s="514"/>
      <c r="J2456" s="511"/>
      <c r="K2456" s="511"/>
      <c r="L2456" s="511"/>
      <c r="M2456" s="511"/>
      <c r="N2456" s="511"/>
      <c r="O2456" s="511"/>
      <c r="P2456" s="602"/>
    </row>
    <row r="2457" ht="15.75" customHeight="1">
      <c r="A2457" s="1"/>
      <c r="B2457" s="511"/>
      <c r="C2457" s="604"/>
      <c r="D2457" s="513"/>
      <c r="E2457" s="514"/>
      <c r="F2457" s="514"/>
      <c r="G2457" s="514"/>
      <c r="H2457" s="514"/>
      <c r="I2457" s="514"/>
      <c r="J2457" s="511"/>
      <c r="K2457" s="511"/>
      <c r="L2457" s="511"/>
      <c r="M2457" s="511"/>
      <c r="N2457" s="511"/>
      <c r="O2457" s="511"/>
      <c r="P2457" s="602"/>
    </row>
    <row r="2458" ht="15.75" customHeight="1">
      <c r="A2458" s="1"/>
      <c r="B2458" s="511"/>
      <c r="C2458" s="604"/>
      <c r="D2458" s="513"/>
      <c r="E2458" s="514"/>
      <c r="F2458" s="514"/>
      <c r="G2458" s="514"/>
      <c r="H2458" s="514"/>
      <c r="I2458" s="514"/>
      <c r="J2458" s="511"/>
      <c r="K2458" s="511"/>
      <c r="L2458" s="511"/>
      <c r="M2458" s="511"/>
      <c r="N2458" s="511"/>
      <c r="O2458" s="511"/>
      <c r="P2458" s="602"/>
    </row>
    <row r="2459" ht="15.75" customHeight="1">
      <c r="A2459" s="1"/>
      <c r="B2459" s="511"/>
      <c r="C2459" s="604"/>
      <c r="D2459" s="513"/>
      <c r="E2459" s="514"/>
      <c r="F2459" s="514"/>
      <c r="G2459" s="514"/>
      <c r="H2459" s="514"/>
      <c r="I2459" s="514"/>
      <c r="J2459" s="511"/>
      <c r="K2459" s="511"/>
      <c r="L2459" s="511"/>
      <c r="M2459" s="511"/>
      <c r="N2459" s="511"/>
      <c r="O2459" s="511"/>
      <c r="P2459" s="602"/>
    </row>
    <row r="2460" ht="15.75" customHeight="1">
      <c r="A2460" s="1"/>
      <c r="B2460" s="511"/>
      <c r="C2460" s="604"/>
      <c r="D2460" s="513"/>
      <c r="E2460" s="514"/>
      <c r="F2460" s="514"/>
      <c r="G2460" s="514"/>
      <c r="H2460" s="514"/>
      <c r="I2460" s="514"/>
      <c r="J2460" s="511"/>
      <c r="K2460" s="511"/>
      <c r="L2460" s="511"/>
      <c r="M2460" s="511"/>
      <c r="N2460" s="511"/>
      <c r="O2460" s="511"/>
      <c r="P2460" s="602"/>
    </row>
    <row r="2461" ht="15.75" customHeight="1">
      <c r="A2461" s="1"/>
      <c r="B2461" s="511"/>
      <c r="C2461" s="604"/>
      <c r="D2461" s="513"/>
      <c r="E2461" s="514"/>
      <c r="F2461" s="514"/>
      <c r="G2461" s="514"/>
      <c r="H2461" s="514"/>
      <c r="I2461" s="514"/>
      <c r="J2461" s="511"/>
      <c r="K2461" s="511"/>
      <c r="L2461" s="511"/>
      <c r="M2461" s="511"/>
      <c r="N2461" s="511"/>
      <c r="O2461" s="511"/>
      <c r="P2461" s="602"/>
    </row>
    <row r="2462" ht="15.75" customHeight="1">
      <c r="A2462" s="1"/>
      <c r="B2462" s="511"/>
      <c r="C2462" s="604"/>
      <c r="D2462" s="513"/>
      <c r="E2462" s="514"/>
      <c r="F2462" s="514"/>
      <c r="G2462" s="514"/>
      <c r="H2462" s="514"/>
      <c r="I2462" s="514"/>
      <c r="J2462" s="511"/>
      <c r="K2462" s="511"/>
      <c r="L2462" s="511"/>
      <c r="M2462" s="511"/>
      <c r="N2462" s="511"/>
      <c r="O2462" s="511"/>
      <c r="P2462" s="602"/>
    </row>
    <row r="2463" ht="15.75" customHeight="1">
      <c r="A2463" s="1"/>
      <c r="B2463" s="511"/>
      <c r="C2463" s="603">
        <v>15.416666666666668</v>
      </c>
      <c r="D2463" s="513"/>
      <c r="E2463" s="514"/>
      <c r="F2463" s="514"/>
      <c r="G2463" s="514"/>
      <c r="H2463" s="514"/>
      <c r="I2463" s="514"/>
      <c r="J2463" s="511"/>
      <c r="K2463" s="511"/>
      <c r="L2463" s="511"/>
      <c r="M2463" s="511"/>
      <c r="N2463" s="511"/>
      <c r="O2463" s="511"/>
      <c r="P2463" s="602"/>
    </row>
    <row r="2464" ht="15.75" customHeight="1">
      <c r="A2464" s="1"/>
      <c r="B2464" s="511"/>
      <c r="C2464" s="604"/>
      <c r="D2464" s="513"/>
      <c r="E2464" s="514"/>
      <c r="F2464" s="514"/>
      <c r="G2464" s="514"/>
      <c r="H2464" s="514"/>
      <c r="I2464" s="514"/>
      <c r="J2464" s="511"/>
      <c r="K2464" s="511"/>
      <c r="L2464" s="511"/>
      <c r="M2464" s="511"/>
      <c r="N2464" s="511"/>
      <c r="O2464" s="511"/>
      <c r="P2464" s="602"/>
    </row>
    <row r="2465" ht="15.75" customHeight="1">
      <c r="A2465" s="1"/>
      <c r="B2465" s="511"/>
      <c r="C2465" s="604"/>
      <c r="D2465" s="513"/>
      <c r="E2465" s="514"/>
      <c r="F2465" s="514"/>
      <c r="G2465" s="514"/>
      <c r="H2465" s="514"/>
      <c r="I2465" s="514"/>
      <c r="J2465" s="511"/>
      <c r="K2465" s="511"/>
      <c r="L2465" s="511"/>
      <c r="M2465" s="511"/>
      <c r="N2465" s="511"/>
      <c r="O2465" s="511"/>
      <c r="P2465" s="602"/>
    </row>
    <row r="2466" ht="15.75" customHeight="1">
      <c r="A2466" s="1"/>
      <c r="B2466" s="511"/>
      <c r="C2466" s="604"/>
      <c r="D2466" s="513"/>
      <c r="E2466" s="514"/>
      <c r="F2466" s="514"/>
      <c r="G2466" s="514"/>
      <c r="H2466" s="514"/>
      <c r="I2466" s="514"/>
      <c r="J2466" s="511"/>
      <c r="K2466" s="511"/>
      <c r="L2466" s="511"/>
      <c r="M2466" s="511"/>
      <c r="N2466" s="511"/>
      <c r="O2466" s="511"/>
      <c r="P2466" s="602"/>
    </row>
    <row r="2467" ht="15.75" customHeight="1">
      <c r="A2467" s="1"/>
      <c r="B2467" s="511"/>
      <c r="C2467" s="604"/>
      <c r="D2467" s="513"/>
      <c r="E2467" s="514"/>
      <c r="F2467" s="514"/>
      <c r="G2467" s="514"/>
      <c r="H2467" s="514"/>
      <c r="I2467" s="514"/>
      <c r="J2467" s="511"/>
      <c r="K2467" s="511"/>
      <c r="L2467" s="511"/>
      <c r="M2467" s="511"/>
      <c r="N2467" s="511"/>
      <c r="O2467" s="511"/>
      <c r="P2467" s="602"/>
    </row>
    <row r="2468" ht="15.75" customHeight="1">
      <c r="A2468" s="1"/>
      <c r="B2468" s="511"/>
      <c r="C2468" s="604"/>
      <c r="D2468" s="513"/>
      <c r="E2468" s="514"/>
      <c r="F2468" s="514"/>
      <c r="G2468" s="514"/>
      <c r="H2468" s="514"/>
      <c r="I2468" s="514"/>
      <c r="J2468" s="511"/>
      <c r="K2468" s="511"/>
      <c r="L2468" s="511"/>
      <c r="M2468" s="511"/>
      <c r="N2468" s="511"/>
      <c r="O2468" s="511"/>
      <c r="P2468" s="602"/>
    </row>
    <row r="2469" ht="15.75" customHeight="1">
      <c r="A2469" s="1"/>
      <c r="B2469" s="511"/>
      <c r="C2469" s="604"/>
      <c r="D2469" s="513"/>
      <c r="E2469" s="514"/>
      <c r="F2469" s="514"/>
      <c r="G2469" s="514"/>
      <c r="H2469" s="514"/>
      <c r="I2469" s="514"/>
      <c r="J2469" s="511"/>
      <c r="K2469" s="511"/>
      <c r="L2469" s="511"/>
      <c r="M2469" s="511"/>
      <c r="N2469" s="511"/>
      <c r="O2469" s="511"/>
      <c r="P2469" s="602"/>
    </row>
    <row r="2470" ht="15.75" customHeight="1">
      <c r="A2470" s="1"/>
      <c r="B2470" s="511"/>
      <c r="C2470" s="604"/>
      <c r="D2470" s="513"/>
      <c r="E2470" s="514"/>
      <c r="F2470" s="514"/>
      <c r="G2470" s="514"/>
      <c r="H2470" s="514"/>
      <c r="I2470" s="514"/>
      <c r="J2470" s="511"/>
      <c r="K2470" s="511"/>
      <c r="L2470" s="511"/>
      <c r="M2470" s="511"/>
      <c r="N2470" s="511"/>
      <c r="O2470" s="511"/>
      <c r="P2470" s="602"/>
    </row>
    <row r="2471" ht="15.75" customHeight="1">
      <c r="A2471" s="1"/>
      <c r="B2471" s="511"/>
      <c r="C2471" s="604"/>
      <c r="D2471" s="513"/>
      <c r="E2471" s="514"/>
      <c r="F2471" s="514"/>
      <c r="G2471" s="514"/>
      <c r="H2471" s="514"/>
      <c r="I2471" s="514"/>
      <c r="J2471" s="511"/>
      <c r="K2471" s="511"/>
      <c r="L2471" s="511"/>
      <c r="M2471" s="511"/>
      <c r="N2471" s="511"/>
      <c r="O2471" s="511"/>
      <c r="P2471" s="602"/>
    </row>
    <row r="2472" ht="15.75" customHeight="1">
      <c r="A2472" s="1"/>
      <c r="B2472" s="511"/>
      <c r="C2472" s="604"/>
      <c r="D2472" s="513"/>
      <c r="E2472" s="514"/>
      <c r="F2472" s="514"/>
      <c r="G2472" s="514"/>
      <c r="H2472" s="514"/>
      <c r="I2472" s="514"/>
      <c r="J2472" s="511"/>
      <c r="K2472" s="511"/>
      <c r="L2472" s="511"/>
      <c r="M2472" s="511"/>
      <c r="N2472" s="511"/>
      <c r="O2472" s="511"/>
      <c r="P2472" s="602"/>
    </row>
    <row r="2473" ht="15.75" customHeight="1">
      <c r="A2473" s="1"/>
      <c r="B2473" s="511"/>
      <c r="C2473" s="604"/>
      <c r="D2473" s="513"/>
      <c r="E2473" s="514"/>
      <c r="F2473" s="514"/>
      <c r="G2473" s="514"/>
      <c r="H2473" s="514"/>
      <c r="I2473" s="514"/>
      <c r="J2473" s="511"/>
      <c r="K2473" s="511"/>
      <c r="L2473" s="511"/>
      <c r="M2473" s="511"/>
      <c r="N2473" s="511"/>
      <c r="O2473" s="511"/>
      <c r="P2473" s="602"/>
    </row>
    <row r="2474" ht="15.75" customHeight="1">
      <c r="A2474" s="1"/>
      <c r="B2474" s="511"/>
      <c r="C2474" s="604"/>
      <c r="D2474" s="513"/>
      <c r="E2474" s="514"/>
      <c r="F2474" s="514"/>
      <c r="G2474" s="514"/>
      <c r="H2474" s="514"/>
      <c r="I2474" s="514"/>
      <c r="J2474" s="511"/>
      <c r="K2474" s="511"/>
      <c r="L2474" s="511"/>
      <c r="M2474" s="511"/>
      <c r="N2474" s="511"/>
      <c r="O2474" s="511"/>
      <c r="P2474" s="602"/>
    </row>
    <row r="2475" ht="15.75" customHeight="1">
      <c r="A2475" s="1"/>
      <c r="B2475" s="511"/>
      <c r="C2475" s="603">
        <v>19.666666666666668</v>
      </c>
      <c r="D2475" s="513"/>
      <c r="E2475" s="514"/>
      <c r="F2475" s="514"/>
      <c r="G2475" s="514"/>
      <c r="H2475" s="514"/>
      <c r="I2475" s="514"/>
      <c r="J2475" s="511"/>
      <c r="K2475" s="511"/>
      <c r="L2475" s="511"/>
      <c r="M2475" s="511"/>
      <c r="N2475" s="511"/>
      <c r="O2475" s="511"/>
      <c r="P2475" s="602"/>
    </row>
    <row r="2476" ht="15.75" customHeight="1">
      <c r="A2476" s="1"/>
      <c r="B2476" s="511"/>
      <c r="C2476" s="604"/>
      <c r="D2476" s="513"/>
      <c r="E2476" s="514"/>
      <c r="F2476" s="514"/>
      <c r="G2476" s="514"/>
      <c r="H2476" s="514"/>
      <c r="I2476" s="514"/>
      <c r="J2476" s="511"/>
      <c r="K2476" s="511"/>
      <c r="L2476" s="511"/>
      <c r="M2476" s="511"/>
      <c r="N2476" s="511"/>
      <c r="O2476" s="511"/>
      <c r="P2476" s="602"/>
    </row>
    <row r="2477" ht="15.75" customHeight="1">
      <c r="A2477" s="1"/>
      <c r="B2477" s="511"/>
      <c r="C2477" s="604"/>
      <c r="D2477" s="513"/>
      <c r="E2477" s="514"/>
      <c r="F2477" s="514"/>
      <c r="G2477" s="514"/>
      <c r="H2477" s="514"/>
      <c r="I2477" s="514"/>
      <c r="J2477" s="511"/>
      <c r="K2477" s="511"/>
      <c r="L2477" s="511"/>
      <c r="M2477" s="511"/>
      <c r="N2477" s="511"/>
      <c r="O2477" s="511"/>
      <c r="P2477" s="602"/>
    </row>
    <row r="2478" ht="15.75" customHeight="1">
      <c r="A2478" s="1"/>
      <c r="B2478" s="511"/>
      <c r="C2478" s="604"/>
      <c r="D2478" s="513"/>
      <c r="E2478" s="514"/>
      <c r="F2478" s="514"/>
      <c r="G2478" s="514"/>
      <c r="H2478" s="514"/>
      <c r="I2478" s="514"/>
      <c r="J2478" s="511"/>
      <c r="K2478" s="511"/>
      <c r="L2478" s="511"/>
      <c r="M2478" s="511"/>
      <c r="N2478" s="511"/>
      <c r="O2478" s="511"/>
      <c r="P2478" s="602"/>
    </row>
    <row r="2479" ht="15.75" customHeight="1">
      <c r="A2479" s="1"/>
      <c r="B2479" s="511"/>
      <c r="C2479" s="604"/>
      <c r="D2479" s="513"/>
      <c r="E2479" s="514"/>
      <c r="F2479" s="514"/>
      <c r="G2479" s="514"/>
      <c r="H2479" s="514"/>
      <c r="I2479" s="514"/>
      <c r="J2479" s="511"/>
      <c r="K2479" s="511"/>
      <c r="L2479" s="511"/>
      <c r="M2479" s="511"/>
      <c r="N2479" s="511"/>
      <c r="O2479" s="511"/>
      <c r="P2479" s="602"/>
    </row>
    <row r="2480" ht="15.75" customHeight="1">
      <c r="A2480" s="1"/>
      <c r="B2480" s="511"/>
      <c r="C2480" s="604"/>
      <c r="D2480" s="513"/>
      <c r="E2480" s="514"/>
      <c r="F2480" s="514"/>
      <c r="G2480" s="514"/>
      <c r="H2480" s="514"/>
      <c r="I2480" s="514"/>
      <c r="J2480" s="511"/>
      <c r="K2480" s="511"/>
      <c r="L2480" s="511"/>
      <c r="M2480" s="511"/>
      <c r="N2480" s="511"/>
      <c r="O2480" s="511"/>
      <c r="P2480" s="602"/>
    </row>
    <row r="2481" ht="15.75" customHeight="1">
      <c r="A2481" s="1"/>
      <c r="B2481" s="511"/>
      <c r="C2481" s="604"/>
      <c r="D2481" s="513"/>
      <c r="E2481" s="514"/>
      <c r="F2481" s="514"/>
      <c r="G2481" s="514"/>
      <c r="H2481" s="514"/>
      <c r="I2481" s="514"/>
      <c r="J2481" s="511"/>
      <c r="K2481" s="511"/>
      <c r="L2481" s="511"/>
      <c r="M2481" s="511"/>
      <c r="N2481" s="511"/>
      <c r="O2481" s="511"/>
      <c r="P2481" s="602"/>
    </row>
    <row r="2482" ht="15.75" customHeight="1">
      <c r="A2482" s="1"/>
      <c r="B2482" s="511"/>
      <c r="C2482" s="604"/>
      <c r="D2482" s="513"/>
      <c r="E2482" s="514"/>
      <c r="F2482" s="514"/>
      <c r="G2482" s="514"/>
      <c r="H2482" s="514"/>
      <c r="I2482" s="514"/>
      <c r="J2482" s="511"/>
      <c r="K2482" s="511"/>
      <c r="L2482" s="511"/>
      <c r="M2482" s="511"/>
      <c r="N2482" s="511"/>
      <c r="O2482" s="511"/>
      <c r="P2482" s="602"/>
    </row>
    <row r="2483" ht="15.75" customHeight="1">
      <c r="A2483" s="1"/>
      <c r="B2483" s="511"/>
      <c r="C2483" s="604"/>
      <c r="D2483" s="513"/>
      <c r="E2483" s="514"/>
      <c r="F2483" s="514"/>
      <c r="G2483" s="514"/>
      <c r="H2483" s="514"/>
      <c r="I2483" s="514"/>
      <c r="J2483" s="511"/>
      <c r="K2483" s="511"/>
      <c r="L2483" s="511"/>
      <c r="M2483" s="511"/>
      <c r="N2483" s="511"/>
      <c r="O2483" s="511"/>
      <c r="P2483" s="602"/>
    </row>
    <row r="2484" ht="15.75" customHeight="1">
      <c r="A2484" s="1"/>
      <c r="B2484" s="511"/>
      <c r="C2484" s="604"/>
      <c r="D2484" s="513"/>
      <c r="E2484" s="514"/>
      <c r="F2484" s="514"/>
      <c r="G2484" s="514"/>
      <c r="H2484" s="514"/>
      <c r="I2484" s="514"/>
      <c r="J2484" s="511"/>
      <c r="K2484" s="511"/>
      <c r="L2484" s="511"/>
      <c r="M2484" s="511"/>
      <c r="N2484" s="511"/>
      <c r="O2484" s="511"/>
      <c r="P2484" s="602"/>
    </row>
    <row r="2485" ht="15.75" customHeight="1">
      <c r="A2485" s="1"/>
      <c r="B2485" s="511"/>
      <c r="C2485" s="604"/>
      <c r="D2485" s="513"/>
      <c r="E2485" s="514"/>
      <c r="F2485" s="514"/>
      <c r="G2485" s="514"/>
      <c r="H2485" s="514"/>
      <c r="I2485" s="514"/>
      <c r="J2485" s="511"/>
      <c r="K2485" s="511"/>
      <c r="L2485" s="511"/>
      <c r="M2485" s="511"/>
      <c r="N2485" s="511"/>
      <c r="O2485" s="511"/>
      <c r="P2485" s="602"/>
    </row>
    <row r="2486" ht="15.75" customHeight="1">
      <c r="A2486" s="1"/>
      <c r="B2486" s="511"/>
      <c r="C2486" s="604"/>
      <c r="D2486" s="513"/>
      <c r="E2486" s="514"/>
      <c r="F2486" s="514"/>
      <c r="G2486" s="514"/>
      <c r="H2486" s="514"/>
      <c r="I2486" s="514"/>
      <c r="J2486" s="511"/>
      <c r="K2486" s="511"/>
      <c r="L2486" s="511"/>
      <c r="M2486" s="511"/>
      <c r="N2486" s="511"/>
      <c r="O2486" s="511"/>
      <c r="P2486" s="602"/>
    </row>
    <row r="2487" ht="15.75" customHeight="1">
      <c r="A2487" s="1"/>
      <c r="B2487" s="511"/>
      <c r="C2487" s="605">
        <v>22.333333333333336</v>
      </c>
      <c r="D2487" s="513"/>
      <c r="E2487" s="514"/>
      <c r="F2487" s="514"/>
      <c r="G2487" s="514"/>
      <c r="H2487" s="514"/>
      <c r="I2487" s="514"/>
      <c r="J2487" s="511"/>
      <c r="K2487" s="511"/>
      <c r="L2487" s="511"/>
      <c r="M2487" s="511"/>
      <c r="N2487" s="511"/>
      <c r="O2487" s="511"/>
      <c r="P2487" s="602"/>
    </row>
    <row r="2488" ht="15.75" customHeight="1">
      <c r="A2488" s="1"/>
      <c r="B2488" s="511"/>
      <c r="C2488" s="604"/>
      <c r="D2488" s="513"/>
      <c r="E2488" s="514"/>
      <c r="F2488" s="514"/>
      <c r="G2488" s="514"/>
      <c r="H2488" s="514"/>
      <c r="I2488" s="514"/>
      <c r="J2488" s="511"/>
      <c r="K2488" s="511"/>
      <c r="L2488" s="511"/>
      <c r="M2488" s="511"/>
      <c r="N2488" s="511"/>
      <c r="O2488" s="511"/>
      <c r="P2488" s="602"/>
    </row>
    <row r="2489" ht="15.75" customHeight="1">
      <c r="A2489" s="1"/>
      <c r="B2489" s="511"/>
      <c r="C2489" s="604"/>
      <c r="D2489" s="513"/>
      <c r="E2489" s="514"/>
      <c r="F2489" s="514"/>
      <c r="G2489" s="514"/>
      <c r="H2489" s="514"/>
      <c r="I2489" s="514"/>
      <c r="J2489" s="511"/>
      <c r="K2489" s="511"/>
      <c r="L2489" s="511"/>
      <c r="M2489" s="511"/>
      <c r="N2489" s="511"/>
      <c r="O2489" s="511"/>
      <c r="P2489" s="602"/>
    </row>
    <row r="2490" ht="15.75" customHeight="1">
      <c r="A2490" s="1"/>
      <c r="B2490" s="511"/>
      <c r="C2490" s="604"/>
      <c r="D2490" s="513"/>
      <c r="E2490" s="514"/>
      <c r="F2490" s="514"/>
      <c r="G2490" s="514"/>
      <c r="H2490" s="514"/>
      <c r="I2490" s="514"/>
      <c r="J2490" s="511"/>
      <c r="K2490" s="511"/>
      <c r="L2490" s="511"/>
      <c r="M2490" s="511"/>
      <c r="N2490" s="511"/>
      <c r="O2490" s="511"/>
      <c r="P2490" s="602"/>
    </row>
    <row r="2491" ht="15.75" customHeight="1">
      <c r="A2491" s="1"/>
      <c r="B2491" s="511"/>
      <c r="C2491" s="604"/>
      <c r="D2491" s="513"/>
      <c r="E2491" s="514"/>
      <c r="F2491" s="514"/>
      <c r="G2491" s="514"/>
      <c r="H2491" s="514"/>
      <c r="I2491" s="514"/>
      <c r="J2491" s="511"/>
      <c r="K2491" s="511"/>
      <c r="L2491" s="511"/>
      <c r="M2491" s="511"/>
      <c r="N2491" s="511"/>
      <c r="O2491" s="511"/>
      <c r="P2491" s="602"/>
    </row>
    <row r="2492" ht="15.75" customHeight="1">
      <c r="A2492" s="1"/>
      <c r="B2492" s="511"/>
      <c r="C2492" s="604"/>
      <c r="D2492" s="513"/>
      <c r="E2492" s="514"/>
      <c r="F2492" s="514"/>
      <c r="G2492" s="514"/>
      <c r="H2492" s="514"/>
      <c r="I2492" s="514"/>
      <c r="J2492" s="511"/>
      <c r="K2492" s="511"/>
      <c r="L2492" s="511"/>
      <c r="M2492" s="511"/>
      <c r="N2492" s="511"/>
      <c r="O2492" s="511"/>
      <c r="P2492" s="602"/>
    </row>
    <row r="2493" ht="15.75" customHeight="1">
      <c r="A2493" s="1"/>
      <c r="B2493" s="511"/>
      <c r="C2493" s="604"/>
      <c r="D2493" s="513"/>
      <c r="E2493" s="514"/>
      <c r="F2493" s="514"/>
      <c r="G2493" s="514"/>
      <c r="H2493" s="514"/>
      <c r="I2493" s="514"/>
      <c r="J2493" s="511"/>
      <c r="K2493" s="511"/>
      <c r="L2493" s="511"/>
      <c r="M2493" s="511"/>
      <c r="N2493" s="511"/>
      <c r="O2493" s="511"/>
      <c r="P2493" s="602"/>
    </row>
    <row r="2494" ht="15.75" customHeight="1">
      <c r="A2494" s="1"/>
      <c r="B2494" s="511"/>
      <c r="C2494" s="604"/>
      <c r="D2494" s="513"/>
      <c r="E2494" s="514"/>
      <c r="F2494" s="514"/>
      <c r="G2494" s="514"/>
      <c r="H2494" s="514"/>
      <c r="I2494" s="514"/>
      <c r="J2494" s="511"/>
      <c r="K2494" s="511"/>
      <c r="L2494" s="511"/>
      <c r="M2494" s="511"/>
      <c r="N2494" s="511"/>
      <c r="O2494" s="511"/>
      <c r="P2494" s="602"/>
    </row>
    <row r="2495" ht="15.75" customHeight="1">
      <c r="A2495" s="1"/>
      <c r="B2495" s="511"/>
      <c r="C2495" s="604"/>
      <c r="D2495" s="513"/>
      <c r="E2495" s="514"/>
      <c r="F2495" s="514"/>
      <c r="G2495" s="514"/>
      <c r="H2495" s="514"/>
      <c r="I2495" s="514"/>
      <c r="J2495" s="511"/>
      <c r="K2495" s="511"/>
      <c r="L2495" s="511"/>
      <c r="M2495" s="511"/>
      <c r="N2495" s="511"/>
      <c r="O2495" s="511"/>
      <c r="P2495" s="602"/>
    </row>
    <row r="2496" ht="15.75" customHeight="1">
      <c r="A2496" s="1"/>
      <c r="B2496" s="511"/>
      <c r="C2496" s="604"/>
      <c r="D2496" s="513"/>
      <c r="E2496" s="514"/>
      <c r="F2496" s="514"/>
      <c r="G2496" s="514"/>
      <c r="H2496" s="514"/>
      <c r="I2496" s="514"/>
      <c r="J2496" s="511"/>
      <c r="K2496" s="511"/>
      <c r="L2496" s="511"/>
      <c r="M2496" s="511"/>
      <c r="N2496" s="511"/>
      <c r="O2496" s="511"/>
      <c r="P2496" s="602"/>
    </row>
    <row r="2497" ht="15.75" customHeight="1">
      <c r="A2497" s="1"/>
      <c r="B2497" s="511"/>
      <c r="C2497" s="604"/>
      <c r="D2497" s="513"/>
      <c r="E2497" s="514"/>
      <c r="F2497" s="514"/>
      <c r="G2497" s="514"/>
      <c r="H2497" s="514"/>
      <c r="I2497" s="514"/>
      <c r="J2497" s="511"/>
      <c r="K2497" s="511"/>
      <c r="L2497" s="511"/>
      <c r="M2497" s="511"/>
      <c r="N2497" s="511"/>
      <c r="O2497" s="511"/>
      <c r="P2497" s="602"/>
    </row>
    <row r="2498" ht="15.75" customHeight="1">
      <c r="A2498" s="1"/>
      <c r="B2498" s="511"/>
      <c r="C2498" s="604"/>
      <c r="D2498" s="513"/>
      <c r="E2498" s="514"/>
      <c r="F2498" s="514"/>
      <c r="G2498" s="514"/>
      <c r="H2498" s="514"/>
      <c r="I2498" s="514"/>
      <c r="J2498" s="511"/>
      <c r="K2498" s="511"/>
      <c r="L2498" s="511"/>
      <c r="M2498" s="511"/>
      <c r="N2498" s="511"/>
      <c r="O2498" s="511"/>
      <c r="P2498" s="602"/>
    </row>
    <row r="2499" ht="15.75" customHeight="1">
      <c r="A2499" s="1"/>
      <c r="B2499" s="511"/>
      <c r="C2499" s="603"/>
      <c r="D2499" s="513"/>
      <c r="E2499" s="514"/>
      <c r="F2499" s="514"/>
      <c r="G2499" s="514"/>
      <c r="H2499" s="514"/>
      <c r="I2499" s="514"/>
      <c r="J2499" s="511"/>
      <c r="K2499" s="511"/>
      <c r="L2499" s="511"/>
      <c r="M2499" s="511"/>
      <c r="N2499" s="511"/>
      <c r="O2499" s="511"/>
      <c r="P2499" s="602"/>
    </row>
    <row r="2500" ht="15.75" customHeight="1">
      <c r="A2500" s="1"/>
      <c r="B2500" s="511"/>
      <c r="C2500" s="604"/>
      <c r="D2500" s="513"/>
      <c r="E2500" s="514"/>
      <c r="F2500" s="514"/>
      <c r="G2500" s="514"/>
      <c r="H2500" s="514"/>
      <c r="I2500" s="514"/>
      <c r="J2500" s="511"/>
      <c r="K2500" s="511"/>
      <c r="L2500" s="511"/>
      <c r="M2500" s="511"/>
      <c r="N2500" s="511"/>
      <c r="O2500" s="511"/>
      <c r="P2500" s="602"/>
    </row>
    <row r="2501" ht="15.75" customHeight="1">
      <c r="A2501" s="1"/>
      <c r="B2501" s="511"/>
      <c r="C2501" s="604"/>
      <c r="D2501" s="513"/>
      <c r="E2501" s="514"/>
      <c r="F2501" s="514"/>
      <c r="G2501" s="514"/>
      <c r="H2501" s="514"/>
      <c r="I2501" s="514"/>
      <c r="J2501" s="511"/>
      <c r="K2501" s="511"/>
      <c r="L2501" s="511"/>
      <c r="M2501" s="511"/>
      <c r="N2501" s="511"/>
      <c r="O2501" s="511"/>
      <c r="P2501" s="602"/>
    </row>
    <row r="2502" ht="15.75" customHeight="1">
      <c r="A2502" s="1"/>
      <c r="B2502" s="511"/>
      <c r="C2502" s="604"/>
      <c r="D2502" s="513"/>
      <c r="E2502" s="514"/>
      <c r="F2502" s="514"/>
      <c r="G2502" s="514"/>
      <c r="H2502" s="514"/>
      <c r="I2502" s="514"/>
      <c r="J2502" s="511"/>
      <c r="K2502" s="511"/>
      <c r="L2502" s="511"/>
      <c r="M2502" s="511"/>
      <c r="N2502" s="511"/>
      <c r="O2502" s="511"/>
      <c r="P2502" s="602"/>
    </row>
    <row r="2503" ht="15.75" customHeight="1">
      <c r="A2503" s="1"/>
      <c r="B2503" s="511"/>
      <c r="C2503" s="604"/>
      <c r="D2503" s="513"/>
      <c r="E2503" s="514"/>
      <c r="F2503" s="514"/>
      <c r="G2503" s="514"/>
      <c r="H2503" s="514"/>
      <c r="I2503" s="514"/>
      <c r="J2503" s="511"/>
      <c r="K2503" s="511"/>
      <c r="L2503" s="511"/>
      <c r="M2503" s="511"/>
      <c r="N2503" s="511"/>
      <c r="O2503" s="511"/>
      <c r="P2503" s="602"/>
    </row>
    <row r="2504" ht="15.75" customHeight="1">
      <c r="A2504" s="1"/>
      <c r="B2504" s="511"/>
      <c r="C2504" s="604"/>
      <c r="D2504" s="513"/>
      <c r="E2504" s="514"/>
      <c r="F2504" s="514"/>
      <c r="G2504" s="514"/>
      <c r="H2504" s="514"/>
      <c r="I2504" s="514"/>
      <c r="J2504" s="511"/>
      <c r="K2504" s="511"/>
      <c r="L2504" s="511"/>
      <c r="M2504" s="511"/>
      <c r="N2504" s="511"/>
      <c r="O2504" s="511"/>
      <c r="P2504" s="602"/>
    </row>
    <row r="2505" ht="15.75" customHeight="1">
      <c r="A2505" s="1"/>
      <c r="B2505" s="511"/>
      <c r="C2505" s="604"/>
      <c r="D2505" s="513"/>
      <c r="E2505" s="514"/>
      <c r="F2505" s="514"/>
      <c r="G2505" s="514"/>
      <c r="H2505" s="514"/>
      <c r="I2505" s="514"/>
      <c r="J2505" s="511"/>
      <c r="K2505" s="511"/>
      <c r="L2505" s="511"/>
      <c r="M2505" s="511"/>
      <c r="N2505" s="511"/>
      <c r="O2505" s="511"/>
      <c r="P2505" s="602"/>
    </row>
    <row r="2506" ht="15.75" customHeight="1">
      <c r="A2506" s="1"/>
      <c r="B2506" s="511"/>
      <c r="C2506" s="604"/>
      <c r="D2506" s="513"/>
      <c r="E2506" s="514"/>
      <c r="F2506" s="514"/>
      <c r="G2506" s="514"/>
      <c r="H2506" s="514"/>
      <c r="I2506" s="514"/>
      <c r="J2506" s="511"/>
      <c r="K2506" s="511"/>
      <c r="L2506" s="511"/>
      <c r="M2506" s="511"/>
      <c r="N2506" s="511"/>
      <c r="O2506" s="511"/>
      <c r="P2506" s="602"/>
    </row>
    <row r="2507" ht="15.75" customHeight="1">
      <c r="A2507" s="1"/>
      <c r="B2507" s="511"/>
      <c r="C2507" s="604"/>
      <c r="D2507" s="513"/>
      <c r="E2507" s="514"/>
      <c r="F2507" s="514"/>
      <c r="G2507" s="514"/>
      <c r="H2507" s="514"/>
      <c r="I2507" s="514"/>
      <c r="J2507" s="511"/>
      <c r="K2507" s="511"/>
      <c r="L2507" s="511"/>
      <c r="M2507" s="511"/>
      <c r="N2507" s="511"/>
      <c r="O2507" s="511"/>
      <c r="P2507" s="602"/>
    </row>
    <row r="2508" ht="15.75" customHeight="1">
      <c r="A2508" s="1"/>
      <c r="B2508" s="511"/>
      <c r="C2508" s="604"/>
      <c r="D2508" s="513"/>
      <c r="E2508" s="514"/>
      <c r="F2508" s="514"/>
      <c r="G2508" s="514"/>
      <c r="H2508" s="514"/>
      <c r="I2508" s="514"/>
      <c r="J2508" s="511"/>
      <c r="K2508" s="511"/>
      <c r="L2508" s="511"/>
      <c r="M2508" s="511"/>
      <c r="N2508" s="511"/>
      <c r="O2508" s="511"/>
      <c r="P2508" s="602"/>
    </row>
    <row r="2509" ht="15.75" customHeight="1">
      <c r="A2509" s="1"/>
      <c r="B2509" s="511"/>
      <c r="C2509" s="604"/>
      <c r="D2509" s="513"/>
      <c r="E2509" s="514"/>
      <c r="F2509" s="514"/>
      <c r="G2509" s="514"/>
      <c r="H2509" s="514"/>
      <c r="I2509" s="514"/>
      <c r="J2509" s="511"/>
      <c r="K2509" s="511"/>
      <c r="L2509" s="511"/>
      <c r="M2509" s="511"/>
      <c r="N2509" s="511"/>
      <c r="O2509" s="511"/>
      <c r="P2509" s="602"/>
    </row>
    <row r="2510" ht="15.75" customHeight="1">
      <c r="A2510" s="1"/>
      <c r="B2510" s="511"/>
      <c r="C2510" s="604"/>
      <c r="D2510" s="513"/>
      <c r="E2510" s="514"/>
      <c r="F2510" s="514"/>
      <c r="G2510" s="514"/>
      <c r="H2510" s="514"/>
      <c r="I2510" s="514"/>
      <c r="J2510" s="511"/>
      <c r="K2510" s="511"/>
      <c r="L2510" s="511"/>
      <c r="M2510" s="511"/>
      <c r="N2510" s="511"/>
      <c r="O2510" s="511"/>
      <c r="P2510" s="602"/>
    </row>
    <row r="2511" ht="15.75" customHeight="1">
      <c r="A2511" s="1"/>
      <c r="B2511" s="511"/>
      <c r="C2511" s="603"/>
      <c r="D2511" s="513"/>
      <c r="E2511" s="514"/>
      <c r="F2511" s="514"/>
      <c r="G2511" s="514"/>
      <c r="H2511" s="514"/>
      <c r="I2511" s="514"/>
      <c r="J2511" s="511"/>
      <c r="K2511" s="511"/>
      <c r="L2511" s="511"/>
      <c r="M2511" s="511"/>
      <c r="N2511" s="511"/>
      <c r="O2511" s="511"/>
      <c r="P2511" s="602"/>
    </row>
    <row r="2512" ht="15.75" customHeight="1">
      <c r="A2512" s="1"/>
      <c r="B2512" s="511"/>
      <c r="C2512" s="604"/>
      <c r="D2512" s="513"/>
      <c r="E2512" s="514"/>
      <c r="F2512" s="514"/>
      <c r="G2512" s="514"/>
      <c r="H2512" s="514"/>
      <c r="I2512" s="514"/>
      <c r="J2512" s="511"/>
      <c r="K2512" s="511"/>
      <c r="L2512" s="511"/>
      <c r="M2512" s="511"/>
      <c r="N2512" s="511"/>
      <c r="O2512" s="511"/>
      <c r="P2512" s="602"/>
    </row>
    <row r="2513" ht="15.75" customHeight="1">
      <c r="A2513" s="1"/>
      <c r="B2513" s="511"/>
      <c r="C2513" s="604"/>
      <c r="D2513" s="513"/>
      <c r="E2513" s="514"/>
      <c r="F2513" s="514"/>
      <c r="G2513" s="514"/>
      <c r="H2513" s="514"/>
      <c r="I2513" s="514"/>
      <c r="J2513" s="511"/>
      <c r="K2513" s="511"/>
      <c r="L2513" s="511"/>
      <c r="M2513" s="511"/>
      <c r="N2513" s="511"/>
      <c r="O2513" s="511"/>
      <c r="P2513" s="602"/>
    </row>
    <row r="2514" ht="15.75" customHeight="1">
      <c r="A2514" s="1"/>
      <c r="B2514" s="511"/>
      <c r="C2514" s="604"/>
      <c r="D2514" s="513"/>
      <c r="E2514" s="514"/>
      <c r="F2514" s="514"/>
      <c r="G2514" s="514"/>
      <c r="H2514" s="514"/>
      <c r="I2514" s="514"/>
      <c r="J2514" s="511"/>
      <c r="K2514" s="511"/>
      <c r="L2514" s="511"/>
      <c r="M2514" s="511"/>
      <c r="N2514" s="511"/>
      <c r="O2514" s="511"/>
      <c r="P2514" s="602"/>
    </row>
    <row r="2515" ht="15.75" customHeight="1">
      <c r="A2515" s="1"/>
      <c r="B2515" s="511"/>
      <c r="C2515" s="604"/>
      <c r="D2515" s="513"/>
      <c r="E2515" s="514"/>
      <c r="F2515" s="514"/>
      <c r="G2515" s="514"/>
      <c r="H2515" s="514"/>
      <c r="I2515" s="514"/>
      <c r="J2515" s="511"/>
      <c r="K2515" s="511"/>
      <c r="L2515" s="511"/>
      <c r="M2515" s="511"/>
      <c r="N2515" s="511"/>
      <c r="O2515" s="511"/>
      <c r="P2515" s="602"/>
    </row>
    <row r="2516" ht="15.75" customHeight="1">
      <c r="A2516" s="1"/>
      <c r="B2516" s="511"/>
      <c r="C2516" s="604"/>
      <c r="D2516" s="513"/>
      <c r="E2516" s="514"/>
      <c r="F2516" s="514"/>
      <c r="G2516" s="514"/>
      <c r="H2516" s="514"/>
      <c r="I2516" s="514"/>
      <c r="J2516" s="511"/>
      <c r="K2516" s="511"/>
      <c r="L2516" s="511"/>
      <c r="M2516" s="511"/>
      <c r="N2516" s="511"/>
      <c r="O2516" s="511"/>
      <c r="P2516" s="602"/>
    </row>
    <row r="2517" ht="15.75" customHeight="1">
      <c r="A2517" s="1"/>
      <c r="B2517" s="511"/>
      <c r="C2517" s="604"/>
      <c r="D2517" s="513"/>
      <c r="E2517" s="514"/>
      <c r="F2517" s="514"/>
      <c r="G2517" s="514"/>
      <c r="H2517" s="514"/>
      <c r="I2517" s="514"/>
      <c r="J2517" s="511"/>
      <c r="K2517" s="511"/>
      <c r="L2517" s="511"/>
      <c r="M2517" s="511"/>
      <c r="N2517" s="511"/>
      <c r="O2517" s="511"/>
      <c r="P2517" s="602"/>
    </row>
    <row r="2518" ht="15.75" customHeight="1">
      <c r="A2518" s="1"/>
      <c r="B2518" s="511"/>
      <c r="C2518" s="604"/>
      <c r="D2518" s="513"/>
      <c r="E2518" s="514"/>
      <c r="F2518" s="514"/>
      <c r="G2518" s="514"/>
      <c r="H2518" s="514"/>
      <c r="I2518" s="514"/>
      <c r="J2518" s="511"/>
      <c r="K2518" s="511"/>
      <c r="L2518" s="511"/>
      <c r="M2518" s="511"/>
      <c r="N2518" s="511"/>
      <c r="O2518" s="511"/>
      <c r="P2518" s="602"/>
    </row>
    <row r="2519" ht="15.75" customHeight="1">
      <c r="A2519" s="1"/>
      <c r="B2519" s="511"/>
      <c r="C2519" s="604"/>
      <c r="D2519" s="513"/>
      <c r="E2519" s="514"/>
      <c r="F2519" s="514"/>
      <c r="G2519" s="514"/>
      <c r="H2519" s="514"/>
      <c r="I2519" s="514"/>
      <c r="J2519" s="511"/>
      <c r="K2519" s="511"/>
      <c r="L2519" s="511"/>
      <c r="M2519" s="511"/>
      <c r="N2519" s="511"/>
      <c r="O2519" s="511"/>
      <c r="P2519" s="602"/>
    </row>
    <row r="2520" ht="15.75" customHeight="1">
      <c r="A2520" s="1"/>
      <c r="B2520" s="511"/>
      <c r="C2520" s="604"/>
      <c r="D2520" s="513"/>
      <c r="E2520" s="514"/>
      <c r="F2520" s="514"/>
      <c r="G2520" s="514"/>
      <c r="H2520" s="514"/>
      <c r="I2520" s="514"/>
      <c r="J2520" s="511"/>
      <c r="K2520" s="511"/>
      <c r="L2520" s="511"/>
      <c r="M2520" s="511"/>
      <c r="N2520" s="511"/>
      <c r="O2520" s="511"/>
      <c r="P2520" s="602"/>
    </row>
    <row r="2521" ht="15.75" customHeight="1">
      <c r="A2521" s="1"/>
      <c r="B2521" s="511"/>
      <c r="C2521" s="604"/>
      <c r="D2521" s="513"/>
      <c r="E2521" s="514"/>
      <c r="F2521" s="514"/>
      <c r="G2521" s="514"/>
      <c r="H2521" s="514"/>
      <c r="I2521" s="514"/>
      <c r="J2521" s="511"/>
      <c r="K2521" s="511"/>
      <c r="L2521" s="511"/>
      <c r="M2521" s="511"/>
      <c r="N2521" s="511"/>
      <c r="O2521" s="511"/>
      <c r="P2521" s="602"/>
    </row>
    <row r="2522" ht="15.75" customHeight="1">
      <c r="A2522" s="1"/>
      <c r="B2522" s="511"/>
      <c r="C2522" s="604"/>
      <c r="D2522" s="513"/>
      <c r="E2522" s="514"/>
      <c r="F2522" s="514"/>
      <c r="G2522" s="514"/>
      <c r="H2522" s="514"/>
      <c r="I2522" s="514"/>
      <c r="J2522" s="511"/>
      <c r="K2522" s="511"/>
      <c r="L2522" s="511"/>
      <c r="M2522" s="511"/>
      <c r="N2522" s="511"/>
      <c r="O2522" s="511"/>
      <c r="P2522" s="602"/>
    </row>
    <row r="2523" ht="15.75" customHeight="1">
      <c r="A2523" s="1"/>
      <c r="B2523" s="511"/>
      <c r="C2523" s="603">
        <v>21.083333333333336</v>
      </c>
      <c r="D2523" s="513"/>
      <c r="E2523" s="514"/>
      <c r="F2523" s="514"/>
      <c r="G2523" s="514"/>
      <c r="H2523" s="514"/>
      <c r="I2523" s="514"/>
      <c r="J2523" s="511"/>
      <c r="K2523" s="511"/>
      <c r="L2523" s="511"/>
      <c r="M2523" s="511"/>
      <c r="N2523" s="511"/>
      <c r="O2523" s="511"/>
      <c r="P2523" s="602"/>
    </row>
    <row r="2524" ht="15.75" customHeight="1">
      <c r="A2524" s="1"/>
      <c r="B2524" s="511"/>
      <c r="C2524" s="604"/>
      <c r="D2524" s="513"/>
      <c r="E2524" s="514"/>
      <c r="F2524" s="514"/>
      <c r="G2524" s="514"/>
      <c r="H2524" s="514"/>
      <c r="I2524" s="514"/>
      <c r="J2524" s="511"/>
      <c r="K2524" s="511"/>
      <c r="L2524" s="511"/>
      <c r="M2524" s="511"/>
      <c r="N2524" s="511"/>
      <c r="O2524" s="511"/>
      <c r="P2524" s="602"/>
    </row>
    <row r="2525" ht="15.75" customHeight="1">
      <c r="A2525" s="1"/>
      <c r="B2525" s="511"/>
      <c r="C2525" s="604"/>
      <c r="D2525" s="513"/>
      <c r="E2525" s="514"/>
      <c r="F2525" s="514"/>
      <c r="G2525" s="514"/>
      <c r="H2525" s="514"/>
      <c r="I2525" s="514"/>
      <c r="J2525" s="511"/>
      <c r="K2525" s="511"/>
      <c r="L2525" s="511"/>
      <c r="M2525" s="511"/>
      <c r="N2525" s="511"/>
      <c r="O2525" s="511"/>
      <c r="P2525" s="602"/>
    </row>
    <row r="2526" ht="15.75" customHeight="1">
      <c r="A2526" s="1"/>
      <c r="B2526" s="511"/>
      <c r="C2526" s="604"/>
      <c r="D2526" s="513"/>
      <c r="E2526" s="514"/>
      <c r="F2526" s="514"/>
      <c r="G2526" s="514"/>
      <c r="H2526" s="514"/>
      <c r="I2526" s="514"/>
      <c r="J2526" s="511"/>
      <c r="K2526" s="511"/>
      <c r="L2526" s="511"/>
      <c r="M2526" s="511"/>
      <c r="N2526" s="511"/>
      <c r="O2526" s="511"/>
      <c r="P2526" s="602"/>
    </row>
    <row r="2527" ht="15.75" customHeight="1">
      <c r="A2527" s="1"/>
      <c r="B2527" s="511"/>
      <c r="C2527" s="604"/>
      <c r="D2527" s="513"/>
      <c r="E2527" s="514"/>
      <c r="F2527" s="514"/>
      <c r="G2527" s="514"/>
      <c r="H2527" s="514"/>
      <c r="I2527" s="514"/>
      <c r="J2527" s="511"/>
      <c r="K2527" s="511"/>
      <c r="L2527" s="511"/>
      <c r="M2527" s="511"/>
      <c r="N2527" s="511"/>
      <c r="O2527" s="511"/>
      <c r="P2527" s="602"/>
    </row>
    <row r="2528" ht="15.75" customHeight="1">
      <c r="A2528" s="1"/>
      <c r="B2528" s="511"/>
      <c r="C2528" s="604"/>
      <c r="D2528" s="513"/>
      <c r="E2528" s="514"/>
      <c r="F2528" s="514"/>
      <c r="G2528" s="514"/>
      <c r="H2528" s="514"/>
      <c r="I2528" s="514"/>
      <c r="J2528" s="511"/>
      <c r="K2528" s="511"/>
      <c r="L2528" s="511"/>
      <c r="M2528" s="511"/>
      <c r="N2528" s="511"/>
      <c r="O2528" s="511"/>
      <c r="P2528" s="602"/>
    </row>
    <row r="2529" ht="15.75" customHeight="1">
      <c r="A2529" s="1"/>
      <c r="B2529" s="511"/>
      <c r="C2529" s="604"/>
      <c r="D2529" s="513"/>
      <c r="E2529" s="514"/>
      <c r="F2529" s="514"/>
      <c r="G2529" s="514"/>
      <c r="H2529" s="514"/>
      <c r="I2529" s="514"/>
      <c r="J2529" s="511"/>
      <c r="K2529" s="511"/>
      <c r="L2529" s="511"/>
      <c r="M2529" s="511"/>
      <c r="N2529" s="511"/>
      <c r="O2529" s="511"/>
      <c r="P2529" s="602"/>
    </row>
    <row r="2530" ht="15.75" customHeight="1">
      <c r="A2530" s="1"/>
      <c r="B2530" s="511"/>
      <c r="C2530" s="604"/>
      <c r="D2530" s="513"/>
      <c r="E2530" s="514"/>
      <c r="F2530" s="514"/>
      <c r="G2530" s="514"/>
      <c r="H2530" s="514"/>
      <c r="I2530" s="514"/>
      <c r="J2530" s="511"/>
      <c r="K2530" s="511"/>
      <c r="L2530" s="511"/>
      <c r="M2530" s="511"/>
      <c r="N2530" s="511"/>
      <c r="O2530" s="511"/>
      <c r="P2530" s="602"/>
    </row>
    <row r="2531" ht="15.75" customHeight="1">
      <c r="A2531" s="1"/>
      <c r="B2531" s="511"/>
      <c r="C2531" s="604"/>
      <c r="D2531" s="513"/>
      <c r="E2531" s="514"/>
      <c r="F2531" s="514"/>
      <c r="G2531" s="514"/>
      <c r="H2531" s="514"/>
      <c r="I2531" s="514"/>
      <c r="J2531" s="511"/>
      <c r="K2531" s="511"/>
      <c r="L2531" s="511"/>
      <c r="M2531" s="511"/>
      <c r="N2531" s="511"/>
      <c r="O2531" s="511"/>
      <c r="P2531" s="602"/>
    </row>
    <row r="2532" ht="15.75" customHeight="1">
      <c r="A2532" s="1"/>
      <c r="B2532" s="511"/>
      <c r="C2532" s="604"/>
      <c r="D2532" s="513"/>
      <c r="E2532" s="514"/>
      <c r="F2532" s="514"/>
      <c r="G2532" s="514"/>
      <c r="H2532" s="514"/>
      <c r="I2532" s="514"/>
      <c r="J2532" s="511"/>
      <c r="K2532" s="511"/>
      <c r="L2532" s="511"/>
      <c r="M2532" s="511"/>
      <c r="N2532" s="511"/>
      <c r="O2532" s="511"/>
      <c r="P2532" s="602"/>
    </row>
    <row r="2533" ht="15.75" customHeight="1">
      <c r="A2533" s="1"/>
      <c r="B2533" s="511"/>
      <c r="C2533" s="604"/>
      <c r="D2533" s="513"/>
      <c r="E2533" s="514"/>
      <c r="F2533" s="514"/>
      <c r="G2533" s="514"/>
      <c r="H2533" s="514"/>
      <c r="I2533" s="514"/>
      <c r="J2533" s="511"/>
      <c r="K2533" s="511"/>
      <c r="L2533" s="511"/>
      <c r="M2533" s="511"/>
      <c r="N2533" s="511"/>
      <c r="O2533" s="511"/>
      <c r="P2533" s="602"/>
    </row>
    <row r="2534" ht="15.75" customHeight="1">
      <c r="A2534" s="1"/>
      <c r="B2534" s="511"/>
      <c r="C2534" s="604"/>
      <c r="D2534" s="513"/>
      <c r="E2534" s="514"/>
      <c r="F2534" s="514"/>
      <c r="G2534" s="514"/>
      <c r="H2534" s="514"/>
      <c r="I2534" s="514"/>
      <c r="J2534" s="511"/>
      <c r="K2534" s="511"/>
      <c r="L2534" s="511"/>
      <c r="M2534" s="511"/>
      <c r="N2534" s="511"/>
      <c r="O2534" s="511"/>
      <c r="P2534" s="602"/>
    </row>
    <row r="2535" ht="15.75" customHeight="1">
      <c r="A2535" s="1"/>
      <c r="B2535" s="511"/>
      <c r="C2535" s="603">
        <v>22.272727272727273</v>
      </c>
      <c r="D2535" s="513"/>
      <c r="E2535" s="514"/>
      <c r="F2535" s="514"/>
      <c r="G2535" s="514"/>
      <c r="H2535" s="514"/>
      <c r="I2535" s="514"/>
      <c r="J2535" s="511"/>
      <c r="K2535" s="511"/>
      <c r="L2535" s="511"/>
      <c r="M2535" s="511"/>
      <c r="N2535" s="511"/>
      <c r="O2535" s="511"/>
      <c r="P2535" s="602"/>
    </row>
    <row r="2536" ht="15.75" customHeight="1">
      <c r="A2536" s="1"/>
      <c r="B2536" s="511"/>
      <c r="C2536" s="604"/>
      <c r="D2536" s="513"/>
      <c r="E2536" s="514"/>
      <c r="F2536" s="514"/>
      <c r="G2536" s="514"/>
      <c r="H2536" s="514"/>
      <c r="I2536" s="514"/>
      <c r="J2536" s="511"/>
      <c r="K2536" s="511"/>
      <c r="L2536" s="511"/>
      <c r="M2536" s="511"/>
      <c r="N2536" s="511"/>
      <c r="O2536" s="511"/>
      <c r="P2536" s="602"/>
    </row>
    <row r="2537" ht="15.75" customHeight="1">
      <c r="A2537" s="1"/>
      <c r="B2537" s="511"/>
      <c r="C2537" s="604"/>
      <c r="D2537" s="513"/>
      <c r="E2537" s="514"/>
      <c r="F2537" s="514"/>
      <c r="G2537" s="514"/>
      <c r="H2537" s="514"/>
      <c r="I2537" s="514"/>
      <c r="J2537" s="511"/>
      <c r="K2537" s="511"/>
      <c r="L2537" s="511"/>
      <c r="M2537" s="511"/>
      <c r="N2537" s="511"/>
      <c r="O2537" s="511"/>
      <c r="P2537" s="602"/>
    </row>
    <row r="2538" ht="15.75" customHeight="1">
      <c r="A2538" s="1"/>
      <c r="B2538" s="511"/>
      <c r="C2538" s="604"/>
      <c r="D2538" s="513"/>
      <c r="E2538" s="514"/>
      <c r="F2538" s="514"/>
      <c r="G2538" s="514"/>
      <c r="H2538" s="514"/>
      <c r="I2538" s="514"/>
      <c r="J2538" s="511"/>
      <c r="K2538" s="511"/>
      <c r="L2538" s="511"/>
      <c r="M2538" s="511"/>
      <c r="N2538" s="511"/>
      <c r="O2538" s="511"/>
      <c r="P2538" s="602"/>
    </row>
    <row r="2539" ht="15.75" customHeight="1">
      <c r="A2539" s="1"/>
      <c r="B2539" s="511"/>
      <c r="C2539" s="604"/>
      <c r="D2539" s="513"/>
      <c r="E2539" s="514"/>
      <c r="F2539" s="514"/>
      <c r="G2539" s="514"/>
      <c r="H2539" s="514"/>
      <c r="I2539" s="514"/>
      <c r="J2539" s="511"/>
      <c r="K2539" s="511"/>
      <c r="L2539" s="511"/>
      <c r="M2539" s="511"/>
      <c r="N2539" s="511"/>
      <c r="O2539" s="511"/>
      <c r="P2539" s="602"/>
    </row>
    <row r="2540" ht="15.75" customHeight="1">
      <c r="A2540" s="1"/>
      <c r="B2540" s="511"/>
      <c r="C2540" s="604"/>
      <c r="D2540" s="513"/>
      <c r="E2540" s="514"/>
      <c r="F2540" s="514"/>
      <c r="G2540" s="514"/>
      <c r="H2540" s="514"/>
      <c r="I2540" s="514"/>
      <c r="J2540" s="511"/>
      <c r="K2540" s="511"/>
      <c r="L2540" s="511"/>
      <c r="M2540" s="511"/>
      <c r="N2540" s="511"/>
      <c r="O2540" s="511"/>
      <c r="P2540" s="602"/>
    </row>
    <row r="2541" ht="15.75" customHeight="1">
      <c r="A2541" s="1"/>
      <c r="B2541" s="511"/>
      <c r="C2541" s="604"/>
      <c r="D2541" s="513"/>
      <c r="E2541" s="514"/>
      <c r="F2541" s="514"/>
      <c r="G2541" s="514"/>
      <c r="H2541" s="514"/>
      <c r="I2541" s="514"/>
      <c r="J2541" s="511"/>
      <c r="K2541" s="511"/>
      <c r="L2541" s="511"/>
      <c r="M2541" s="511"/>
      <c r="N2541" s="511"/>
      <c r="O2541" s="511"/>
      <c r="P2541" s="602"/>
    </row>
    <row r="2542" ht="15.75" customHeight="1">
      <c r="A2542" s="1"/>
      <c r="B2542" s="511"/>
      <c r="C2542" s="604"/>
      <c r="D2542" s="513"/>
      <c r="E2542" s="514"/>
      <c r="F2542" s="514"/>
      <c r="G2542" s="514"/>
      <c r="H2542" s="514"/>
      <c r="I2542" s="514"/>
      <c r="J2542" s="511"/>
      <c r="K2542" s="511"/>
      <c r="L2542" s="511"/>
      <c r="M2542" s="511"/>
      <c r="N2542" s="511"/>
      <c r="O2542" s="511"/>
      <c r="P2542" s="602"/>
    </row>
    <row r="2543" ht="15.75" customHeight="1">
      <c r="A2543" s="1"/>
      <c r="B2543" s="511"/>
      <c r="C2543" s="604"/>
      <c r="D2543" s="513"/>
      <c r="E2543" s="514"/>
      <c r="F2543" s="514"/>
      <c r="G2543" s="514"/>
      <c r="H2543" s="514"/>
      <c r="I2543" s="514"/>
      <c r="J2543" s="511"/>
      <c r="K2543" s="511"/>
      <c r="L2543" s="511"/>
      <c r="M2543" s="511"/>
      <c r="N2543" s="511"/>
      <c r="O2543" s="511"/>
      <c r="P2543" s="602"/>
    </row>
    <row r="2544" ht="15.75" customHeight="1">
      <c r="A2544" s="1"/>
      <c r="B2544" s="511"/>
      <c r="C2544" s="604"/>
      <c r="D2544" s="513"/>
      <c r="E2544" s="514"/>
      <c r="F2544" s="514"/>
      <c r="G2544" s="514"/>
      <c r="H2544" s="514"/>
      <c r="I2544" s="514"/>
      <c r="J2544" s="511"/>
      <c r="K2544" s="511"/>
      <c r="L2544" s="511"/>
      <c r="M2544" s="511"/>
      <c r="N2544" s="511"/>
      <c r="O2544" s="511"/>
      <c r="P2544" s="602"/>
    </row>
    <row r="2545" ht="15.75" customHeight="1">
      <c r="A2545" s="1"/>
      <c r="B2545" s="511"/>
      <c r="C2545" s="604"/>
      <c r="D2545" s="513"/>
      <c r="E2545" s="514"/>
      <c r="F2545" s="514"/>
      <c r="G2545" s="514"/>
      <c r="H2545" s="514"/>
      <c r="I2545" s="514"/>
      <c r="J2545" s="511"/>
      <c r="K2545" s="511"/>
      <c r="L2545" s="511"/>
      <c r="M2545" s="511"/>
      <c r="N2545" s="511"/>
      <c r="O2545" s="511"/>
      <c r="P2545" s="602"/>
    </row>
    <row r="2546" ht="15.75" customHeight="1">
      <c r="A2546" s="1"/>
      <c r="B2546" s="511"/>
      <c r="C2546" s="603">
        <v>22.583333333333336</v>
      </c>
      <c r="D2546" s="513"/>
      <c r="E2546" s="514"/>
      <c r="F2546" s="514"/>
      <c r="G2546" s="514"/>
      <c r="H2546" s="514"/>
      <c r="I2546" s="514"/>
      <c r="J2546" s="511"/>
      <c r="K2546" s="511"/>
      <c r="L2546" s="511"/>
      <c r="M2546" s="511"/>
      <c r="N2546" s="511"/>
      <c r="O2546" s="511"/>
      <c r="P2546" s="602"/>
    </row>
    <row r="2547" ht="15.75" customHeight="1">
      <c r="A2547" s="1"/>
      <c r="B2547" s="511"/>
      <c r="C2547" s="604"/>
      <c r="D2547" s="513"/>
      <c r="E2547" s="514"/>
      <c r="F2547" s="514"/>
      <c r="G2547" s="514"/>
      <c r="H2547" s="514"/>
      <c r="I2547" s="514"/>
      <c r="J2547" s="511"/>
      <c r="K2547" s="511"/>
      <c r="L2547" s="511"/>
      <c r="M2547" s="511"/>
      <c r="N2547" s="511"/>
      <c r="O2547" s="511"/>
      <c r="P2547" s="602"/>
    </row>
    <row r="2548" ht="15.75" customHeight="1">
      <c r="A2548" s="1"/>
      <c r="B2548" s="511"/>
      <c r="C2548" s="604"/>
      <c r="D2548" s="513"/>
      <c r="E2548" s="514"/>
      <c r="F2548" s="514"/>
      <c r="G2548" s="514"/>
      <c r="H2548" s="514"/>
      <c r="I2548" s="514"/>
      <c r="J2548" s="511"/>
      <c r="K2548" s="511"/>
      <c r="L2548" s="511"/>
      <c r="M2548" s="511"/>
      <c r="N2548" s="511"/>
      <c r="O2548" s="511"/>
      <c r="P2548" s="602"/>
    </row>
    <row r="2549" ht="15.75" customHeight="1">
      <c r="A2549" s="1"/>
      <c r="B2549" s="511"/>
      <c r="C2549" s="604"/>
      <c r="D2549" s="513"/>
      <c r="E2549" s="514"/>
      <c r="F2549" s="514"/>
      <c r="G2549" s="514"/>
      <c r="H2549" s="514"/>
      <c r="I2549" s="514"/>
      <c r="J2549" s="511"/>
      <c r="K2549" s="511"/>
      <c r="L2549" s="511"/>
      <c r="M2549" s="511"/>
      <c r="N2549" s="511"/>
      <c r="O2549" s="511"/>
      <c r="P2549" s="602"/>
    </row>
    <row r="2550" ht="15.75" customHeight="1">
      <c r="A2550" s="1"/>
      <c r="B2550" s="511"/>
      <c r="C2550" s="604"/>
      <c r="D2550" s="513"/>
      <c r="E2550" s="514"/>
      <c r="F2550" s="514"/>
      <c r="G2550" s="514"/>
      <c r="H2550" s="514"/>
      <c r="I2550" s="514"/>
      <c r="J2550" s="511"/>
      <c r="K2550" s="511"/>
      <c r="L2550" s="511"/>
      <c r="M2550" s="511"/>
      <c r="N2550" s="511"/>
      <c r="O2550" s="511"/>
      <c r="P2550" s="602"/>
    </row>
    <row r="2551" ht="15.75" customHeight="1">
      <c r="A2551" s="1"/>
      <c r="B2551" s="511"/>
      <c r="C2551" s="604"/>
      <c r="D2551" s="513"/>
      <c r="E2551" s="514"/>
      <c r="F2551" s="514"/>
      <c r="G2551" s="514"/>
      <c r="H2551" s="514"/>
      <c r="I2551" s="514"/>
      <c r="J2551" s="511"/>
      <c r="K2551" s="511"/>
      <c r="L2551" s="511"/>
      <c r="M2551" s="511"/>
      <c r="N2551" s="511"/>
      <c r="O2551" s="511"/>
      <c r="P2551" s="602"/>
    </row>
    <row r="2552" ht="15.75" customHeight="1">
      <c r="A2552" s="1"/>
      <c r="B2552" s="511"/>
      <c r="C2552" s="604"/>
      <c r="D2552" s="513"/>
      <c r="E2552" s="514"/>
      <c r="F2552" s="514"/>
      <c r="G2552" s="514"/>
      <c r="H2552" s="514"/>
      <c r="I2552" s="514"/>
      <c r="J2552" s="511"/>
      <c r="K2552" s="511"/>
      <c r="L2552" s="511"/>
      <c r="M2552" s="511"/>
      <c r="N2552" s="511"/>
      <c r="O2552" s="511"/>
      <c r="P2552" s="602"/>
    </row>
    <row r="2553" ht="15.75" customHeight="1">
      <c r="A2553" s="1"/>
      <c r="B2553" s="511"/>
      <c r="C2553" s="604"/>
      <c r="D2553" s="513"/>
      <c r="E2553" s="514"/>
      <c r="F2553" s="514"/>
      <c r="G2553" s="514"/>
      <c r="H2553" s="514"/>
      <c r="I2553" s="514"/>
      <c r="J2553" s="511"/>
      <c r="K2553" s="511"/>
      <c r="L2553" s="511"/>
      <c r="M2553" s="511"/>
      <c r="N2553" s="511"/>
      <c r="O2553" s="511"/>
      <c r="P2553" s="602"/>
    </row>
    <row r="2554" ht="15.75" customHeight="1">
      <c r="A2554" s="1"/>
      <c r="B2554" s="511"/>
      <c r="C2554" s="604"/>
      <c r="D2554" s="513"/>
      <c r="E2554" s="514"/>
      <c r="F2554" s="514"/>
      <c r="G2554" s="514"/>
      <c r="H2554" s="514"/>
      <c r="I2554" s="514"/>
      <c r="J2554" s="511"/>
      <c r="K2554" s="511"/>
      <c r="L2554" s="511"/>
      <c r="M2554" s="511"/>
      <c r="N2554" s="511"/>
      <c r="O2554" s="511"/>
      <c r="P2554" s="602"/>
    </row>
    <row r="2555" ht="15.75" customHeight="1">
      <c r="A2555" s="1"/>
      <c r="B2555" s="511"/>
      <c r="C2555" s="604"/>
      <c r="D2555" s="513"/>
      <c r="E2555" s="514"/>
      <c r="F2555" s="514"/>
      <c r="G2555" s="514"/>
      <c r="H2555" s="514"/>
      <c r="I2555" s="514"/>
      <c r="J2555" s="511"/>
      <c r="K2555" s="511"/>
      <c r="L2555" s="511"/>
      <c r="M2555" s="511"/>
      <c r="N2555" s="511"/>
      <c r="O2555" s="511"/>
      <c r="P2555" s="602"/>
    </row>
    <row r="2556" ht="15.75" customHeight="1">
      <c r="A2556" s="1"/>
      <c r="B2556" s="511"/>
      <c r="C2556" s="604"/>
      <c r="D2556" s="513"/>
      <c r="E2556" s="514"/>
      <c r="F2556" s="514"/>
      <c r="G2556" s="514"/>
      <c r="H2556" s="514"/>
      <c r="I2556" s="514"/>
      <c r="J2556" s="511"/>
      <c r="K2556" s="511"/>
      <c r="L2556" s="511"/>
      <c r="M2556" s="511"/>
      <c r="N2556" s="511"/>
      <c r="O2556" s="511"/>
      <c r="P2556" s="602"/>
    </row>
    <row r="2557" ht="15.75" customHeight="1">
      <c r="A2557" s="1"/>
      <c r="B2557" s="511"/>
      <c r="C2557" s="604"/>
      <c r="D2557" s="513"/>
      <c r="E2557" s="514"/>
      <c r="F2557" s="514"/>
      <c r="G2557" s="514"/>
      <c r="H2557" s="514"/>
      <c r="I2557" s="514"/>
      <c r="J2557" s="511"/>
      <c r="K2557" s="511"/>
      <c r="L2557" s="511"/>
      <c r="M2557" s="511"/>
      <c r="N2557" s="511"/>
      <c r="O2557" s="511"/>
      <c r="P2557" s="602"/>
    </row>
    <row r="2558" ht="15.75" customHeight="1">
      <c r="A2558" s="1"/>
      <c r="B2558" s="511"/>
      <c r="C2558" s="603">
        <v>21.083333333333336</v>
      </c>
      <c r="D2558" s="513"/>
      <c r="E2558" s="514"/>
      <c r="F2558" s="514"/>
      <c r="G2558" s="514"/>
      <c r="H2558" s="514"/>
      <c r="I2558" s="514"/>
      <c r="J2558" s="511"/>
      <c r="K2558" s="511"/>
      <c r="L2558" s="511"/>
      <c r="M2558" s="511"/>
      <c r="N2558" s="511"/>
      <c r="O2558" s="511"/>
      <c r="P2558" s="602"/>
    </row>
    <row r="2559" ht="15.75" customHeight="1">
      <c r="A2559" s="1"/>
      <c r="B2559" s="511"/>
      <c r="C2559" s="604"/>
      <c r="D2559" s="513"/>
      <c r="E2559" s="514"/>
      <c r="F2559" s="514"/>
      <c r="G2559" s="514"/>
      <c r="H2559" s="514"/>
      <c r="I2559" s="514"/>
      <c r="J2559" s="511"/>
      <c r="K2559" s="511"/>
      <c r="L2559" s="511"/>
      <c r="M2559" s="511"/>
      <c r="N2559" s="511"/>
      <c r="O2559" s="511"/>
      <c r="P2559" s="602"/>
    </row>
    <row r="2560" ht="15.75" customHeight="1">
      <c r="A2560" s="1"/>
      <c r="B2560" s="511"/>
      <c r="C2560" s="604"/>
      <c r="D2560" s="513"/>
      <c r="E2560" s="514"/>
      <c r="F2560" s="514"/>
      <c r="G2560" s="514"/>
      <c r="H2560" s="514"/>
      <c r="I2560" s="514"/>
      <c r="J2560" s="511"/>
      <c r="K2560" s="511"/>
      <c r="L2560" s="511"/>
      <c r="M2560" s="511"/>
      <c r="N2560" s="511"/>
      <c r="O2560" s="511"/>
      <c r="P2560" s="602"/>
    </row>
    <row r="2561" ht="15.75" customHeight="1">
      <c r="A2561" s="1"/>
      <c r="B2561" s="511"/>
      <c r="C2561" s="604"/>
      <c r="D2561" s="513"/>
      <c r="E2561" s="514"/>
      <c r="F2561" s="514"/>
      <c r="G2561" s="514"/>
      <c r="H2561" s="514"/>
      <c r="I2561" s="514"/>
      <c r="J2561" s="511"/>
      <c r="K2561" s="511"/>
      <c r="L2561" s="511"/>
      <c r="M2561" s="511"/>
      <c r="N2561" s="511"/>
      <c r="O2561" s="511"/>
      <c r="P2561" s="602"/>
    </row>
    <row r="2562" ht="15.75" customHeight="1">
      <c r="A2562" s="1"/>
      <c r="B2562" s="511"/>
      <c r="C2562" s="604"/>
      <c r="D2562" s="513"/>
      <c r="E2562" s="514"/>
      <c r="F2562" s="514"/>
      <c r="G2562" s="514"/>
      <c r="H2562" s="514"/>
      <c r="I2562" s="514"/>
      <c r="J2562" s="511"/>
      <c r="K2562" s="511"/>
      <c r="L2562" s="511"/>
      <c r="M2562" s="511"/>
      <c r="N2562" s="511"/>
      <c r="O2562" s="511"/>
      <c r="P2562" s="602"/>
    </row>
    <row r="2563" ht="15.75" customHeight="1">
      <c r="A2563" s="1"/>
      <c r="B2563" s="511"/>
      <c r="C2563" s="604"/>
      <c r="D2563" s="513"/>
      <c r="E2563" s="514"/>
      <c r="F2563" s="514"/>
      <c r="G2563" s="514"/>
      <c r="H2563" s="514"/>
      <c r="I2563" s="514"/>
      <c r="J2563" s="511"/>
      <c r="K2563" s="511"/>
      <c r="L2563" s="511"/>
      <c r="M2563" s="511"/>
      <c r="N2563" s="511"/>
      <c r="O2563" s="511"/>
      <c r="P2563" s="602"/>
    </row>
    <row r="2564" ht="15.75" customHeight="1">
      <c r="A2564" s="1"/>
      <c r="B2564" s="511"/>
      <c r="C2564" s="604"/>
      <c r="D2564" s="513"/>
      <c r="E2564" s="514"/>
      <c r="F2564" s="514"/>
      <c r="G2564" s="514"/>
      <c r="H2564" s="514"/>
      <c r="I2564" s="514"/>
      <c r="J2564" s="511"/>
      <c r="K2564" s="511"/>
      <c r="L2564" s="511"/>
      <c r="M2564" s="511"/>
      <c r="N2564" s="511"/>
      <c r="O2564" s="511"/>
      <c r="P2564" s="602"/>
    </row>
    <row r="2565" ht="15.75" customHeight="1">
      <c r="A2565" s="1"/>
      <c r="B2565" s="511"/>
      <c r="C2565" s="604"/>
      <c r="D2565" s="513"/>
      <c r="E2565" s="514"/>
      <c r="F2565" s="514"/>
      <c r="G2565" s="514"/>
      <c r="H2565" s="514"/>
      <c r="I2565" s="514"/>
      <c r="J2565" s="511"/>
      <c r="K2565" s="511"/>
      <c r="L2565" s="511"/>
      <c r="M2565" s="511"/>
      <c r="N2565" s="511"/>
      <c r="O2565" s="511"/>
      <c r="P2565" s="602"/>
    </row>
    <row r="2566" ht="15.75" customHeight="1">
      <c r="A2566" s="1"/>
      <c r="B2566" s="511"/>
      <c r="C2566" s="604"/>
      <c r="D2566" s="513"/>
      <c r="E2566" s="514"/>
      <c r="F2566" s="514"/>
      <c r="G2566" s="514"/>
      <c r="H2566" s="514"/>
      <c r="I2566" s="514"/>
      <c r="J2566" s="511"/>
      <c r="K2566" s="511"/>
      <c r="L2566" s="511"/>
      <c r="M2566" s="511"/>
      <c r="N2566" s="511"/>
      <c r="O2566" s="511"/>
      <c r="P2566" s="602"/>
    </row>
    <row r="2567" ht="15.75" customHeight="1">
      <c r="A2567" s="1"/>
      <c r="B2567" s="511"/>
      <c r="C2567" s="604"/>
      <c r="D2567" s="513"/>
      <c r="E2567" s="514"/>
      <c r="F2567" s="514"/>
      <c r="G2567" s="514"/>
      <c r="H2567" s="514"/>
      <c r="I2567" s="514"/>
      <c r="J2567" s="511"/>
      <c r="K2567" s="511"/>
      <c r="L2567" s="511"/>
      <c r="M2567" s="511"/>
      <c r="N2567" s="511"/>
      <c r="O2567" s="511"/>
      <c r="P2567" s="602"/>
    </row>
    <row r="2568" ht="15.75" customHeight="1">
      <c r="A2568" s="1"/>
      <c r="B2568" s="511"/>
      <c r="C2568" s="604"/>
      <c r="D2568" s="513"/>
      <c r="E2568" s="514"/>
      <c r="F2568" s="514"/>
      <c r="G2568" s="514"/>
      <c r="H2568" s="514"/>
      <c r="I2568" s="514"/>
      <c r="J2568" s="511"/>
      <c r="K2568" s="511"/>
      <c r="L2568" s="511"/>
      <c r="M2568" s="511"/>
      <c r="N2568" s="511"/>
      <c r="O2568" s="511"/>
      <c r="P2568" s="602"/>
    </row>
    <row r="2569" ht="15.75" customHeight="1">
      <c r="A2569" s="1"/>
      <c r="B2569" s="511"/>
      <c r="C2569" s="604"/>
      <c r="D2569" s="513"/>
      <c r="E2569" s="514"/>
      <c r="F2569" s="514"/>
      <c r="G2569" s="514"/>
      <c r="H2569" s="514"/>
      <c r="I2569" s="514"/>
      <c r="J2569" s="511"/>
      <c r="K2569" s="511"/>
      <c r="L2569" s="511"/>
      <c r="M2569" s="511"/>
      <c r="N2569" s="511"/>
      <c r="O2569" s="511"/>
      <c r="P2569" s="602"/>
    </row>
    <row r="2570" ht="15.75" customHeight="1">
      <c r="A2570" s="1"/>
      <c r="B2570" s="511"/>
      <c r="C2570" s="603">
        <v>21.333333333333336</v>
      </c>
      <c r="D2570" s="513"/>
      <c r="E2570" s="514"/>
      <c r="F2570" s="514"/>
      <c r="G2570" s="514"/>
      <c r="H2570" s="514"/>
      <c r="I2570" s="514"/>
      <c r="J2570" s="511"/>
      <c r="K2570" s="511"/>
      <c r="L2570" s="511"/>
      <c r="M2570" s="511"/>
      <c r="N2570" s="511"/>
      <c r="O2570" s="511"/>
      <c r="P2570" s="602"/>
    </row>
    <row r="2571" ht="15.75" customHeight="1">
      <c r="A2571" s="1"/>
      <c r="B2571" s="511"/>
      <c r="C2571" s="604"/>
      <c r="D2571" s="513"/>
      <c r="E2571" s="514"/>
      <c r="F2571" s="514"/>
      <c r="G2571" s="514"/>
      <c r="H2571" s="514"/>
      <c r="I2571" s="514"/>
      <c r="J2571" s="511"/>
      <c r="K2571" s="511"/>
      <c r="L2571" s="511"/>
      <c r="M2571" s="511"/>
      <c r="N2571" s="511"/>
      <c r="O2571" s="511"/>
      <c r="P2571" s="602"/>
    </row>
    <row r="2572" ht="15.75" customHeight="1">
      <c r="A2572" s="1"/>
      <c r="B2572" s="511"/>
      <c r="C2572" s="604"/>
      <c r="D2572" s="513"/>
      <c r="E2572" s="514"/>
      <c r="F2572" s="514"/>
      <c r="G2572" s="514"/>
      <c r="H2572" s="514"/>
      <c r="I2572" s="514"/>
      <c r="J2572" s="511"/>
      <c r="K2572" s="511"/>
      <c r="L2572" s="511"/>
      <c r="M2572" s="511"/>
      <c r="N2572" s="511"/>
      <c r="O2572" s="511"/>
      <c r="P2572" s="602"/>
    </row>
    <row r="2573" ht="15.75" customHeight="1">
      <c r="A2573" s="1"/>
      <c r="B2573" s="511"/>
      <c r="C2573" s="604"/>
      <c r="D2573" s="513"/>
      <c r="E2573" s="514"/>
      <c r="F2573" s="514"/>
      <c r="G2573" s="514"/>
      <c r="H2573" s="514"/>
      <c r="I2573" s="514"/>
      <c r="J2573" s="511"/>
      <c r="K2573" s="511"/>
      <c r="L2573" s="511"/>
      <c r="M2573" s="511"/>
      <c r="N2573" s="511"/>
      <c r="O2573" s="511"/>
      <c r="P2573" s="602"/>
    </row>
    <row r="2574" ht="15.75" customHeight="1">
      <c r="A2574" s="1"/>
      <c r="B2574" s="511"/>
      <c r="C2574" s="604"/>
      <c r="D2574" s="513"/>
      <c r="E2574" s="514"/>
      <c r="F2574" s="514"/>
      <c r="G2574" s="514"/>
      <c r="H2574" s="514"/>
      <c r="I2574" s="514"/>
      <c r="J2574" s="511"/>
      <c r="K2574" s="511"/>
      <c r="L2574" s="511"/>
      <c r="M2574" s="511"/>
      <c r="N2574" s="511"/>
      <c r="O2574" s="511"/>
      <c r="P2574" s="602"/>
    </row>
    <row r="2575" ht="15.75" customHeight="1">
      <c r="A2575" s="1"/>
      <c r="B2575" s="511"/>
      <c r="C2575" s="604"/>
      <c r="D2575" s="513"/>
      <c r="E2575" s="514"/>
      <c r="F2575" s="514"/>
      <c r="G2575" s="514"/>
      <c r="H2575" s="514"/>
      <c r="I2575" s="514"/>
      <c r="J2575" s="511"/>
      <c r="K2575" s="511"/>
      <c r="L2575" s="511"/>
      <c r="M2575" s="511"/>
      <c r="N2575" s="511"/>
      <c r="O2575" s="511"/>
      <c r="P2575" s="602"/>
    </row>
    <row r="2576" ht="15.75" customHeight="1">
      <c r="A2576" s="1"/>
      <c r="B2576" s="511"/>
      <c r="C2576" s="604"/>
      <c r="D2576" s="513"/>
      <c r="E2576" s="514"/>
      <c r="F2576" s="514"/>
      <c r="G2576" s="514"/>
      <c r="H2576" s="514"/>
      <c r="I2576" s="514"/>
      <c r="J2576" s="511"/>
      <c r="K2576" s="511"/>
      <c r="L2576" s="511"/>
      <c r="M2576" s="511"/>
      <c r="N2576" s="511"/>
      <c r="O2576" s="511"/>
      <c r="P2576" s="602"/>
    </row>
    <row r="2577" ht="15.75" customHeight="1">
      <c r="A2577" s="1"/>
      <c r="B2577" s="511"/>
      <c r="C2577" s="604"/>
      <c r="D2577" s="513"/>
      <c r="E2577" s="514"/>
      <c r="F2577" s="514"/>
      <c r="G2577" s="514"/>
      <c r="H2577" s="514"/>
      <c r="I2577" s="514"/>
      <c r="J2577" s="511"/>
      <c r="K2577" s="511"/>
      <c r="L2577" s="511"/>
      <c r="M2577" s="511"/>
      <c r="N2577" s="511"/>
      <c r="O2577" s="511"/>
      <c r="P2577" s="602"/>
    </row>
    <row r="2578" ht="15.75" customHeight="1">
      <c r="A2578" s="1"/>
      <c r="B2578" s="511"/>
      <c r="C2578" s="604"/>
      <c r="D2578" s="513"/>
      <c r="E2578" s="514"/>
      <c r="F2578" s="514"/>
      <c r="G2578" s="514"/>
      <c r="H2578" s="514"/>
      <c r="I2578" s="514"/>
      <c r="J2578" s="511"/>
      <c r="K2578" s="511"/>
      <c r="L2578" s="511"/>
      <c r="M2578" s="511"/>
      <c r="N2578" s="511"/>
      <c r="O2578" s="511"/>
      <c r="P2578" s="602"/>
    </row>
    <row r="2579" ht="15.75" customHeight="1">
      <c r="A2579" s="1"/>
      <c r="B2579" s="511"/>
      <c r="C2579" s="604"/>
      <c r="D2579" s="513"/>
      <c r="E2579" s="514"/>
      <c r="F2579" s="514"/>
      <c r="G2579" s="514"/>
      <c r="H2579" s="514"/>
      <c r="I2579" s="514"/>
      <c r="J2579" s="511"/>
      <c r="K2579" s="511"/>
      <c r="L2579" s="511"/>
      <c r="M2579" s="511"/>
      <c r="N2579" s="511"/>
      <c r="O2579" s="511"/>
      <c r="P2579" s="602"/>
    </row>
    <row r="2580" ht="15.75" customHeight="1">
      <c r="A2580" s="1"/>
      <c r="B2580" s="511"/>
      <c r="C2580" s="604"/>
      <c r="D2580" s="513"/>
      <c r="E2580" s="514"/>
      <c r="F2580" s="514"/>
      <c r="G2580" s="514"/>
      <c r="H2580" s="514"/>
      <c r="I2580" s="514"/>
      <c r="J2580" s="511"/>
      <c r="K2580" s="511"/>
      <c r="L2580" s="511"/>
      <c r="M2580" s="511"/>
      <c r="N2580" s="511"/>
      <c r="O2580" s="511"/>
      <c r="P2580" s="602"/>
    </row>
    <row r="2581" ht="15.75" customHeight="1">
      <c r="A2581" s="1"/>
      <c r="B2581" s="511"/>
      <c r="C2581" s="604"/>
      <c r="D2581" s="513"/>
      <c r="E2581" s="514"/>
      <c r="F2581" s="514"/>
      <c r="G2581" s="514"/>
      <c r="H2581" s="514"/>
      <c r="I2581" s="514"/>
      <c r="J2581" s="511"/>
      <c r="K2581" s="511"/>
      <c r="L2581" s="511"/>
      <c r="M2581" s="511"/>
      <c r="N2581" s="511"/>
      <c r="O2581" s="511"/>
      <c r="P2581" s="602"/>
    </row>
    <row r="2582" ht="15.75" customHeight="1">
      <c r="A2582" s="1"/>
      <c r="B2582" s="511"/>
      <c r="C2582" s="603">
        <v>19.0</v>
      </c>
      <c r="D2582" s="513"/>
      <c r="E2582" s="514"/>
      <c r="F2582" s="514"/>
      <c r="G2582" s="514"/>
      <c r="H2582" s="514"/>
      <c r="I2582" s="514"/>
      <c r="J2582" s="511"/>
      <c r="K2582" s="511"/>
      <c r="L2582" s="511"/>
      <c r="M2582" s="511"/>
      <c r="N2582" s="511"/>
      <c r="O2582" s="511"/>
      <c r="P2582" s="602"/>
    </row>
    <row r="2583" ht="15.75" customHeight="1">
      <c r="A2583" s="1"/>
      <c r="B2583" s="511"/>
      <c r="C2583" s="604"/>
      <c r="D2583" s="513"/>
      <c r="E2583" s="514"/>
      <c r="F2583" s="514"/>
      <c r="G2583" s="514"/>
      <c r="H2583" s="514"/>
      <c r="I2583" s="514"/>
      <c r="J2583" s="511"/>
      <c r="K2583" s="511"/>
      <c r="L2583" s="511"/>
      <c r="M2583" s="511"/>
      <c r="N2583" s="511"/>
      <c r="O2583" s="511"/>
      <c r="P2583" s="602"/>
    </row>
    <row r="2584" ht="15.75" customHeight="1">
      <c r="A2584" s="1"/>
      <c r="B2584" s="511"/>
      <c r="C2584" s="604"/>
      <c r="D2584" s="513"/>
      <c r="E2584" s="514"/>
      <c r="F2584" s="514"/>
      <c r="G2584" s="514"/>
      <c r="H2584" s="514"/>
      <c r="I2584" s="514"/>
      <c r="J2584" s="511"/>
      <c r="K2584" s="511"/>
      <c r="L2584" s="511"/>
      <c r="M2584" s="511"/>
      <c r="N2584" s="511"/>
      <c r="O2584" s="511"/>
      <c r="P2584" s="602"/>
    </row>
    <row r="2585" ht="15.75" customHeight="1">
      <c r="A2585" s="1"/>
      <c r="B2585" s="511"/>
      <c r="C2585" s="604"/>
      <c r="D2585" s="513"/>
      <c r="E2585" s="514"/>
      <c r="F2585" s="514"/>
      <c r="G2585" s="514"/>
      <c r="H2585" s="514"/>
      <c r="I2585" s="514"/>
      <c r="J2585" s="511"/>
      <c r="K2585" s="511"/>
      <c r="L2585" s="511"/>
      <c r="M2585" s="511"/>
      <c r="N2585" s="511"/>
      <c r="O2585" s="511"/>
      <c r="P2585" s="602"/>
    </row>
    <row r="2586" ht="15.75" customHeight="1">
      <c r="A2586" s="1"/>
      <c r="B2586" s="511"/>
      <c r="C2586" s="604"/>
      <c r="D2586" s="513"/>
      <c r="E2586" s="514"/>
      <c r="F2586" s="514"/>
      <c r="G2586" s="514"/>
      <c r="H2586" s="514"/>
      <c r="I2586" s="514"/>
      <c r="J2586" s="511"/>
      <c r="K2586" s="511"/>
      <c r="L2586" s="511"/>
      <c r="M2586" s="511"/>
      <c r="N2586" s="511"/>
      <c r="O2586" s="511"/>
      <c r="P2586" s="602"/>
    </row>
    <row r="2587" ht="15.75" customHeight="1">
      <c r="A2587" s="1"/>
      <c r="B2587" s="511"/>
      <c r="C2587" s="604"/>
      <c r="D2587" s="513"/>
      <c r="E2587" s="514"/>
      <c r="F2587" s="514"/>
      <c r="G2587" s="514"/>
      <c r="H2587" s="514"/>
      <c r="I2587" s="514"/>
      <c r="J2587" s="511"/>
      <c r="K2587" s="511"/>
      <c r="L2587" s="511"/>
      <c r="M2587" s="511"/>
      <c r="N2587" s="511"/>
      <c r="O2587" s="511"/>
      <c r="P2587" s="602"/>
    </row>
    <row r="2588" ht="15.75" customHeight="1">
      <c r="A2588" s="1"/>
      <c r="B2588" s="511"/>
      <c r="C2588" s="604"/>
      <c r="D2588" s="513"/>
      <c r="E2588" s="514"/>
      <c r="F2588" s="514"/>
      <c r="G2588" s="514"/>
      <c r="H2588" s="514"/>
      <c r="I2588" s="514"/>
      <c r="J2588" s="511"/>
      <c r="K2588" s="511"/>
      <c r="L2588" s="511"/>
      <c r="M2588" s="511"/>
      <c r="N2588" s="511"/>
      <c r="O2588" s="511"/>
      <c r="P2588" s="602"/>
    </row>
    <row r="2589" ht="15.75" customHeight="1">
      <c r="A2589" s="1"/>
      <c r="B2589" s="511"/>
      <c r="C2589" s="604"/>
      <c r="D2589" s="513"/>
      <c r="E2589" s="514"/>
      <c r="F2589" s="514"/>
      <c r="G2589" s="514"/>
      <c r="H2589" s="514"/>
      <c r="I2589" s="514"/>
      <c r="J2589" s="511"/>
      <c r="K2589" s="511"/>
      <c r="L2589" s="511"/>
      <c r="M2589" s="511"/>
      <c r="N2589" s="511"/>
      <c r="O2589" s="511"/>
      <c r="P2589" s="602"/>
    </row>
    <row r="2590" ht="15.75" customHeight="1">
      <c r="A2590" s="1"/>
      <c r="B2590" s="511"/>
      <c r="C2590" s="604"/>
      <c r="D2590" s="513"/>
      <c r="E2590" s="514"/>
      <c r="F2590" s="514"/>
      <c r="G2590" s="514"/>
      <c r="H2590" s="514"/>
      <c r="I2590" s="514"/>
      <c r="J2590" s="511"/>
      <c r="K2590" s="511"/>
      <c r="L2590" s="511"/>
      <c r="M2590" s="511"/>
      <c r="N2590" s="511"/>
      <c r="O2590" s="511"/>
      <c r="P2590" s="602"/>
    </row>
    <row r="2591" ht="15.75" customHeight="1">
      <c r="A2591" s="1"/>
      <c r="B2591" s="511"/>
      <c r="C2591" s="604"/>
      <c r="D2591" s="513"/>
      <c r="E2591" s="514"/>
      <c r="F2591" s="514"/>
      <c r="G2591" s="514"/>
      <c r="H2591" s="514"/>
      <c r="I2591" s="514"/>
      <c r="J2591" s="511"/>
      <c r="K2591" s="511"/>
      <c r="L2591" s="511"/>
      <c r="M2591" s="511"/>
      <c r="N2591" s="511"/>
      <c r="O2591" s="511"/>
      <c r="P2591" s="602"/>
    </row>
    <row r="2592" ht="15.75" customHeight="1">
      <c r="A2592" s="1"/>
      <c r="B2592" s="511"/>
      <c r="C2592" s="604"/>
      <c r="D2592" s="513"/>
      <c r="E2592" s="514"/>
      <c r="F2592" s="514"/>
      <c r="G2592" s="514"/>
      <c r="H2592" s="514"/>
      <c r="I2592" s="514"/>
      <c r="J2592" s="511"/>
      <c r="K2592" s="511"/>
      <c r="L2592" s="511"/>
      <c r="M2592" s="511"/>
      <c r="N2592" s="511"/>
      <c r="O2592" s="511"/>
      <c r="P2592" s="602"/>
    </row>
    <row r="2593" ht="15.75" customHeight="1">
      <c r="A2593" s="1"/>
      <c r="B2593" s="511"/>
      <c r="C2593" s="604"/>
      <c r="D2593" s="513"/>
      <c r="E2593" s="514"/>
      <c r="F2593" s="514"/>
      <c r="G2593" s="514"/>
      <c r="H2593" s="514"/>
      <c r="I2593" s="514"/>
      <c r="J2593" s="511"/>
      <c r="K2593" s="511"/>
      <c r="L2593" s="511"/>
      <c r="M2593" s="511"/>
      <c r="N2593" s="511"/>
      <c r="O2593" s="511"/>
      <c r="P2593" s="602"/>
    </row>
    <row r="2594" ht="15.75" customHeight="1">
      <c r="A2594" s="1"/>
      <c r="B2594" s="511"/>
      <c r="C2594" s="603">
        <v>21.166666666666664</v>
      </c>
      <c r="D2594" s="513"/>
      <c r="E2594" s="514"/>
      <c r="F2594" s="514"/>
      <c r="G2594" s="514"/>
      <c r="H2594" s="514"/>
      <c r="I2594" s="514"/>
      <c r="J2594" s="511"/>
      <c r="K2594" s="511"/>
      <c r="L2594" s="511"/>
      <c r="M2594" s="511"/>
      <c r="N2594" s="511"/>
      <c r="O2594" s="511"/>
      <c r="P2594" s="602"/>
    </row>
    <row r="2595" ht="15.75" customHeight="1">
      <c r="A2595" s="1"/>
      <c r="B2595" s="511"/>
      <c r="C2595" s="604"/>
      <c r="D2595" s="513"/>
      <c r="E2595" s="514"/>
      <c r="F2595" s="514"/>
      <c r="G2595" s="514"/>
      <c r="H2595" s="514"/>
      <c r="I2595" s="514"/>
      <c r="J2595" s="511"/>
      <c r="K2595" s="511"/>
      <c r="L2595" s="511"/>
      <c r="M2595" s="511"/>
      <c r="N2595" s="511"/>
      <c r="O2595" s="511"/>
      <c r="P2595" s="602"/>
    </row>
    <row r="2596" ht="15.75" customHeight="1">
      <c r="A2596" s="1"/>
      <c r="B2596" s="511"/>
      <c r="C2596" s="604"/>
      <c r="D2596" s="513"/>
      <c r="E2596" s="514"/>
      <c r="F2596" s="514"/>
      <c r="G2596" s="514"/>
      <c r="H2596" s="514"/>
      <c r="I2596" s="514"/>
      <c r="J2596" s="511"/>
      <c r="K2596" s="511"/>
      <c r="L2596" s="511"/>
      <c r="M2596" s="511"/>
      <c r="N2596" s="511"/>
      <c r="O2596" s="511"/>
      <c r="P2596" s="602"/>
    </row>
    <row r="2597" ht="15.75" customHeight="1">
      <c r="A2597" s="1"/>
      <c r="B2597" s="511"/>
      <c r="C2597" s="604"/>
      <c r="D2597" s="513"/>
      <c r="E2597" s="514"/>
      <c r="F2597" s="514"/>
      <c r="G2597" s="514"/>
      <c r="H2597" s="514"/>
      <c r="I2597" s="514"/>
      <c r="J2597" s="511"/>
      <c r="K2597" s="511"/>
      <c r="L2597" s="511"/>
      <c r="M2597" s="511"/>
      <c r="N2597" s="511"/>
      <c r="O2597" s="511"/>
      <c r="P2597" s="602"/>
    </row>
    <row r="2598" ht="15.75" customHeight="1">
      <c r="A2598" s="1"/>
      <c r="B2598" s="511"/>
      <c r="C2598" s="604"/>
      <c r="D2598" s="513"/>
      <c r="E2598" s="514"/>
      <c r="F2598" s="514"/>
      <c r="G2598" s="514"/>
      <c r="H2598" s="514"/>
      <c r="I2598" s="514"/>
      <c r="J2598" s="511"/>
      <c r="K2598" s="511"/>
      <c r="L2598" s="511"/>
      <c r="M2598" s="511"/>
      <c r="N2598" s="511"/>
      <c r="O2598" s="511"/>
      <c r="P2598" s="602"/>
    </row>
    <row r="2599" ht="15.75" customHeight="1">
      <c r="A2599" s="1"/>
      <c r="B2599" s="511"/>
      <c r="C2599" s="604"/>
      <c r="D2599" s="513"/>
      <c r="E2599" s="514"/>
      <c r="F2599" s="514"/>
      <c r="G2599" s="514"/>
      <c r="H2599" s="514"/>
      <c r="I2599" s="514"/>
      <c r="J2599" s="511"/>
      <c r="K2599" s="511"/>
      <c r="L2599" s="511"/>
      <c r="M2599" s="511"/>
      <c r="N2599" s="511"/>
      <c r="O2599" s="511"/>
      <c r="P2599" s="602"/>
    </row>
    <row r="2600" ht="15.75" customHeight="1">
      <c r="A2600" s="1"/>
      <c r="B2600" s="511"/>
      <c r="C2600" s="604"/>
      <c r="D2600" s="513"/>
      <c r="E2600" s="514"/>
      <c r="F2600" s="514"/>
      <c r="G2600" s="514"/>
      <c r="H2600" s="514"/>
      <c r="I2600" s="514"/>
      <c r="J2600" s="511"/>
      <c r="K2600" s="511"/>
      <c r="L2600" s="511"/>
      <c r="M2600" s="511"/>
      <c r="N2600" s="511"/>
      <c r="O2600" s="511"/>
      <c r="P2600" s="602"/>
    </row>
    <row r="2601" ht="15.75" customHeight="1">
      <c r="A2601" s="1"/>
      <c r="B2601" s="511"/>
      <c r="C2601" s="604"/>
      <c r="D2601" s="513"/>
      <c r="E2601" s="514"/>
      <c r="F2601" s="514"/>
      <c r="G2601" s="514"/>
      <c r="H2601" s="514"/>
      <c r="I2601" s="514"/>
      <c r="J2601" s="511"/>
      <c r="K2601" s="511"/>
      <c r="L2601" s="511"/>
      <c r="M2601" s="511"/>
      <c r="N2601" s="511"/>
      <c r="O2601" s="511"/>
      <c r="P2601" s="602"/>
    </row>
    <row r="2602" ht="15.75" customHeight="1">
      <c r="A2602" s="1"/>
      <c r="B2602" s="511"/>
      <c r="C2602" s="604"/>
      <c r="D2602" s="513"/>
      <c r="E2602" s="514"/>
      <c r="F2602" s="514"/>
      <c r="G2602" s="514"/>
      <c r="H2602" s="514"/>
      <c r="I2602" s="514"/>
      <c r="J2602" s="511"/>
      <c r="K2602" s="511"/>
      <c r="L2602" s="511"/>
      <c r="M2602" s="511"/>
      <c r="N2602" s="511"/>
      <c r="O2602" s="511"/>
      <c r="P2602" s="602"/>
    </row>
    <row r="2603" ht="15.75" customHeight="1">
      <c r="A2603" s="1"/>
      <c r="B2603" s="511"/>
      <c r="C2603" s="604"/>
      <c r="D2603" s="513"/>
      <c r="E2603" s="514"/>
      <c r="F2603" s="514"/>
      <c r="G2603" s="514"/>
      <c r="H2603" s="514"/>
      <c r="I2603" s="514"/>
      <c r="J2603" s="511"/>
      <c r="K2603" s="511"/>
      <c r="L2603" s="511"/>
      <c r="M2603" s="511"/>
      <c r="N2603" s="511"/>
      <c r="O2603" s="511"/>
      <c r="P2603" s="602"/>
    </row>
    <row r="2604" ht="15.75" customHeight="1">
      <c r="A2604" s="1"/>
      <c r="B2604" s="511"/>
      <c r="C2604" s="604"/>
      <c r="D2604" s="513"/>
      <c r="E2604" s="514"/>
      <c r="F2604" s="514"/>
      <c r="G2604" s="514"/>
      <c r="H2604" s="514"/>
      <c r="I2604" s="514"/>
      <c r="J2604" s="511"/>
      <c r="K2604" s="511"/>
      <c r="L2604" s="511"/>
      <c r="M2604" s="511"/>
      <c r="N2604" s="511"/>
      <c r="O2604" s="511"/>
      <c r="P2604" s="602"/>
    </row>
    <row r="2605" ht="15.75" customHeight="1">
      <c r="A2605" s="1"/>
      <c r="B2605" s="511"/>
      <c r="C2605" s="604"/>
      <c r="D2605" s="513"/>
      <c r="E2605" s="514"/>
      <c r="F2605" s="514"/>
      <c r="G2605" s="514"/>
      <c r="H2605" s="514"/>
      <c r="I2605" s="514"/>
      <c r="J2605" s="511"/>
      <c r="K2605" s="511"/>
      <c r="L2605" s="511"/>
      <c r="M2605" s="511"/>
      <c r="N2605" s="511"/>
      <c r="O2605" s="511"/>
      <c r="P2605" s="602"/>
    </row>
    <row r="2606" ht="15.75" customHeight="1">
      <c r="A2606" s="1"/>
      <c r="B2606" s="511"/>
      <c r="C2606" s="603">
        <v>18.416666666666668</v>
      </c>
      <c r="D2606" s="513"/>
      <c r="E2606" s="514"/>
      <c r="F2606" s="514"/>
      <c r="G2606" s="514"/>
      <c r="H2606" s="514"/>
      <c r="I2606" s="514"/>
      <c r="J2606" s="511"/>
      <c r="K2606" s="511"/>
      <c r="L2606" s="511"/>
      <c r="M2606" s="511"/>
      <c r="N2606" s="511"/>
      <c r="O2606" s="511"/>
      <c r="P2606" s="602"/>
    </row>
    <row r="2607" ht="15.75" customHeight="1">
      <c r="A2607" s="1"/>
      <c r="B2607" s="511"/>
      <c r="C2607" s="604"/>
      <c r="D2607" s="513"/>
      <c r="E2607" s="514"/>
      <c r="F2607" s="514"/>
      <c r="G2607" s="514"/>
      <c r="H2607" s="514"/>
      <c r="I2607" s="514"/>
      <c r="J2607" s="511"/>
      <c r="K2607" s="511"/>
      <c r="L2607" s="511"/>
      <c r="M2607" s="511"/>
      <c r="N2607" s="511"/>
      <c r="O2607" s="511"/>
      <c r="P2607" s="602"/>
    </row>
    <row r="2608" ht="15.75" customHeight="1">
      <c r="A2608" s="1"/>
      <c r="B2608" s="511"/>
      <c r="C2608" s="604"/>
      <c r="D2608" s="513"/>
      <c r="E2608" s="514"/>
      <c r="F2608" s="514"/>
      <c r="G2608" s="514"/>
      <c r="H2608" s="514"/>
      <c r="I2608" s="514"/>
      <c r="J2608" s="511"/>
      <c r="K2608" s="511"/>
      <c r="L2608" s="511"/>
      <c r="M2608" s="511"/>
      <c r="N2608" s="511"/>
      <c r="O2608" s="511"/>
      <c r="P2608" s="602"/>
    </row>
    <row r="2609" ht="15.75" customHeight="1">
      <c r="A2609" s="1"/>
      <c r="B2609" s="511"/>
      <c r="C2609" s="604"/>
      <c r="D2609" s="513"/>
      <c r="E2609" s="514"/>
      <c r="F2609" s="514"/>
      <c r="G2609" s="514"/>
      <c r="H2609" s="514"/>
      <c r="I2609" s="514"/>
      <c r="J2609" s="511"/>
      <c r="K2609" s="511"/>
      <c r="L2609" s="511"/>
      <c r="M2609" s="511"/>
      <c r="N2609" s="511"/>
      <c r="O2609" s="511"/>
      <c r="P2609" s="602"/>
    </row>
    <row r="2610" ht="15.75" customHeight="1">
      <c r="A2610" s="1"/>
      <c r="B2610" s="511"/>
      <c r="C2610" s="604"/>
      <c r="D2610" s="513"/>
      <c r="E2610" s="514"/>
      <c r="F2610" s="514"/>
      <c r="G2610" s="514"/>
      <c r="H2610" s="514"/>
      <c r="I2610" s="514"/>
      <c r="J2610" s="511"/>
      <c r="K2610" s="511"/>
      <c r="L2610" s="511"/>
      <c r="M2610" s="511"/>
      <c r="N2610" s="511"/>
      <c r="O2610" s="511"/>
      <c r="P2610" s="602"/>
    </row>
    <row r="2611" ht="15.75" customHeight="1">
      <c r="A2611" s="1"/>
      <c r="B2611" s="511"/>
      <c r="C2611" s="604"/>
      <c r="D2611" s="513"/>
      <c r="E2611" s="514"/>
      <c r="F2611" s="514"/>
      <c r="G2611" s="514"/>
      <c r="H2611" s="514"/>
      <c r="I2611" s="514"/>
      <c r="J2611" s="511"/>
      <c r="K2611" s="511"/>
      <c r="L2611" s="511"/>
      <c r="M2611" s="511"/>
      <c r="N2611" s="511"/>
      <c r="O2611" s="511"/>
      <c r="P2611" s="602"/>
    </row>
    <row r="2612" ht="15.75" customHeight="1">
      <c r="A2612" s="1"/>
      <c r="B2612" s="511"/>
      <c r="C2612" s="604"/>
      <c r="D2612" s="513"/>
      <c r="E2612" s="514"/>
      <c r="F2612" s="514"/>
      <c r="G2612" s="514"/>
      <c r="H2612" s="514"/>
      <c r="I2612" s="514"/>
      <c r="J2612" s="511"/>
      <c r="K2612" s="511"/>
      <c r="L2612" s="511"/>
      <c r="M2612" s="511"/>
      <c r="N2612" s="511"/>
      <c r="O2612" s="511"/>
      <c r="P2612" s="602"/>
    </row>
    <row r="2613" ht="15.75" customHeight="1">
      <c r="A2613" s="1"/>
      <c r="B2613" s="511"/>
      <c r="C2613" s="604"/>
      <c r="D2613" s="513"/>
      <c r="E2613" s="514"/>
      <c r="F2613" s="514"/>
      <c r="G2613" s="514"/>
      <c r="H2613" s="514"/>
      <c r="I2613" s="514"/>
      <c r="J2613" s="511"/>
      <c r="K2613" s="511"/>
      <c r="L2613" s="511"/>
      <c r="M2613" s="511"/>
      <c r="N2613" s="511"/>
      <c r="O2613" s="511"/>
      <c r="P2613" s="602"/>
    </row>
    <row r="2614" ht="15.75" customHeight="1">
      <c r="A2614" s="1"/>
      <c r="B2614" s="511"/>
      <c r="C2614" s="604"/>
      <c r="D2614" s="513"/>
      <c r="E2614" s="514"/>
      <c r="F2614" s="514"/>
      <c r="G2614" s="514"/>
      <c r="H2614" s="514"/>
      <c r="I2614" s="514"/>
      <c r="J2614" s="511"/>
      <c r="K2614" s="511"/>
      <c r="L2614" s="511"/>
      <c r="M2614" s="511"/>
      <c r="N2614" s="511"/>
      <c r="O2614" s="511"/>
      <c r="P2614" s="602"/>
    </row>
    <row r="2615" ht="15.75" customHeight="1">
      <c r="A2615" s="1"/>
      <c r="B2615" s="511"/>
      <c r="C2615" s="604"/>
      <c r="D2615" s="513"/>
      <c r="E2615" s="514"/>
      <c r="F2615" s="514"/>
      <c r="G2615" s="514"/>
      <c r="H2615" s="514"/>
      <c r="I2615" s="514"/>
      <c r="J2615" s="511"/>
      <c r="K2615" s="511"/>
      <c r="L2615" s="511"/>
      <c r="M2615" s="511"/>
      <c r="N2615" s="511"/>
      <c r="O2615" s="511"/>
      <c r="P2615" s="602"/>
    </row>
    <row r="2616" ht="15.75" customHeight="1">
      <c r="A2616" s="1"/>
      <c r="B2616" s="511"/>
      <c r="C2616" s="604"/>
      <c r="D2616" s="513"/>
      <c r="E2616" s="514"/>
      <c r="F2616" s="514"/>
      <c r="G2616" s="514"/>
      <c r="H2616" s="514"/>
      <c r="I2616" s="514"/>
      <c r="J2616" s="511"/>
      <c r="K2616" s="511"/>
      <c r="L2616" s="511"/>
      <c r="M2616" s="511"/>
      <c r="N2616" s="511"/>
      <c r="O2616" s="511"/>
      <c r="P2616" s="602"/>
    </row>
    <row r="2617" ht="15.75" customHeight="1">
      <c r="A2617" s="1"/>
      <c r="B2617" s="511"/>
      <c r="C2617" s="604"/>
      <c r="D2617" s="513"/>
      <c r="E2617" s="514"/>
      <c r="F2617" s="514"/>
      <c r="G2617" s="514"/>
      <c r="H2617" s="514"/>
      <c r="I2617" s="514"/>
      <c r="J2617" s="511"/>
      <c r="K2617" s="511"/>
      <c r="L2617" s="511"/>
      <c r="M2617" s="511"/>
      <c r="N2617" s="511"/>
      <c r="O2617" s="511"/>
      <c r="P2617" s="602"/>
    </row>
    <row r="2618" ht="15.75" customHeight="1">
      <c r="A2618" s="1"/>
      <c r="B2618" s="511"/>
      <c r="C2618" s="603">
        <v>21.083333333333336</v>
      </c>
      <c r="D2618" s="513"/>
      <c r="E2618" s="514"/>
      <c r="F2618" s="514"/>
      <c r="G2618" s="514"/>
      <c r="H2618" s="514"/>
      <c r="I2618" s="514"/>
      <c r="J2618" s="511"/>
      <c r="K2618" s="511"/>
      <c r="L2618" s="511"/>
      <c r="M2618" s="511"/>
      <c r="N2618" s="511"/>
      <c r="O2618" s="511"/>
      <c r="P2618" s="602"/>
    </row>
    <row r="2619" ht="15.75" customHeight="1">
      <c r="A2619" s="1"/>
      <c r="B2619" s="511"/>
      <c r="C2619" s="604"/>
      <c r="D2619" s="513"/>
      <c r="E2619" s="514"/>
      <c r="F2619" s="514"/>
      <c r="G2619" s="514"/>
      <c r="H2619" s="514"/>
      <c r="I2619" s="514"/>
      <c r="J2619" s="511"/>
      <c r="K2619" s="511"/>
      <c r="L2619" s="511"/>
      <c r="M2619" s="511"/>
      <c r="N2619" s="511"/>
      <c r="O2619" s="511"/>
      <c r="P2619" s="602"/>
    </row>
    <row r="2620" ht="15.75" customHeight="1">
      <c r="A2620" s="1"/>
      <c r="B2620" s="511"/>
      <c r="C2620" s="604"/>
      <c r="D2620" s="513"/>
      <c r="E2620" s="514"/>
      <c r="F2620" s="514"/>
      <c r="G2620" s="514"/>
      <c r="H2620" s="514"/>
      <c r="I2620" s="514"/>
      <c r="J2620" s="511"/>
      <c r="K2620" s="511"/>
      <c r="L2620" s="511"/>
      <c r="M2620" s="511"/>
      <c r="N2620" s="511"/>
      <c r="O2620" s="511"/>
      <c r="P2620" s="602"/>
    </row>
    <row r="2621" ht="15.75" customHeight="1">
      <c r="A2621" s="1"/>
      <c r="B2621" s="511"/>
      <c r="C2621" s="604"/>
      <c r="D2621" s="513"/>
      <c r="E2621" s="514"/>
      <c r="F2621" s="514"/>
      <c r="G2621" s="514"/>
      <c r="H2621" s="514"/>
      <c r="I2621" s="514"/>
      <c r="J2621" s="511"/>
      <c r="K2621" s="511"/>
      <c r="L2621" s="511"/>
      <c r="M2621" s="511"/>
      <c r="N2621" s="511"/>
      <c r="O2621" s="511"/>
      <c r="P2621" s="602"/>
    </row>
    <row r="2622" ht="15.75" customHeight="1">
      <c r="A2622" s="1"/>
      <c r="B2622" s="511"/>
      <c r="C2622" s="604"/>
      <c r="D2622" s="513"/>
      <c r="E2622" s="514"/>
      <c r="F2622" s="514"/>
      <c r="G2622" s="514"/>
      <c r="H2622" s="514"/>
      <c r="I2622" s="514"/>
      <c r="J2622" s="511"/>
      <c r="K2622" s="511"/>
      <c r="L2622" s="511"/>
      <c r="M2622" s="511"/>
      <c r="N2622" s="511"/>
      <c r="O2622" s="511"/>
      <c r="P2622" s="602"/>
    </row>
    <row r="2623" ht="15.75" customHeight="1">
      <c r="A2623" s="1"/>
      <c r="B2623" s="511"/>
      <c r="C2623" s="604"/>
      <c r="D2623" s="513"/>
      <c r="E2623" s="514"/>
      <c r="F2623" s="514"/>
      <c r="G2623" s="514"/>
      <c r="H2623" s="514"/>
      <c r="I2623" s="514"/>
      <c r="J2623" s="511"/>
      <c r="K2623" s="511"/>
      <c r="L2623" s="511"/>
      <c r="M2623" s="511"/>
      <c r="N2623" s="511"/>
      <c r="O2623" s="511"/>
      <c r="P2623" s="602"/>
    </row>
    <row r="2624" ht="15.75" customHeight="1">
      <c r="A2624" s="1"/>
      <c r="B2624" s="511"/>
      <c r="C2624" s="604"/>
      <c r="D2624" s="513"/>
      <c r="E2624" s="514"/>
      <c r="F2624" s="514"/>
      <c r="G2624" s="514"/>
      <c r="H2624" s="514"/>
      <c r="I2624" s="514"/>
      <c r="J2624" s="511"/>
      <c r="K2624" s="511"/>
      <c r="L2624" s="511"/>
      <c r="M2624" s="511"/>
      <c r="N2624" s="511"/>
      <c r="O2624" s="511"/>
      <c r="P2624" s="602"/>
    </row>
    <row r="2625" ht="15.75" customHeight="1">
      <c r="A2625" s="1"/>
      <c r="B2625" s="511"/>
      <c r="C2625" s="604"/>
      <c r="D2625" s="513"/>
      <c r="E2625" s="514"/>
      <c r="F2625" s="514"/>
      <c r="G2625" s="514"/>
      <c r="H2625" s="514"/>
      <c r="I2625" s="514"/>
      <c r="J2625" s="511"/>
      <c r="K2625" s="511"/>
      <c r="L2625" s="511"/>
      <c r="M2625" s="511"/>
      <c r="N2625" s="511"/>
      <c r="O2625" s="511"/>
      <c r="P2625" s="602"/>
    </row>
    <row r="2626" ht="15.75" customHeight="1">
      <c r="A2626" s="1"/>
      <c r="B2626" s="511"/>
      <c r="C2626" s="604"/>
      <c r="D2626" s="513"/>
      <c r="E2626" s="514"/>
      <c r="F2626" s="514"/>
      <c r="G2626" s="514"/>
      <c r="H2626" s="514"/>
      <c r="I2626" s="514"/>
      <c r="J2626" s="511"/>
      <c r="K2626" s="511"/>
      <c r="L2626" s="511"/>
      <c r="M2626" s="511"/>
      <c r="N2626" s="511"/>
      <c r="O2626" s="511"/>
      <c r="P2626" s="602"/>
    </row>
    <row r="2627" ht="15.75" customHeight="1">
      <c r="A2627" s="1"/>
      <c r="B2627" s="511"/>
      <c r="C2627" s="604"/>
      <c r="D2627" s="513"/>
      <c r="E2627" s="514"/>
      <c r="F2627" s="514"/>
      <c r="G2627" s="514"/>
      <c r="H2627" s="514"/>
      <c r="I2627" s="514"/>
      <c r="J2627" s="511"/>
      <c r="K2627" s="511"/>
      <c r="L2627" s="511"/>
      <c r="M2627" s="511"/>
      <c r="N2627" s="511"/>
      <c r="O2627" s="511"/>
      <c r="P2627" s="602"/>
    </row>
    <row r="2628" ht="15.75" customHeight="1">
      <c r="A2628" s="1"/>
      <c r="B2628" s="511"/>
      <c r="C2628" s="604"/>
      <c r="D2628" s="513"/>
      <c r="E2628" s="514"/>
      <c r="F2628" s="514"/>
      <c r="G2628" s="514"/>
      <c r="H2628" s="514"/>
      <c r="I2628" s="514"/>
      <c r="J2628" s="511"/>
      <c r="K2628" s="511"/>
      <c r="L2628" s="511"/>
      <c r="M2628" s="511"/>
      <c r="N2628" s="511"/>
      <c r="O2628" s="511"/>
      <c r="P2628" s="602"/>
    </row>
    <row r="2629" ht="15.75" customHeight="1">
      <c r="A2629" s="1"/>
      <c r="B2629" s="511"/>
      <c r="C2629" s="604"/>
      <c r="D2629" s="513"/>
      <c r="E2629" s="514"/>
      <c r="F2629" s="514"/>
      <c r="G2629" s="514"/>
      <c r="H2629" s="514"/>
      <c r="I2629" s="514"/>
      <c r="J2629" s="511"/>
      <c r="K2629" s="511"/>
      <c r="L2629" s="511"/>
      <c r="M2629" s="511"/>
      <c r="N2629" s="511"/>
      <c r="O2629" s="511"/>
      <c r="P2629" s="602"/>
    </row>
    <row r="2630" ht="15.75" customHeight="1">
      <c r="A2630" s="1"/>
      <c r="B2630" s="511"/>
      <c r="C2630" s="603">
        <v>18.416666666666668</v>
      </c>
      <c r="D2630" s="513"/>
      <c r="E2630" s="514"/>
      <c r="F2630" s="514"/>
      <c r="G2630" s="514"/>
      <c r="H2630" s="514"/>
      <c r="I2630" s="514"/>
      <c r="J2630" s="511"/>
      <c r="K2630" s="511"/>
      <c r="L2630" s="511"/>
      <c r="M2630" s="511"/>
      <c r="N2630" s="511"/>
      <c r="O2630" s="511"/>
      <c r="P2630" s="602"/>
    </row>
    <row r="2631" ht="15.75" customHeight="1">
      <c r="A2631" s="1"/>
      <c r="B2631" s="511"/>
      <c r="C2631" s="604"/>
      <c r="D2631" s="513"/>
      <c r="E2631" s="514"/>
      <c r="F2631" s="514"/>
      <c r="G2631" s="514"/>
      <c r="H2631" s="514"/>
      <c r="I2631" s="514"/>
      <c r="J2631" s="511"/>
      <c r="K2631" s="511"/>
      <c r="L2631" s="511"/>
      <c r="M2631" s="511"/>
      <c r="N2631" s="511"/>
      <c r="O2631" s="511"/>
      <c r="P2631" s="602"/>
    </row>
    <row r="2632" ht="15.75" customHeight="1">
      <c r="A2632" s="1"/>
      <c r="B2632" s="511"/>
      <c r="C2632" s="604"/>
      <c r="D2632" s="513"/>
      <c r="E2632" s="514"/>
      <c r="F2632" s="514"/>
      <c r="G2632" s="514"/>
      <c r="H2632" s="514"/>
      <c r="I2632" s="514"/>
      <c r="J2632" s="511"/>
      <c r="K2632" s="511"/>
      <c r="L2632" s="511"/>
      <c r="M2632" s="511"/>
      <c r="N2632" s="511"/>
      <c r="O2632" s="511"/>
      <c r="P2632" s="602"/>
    </row>
    <row r="2633" ht="15.75" customHeight="1">
      <c r="A2633" s="1"/>
      <c r="B2633" s="511"/>
      <c r="C2633" s="604"/>
      <c r="D2633" s="513"/>
      <c r="E2633" s="514"/>
      <c r="F2633" s="514"/>
      <c r="G2633" s="514"/>
      <c r="H2633" s="514"/>
      <c r="I2633" s="514"/>
      <c r="J2633" s="511"/>
      <c r="K2633" s="511"/>
      <c r="L2633" s="511"/>
      <c r="M2633" s="511"/>
      <c r="N2633" s="511"/>
      <c r="O2633" s="511"/>
      <c r="P2633" s="602"/>
    </row>
    <row r="2634" ht="15.75" customHeight="1">
      <c r="A2634" s="1"/>
      <c r="B2634" s="511"/>
      <c r="C2634" s="604"/>
      <c r="D2634" s="513"/>
      <c r="E2634" s="514"/>
      <c r="F2634" s="514"/>
      <c r="G2634" s="514"/>
      <c r="H2634" s="514"/>
      <c r="I2634" s="514"/>
      <c r="J2634" s="511"/>
      <c r="K2634" s="511"/>
      <c r="L2634" s="511"/>
      <c r="M2634" s="511"/>
      <c r="N2634" s="511"/>
      <c r="O2634" s="511"/>
      <c r="P2634" s="602"/>
    </row>
    <row r="2635" ht="15.75" customHeight="1">
      <c r="A2635" s="1"/>
      <c r="B2635" s="511"/>
      <c r="C2635" s="604"/>
      <c r="D2635" s="513"/>
      <c r="E2635" s="514"/>
      <c r="F2635" s="514"/>
      <c r="G2635" s="514"/>
      <c r="H2635" s="514"/>
      <c r="I2635" s="514"/>
      <c r="J2635" s="511"/>
      <c r="K2635" s="511"/>
      <c r="L2635" s="511"/>
      <c r="M2635" s="511"/>
      <c r="N2635" s="511"/>
      <c r="O2635" s="511"/>
      <c r="P2635" s="602"/>
    </row>
    <row r="2636" ht="15.75" customHeight="1">
      <c r="A2636" s="1"/>
      <c r="B2636" s="511"/>
      <c r="C2636" s="604"/>
      <c r="D2636" s="513"/>
      <c r="E2636" s="514"/>
      <c r="F2636" s="514"/>
      <c r="G2636" s="514"/>
      <c r="H2636" s="514"/>
      <c r="I2636" s="514"/>
      <c r="J2636" s="511"/>
      <c r="K2636" s="511"/>
      <c r="L2636" s="511"/>
      <c r="M2636" s="511"/>
      <c r="N2636" s="511"/>
      <c r="O2636" s="511"/>
      <c r="P2636" s="602"/>
    </row>
    <row r="2637" ht="15.75" customHeight="1">
      <c r="A2637" s="1"/>
      <c r="B2637" s="511"/>
      <c r="C2637" s="604"/>
      <c r="D2637" s="513"/>
      <c r="E2637" s="514"/>
      <c r="F2637" s="514"/>
      <c r="G2637" s="514"/>
      <c r="H2637" s="514"/>
      <c r="I2637" s="514"/>
      <c r="J2637" s="511"/>
      <c r="K2637" s="511"/>
      <c r="L2637" s="511"/>
      <c r="M2637" s="511"/>
      <c r="N2637" s="511"/>
      <c r="O2637" s="511"/>
      <c r="P2637" s="602"/>
    </row>
    <row r="2638" ht="15.75" customHeight="1">
      <c r="A2638" s="1"/>
      <c r="B2638" s="511"/>
      <c r="C2638" s="604"/>
      <c r="D2638" s="513"/>
      <c r="E2638" s="514"/>
      <c r="F2638" s="514"/>
      <c r="G2638" s="514"/>
      <c r="H2638" s="514"/>
      <c r="I2638" s="514"/>
      <c r="J2638" s="511"/>
      <c r="K2638" s="511"/>
      <c r="L2638" s="511"/>
      <c r="M2638" s="511"/>
      <c r="N2638" s="511"/>
      <c r="O2638" s="511"/>
      <c r="P2638" s="602"/>
    </row>
    <row r="2639" ht="15.75" customHeight="1">
      <c r="A2639" s="1"/>
      <c r="B2639" s="511"/>
      <c r="C2639" s="604"/>
      <c r="D2639" s="513"/>
      <c r="E2639" s="514"/>
      <c r="F2639" s="514"/>
      <c r="G2639" s="514"/>
      <c r="H2639" s="514"/>
      <c r="I2639" s="514"/>
      <c r="J2639" s="511"/>
      <c r="K2639" s="511"/>
      <c r="L2639" s="511"/>
      <c r="M2639" s="511"/>
      <c r="N2639" s="511"/>
      <c r="O2639" s="511"/>
      <c r="P2639" s="602"/>
    </row>
    <row r="2640" ht="15.75" customHeight="1">
      <c r="A2640" s="1"/>
      <c r="B2640" s="511"/>
      <c r="C2640" s="604"/>
      <c r="D2640" s="513"/>
      <c r="E2640" s="514"/>
      <c r="F2640" s="514"/>
      <c r="G2640" s="514"/>
      <c r="H2640" s="514"/>
      <c r="I2640" s="514"/>
      <c r="J2640" s="511"/>
      <c r="K2640" s="511"/>
      <c r="L2640" s="511"/>
      <c r="M2640" s="511"/>
      <c r="N2640" s="511"/>
      <c r="O2640" s="511"/>
      <c r="P2640" s="602"/>
    </row>
    <row r="2641" ht="15.75" customHeight="1">
      <c r="A2641" s="1"/>
      <c r="B2641" s="511"/>
      <c r="C2641" s="604"/>
      <c r="D2641" s="513"/>
      <c r="E2641" s="514"/>
      <c r="F2641" s="514"/>
      <c r="G2641" s="514"/>
      <c r="H2641" s="514"/>
      <c r="I2641" s="514"/>
      <c r="J2641" s="511"/>
      <c r="K2641" s="511"/>
      <c r="L2641" s="511"/>
      <c r="M2641" s="511"/>
      <c r="N2641" s="511"/>
      <c r="O2641" s="511"/>
      <c r="P2641" s="602"/>
    </row>
    <row r="2642" ht="15.75" customHeight="1">
      <c r="A2642" s="1"/>
      <c r="B2642" s="511"/>
      <c r="C2642" s="603"/>
      <c r="D2642" s="513"/>
      <c r="E2642" s="514"/>
      <c r="F2642" s="514"/>
      <c r="G2642" s="514"/>
      <c r="H2642" s="514"/>
      <c r="I2642" s="514"/>
      <c r="J2642" s="511"/>
      <c r="K2642" s="511"/>
      <c r="L2642" s="511"/>
      <c r="M2642" s="511"/>
      <c r="N2642" s="511"/>
      <c r="O2642" s="511"/>
      <c r="P2642" s="602"/>
    </row>
    <row r="2643" ht="15.75" customHeight="1">
      <c r="A2643" s="1"/>
      <c r="B2643" s="511"/>
      <c r="C2643" s="604"/>
      <c r="D2643" s="513"/>
      <c r="E2643" s="514"/>
      <c r="F2643" s="514"/>
      <c r="G2643" s="514"/>
      <c r="H2643" s="514"/>
      <c r="I2643" s="514"/>
      <c r="J2643" s="511"/>
      <c r="K2643" s="511"/>
      <c r="L2643" s="511"/>
      <c r="M2643" s="511"/>
      <c r="N2643" s="511"/>
      <c r="O2643" s="511"/>
      <c r="P2643" s="602"/>
    </row>
    <row r="2644" ht="15.75" customHeight="1">
      <c r="A2644" s="1"/>
      <c r="B2644" s="511"/>
      <c r="C2644" s="604"/>
      <c r="D2644" s="513"/>
      <c r="E2644" s="514"/>
      <c r="F2644" s="514"/>
      <c r="G2644" s="514"/>
      <c r="H2644" s="514"/>
      <c r="I2644" s="514"/>
      <c r="J2644" s="511"/>
      <c r="K2644" s="511"/>
      <c r="L2644" s="511"/>
      <c r="M2644" s="511"/>
      <c r="N2644" s="511"/>
      <c r="O2644" s="511"/>
      <c r="P2644" s="602"/>
    </row>
    <row r="2645" ht="15.75" customHeight="1">
      <c r="A2645" s="1"/>
      <c r="B2645" s="511"/>
      <c r="C2645" s="604"/>
      <c r="D2645" s="513"/>
      <c r="E2645" s="514"/>
      <c r="F2645" s="514"/>
      <c r="G2645" s="514"/>
      <c r="H2645" s="514"/>
      <c r="I2645" s="514"/>
      <c r="J2645" s="511"/>
      <c r="K2645" s="511"/>
      <c r="L2645" s="511"/>
      <c r="M2645" s="511"/>
      <c r="N2645" s="511"/>
      <c r="O2645" s="511"/>
      <c r="P2645" s="602"/>
    </row>
    <row r="2646" ht="15.75" customHeight="1">
      <c r="A2646" s="1"/>
      <c r="B2646" s="511"/>
      <c r="C2646" s="604"/>
      <c r="D2646" s="513"/>
      <c r="E2646" s="514"/>
      <c r="F2646" s="514"/>
      <c r="G2646" s="514"/>
      <c r="H2646" s="514"/>
      <c r="I2646" s="514"/>
      <c r="J2646" s="511"/>
      <c r="K2646" s="511"/>
      <c r="L2646" s="511"/>
      <c r="M2646" s="511"/>
      <c r="N2646" s="511"/>
      <c r="O2646" s="511"/>
      <c r="P2646" s="602"/>
    </row>
    <row r="2647" ht="15.75" customHeight="1">
      <c r="A2647" s="1"/>
      <c r="B2647" s="511"/>
      <c r="C2647" s="604"/>
      <c r="D2647" s="513"/>
      <c r="E2647" s="514"/>
      <c r="F2647" s="514"/>
      <c r="G2647" s="514"/>
      <c r="H2647" s="514"/>
      <c r="I2647" s="514"/>
      <c r="J2647" s="511"/>
      <c r="K2647" s="511"/>
      <c r="L2647" s="511"/>
      <c r="M2647" s="511"/>
      <c r="N2647" s="511"/>
      <c r="O2647" s="511"/>
      <c r="P2647" s="602"/>
    </row>
    <row r="2648" ht="15.75" customHeight="1">
      <c r="A2648" s="1"/>
      <c r="B2648" s="511"/>
      <c r="C2648" s="604"/>
      <c r="D2648" s="513"/>
      <c r="E2648" s="514"/>
      <c r="F2648" s="514"/>
      <c r="G2648" s="514"/>
      <c r="H2648" s="514"/>
      <c r="I2648" s="514"/>
      <c r="J2648" s="511"/>
      <c r="K2648" s="511"/>
      <c r="L2648" s="511"/>
      <c r="M2648" s="511"/>
      <c r="N2648" s="511"/>
      <c r="O2648" s="511"/>
      <c r="P2648" s="602"/>
    </row>
    <row r="2649" ht="15.75" customHeight="1">
      <c r="A2649" s="1"/>
      <c r="B2649" s="511"/>
      <c r="C2649" s="604"/>
      <c r="D2649" s="513"/>
      <c r="E2649" s="514"/>
      <c r="F2649" s="514"/>
      <c r="G2649" s="514"/>
      <c r="H2649" s="514"/>
      <c r="I2649" s="514"/>
      <c r="J2649" s="511"/>
      <c r="K2649" s="511"/>
      <c r="L2649" s="511"/>
      <c r="M2649" s="511"/>
      <c r="N2649" s="511"/>
      <c r="O2649" s="511"/>
      <c r="P2649" s="602"/>
    </row>
    <row r="2650" ht="15.75" customHeight="1">
      <c r="A2650" s="1"/>
      <c r="B2650" s="511"/>
      <c r="C2650" s="604"/>
      <c r="D2650" s="513"/>
      <c r="E2650" s="514"/>
      <c r="F2650" s="514"/>
      <c r="G2650" s="514"/>
      <c r="H2650" s="514"/>
      <c r="I2650" s="514"/>
      <c r="J2650" s="511"/>
      <c r="K2650" s="511"/>
      <c r="L2650" s="511"/>
      <c r="M2650" s="511"/>
      <c r="N2650" s="511"/>
      <c r="O2650" s="511"/>
      <c r="P2650" s="602"/>
    </row>
    <row r="2651" ht="15.75" customHeight="1">
      <c r="A2651" s="1"/>
      <c r="B2651" s="511"/>
      <c r="C2651" s="604"/>
      <c r="D2651" s="513"/>
      <c r="E2651" s="514"/>
      <c r="F2651" s="514"/>
      <c r="G2651" s="514"/>
      <c r="H2651" s="514"/>
      <c r="I2651" s="514"/>
      <c r="J2651" s="511"/>
      <c r="K2651" s="511"/>
      <c r="L2651" s="511"/>
      <c r="M2651" s="511"/>
      <c r="N2651" s="511"/>
      <c r="O2651" s="511"/>
      <c r="P2651" s="602"/>
    </row>
    <row r="2652" ht="15.75" customHeight="1">
      <c r="A2652" s="1"/>
      <c r="B2652" s="511"/>
      <c r="C2652" s="604"/>
      <c r="D2652" s="513"/>
      <c r="E2652" s="514"/>
      <c r="F2652" s="514"/>
      <c r="G2652" s="514"/>
      <c r="H2652" s="514"/>
      <c r="I2652" s="514"/>
      <c r="J2652" s="511"/>
      <c r="K2652" s="511"/>
      <c r="L2652" s="511"/>
      <c r="M2652" s="511"/>
      <c r="N2652" s="511"/>
      <c r="O2652" s="511"/>
      <c r="P2652" s="602"/>
    </row>
    <row r="2653" ht="15.75" customHeight="1">
      <c r="A2653" s="1"/>
      <c r="B2653" s="511"/>
      <c r="C2653" s="604"/>
      <c r="D2653" s="513"/>
      <c r="E2653" s="514"/>
      <c r="F2653" s="514"/>
      <c r="G2653" s="514"/>
      <c r="H2653" s="514"/>
      <c r="I2653" s="514"/>
      <c r="J2653" s="511"/>
      <c r="K2653" s="511"/>
      <c r="L2653" s="511"/>
      <c r="M2653" s="511"/>
      <c r="N2653" s="511"/>
      <c r="O2653" s="511"/>
      <c r="P2653" s="602"/>
    </row>
    <row r="2654" ht="15.75" customHeight="1">
      <c r="A2654" s="1"/>
      <c r="B2654" s="511"/>
      <c r="C2654" s="603"/>
      <c r="D2654" s="513"/>
      <c r="E2654" s="514"/>
      <c r="F2654" s="514"/>
      <c r="G2654" s="514"/>
      <c r="H2654" s="514"/>
      <c r="I2654" s="514"/>
      <c r="J2654" s="511"/>
      <c r="K2654" s="511"/>
      <c r="L2654" s="511"/>
      <c r="M2654" s="511"/>
      <c r="N2654" s="511"/>
      <c r="O2654" s="511"/>
      <c r="P2654" s="602"/>
    </row>
    <row r="2655" ht="15.75" customHeight="1">
      <c r="A2655" s="1"/>
      <c r="B2655" s="511"/>
      <c r="C2655" s="604"/>
      <c r="D2655" s="513"/>
      <c r="E2655" s="514"/>
      <c r="F2655" s="514"/>
      <c r="G2655" s="514"/>
      <c r="H2655" s="514"/>
      <c r="I2655" s="514"/>
      <c r="J2655" s="511"/>
      <c r="K2655" s="511"/>
      <c r="L2655" s="511"/>
      <c r="M2655" s="511"/>
      <c r="N2655" s="511"/>
      <c r="O2655" s="511"/>
      <c r="P2655" s="602"/>
    </row>
    <row r="2656" ht="15.75" customHeight="1">
      <c r="A2656" s="1"/>
      <c r="B2656" s="511"/>
      <c r="C2656" s="604"/>
      <c r="D2656" s="513"/>
      <c r="E2656" s="514"/>
      <c r="F2656" s="514"/>
      <c r="G2656" s="514"/>
      <c r="H2656" s="514"/>
      <c r="I2656" s="514"/>
      <c r="J2656" s="511"/>
      <c r="K2656" s="511"/>
      <c r="L2656" s="511"/>
      <c r="M2656" s="511"/>
      <c r="N2656" s="511"/>
      <c r="O2656" s="511"/>
      <c r="P2656" s="602"/>
    </row>
    <row r="2657" ht="15.75" customHeight="1">
      <c r="A2657" s="1"/>
      <c r="B2657" s="511"/>
      <c r="C2657" s="604"/>
      <c r="D2657" s="513"/>
      <c r="E2657" s="514"/>
      <c r="F2657" s="514"/>
      <c r="G2657" s="514"/>
      <c r="H2657" s="514"/>
      <c r="I2657" s="514"/>
      <c r="J2657" s="511"/>
      <c r="K2657" s="511"/>
      <c r="L2657" s="511"/>
      <c r="M2657" s="511"/>
      <c r="N2657" s="511"/>
      <c r="O2657" s="511"/>
      <c r="P2657" s="602"/>
    </row>
    <row r="2658" ht="15.75" customHeight="1">
      <c r="A2658" s="1"/>
      <c r="B2658" s="511"/>
      <c r="C2658" s="604"/>
      <c r="D2658" s="513"/>
      <c r="E2658" s="514"/>
      <c r="F2658" s="514"/>
      <c r="G2658" s="514"/>
      <c r="H2658" s="514"/>
      <c r="I2658" s="514"/>
      <c r="J2658" s="511"/>
      <c r="K2658" s="511"/>
      <c r="L2658" s="511"/>
      <c r="M2658" s="511"/>
      <c r="N2658" s="511"/>
      <c r="O2658" s="511"/>
      <c r="P2658" s="602"/>
    </row>
    <row r="2659" ht="15.75" customHeight="1">
      <c r="A2659" s="1"/>
      <c r="B2659" s="511"/>
      <c r="C2659" s="604"/>
      <c r="D2659" s="513"/>
      <c r="E2659" s="514"/>
      <c r="F2659" s="514"/>
      <c r="G2659" s="514"/>
      <c r="H2659" s="514"/>
      <c r="I2659" s="514"/>
      <c r="J2659" s="511"/>
      <c r="K2659" s="511"/>
      <c r="L2659" s="511"/>
      <c r="M2659" s="511"/>
      <c r="N2659" s="511"/>
      <c r="O2659" s="511"/>
      <c r="P2659" s="602"/>
    </row>
    <row r="2660" ht="15.75" customHeight="1">
      <c r="A2660" s="1"/>
      <c r="B2660" s="511"/>
      <c r="C2660" s="604"/>
      <c r="D2660" s="513"/>
      <c r="E2660" s="514"/>
      <c r="F2660" s="514"/>
      <c r="G2660" s="514"/>
      <c r="H2660" s="514"/>
      <c r="I2660" s="514"/>
      <c r="J2660" s="511"/>
      <c r="K2660" s="511"/>
      <c r="L2660" s="511"/>
      <c r="M2660" s="511"/>
      <c r="N2660" s="511"/>
      <c r="O2660" s="511"/>
      <c r="P2660" s="602"/>
    </row>
    <row r="2661" ht="15.75" customHeight="1">
      <c r="A2661" s="1"/>
      <c r="B2661" s="511"/>
      <c r="C2661" s="604"/>
      <c r="D2661" s="513"/>
      <c r="E2661" s="514"/>
      <c r="F2661" s="514"/>
      <c r="G2661" s="514"/>
      <c r="H2661" s="514"/>
      <c r="I2661" s="514"/>
      <c r="J2661" s="511"/>
      <c r="K2661" s="511"/>
      <c r="L2661" s="511"/>
      <c r="M2661" s="511"/>
      <c r="N2661" s="511"/>
      <c r="O2661" s="511"/>
      <c r="P2661" s="602"/>
    </row>
    <row r="2662" ht="15.75" customHeight="1">
      <c r="A2662" s="1"/>
      <c r="B2662" s="511"/>
      <c r="C2662" s="604"/>
      <c r="D2662" s="513"/>
      <c r="E2662" s="514"/>
      <c r="F2662" s="514"/>
      <c r="G2662" s="514"/>
      <c r="H2662" s="514"/>
      <c r="I2662" s="514"/>
      <c r="J2662" s="511"/>
      <c r="K2662" s="511"/>
      <c r="L2662" s="511"/>
      <c r="M2662" s="511"/>
      <c r="N2662" s="511"/>
      <c r="O2662" s="511"/>
      <c r="P2662" s="602"/>
    </row>
    <row r="2663" ht="15.75" customHeight="1">
      <c r="A2663" s="1"/>
      <c r="B2663" s="511"/>
      <c r="C2663" s="604"/>
      <c r="D2663" s="513"/>
      <c r="E2663" s="514"/>
      <c r="F2663" s="514"/>
      <c r="G2663" s="514"/>
      <c r="H2663" s="514"/>
      <c r="I2663" s="514"/>
      <c r="J2663" s="511"/>
      <c r="K2663" s="511"/>
      <c r="L2663" s="511"/>
      <c r="M2663" s="511"/>
      <c r="N2663" s="511"/>
      <c r="O2663" s="511"/>
      <c r="P2663" s="602"/>
    </row>
    <row r="2664" ht="15.75" customHeight="1">
      <c r="A2664" s="1"/>
      <c r="B2664" s="511"/>
      <c r="C2664" s="604"/>
      <c r="D2664" s="513"/>
      <c r="E2664" s="514"/>
      <c r="F2664" s="514"/>
      <c r="G2664" s="514"/>
      <c r="H2664" s="514"/>
      <c r="I2664" s="514"/>
      <c r="J2664" s="511"/>
      <c r="K2664" s="511"/>
      <c r="L2664" s="511"/>
      <c r="M2664" s="511"/>
      <c r="N2664" s="511"/>
      <c r="O2664" s="511"/>
      <c r="P2664" s="602"/>
    </row>
    <row r="2665" ht="15.75" customHeight="1">
      <c r="A2665" s="1"/>
      <c r="B2665" s="511"/>
      <c r="C2665" s="604"/>
      <c r="D2665" s="513"/>
      <c r="E2665" s="514"/>
      <c r="F2665" s="514"/>
      <c r="G2665" s="514"/>
      <c r="H2665" s="514"/>
      <c r="I2665" s="514"/>
      <c r="J2665" s="511"/>
      <c r="K2665" s="511"/>
      <c r="L2665" s="511"/>
      <c r="M2665" s="511"/>
      <c r="N2665" s="511"/>
      <c r="O2665" s="511"/>
      <c r="P2665" s="602"/>
    </row>
    <row r="2666" ht="15.75" customHeight="1">
      <c r="A2666" s="1"/>
      <c r="B2666" s="511"/>
      <c r="C2666" s="603">
        <v>21.083333333333336</v>
      </c>
      <c r="D2666" s="513"/>
      <c r="E2666" s="514"/>
      <c r="F2666" s="514"/>
      <c r="G2666" s="514"/>
      <c r="H2666" s="514"/>
      <c r="I2666" s="514"/>
      <c r="J2666" s="511"/>
      <c r="K2666" s="511"/>
      <c r="L2666" s="511"/>
      <c r="M2666" s="511"/>
      <c r="N2666" s="511"/>
      <c r="O2666" s="511"/>
      <c r="P2666" s="602"/>
    </row>
    <row r="2667" ht="15.75" customHeight="1">
      <c r="A2667" s="1"/>
      <c r="B2667" s="511"/>
      <c r="C2667" s="604"/>
      <c r="D2667" s="513"/>
      <c r="E2667" s="514"/>
      <c r="F2667" s="514"/>
      <c r="G2667" s="514"/>
      <c r="H2667" s="514"/>
      <c r="I2667" s="514"/>
      <c r="J2667" s="511"/>
      <c r="K2667" s="511"/>
      <c r="L2667" s="511"/>
      <c r="M2667" s="511"/>
      <c r="N2667" s="511"/>
      <c r="O2667" s="511"/>
      <c r="P2667" s="602"/>
    </row>
    <row r="2668" ht="15.75" customHeight="1">
      <c r="A2668" s="1"/>
      <c r="B2668" s="511"/>
      <c r="C2668" s="604"/>
      <c r="D2668" s="513"/>
      <c r="E2668" s="514"/>
      <c r="F2668" s="514"/>
      <c r="G2668" s="514"/>
      <c r="H2668" s="514"/>
      <c r="I2668" s="514"/>
      <c r="J2668" s="511"/>
      <c r="K2668" s="511"/>
      <c r="L2668" s="511"/>
      <c r="M2668" s="511"/>
      <c r="N2668" s="511"/>
      <c r="O2668" s="511"/>
      <c r="P2668" s="602"/>
    </row>
    <row r="2669" ht="15.75" customHeight="1">
      <c r="A2669" s="1"/>
      <c r="B2669" s="511"/>
      <c r="C2669" s="604"/>
      <c r="D2669" s="513"/>
      <c r="E2669" s="514"/>
      <c r="F2669" s="514"/>
      <c r="G2669" s="514"/>
      <c r="H2669" s="514"/>
      <c r="I2669" s="514"/>
      <c r="J2669" s="511"/>
      <c r="K2669" s="511"/>
      <c r="L2669" s="511"/>
      <c r="M2669" s="511"/>
      <c r="N2669" s="511"/>
      <c r="O2669" s="511"/>
      <c r="P2669" s="602"/>
    </row>
    <row r="2670" ht="15.75" customHeight="1">
      <c r="A2670" s="1"/>
      <c r="B2670" s="511"/>
      <c r="C2670" s="604"/>
      <c r="D2670" s="513"/>
      <c r="E2670" s="514"/>
      <c r="F2670" s="514"/>
      <c r="G2670" s="514"/>
      <c r="H2670" s="514"/>
      <c r="I2670" s="514"/>
      <c r="J2670" s="511"/>
      <c r="K2670" s="511"/>
      <c r="L2670" s="511"/>
      <c r="M2670" s="511"/>
      <c r="N2670" s="511"/>
      <c r="O2670" s="511"/>
      <c r="P2670" s="602"/>
    </row>
    <row r="2671" ht="15.75" customHeight="1">
      <c r="A2671" s="1"/>
      <c r="B2671" s="511"/>
      <c r="C2671" s="604"/>
      <c r="D2671" s="513"/>
      <c r="E2671" s="514"/>
      <c r="F2671" s="514"/>
      <c r="G2671" s="514"/>
      <c r="H2671" s="514"/>
      <c r="I2671" s="514"/>
      <c r="J2671" s="511"/>
      <c r="K2671" s="511"/>
      <c r="L2671" s="511"/>
      <c r="M2671" s="511"/>
      <c r="N2671" s="511"/>
      <c r="O2671" s="511"/>
      <c r="P2671" s="602"/>
    </row>
    <row r="2672" ht="15.75" customHeight="1">
      <c r="A2672" s="1"/>
      <c r="B2672" s="511"/>
      <c r="C2672" s="604"/>
      <c r="D2672" s="513"/>
      <c r="E2672" s="514"/>
      <c r="F2672" s="514"/>
      <c r="G2672" s="514"/>
      <c r="H2672" s="514"/>
      <c r="I2672" s="514"/>
      <c r="J2672" s="511"/>
      <c r="K2672" s="511"/>
      <c r="L2672" s="511"/>
      <c r="M2672" s="511"/>
      <c r="N2672" s="511"/>
      <c r="O2672" s="511"/>
      <c r="P2672" s="602"/>
    </row>
    <row r="2673" ht="15.75" customHeight="1">
      <c r="A2673" s="1"/>
      <c r="B2673" s="511"/>
      <c r="C2673" s="604"/>
      <c r="D2673" s="513"/>
      <c r="E2673" s="514"/>
      <c r="F2673" s="514"/>
      <c r="G2673" s="514"/>
      <c r="H2673" s="514"/>
      <c r="I2673" s="514"/>
      <c r="J2673" s="511"/>
      <c r="K2673" s="511"/>
      <c r="L2673" s="511"/>
      <c r="M2673" s="511"/>
      <c r="N2673" s="511"/>
      <c r="O2673" s="511"/>
      <c r="P2673" s="602"/>
    </row>
    <row r="2674" ht="15.75" customHeight="1">
      <c r="A2674" s="1"/>
      <c r="B2674" s="511"/>
      <c r="C2674" s="604"/>
      <c r="D2674" s="513"/>
      <c r="E2674" s="514"/>
      <c r="F2674" s="514"/>
      <c r="G2674" s="514"/>
      <c r="H2674" s="514"/>
      <c r="I2674" s="514"/>
      <c r="J2674" s="511"/>
      <c r="K2674" s="511"/>
      <c r="L2674" s="511"/>
      <c r="M2674" s="511"/>
      <c r="N2674" s="511"/>
      <c r="O2674" s="511"/>
      <c r="P2674" s="602"/>
    </row>
    <row r="2675" ht="15.75" customHeight="1">
      <c r="A2675" s="1"/>
      <c r="B2675" s="511"/>
      <c r="C2675" s="604"/>
      <c r="D2675" s="513"/>
      <c r="E2675" s="514"/>
      <c r="F2675" s="514"/>
      <c r="G2675" s="514"/>
      <c r="H2675" s="514"/>
      <c r="I2675" s="514"/>
      <c r="J2675" s="511"/>
      <c r="K2675" s="511"/>
      <c r="L2675" s="511"/>
      <c r="M2675" s="511"/>
      <c r="N2675" s="511"/>
      <c r="O2675" s="511"/>
      <c r="P2675" s="602"/>
    </row>
    <row r="2676" ht="15.75" customHeight="1">
      <c r="A2676" s="1"/>
      <c r="B2676" s="511"/>
      <c r="C2676" s="604"/>
      <c r="D2676" s="513"/>
      <c r="E2676" s="514"/>
      <c r="F2676" s="514"/>
      <c r="G2676" s="514"/>
      <c r="H2676" s="514"/>
      <c r="I2676" s="514"/>
      <c r="J2676" s="511"/>
      <c r="K2676" s="511"/>
      <c r="L2676" s="511"/>
      <c r="M2676" s="511"/>
      <c r="N2676" s="511"/>
      <c r="O2676" s="511"/>
      <c r="P2676" s="602"/>
    </row>
    <row r="2677" ht="15.75" customHeight="1">
      <c r="A2677" s="1"/>
      <c r="B2677" s="511"/>
      <c r="C2677" s="604"/>
      <c r="D2677" s="513"/>
      <c r="E2677" s="514"/>
      <c r="F2677" s="514"/>
      <c r="G2677" s="514"/>
      <c r="H2677" s="514"/>
      <c r="I2677" s="514"/>
      <c r="J2677" s="511"/>
      <c r="K2677" s="511"/>
      <c r="L2677" s="511"/>
      <c r="M2677" s="511"/>
      <c r="N2677" s="511"/>
      <c r="O2677" s="511"/>
      <c r="P2677" s="602"/>
    </row>
    <row r="2678" ht="15.75" customHeight="1">
      <c r="A2678" s="1"/>
      <c r="B2678" s="511"/>
      <c r="C2678" s="603">
        <v>18.416666666666668</v>
      </c>
      <c r="D2678" s="513"/>
      <c r="E2678" s="514"/>
      <c r="F2678" s="514"/>
      <c r="G2678" s="514"/>
      <c r="H2678" s="514"/>
      <c r="I2678" s="514"/>
      <c r="J2678" s="511"/>
      <c r="K2678" s="511"/>
      <c r="L2678" s="511"/>
      <c r="M2678" s="511"/>
      <c r="N2678" s="511"/>
      <c r="O2678" s="511"/>
      <c r="P2678" s="602"/>
    </row>
    <row r="2679" ht="15.75" customHeight="1">
      <c r="A2679" s="1"/>
      <c r="B2679" s="511"/>
      <c r="C2679" s="604"/>
      <c r="D2679" s="513"/>
      <c r="E2679" s="514"/>
      <c r="F2679" s="514"/>
      <c r="G2679" s="514"/>
      <c r="H2679" s="514"/>
      <c r="I2679" s="514"/>
      <c r="J2679" s="511"/>
      <c r="K2679" s="511"/>
      <c r="L2679" s="511"/>
      <c r="M2679" s="511"/>
      <c r="N2679" s="511"/>
      <c r="O2679" s="511"/>
      <c r="P2679" s="602"/>
    </row>
    <row r="2680" ht="15.75" customHeight="1">
      <c r="A2680" s="1"/>
      <c r="B2680" s="511"/>
      <c r="C2680" s="604"/>
      <c r="D2680" s="513"/>
      <c r="E2680" s="514"/>
      <c r="F2680" s="514"/>
      <c r="G2680" s="514"/>
      <c r="H2680" s="514"/>
      <c r="I2680" s="514"/>
      <c r="J2680" s="511"/>
      <c r="K2680" s="511"/>
      <c r="L2680" s="511"/>
      <c r="M2680" s="511"/>
      <c r="N2680" s="511"/>
      <c r="O2680" s="511"/>
      <c r="P2680" s="602"/>
    </row>
    <row r="2681" ht="15.75" customHeight="1">
      <c r="A2681" s="1"/>
      <c r="B2681" s="511"/>
      <c r="C2681" s="604"/>
      <c r="D2681" s="513"/>
      <c r="E2681" s="514"/>
      <c r="F2681" s="514"/>
      <c r="G2681" s="514"/>
      <c r="H2681" s="514"/>
      <c r="I2681" s="514"/>
      <c r="J2681" s="511"/>
      <c r="K2681" s="511"/>
      <c r="L2681" s="511"/>
      <c r="M2681" s="511"/>
      <c r="N2681" s="511"/>
      <c r="O2681" s="511"/>
      <c r="P2681" s="602"/>
    </row>
    <row r="2682" ht="15.75" customHeight="1">
      <c r="A2682" s="1"/>
      <c r="B2682" s="511"/>
      <c r="C2682" s="604"/>
      <c r="D2682" s="513"/>
      <c r="E2682" s="514"/>
      <c r="F2682" s="514"/>
      <c r="G2682" s="514"/>
      <c r="H2682" s="514"/>
      <c r="I2682" s="514"/>
      <c r="J2682" s="511"/>
      <c r="K2682" s="511"/>
      <c r="L2682" s="511"/>
      <c r="M2682" s="511"/>
      <c r="N2682" s="511"/>
      <c r="O2682" s="511"/>
      <c r="P2682" s="602"/>
    </row>
    <row r="2683" ht="15.75" customHeight="1">
      <c r="A2683" s="1"/>
      <c r="B2683" s="511"/>
      <c r="C2683" s="604"/>
      <c r="D2683" s="513"/>
      <c r="E2683" s="514"/>
      <c r="F2683" s="514"/>
      <c r="G2683" s="514"/>
      <c r="H2683" s="514"/>
      <c r="I2683" s="514"/>
      <c r="J2683" s="511"/>
      <c r="K2683" s="511"/>
      <c r="L2683" s="511"/>
      <c r="M2683" s="511"/>
      <c r="N2683" s="511"/>
      <c r="O2683" s="511"/>
      <c r="P2683" s="602"/>
    </row>
    <row r="2684" ht="15.75" customHeight="1">
      <c r="A2684" s="1"/>
      <c r="B2684" s="511"/>
      <c r="C2684" s="604"/>
      <c r="D2684" s="513"/>
      <c r="E2684" s="514"/>
      <c r="F2684" s="514"/>
      <c r="G2684" s="514"/>
      <c r="H2684" s="514"/>
      <c r="I2684" s="514"/>
      <c r="J2684" s="511"/>
      <c r="K2684" s="511"/>
      <c r="L2684" s="511"/>
      <c r="M2684" s="511"/>
      <c r="N2684" s="511"/>
      <c r="O2684" s="511"/>
      <c r="P2684" s="602"/>
    </row>
    <row r="2685" ht="15.75" customHeight="1">
      <c r="A2685" s="1"/>
      <c r="B2685" s="511"/>
      <c r="C2685" s="604"/>
      <c r="D2685" s="513"/>
      <c r="E2685" s="514"/>
      <c r="F2685" s="514"/>
      <c r="G2685" s="514"/>
      <c r="H2685" s="514"/>
      <c r="I2685" s="514"/>
      <c r="J2685" s="511"/>
      <c r="K2685" s="511"/>
      <c r="L2685" s="511"/>
      <c r="M2685" s="511"/>
      <c r="N2685" s="511"/>
      <c r="O2685" s="511"/>
      <c r="P2685" s="602"/>
    </row>
    <row r="2686" ht="15.75" customHeight="1">
      <c r="A2686" s="1"/>
      <c r="B2686" s="511"/>
      <c r="C2686" s="604"/>
      <c r="D2686" s="513"/>
      <c r="E2686" s="514"/>
      <c r="F2686" s="514"/>
      <c r="G2686" s="514"/>
      <c r="H2686" s="514"/>
      <c r="I2686" s="514"/>
      <c r="J2686" s="511"/>
      <c r="K2686" s="511"/>
      <c r="L2686" s="511"/>
      <c r="M2686" s="511"/>
      <c r="N2686" s="511"/>
      <c r="O2686" s="511"/>
      <c r="P2686" s="602"/>
    </row>
    <row r="2687" ht="15.75" customHeight="1">
      <c r="A2687" s="1"/>
      <c r="B2687" s="511"/>
      <c r="C2687" s="604"/>
      <c r="D2687" s="513"/>
      <c r="E2687" s="514"/>
      <c r="F2687" s="514"/>
      <c r="G2687" s="514"/>
      <c r="H2687" s="514"/>
      <c r="I2687" s="514"/>
      <c r="J2687" s="511"/>
      <c r="K2687" s="511"/>
      <c r="L2687" s="511"/>
      <c r="M2687" s="511"/>
      <c r="N2687" s="511"/>
      <c r="O2687" s="511"/>
      <c r="P2687" s="602"/>
    </row>
    <row r="2688" ht="15.75" customHeight="1">
      <c r="A2688" s="1"/>
      <c r="B2688" s="511"/>
      <c r="C2688" s="604"/>
      <c r="D2688" s="513"/>
      <c r="E2688" s="514"/>
      <c r="F2688" s="514"/>
      <c r="G2688" s="514"/>
      <c r="H2688" s="514"/>
      <c r="I2688" s="514"/>
      <c r="J2688" s="511"/>
      <c r="K2688" s="511"/>
      <c r="L2688" s="511"/>
      <c r="M2688" s="511"/>
      <c r="N2688" s="511"/>
      <c r="O2688" s="511"/>
      <c r="P2688" s="602"/>
    </row>
    <row r="2689" ht="15.75" customHeight="1">
      <c r="A2689" s="1"/>
      <c r="B2689" s="511"/>
      <c r="C2689" s="604"/>
      <c r="D2689" s="513"/>
      <c r="E2689" s="514"/>
      <c r="F2689" s="514"/>
      <c r="G2689" s="514"/>
      <c r="H2689" s="514"/>
      <c r="I2689" s="514"/>
      <c r="J2689" s="511"/>
      <c r="K2689" s="511"/>
      <c r="L2689" s="511"/>
      <c r="M2689" s="511"/>
      <c r="N2689" s="511"/>
      <c r="O2689" s="511"/>
      <c r="P2689" s="602"/>
    </row>
    <row r="2690" ht="15.75" customHeight="1">
      <c r="A2690" s="1"/>
      <c r="B2690" s="511"/>
      <c r="C2690" s="603">
        <v>20.083333333333336</v>
      </c>
      <c r="D2690" s="513"/>
      <c r="E2690" s="514"/>
      <c r="F2690" s="514"/>
      <c r="G2690" s="514"/>
      <c r="H2690" s="514"/>
      <c r="I2690" s="514"/>
      <c r="J2690" s="511"/>
      <c r="K2690" s="511"/>
      <c r="L2690" s="511"/>
      <c r="M2690" s="511"/>
      <c r="N2690" s="511"/>
      <c r="O2690" s="511"/>
      <c r="P2690" s="602"/>
    </row>
    <row r="2691" ht="15.75" customHeight="1">
      <c r="A2691" s="1"/>
      <c r="B2691" s="511"/>
      <c r="C2691" s="604"/>
      <c r="D2691" s="513"/>
      <c r="E2691" s="514"/>
      <c r="F2691" s="514"/>
      <c r="G2691" s="514"/>
      <c r="H2691" s="514"/>
      <c r="I2691" s="514"/>
      <c r="J2691" s="511"/>
      <c r="K2691" s="511"/>
      <c r="L2691" s="511"/>
      <c r="M2691" s="511"/>
      <c r="N2691" s="511"/>
      <c r="O2691" s="511"/>
      <c r="P2691" s="602"/>
    </row>
    <row r="2692" ht="15.75" customHeight="1">
      <c r="A2692" s="1"/>
      <c r="B2692" s="511"/>
      <c r="C2692" s="604"/>
      <c r="D2692" s="513"/>
      <c r="E2692" s="514"/>
      <c r="F2692" s="514"/>
      <c r="G2692" s="514"/>
      <c r="H2692" s="514"/>
      <c r="I2692" s="514"/>
      <c r="J2692" s="511"/>
      <c r="K2692" s="511"/>
      <c r="L2692" s="511"/>
      <c r="M2692" s="511"/>
      <c r="N2692" s="511"/>
      <c r="O2692" s="511"/>
      <c r="P2692" s="602"/>
    </row>
    <row r="2693" ht="15.75" customHeight="1">
      <c r="A2693" s="1"/>
      <c r="B2693" s="511"/>
      <c r="C2693" s="604"/>
      <c r="D2693" s="513"/>
      <c r="E2693" s="514"/>
      <c r="F2693" s="514"/>
      <c r="G2693" s="514"/>
      <c r="H2693" s="514"/>
      <c r="I2693" s="514"/>
      <c r="J2693" s="511"/>
      <c r="K2693" s="511"/>
      <c r="L2693" s="511"/>
      <c r="M2693" s="511"/>
      <c r="N2693" s="511"/>
      <c r="O2693" s="511"/>
      <c r="P2693" s="602"/>
    </row>
    <row r="2694" ht="15.75" customHeight="1">
      <c r="A2694" s="1"/>
      <c r="B2694" s="511"/>
      <c r="C2694" s="604"/>
      <c r="D2694" s="513"/>
      <c r="E2694" s="514"/>
      <c r="F2694" s="514"/>
      <c r="G2694" s="514"/>
      <c r="H2694" s="514"/>
      <c r="I2694" s="514"/>
      <c r="J2694" s="511"/>
      <c r="K2694" s="511"/>
      <c r="L2694" s="511"/>
      <c r="M2694" s="511"/>
      <c r="N2694" s="511"/>
      <c r="O2694" s="511"/>
      <c r="P2694" s="602"/>
    </row>
    <row r="2695" ht="15.75" customHeight="1">
      <c r="A2695" s="1"/>
      <c r="B2695" s="511"/>
      <c r="C2695" s="604"/>
      <c r="D2695" s="513"/>
      <c r="E2695" s="514"/>
      <c r="F2695" s="514"/>
      <c r="G2695" s="514"/>
      <c r="H2695" s="514"/>
      <c r="I2695" s="514"/>
      <c r="J2695" s="511"/>
      <c r="K2695" s="511"/>
      <c r="L2695" s="511"/>
      <c r="M2695" s="511"/>
      <c r="N2695" s="511"/>
      <c r="O2695" s="511"/>
      <c r="P2695" s="602"/>
    </row>
    <row r="2696" ht="15.75" customHeight="1">
      <c r="A2696" s="1"/>
      <c r="B2696" s="511"/>
      <c r="C2696" s="604"/>
      <c r="D2696" s="513"/>
      <c r="E2696" s="514"/>
      <c r="F2696" s="514"/>
      <c r="G2696" s="514"/>
      <c r="H2696" s="514"/>
      <c r="I2696" s="514"/>
      <c r="J2696" s="511"/>
      <c r="K2696" s="511"/>
      <c r="L2696" s="511"/>
      <c r="M2696" s="511"/>
      <c r="N2696" s="511"/>
      <c r="O2696" s="511"/>
      <c r="P2696" s="602"/>
    </row>
    <row r="2697" ht="15.75" customHeight="1">
      <c r="A2697" s="1"/>
      <c r="B2697" s="511"/>
      <c r="C2697" s="604"/>
      <c r="D2697" s="513"/>
      <c r="E2697" s="514"/>
      <c r="F2697" s="514"/>
      <c r="G2697" s="514"/>
      <c r="H2697" s="514"/>
      <c r="I2697" s="514"/>
      <c r="J2697" s="511"/>
      <c r="K2697" s="511"/>
      <c r="L2697" s="511"/>
      <c r="M2697" s="511"/>
      <c r="N2697" s="511"/>
      <c r="O2697" s="511"/>
      <c r="P2697" s="602"/>
    </row>
    <row r="2698" ht="15.75" customHeight="1">
      <c r="A2698" s="1"/>
      <c r="B2698" s="511"/>
      <c r="C2698" s="604"/>
      <c r="D2698" s="513"/>
      <c r="E2698" s="514"/>
      <c r="F2698" s="514"/>
      <c r="G2698" s="514"/>
      <c r="H2698" s="514"/>
      <c r="I2698" s="514"/>
      <c r="J2698" s="511"/>
      <c r="K2698" s="511"/>
      <c r="L2698" s="511"/>
      <c r="M2698" s="511"/>
      <c r="N2698" s="511"/>
      <c r="O2698" s="511"/>
      <c r="P2698" s="602"/>
    </row>
    <row r="2699" ht="15.75" customHeight="1">
      <c r="A2699" s="1"/>
      <c r="B2699" s="511"/>
      <c r="C2699" s="604"/>
      <c r="D2699" s="513"/>
      <c r="E2699" s="514"/>
      <c r="F2699" s="514"/>
      <c r="G2699" s="514"/>
      <c r="H2699" s="514"/>
      <c r="I2699" s="514"/>
      <c r="J2699" s="511"/>
      <c r="K2699" s="511"/>
      <c r="L2699" s="511"/>
      <c r="M2699" s="511"/>
      <c r="N2699" s="511"/>
      <c r="O2699" s="511"/>
      <c r="P2699" s="602"/>
    </row>
    <row r="2700" ht="15.75" customHeight="1">
      <c r="A2700" s="1"/>
      <c r="B2700" s="511"/>
      <c r="C2700" s="604"/>
      <c r="D2700" s="513"/>
      <c r="E2700" s="514"/>
      <c r="F2700" s="514"/>
      <c r="G2700" s="514"/>
      <c r="H2700" s="514"/>
      <c r="I2700" s="514"/>
      <c r="J2700" s="511"/>
      <c r="K2700" s="511"/>
      <c r="L2700" s="511"/>
      <c r="M2700" s="511"/>
      <c r="N2700" s="511"/>
      <c r="O2700" s="511"/>
      <c r="P2700" s="602"/>
    </row>
    <row r="2701" ht="15.75" customHeight="1">
      <c r="A2701" s="1"/>
      <c r="B2701" s="511"/>
      <c r="C2701" s="604"/>
      <c r="D2701" s="513"/>
      <c r="E2701" s="514"/>
      <c r="F2701" s="514"/>
      <c r="G2701" s="514"/>
      <c r="H2701" s="514"/>
      <c r="I2701" s="514"/>
      <c r="J2701" s="511"/>
      <c r="K2701" s="511"/>
      <c r="L2701" s="511"/>
      <c r="M2701" s="511"/>
      <c r="N2701" s="511"/>
      <c r="O2701" s="511"/>
      <c r="P2701" s="602"/>
    </row>
    <row r="2702" ht="15.75" customHeight="1">
      <c r="A2702" s="1"/>
      <c r="B2702" s="511"/>
      <c r="C2702" s="603">
        <v>20.5</v>
      </c>
      <c r="D2702" s="513"/>
      <c r="E2702" s="514"/>
      <c r="F2702" s="514"/>
      <c r="G2702" s="514"/>
      <c r="H2702" s="514"/>
      <c r="I2702" s="514"/>
      <c r="J2702" s="511"/>
      <c r="K2702" s="511"/>
      <c r="L2702" s="511"/>
      <c r="M2702" s="511"/>
      <c r="N2702" s="511"/>
      <c r="O2702" s="511"/>
      <c r="P2702" s="602"/>
    </row>
    <row r="2703" ht="15.75" customHeight="1">
      <c r="A2703" s="1"/>
      <c r="B2703" s="511"/>
      <c r="C2703" s="604"/>
      <c r="D2703" s="513"/>
      <c r="E2703" s="514"/>
      <c r="F2703" s="514"/>
      <c r="G2703" s="514"/>
      <c r="H2703" s="514"/>
      <c r="I2703" s="514"/>
      <c r="J2703" s="511"/>
      <c r="K2703" s="511"/>
      <c r="L2703" s="511"/>
      <c r="M2703" s="511"/>
      <c r="N2703" s="511"/>
      <c r="O2703" s="511"/>
      <c r="P2703" s="602"/>
    </row>
    <row r="2704" ht="15.75" customHeight="1">
      <c r="A2704" s="1"/>
      <c r="B2704" s="511"/>
      <c r="C2704" s="604"/>
      <c r="D2704" s="513"/>
      <c r="E2704" s="514"/>
      <c r="F2704" s="514"/>
      <c r="G2704" s="514"/>
      <c r="H2704" s="514"/>
      <c r="I2704" s="514"/>
      <c r="J2704" s="511"/>
      <c r="K2704" s="511"/>
      <c r="L2704" s="511"/>
      <c r="M2704" s="511"/>
      <c r="N2704" s="511"/>
      <c r="O2704" s="511"/>
      <c r="P2704" s="602"/>
    </row>
    <row r="2705" ht="15.75" customHeight="1">
      <c r="A2705" s="1"/>
      <c r="B2705" s="511"/>
      <c r="C2705" s="604"/>
      <c r="D2705" s="513"/>
      <c r="E2705" s="514"/>
      <c r="F2705" s="514"/>
      <c r="G2705" s="514"/>
      <c r="H2705" s="514"/>
      <c r="I2705" s="514"/>
      <c r="J2705" s="511"/>
      <c r="K2705" s="511"/>
      <c r="L2705" s="511"/>
      <c r="M2705" s="511"/>
      <c r="N2705" s="511"/>
      <c r="O2705" s="511"/>
      <c r="P2705" s="602"/>
    </row>
    <row r="2706" ht="15.75" customHeight="1">
      <c r="A2706" s="1"/>
      <c r="B2706" s="511"/>
      <c r="C2706" s="604"/>
      <c r="D2706" s="513"/>
      <c r="E2706" s="514"/>
      <c r="F2706" s="514"/>
      <c r="G2706" s="514"/>
      <c r="H2706" s="514"/>
      <c r="I2706" s="514"/>
      <c r="J2706" s="511"/>
      <c r="K2706" s="511"/>
      <c r="L2706" s="511"/>
      <c r="M2706" s="511"/>
      <c r="N2706" s="511"/>
      <c r="O2706" s="511"/>
      <c r="P2706" s="602"/>
    </row>
    <row r="2707" ht="15.75" customHeight="1">
      <c r="A2707" s="1"/>
      <c r="B2707" s="511"/>
      <c r="C2707" s="604"/>
      <c r="D2707" s="513"/>
      <c r="E2707" s="514"/>
      <c r="F2707" s="514"/>
      <c r="G2707" s="514"/>
      <c r="H2707" s="514"/>
      <c r="I2707" s="514"/>
      <c r="J2707" s="511"/>
      <c r="K2707" s="511"/>
      <c r="L2707" s="511"/>
      <c r="M2707" s="511"/>
      <c r="N2707" s="511"/>
      <c r="O2707" s="511"/>
      <c r="P2707" s="602"/>
    </row>
    <row r="2708" ht="15.75" customHeight="1">
      <c r="A2708" s="1"/>
      <c r="B2708" s="511"/>
      <c r="C2708" s="604"/>
      <c r="D2708" s="513"/>
      <c r="E2708" s="514"/>
      <c r="F2708" s="514"/>
      <c r="G2708" s="514"/>
      <c r="H2708" s="514"/>
      <c r="I2708" s="514"/>
      <c r="J2708" s="511"/>
      <c r="K2708" s="511"/>
      <c r="L2708" s="511"/>
      <c r="M2708" s="511"/>
      <c r="N2708" s="511"/>
      <c r="O2708" s="511"/>
      <c r="P2708" s="602"/>
    </row>
    <row r="2709" ht="15.75" customHeight="1">
      <c r="A2709" s="1"/>
      <c r="B2709" s="511"/>
      <c r="C2709" s="604"/>
      <c r="D2709" s="513"/>
      <c r="E2709" s="514"/>
      <c r="F2709" s="514"/>
      <c r="G2709" s="514"/>
      <c r="H2709" s="514"/>
      <c r="I2709" s="514"/>
      <c r="J2709" s="511"/>
      <c r="K2709" s="511"/>
      <c r="L2709" s="511"/>
      <c r="M2709" s="511"/>
      <c r="N2709" s="511"/>
      <c r="O2709" s="511"/>
      <c r="P2709" s="602"/>
    </row>
    <row r="2710" ht="15.75" customHeight="1">
      <c r="A2710" s="1"/>
      <c r="B2710" s="511"/>
      <c r="C2710" s="604"/>
      <c r="D2710" s="513"/>
      <c r="E2710" s="514"/>
      <c r="F2710" s="514"/>
      <c r="G2710" s="514"/>
      <c r="H2710" s="514"/>
      <c r="I2710" s="514"/>
      <c r="J2710" s="511"/>
      <c r="K2710" s="511"/>
      <c r="L2710" s="511"/>
      <c r="M2710" s="511"/>
      <c r="N2710" s="511"/>
      <c r="O2710" s="511"/>
      <c r="P2710" s="602"/>
    </row>
    <row r="2711" ht="15.75" customHeight="1">
      <c r="A2711" s="1"/>
      <c r="B2711" s="511"/>
      <c r="C2711" s="604"/>
      <c r="D2711" s="513"/>
      <c r="E2711" s="514"/>
      <c r="F2711" s="514"/>
      <c r="G2711" s="514"/>
      <c r="H2711" s="514"/>
      <c r="I2711" s="514"/>
      <c r="J2711" s="511"/>
      <c r="K2711" s="511"/>
      <c r="L2711" s="511"/>
      <c r="M2711" s="511"/>
      <c r="N2711" s="511"/>
      <c r="O2711" s="511"/>
      <c r="P2711" s="602"/>
    </row>
    <row r="2712" ht="15.75" customHeight="1">
      <c r="A2712" s="1"/>
      <c r="B2712" s="511"/>
      <c r="C2712" s="604"/>
      <c r="D2712" s="513"/>
      <c r="E2712" s="514"/>
      <c r="F2712" s="514"/>
      <c r="G2712" s="514"/>
      <c r="H2712" s="514"/>
      <c r="I2712" s="514"/>
      <c r="J2712" s="511"/>
      <c r="K2712" s="511"/>
      <c r="L2712" s="511"/>
      <c r="M2712" s="511"/>
      <c r="N2712" s="511"/>
      <c r="O2712" s="511"/>
      <c r="P2712" s="602"/>
    </row>
    <row r="2713" ht="15.75" customHeight="1">
      <c r="A2713" s="1"/>
      <c r="B2713" s="511"/>
      <c r="C2713" s="604"/>
      <c r="D2713" s="513"/>
      <c r="E2713" s="514"/>
      <c r="F2713" s="514"/>
      <c r="G2713" s="514"/>
      <c r="H2713" s="514"/>
      <c r="I2713" s="514"/>
      <c r="J2713" s="511"/>
      <c r="K2713" s="511"/>
      <c r="L2713" s="511"/>
      <c r="M2713" s="511"/>
      <c r="N2713" s="511"/>
      <c r="O2713" s="511"/>
      <c r="P2713" s="602"/>
    </row>
    <row r="2714" ht="15.75" customHeight="1">
      <c r="A2714" s="1"/>
      <c r="B2714" s="511"/>
      <c r="C2714" s="604"/>
      <c r="D2714" s="513"/>
      <c r="E2714" s="514"/>
      <c r="F2714" s="514"/>
      <c r="G2714" s="514"/>
      <c r="H2714" s="514"/>
      <c r="I2714" s="514"/>
      <c r="J2714" s="511"/>
      <c r="K2714" s="511"/>
      <c r="L2714" s="511"/>
      <c r="M2714" s="511"/>
      <c r="N2714" s="511"/>
      <c r="O2714" s="511"/>
      <c r="P2714" s="602"/>
    </row>
    <row r="2715" ht="15.75" customHeight="1">
      <c r="A2715" s="1"/>
      <c r="B2715" s="511"/>
      <c r="C2715" s="604"/>
      <c r="D2715" s="513"/>
      <c r="E2715" s="514"/>
      <c r="F2715" s="514"/>
      <c r="G2715" s="514"/>
      <c r="H2715" s="514"/>
      <c r="I2715" s="514"/>
      <c r="J2715" s="511"/>
      <c r="K2715" s="511"/>
      <c r="L2715" s="511"/>
      <c r="M2715" s="511"/>
      <c r="N2715" s="511"/>
      <c r="O2715" s="511"/>
      <c r="P2715" s="602"/>
    </row>
    <row r="2716" ht="15.75" customHeight="1">
      <c r="A2716" s="1"/>
      <c r="B2716" s="511"/>
      <c r="C2716" s="603">
        <v>18.0</v>
      </c>
      <c r="D2716" s="513"/>
      <c r="E2716" s="514"/>
      <c r="F2716" s="514"/>
      <c r="G2716" s="514"/>
      <c r="H2716" s="514"/>
      <c r="I2716" s="514"/>
      <c r="J2716" s="511"/>
      <c r="K2716" s="511"/>
      <c r="L2716" s="511"/>
      <c r="M2716" s="511"/>
      <c r="N2716" s="511"/>
      <c r="O2716" s="511"/>
      <c r="P2716" s="602"/>
    </row>
    <row r="2717" ht="15.75" customHeight="1">
      <c r="A2717" s="1"/>
      <c r="B2717" s="511"/>
      <c r="C2717" s="604"/>
      <c r="D2717" s="513"/>
      <c r="E2717" s="514"/>
      <c r="F2717" s="514"/>
      <c r="G2717" s="514"/>
      <c r="H2717" s="514"/>
      <c r="I2717" s="514"/>
      <c r="J2717" s="511"/>
      <c r="K2717" s="511"/>
      <c r="L2717" s="511"/>
      <c r="M2717" s="511"/>
      <c r="N2717" s="511"/>
      <c r="O2717" s="511"/>
      <c r="P2717" s="602"/>
    </row>
    <row r="2718" ht="15.75" customHeight="1">
      <c r="A2718" s="1"/>
      <c r="B2718" s="511"/>
      <c r="C2718" s="604"/>
      <c r="D2718" s="513"/>
      <c r="E2718" s="514"/>
      <c r="F2718" s="514"/>
      <c r="G2718" s="514"/>
      <c r="H2718" s="514"/>
      <c r="I2718" s="514"/>
      <c r="J2718" s="511"/>
      <c r="K2718" s="511"/>
      <c r="L2718" s="511"/>
      <c r="M2718" s="511"/>
      <c r="N2718" s="511"/>
      <c r="O2718" s="511"/>
      <c r="P2718" s="602"/>
    </row>
    <row r="2719" ht="15.75" customHeight="1">
      <c r="A2719" s="1"/>
      <c r="B2719" s="511"/>
      <c r="C2719" s="604"/>
      <c r="D2719" s="513"/>
      <c r="E2719" s="514"/>
      <c r="F2719" s="514"/>
      <c r="G2719" s="514"/>
      <c r="H2719" s="514"/>
      <c r="I2719" s="514"/>
      <c r="J2719" s="511"/>
      <c r="K2719" s="511"/>
      <c r="L2719" s="511"/>
      <c r="M2719" s="511"/>
      <c r="N2719" s="511"/>
      <c r="O2719" s="511"/>
      <c r="P2719" s="602"/>
    </row>
    <row r="2720" ht="15.75" customHeight="1">
      <c r="A2720" s="1"/>
      <c r="B2720" s="511"/>
      <c r="C2720" s="604"/>
      <c r="D2720" s="513"/>
      <c r="E2720" s="514"/>
      <c r="F2720" s="514"/>
      <c r="G2720" s="514"/>
      <c r="H2720" s="514"/>
      <c r="I2720" s="514"/>
      <c r="J2720" s="511"/>
      <c r="K2720" s="511"/>
      <c r="L2720" s="511"/>
      <c r="M2720" s="511"/>
      <c r="N2720" s="511"/>
      <c r="O2720" s="511"/>
      <c r="P2720" s="602"/>
    </row>
    <row r="2721" ht="15.75" customHeight="1">
      <c r="A2721" s="1"/>
      <c r="B2721" s="511"/>
      <c r="C2721" s="604"/>
      <c r="D2721" s="513"/>
      <c r="E2721" s="514"/>
      <c r="F2721" s="514"/>
      <c r="G2721" s="514"/>
      <c r="H2721" s="514"/>
      <c r="I2721" s="514"/>
      <c r="J2721" s="511"/>
      <c r="K2721" s="511"/>
      <c r="L2721" s="511"/>
      <c r="M2721" s="511"/>
      <c r="N2721" s="511"/>
      <c r="O2721" s="511"/>
      <c r="P2721" s="602"/>
    </row>
    <row r="2722" ht="15.75" customHeight="1">
      <c r="A2722" s="1"/>
      <c r="B2722" s="511"/>
      <c r="C2722" s="604"/>
      <c r="D2722" s="513"/>
      <c r="E2722" s="514"/>
      <c r="F2722" s="514"/>
      <c r="G2722" s="514"/>
      <c r="H2722" s="514"/>
      <c r="I2722" s="514"/>
      <c r="J2722" s="511"/>
      <c r="K2722" s="511"/>
      <c r="L2722" s="511"/>
      <c r="M2722" s="511"/>
      <c r="N2722" s="511"/>
      <c r="O2722" s="511"/>
      <c r="P2722" s="602"/>
    </row>
    <row r="2723" ht="15.75" customHeight="1">
      <c r="A2723" s="1"/>
      <c r="B2723" s="511"/>
      <c r="C2723" s="604"/>
      <c r="D2723" s="513"/>
      <c r="E2723" s="514"/>
      <c r="F2723" s="514"/>
      <c r="G2723" s="514"/>
      <c r="H2723" s="514"/>
      <c r="I2723" s="514"/>
      <c r="J2723" s="511"/>
      <c r="K2723" s="511"/>
      <c r="L2723" s="511"/>
      <c r="M2723" s="511"/>
      <c r="N2723" s="511"/>
      <c r="O2723" s="511"/>
      <c r="P2723" s="602"/>
    </row>
    <row r="2724" ht="15.75" customHeight="1">
      <c r="A2724" s="1"/>
      <c r="B2724" s="511"/>
      <c r="C2724" s="604"/>
      <c r="D2724" s="513"/>
      <c r="E2724" s="514"/>
      <c r="F2724" s="514"/>
      <c r="G2724" s="514"/>
      <c r="H2724" s="514"/>
      <c r="I2724" s="514"/>
      <c r="J2724" s="511"/>
      <c r="K2724" s="511"/>
      <c r="L2724" s="511"/>
      <c r="M2724" s="511"/>
      <c r="N2724" s="511"/>
      <c r="O2724" s="511"/>
      <c r="P2724" s="602"/>
    </row>
    <row r="2725" ht="15.75" customHeight="1">
      <c r="A2725" s="1"/>
      <c r="B2725" s="511"/>
      <c r="C2725" s="604"/>
      <c r="D2725" s="513"/>
      <c r="E2725" s="514"/>
      <c r="F2725" s="514"/>
      <c r="G2725" s="514"/>
      <c r="H2725" s="514"/>
      <c r="I2725" s="514"/>
      <c r="J2725" s="511"/>
      <c r="K2725" s="511"/>
      <c r="L2725" s="511"/>
      <c r="M2725" s="511"/>
      <c r="N2725" s="511"/>
      <c r="O2725" s="511"/>
      <c r="P2725" s="602"/>
    </row>
    <row r="2726" ht="15.75" customHeight="1">
      <c r="A2726" s="1"/>
      <c r="B2726" s="511"/>
      <c r="C2726" s="604"/>
      <c r="D2726" s="513"/>
      <c r="E2726" s="514"/>
      <c r="F2726" s="514"/>
      <c r="G2726" s="514"/>
      <c r="H2726" s="514"/>
      <c r="I2726" s="514"/>
      <c r="J2726" s="511"/>
      <c r="K2726" s="511"/>
      <c r="L2726" s="511"/>
      <c r="M2726" s="511"/>
      <c r="N2726" s="511"/>
      <c r="O2726" s="511"/>
      <c r="P2726" s="602"/>
    </row>
    <row r="2727" ht="15.75" customHeight="1">
      <c r="A2727" s="1"/>
      <c r="B2727" s="511"/>
      <c r="C2727" s="604"/>
      <c r="D2727" s="513"/>
      <c r="E2727" s="514"/>
      <c r="F2727" s="514"/>
      <c r="G2727" s="514"/>
      <c r="H2727" s="514"/>
      <c r="I2727" s="514"/>
      <c r="J2727" s="511"/>
      <c r="K2727" s="511"/>
      <c r="L2727" s="511"/>
      <c r="M2727" s="511"/>
      <c r="N2727" s="511"/>
      <c r="O2727" s="511"/>
      <c r="P2727" s="602"/>
    </row>
    <row r="2728" ht="15.75" customHeight="1">
      <c r="A2728" s="1"/>
      <c r="B2728" s="511"/>
      <c r="C2728" s="603">
        <v>20.42857142857143</v>
      </c>
      <c r="D2728" s="513"/>
      <c r="E2728" s="514"/>
      <c r="F2728" s="514"/>
      <c r="G2728" s="514"/>
      <c r="H2728" s="514"/>
      <c r="I2728" s="514"/>
      <c r="J2728" s="511"/>
      <c r="K2728" s="511"/>
      <c r="L2728" s="511"/>
      <c r="M2728" s="511"/>
      <c r="N2728" s="511"/>
      <c r="O2728" s="511"/>
      <c r="P2728" s="602"/>
    </row>
    <row r="2729" ht="15.75" customHeight="1">
      <c r="A2729" s="1"/>
      <c r="B2729" s="511"/>
      <c r="C2729" s="604"/>
      <c r="D2729" s="513"/>
      <c r="E2729" s="514"/>
      <c r="F2729" s="514"/>
      <c r="G2729" s="514"/>
      <c r="H2729" s="514"/>
      <c r="I2729" s="514"/>
      <c r="J2729" s="511"/>
      <c r="K2729" s="511"/>
      <c r="L2729" s="511"/>
      <c r="M2729" s="511"/>
      <c r="N2729" s="511"/>
      <c r="O2729" s="511"/>
      <c r="P2729" s="602"/>
    </row>
    <row r="2730" ht="15.75" customHeight="1">
      <c r="A2730" s="1"/>
      <c r="B2730" s="511"/>
      <c r="C2730" s="604"/>
      <c r="D2730" s="513"/>
      <c r="E2730" s="514"/>
      <c r="F2730" s="514"/>
      <c r="G2730" s="514"/>
      <c r="H2730" s="514"/>
      <c r="I2730" s="514"/>
      <c r="J2730" s="511"/>
      <c r="K2730" s="511"/>
      <c r="L2730" s="511"/>
      <c r="M2730" s="511"/>
      <c r="N2730" s="511"/>
      <c r="O2730" s="511"/>
      <c r="P2730" s="602"/>
    </row>
    <row r="2731" ht="15.75" customHeight="1">
      <c r="A2731" s="1"/>
      <c r="B2731" s="511"/>
      <c r="C2731" s="604"/>
      <c r="D2731" s="513"/>
      <c r="E2731" s="514"/>
      <c r="F2731" s="514"/>
      <c r="G2731" s="514"/>
      <c r="H2731" s="514"/>
      <c r="I2731" s="514"/>
      <c r="J2731" s="511"/>
      <c r="K2731" s="511"/>
      <c r="L2731" s="511"/>
      <c r="M2731" s="511"/>
      <c r="N2731" s="511"/>
      <c r="O2731" s="511"/>
      <c r="P2731" s="602"/>
    </row>
    <row r="2732" ht="15.75" customHeight="1">
      <c r="A2732" s="1"/>
      <c r="B2732" s="511"/>
      <c r="C2732" s="604"/>
      <c r="D2732" s="513"/>
      <c r="E2732" s="514"/>
      <c r="F2732" s="514"/>
      <c r="G2732" s="514"/>
      <c r="H2732" s="514"/>
      <c r="I2732" s="514"/>
      <c r="J2732" s="511"/>
      <c r="K2732" s="511"/>
      <c r="L2732" s="511"/>
      <c r="M2732" s="511"/>
      <c r="N2732" s="511"/>
      <c r="O2732" s="511"/>
      <c r="P2732" s="602"/>
    </row>
    <row r="2733" ht="15.75" customHeight="1">
      <c r="A2733" s="1"/>
      <c r="B2733" s="511"/>
      <c r="C2733" s="604"/>
      <c r="D2733" s="513"/>
      <c r="E2733" s="514"/>
      <c r="F2733" s="514"/>
      <c r="G2733" s="514"/>
      <c r="H2733" s="514"/>
      <c r="I2733" s="514"/>
      <c r="J2733" s="511"/>
      <c r="K2733" s="511"/>
      <c r="L2733" s="511"/>
      <c r="M2733" s="511"/>
      <c r="N2733" s="511"/>
      <c r="O2733" s="511"/>
      <c r="P2733" s="602"/>
    </row>
    <row r="2734" ht="15.75" customHeight="1">
      <c r="A2734" s="1"/>
      <c r="B2734" s="511"/>
      <c r="C2734" s="604"/>
      <c r="D2734" s="513"/>
      <c r="E2734" s="514"/>
      <c r="F2734" s="514"/>
      <c r="G2734" s="514"/>
      <c r="H2734" s="514"/>
      <c r="I2734" s="514"/>
      <c r="J2734" s="511"/>
      <c r="K2734" s="511"/>
      <c r="L2734" s="511"/>
      <c r="M2734" s="511"/>
      <c r="N2734" s="511"/>
      <c r="O2734" s="511"/>
      <c r="P2734" s="602"/>
    </row>
    <row r="2735" ht="15.75" customHeight="1">
      <c r="A2735" s="1"/>
      <c r="B2735" s="511"/>
      <c r="C2735" s="604"/>
      <c r="D2735" s="513"/>
      <c r="E2735" s="514"/>
      <c r="F2735" s="514"/>
      <c r="G2735" s="514"/>
      <c r="H2735" s="514"/>
      <c r="I2735" s="514"/>
      <c r="J2735" s="511"/>
      <c r="K2735" s="511"/>
      <c r="L2735" s="511"/>
      <c r="M2735" s="511"/>
      <c r="N2735" s="511"/>
      <c r="O2735" s="511"/>
      <c r="P2735" s="602"/>
    </row>
    <row r="2736" ht="15.75" customHeight="1">
      <c r="A2736" s="1"/>
      <c r="B2736" s="511"/>
      <c r="C2736" s="604"/>
      <c r="D2736" s="513"/>
      <c r="E2736" s="514"/>
      <c r="F2736" s="514"/>
      <c r="G2736" s="514"/>
      <c r="H2736" s="514"/>
      <c r="I2736" s="514"/>
      <c r="J2736" s="511"/>
      <c r="K2736" s="511"/>
      <c r="L2736" s="511"/>
      <c r="M2736" s="511"/>
      <c r="N2736" s="511"/>
      <c r="O2736" s="511"/>
      <c r="P2736" s="602"/>
    </row>
    <row r="2737" ht="15.75" customHeight="1">
      <c r="A2737" s="1"/>
      <c r="B2737" s="511"/>
      <c r="C2737" s="604"/>
      <c r="D2737" s="513"/>
      <c r="E2737" s="514"/>
      <c r="F2737" s="514"/>
      <c r="G2737" s="514"/>
      <c r="H2737" s="514"/>
      <c r="I2737" s="514"/>
      <c r="J2737" s="511"/>
      <c r="K2737" s="511"/>
      <c r="L2737" s="511"/>
      <c r="M2737" s="511"/>
      <c r="N2737" s="511"/>
      <c r="O2737" s="511"/>
      <c r="P2737" s="602"/>
    </row>
    <row r="2738" ht="15.75" customHeight="1">
      <c r="A2738" s="1"/>
      <c r="B2738" s="511"/>
      <c r="C2738" s="604"/>
      <c r="D2738" s="513"/>
      <c r="E2738" s="514"/>
      <c r="F2738" s="514"/>
      <c r="G2738" s="514"/>
      <c r="H2738" s="514"/>
      <c r="I2738" s="514"/>
      <c r="J2738" s="511"/>
      <c r="K2738" s="511"/>
      <c r="L2738" s="511"/>
      <c r="M2738" s="511"/>
      <c r="N2738" s="511"/>
      <c r="O2738" s="511"/>
      <c r="P2738" s="602"/>
    </row>
    <row r="2739" ht="15.75" customHeight="1">
      <c r="A2739" s="1"/>
      <c r="B2739" s="511"/>
      <c r="C2739" s="604"/>
      <c r="D2739" s="513"/>
      <c r="E2739" s="514"/>
      <c r="F2739" s="514"/>
      <c r="G2739" s="514"/>
      <c r="H2739" s="514"/>
      <c r="I2739" s="514"/>
      <c r="J2739" s="511"/>
      <c r="K2739" s="511"/>
      <c r="L2739" s="511"/>
      <c r="M2739" s="511"/>
      <c r="N2739" s="511"/>
      <c r="O2739" s="511"/>
      <c r="P2739" s="602"/>
    </row>
    <row r="2740" ht="15.75" customHeight="1">
      <c r="A2740" s="1"/>
      <c r="B2740" s="511"/>
      <c r="C2740" s="604"/>
      <c r="D2740" s="513"/>
      <c r="E2740" s="514"/>
      <c r="F2740" s="514"/>
      <c r="G2740" s="514"/>
      <c r="H2740" s="514"/>
      <c r="I2740" s="514"/>
      <c r="J2740" s="511"/>
      <c r="K2740" s="511"/>
      <c r="L2740" s="511"/>
      <c r="M2740" s="511"/>
      <c r="N2740" s="511"/>
      <c r="O2740" s="511"/>
      <c r="P2740" s="602"/>
    </row>
    <row r="2741" ht="15.75" customHeight="1">
      <c r="A2741" s="1"/>
      <c r="B2741" s="511"/>
      <c r="C2741" s="604"/>
      <c r="D2741" s="513"/>
      <c r="E2741" s="514"/>
      <c r="F2741" s="514"/>
      <c r="G2741" s="514"/>
      <c r="H2741" s="514"/>
      <c r="I2741" s="514"/>
      <c r="J2741" s="511"/>
      <c r="K2741" s="511"/>
      <c r="L2741" s="511"/>
      <c r="M2741" s="511"/>
      <c r="N2741" s="511"/>
      <c r="O2741" s="511"/>
      <c r="P2741" s="602"/>
    </row>
    <row r="2742" ht="15.75" customHeight="1">
      <c r="A2742" s="1"/>
      <c r="B2742" s="511"/>
      <c r="C2742" s="603"/>
      <c r="D2742" s="513"/>
      <c r="E2742" s="514"/>
      <c r="F2742" s="514"/>
      <c r="G2742" s="514"/>
      <c r="H2742" s="514"/>
      <c r="I2742" s="514"/>
      <c r="J2742" s="511"/>
      <c r="K2742" s="511"/>
      <c r="L2742" s="511"/>
      <c r="M2742" s="511"/>
      <c r="N2742" s="511"/>
      <c r="O2742" s="511"/>
      <c r="P2742" s="602"/>
    </row>
    <row r="2743" ht="15.75" customHeight="1">
      <c r="A2743" s="1"/>
      <c r="B2743" s="511"/>
      <c r="C2743" s="604"/>
      <c r="D2743" s="513"/>
      <c r="E2743" s="514"/>
      <c r="F2743" s="514"/>
      <c r="G2743" s="514"/>
      <c r="H2743" s="514"/>
      <c r="I2743" s="514"/>
      <c r="J2743" s="511"/>
      <c r="K2743" s="511"/>
      <c r="L2743" s="511"/>
      <c r="M2743" s="511"/>
      <c r="N2743" s="511"/>
      <c r="O2743" s="511"/>
      <c r="P2743" s="602"/>
    </row>
    <row r="2744" ht="15.75" customHeight="1">
      <c r="A2744" s="1"/>
      <c r="B2744" s="511"/>
      <c r="C2744" s="604"/>
      <c r="D2744" s="513"/>
      <c r="E2744" s="514"/>
      <c r="F2744" s="514"/>
      <c r="G2744" s="514"/>
      <c r="H2744" s="514"/>
      <c r="I2744" s="514"/>
      <c r="J2744" s="511"/>
      <c r="K2744" s="511"/>
      <c r="L2744" s="511"/>
      <c r="M2744" s="511"/>
      <c r="N2744" s="511"/>
      <c r="O2744" s="511"/>
      <c r="P2744" s="602"/>
    </row>
    <row r="2745" ht="15.75" customHeight="1">
      <c r="A2745" s="1"/>
      <c r="B2745" s="511"/>
      <c r="C2745" s="604"/>
      <c r="D2745" s="513"/>
      <c r="E2745" s="514"/>
      <c r="F2745" s="514"/>
      <c r="G2745" s="514"/>
      <c r="H2745" s="514"/>
      <c r="I2745" s="514"/>
      <c r="J2745" s="511"/>
      <c r="K2745" s="511"/>
      <c r="L2745" s="511"/>
      <c r="M2745" s="511"/>
      <c r="N2745" s="511"/>
      <c r="O2745" s="511"/>
      <c r="P2745" s="602"/>
    </row>
    <row r="2746" ht="15.75" customHeight="1">
      <c r="A2746" s="1"/>
      <c r="B2746" s="511"/>
      <c r="C2746" s="604"/>
      <c r="D2746" s="513"/>
      <c r="E2746" s="514"/>
      <c r="F2746" s="514"/>
      <c r="G2746" s="514"/>
      <c r="H2746" s="514"/>
      <c r="I2746" s="514"/>
      <c r="J2746" s="511"/>
      <c r="K2746" s="511"/>
      <c r="L2746" s="511"/>
      <c r="M2746" s="511"/>
      <c r="N2746" s="511"/>
      <c r="O2746" s="511"/>
      <c r="P2746" s="602"/>
    </row>
    <row r="2747" ht="15.75" customHeight="1">
      <c r="A2747" s="1"/>
      <c r="B2747" s="511"/>
      <c r="C2747" s="604"/>
      <c r="D2747" s="513"/>
      <c r="E2747" s="514"/>
      <c r="F2747" s="514"/>
      <c r="G2747" s="514"/>
      <c r="H2747" s="514"/>
      <c r="I2747" s="514"/>
      <c r="J2747" s="511"/>
      <c r="K2747" s="511"/>
      <c r="L2747" s="511"/>
      <c r="M2747" s="511"/>
      <c r="N2747" s="511"/>
      <c r="O2747" s="511"/>
      <c r="P2747" s="602"/>
    </row>
    <row r="2748" ht="15.75" customHeight="1">
      <c r="A2748" s="1"/>
      <c r="B2748" s="511"/>
      <c r="C2748" s="604"/>
      <c r="D2748" s="513"/>
      <c r="E2748" s="514"/>
      <c r="F2748" s="514"/>
      <c r="G2748" s="514"/>
      <c r="H2748" s="514"/>
      <c r="I2748" s="514"/>
      <c r="J2748" s="511"/>
      <c r="K2748" s="511"/>
      <c r="L2748" s="511"/>
      <c r="M2748" s="511"/>
      <c r="N2748" s="511"/>
      <c r="O2748" s="511"/>
      <c r="P2748" s="602"/>
    </row>
    <row r="2749" ht="15.75" customHeight="1">
      <c r="A2749" s="1"/>
      <c r="B2749" s="511"/>
      <c r="C2749" s="604"/>
      <c r="D2749" s="513"/>
      <c r="E2749" s="514"/>
      <c r="F2749" s="514"/>
      <c r="G2749" s="514"/>
      <c r="H2749" s="514"/>
      <c r="I2749" s="514"/>
      <c r="J2749" s="511"/>
      <c r="K2749" s="511"/>
      <c r="L2749" s="511"/>
      <c r="M2749" s="511"/>
      <c r="N2749" s="511"/>
      <c r="O2749" s="511"/>
      <c r="P2749" s="602"/>
    </row>
    <row r="2750" ht="15.75" customHeight="1">
      <c r="A2750" s="1"/>
      <c r="B2750" s="511"/>
      <c r="C2750" s="604"/>
      <c r="D2750" s="513"/>
      <c r="E2750" s="514"/>
      <c r="F2750" s="514"/>
      <c r="G2750" s="514"/>
      <c r="H2750" s="514"/>
      <c r="I2750" s="514"/>
      <c r="J2750" s="511"/>
      <c r="K2750" s="511"/>
      <c r="L2750" s="511"/>
      <c r="M2750" s="511"/>
      <c r="N2750" s="511"/>
      <c r="O2750" s="511"/>
      <c r="P2750" s="602"/>
    </row>
    <row r="2751" ht="15.75" customHeight="1">
      <c r="A2751" s="1"/>
      <c r="B2751" s="511"/>
      <c r="C2751" s="604"/>
      <c r="D2751" s="513"/>
      <c r="E2751" s="514"/>
      <c r="F2751" s="514"/>
      <c r="G2751" s="514"/>
      <c r="H2751" s="514"/>
      <c r="I2751" s="514"/>
      <c r="J2751" s="511"/>
      <c r="K2751" s="511"/>
      <c r="L2751" s="511"/>
      <c r="M2751" s="511"/>
      <c r="N2751" s="511"/>
      <c r="O2751" s="511"/>
      <c r="P2751" s="602"/>
    </row>
    <row r="2752" ht="15.75" customHeight="1">
      <c r="A2752" s="1"/>
      <c r="B2752" s="511"/>
      <c r="C2752" s="604"/>
      <c r="D2752" s="513"/>
      <c r="E2752" s="514"/>
      <c r="F2752" s="514"/>
      <c r="G2752" s="514"/>
      <c r="H2752" s="514"/>
      <c r="I2752" s="514"/>
      <c r="J2752" s="511"/>
      <c r="K2752" s="511"/>
      <c r="L2752" s="511"/>
      <c r="M2752" s="511"/>
      <c r="N2752" s="511"/>
      <c r="O2752" s="511"/>
      <c r="P2752" s="602"/>
    </row>
    <row r="2753" ht="15.75" customHeight="1">
      <c r="A2753" s="1"/>
      <c r="B2753" s="511"/>
      <c r="C2753" s="604"/>
      <c r="D2753" s="513"/>
      <c r="E2753" s="514"/>
      <c r="F2753" s="514"/>
      <c r="G2753" s="514"/>
      <c r="H2753" s="514"/>
      <c r="I2753" s="514"/>
      <c r="J2753" s="511"/>
      <c r="K2753" s="511"/>
      <c r="L2753" s="511"/>
      <c r="M2753" s="511"/>
      <c r="N2753" s="511"/>
      <c r="O2753" s="511"/>
      <c r="P2753" s="602"/>
    </row>
    <row r="2754" ht="15.75" customHeight="1">
      <c r="A2754" s="1"/>
      <c r="B2754" s="511"/>
      <c r="C2754" s="603">
        <v>22.214285714285715</v>
      </c>
      <c r="D2754" s="513"/>
      <c r="E2754" s="514"/>
      <c r="F2754" s="514"/>
      <c r="G2754" s="514"/>
      <c r="H2754" s="514"/>
      <c r="I2754" s="514"/>
      <c r="J2754" s="511"/>
      <c r="K2754" s="511"/>
      <c r="L2754" s="511"/>
      <c r="M2754" s="511"/>
      <c r="N2754" s="511"/>
      <c r="O2754" s="511"/>
      <c r="P2754" s="602"/>
    </row>
    <row r="2755" ht="15.75" customHeight="1">
      <c r="A2755" s="1"/>
      <c r="B2755" s="511"/>
      <c r="C2755" s="604"/>
      <c r="D2755" s="513"/>
      <c r="E2755" s="514"/>
      <c r="F2755" s="514"/>
      <c r="G2755" s="514"/>
      <c r="H2755" s="514"/>
      <c r="I2755" s="514"/>
      <c r="J2755" s="511"/>
      <c r="K2755" s="511"/>
      <c r="L2755" s="511"/>
      <c r="M2755" s="511"/>
      <c r="N2755" s="511"/>
      <c r="O2755" s="511"/>
      <c r="P2755" s="602"/>
    </row>
    <row r="2756" ht="15.75" customHeight="1">
      <c r="A2756" s="1"/>
      <c r="B2756" s="511"/>
      <c r="C2756" s="604"/>
      <c r="D2756" s="513"/>
      <c r="E2756" s="514"/>
      <c r="F2756" s="514"/>
      <c r="G2756" s="514"/>
      <c r="H2756" s="514"/>
      <c r="I2756" s="514"/>
      <c r="J2756" s="511"/>
      <c r="K2756" s="511"/>
      <c r="L2756" s="511"/>
      <c r="M2756" s="511"/>
      <c r="N2756" s="511"/>
      <c r="O2756" s="511"/>
      <c r="P2756" s="602"/>
    </row>
    <row r="2757" ht="15.75" customHeight="1">
      <c r="A2757" s="1"/>
      <c r="B2757" s="511"/>
      <c r="C2757" s="604"/>
      <c r="D2757" s="513"/>
      <c r="E2757" s="514"/>
      <c r="F2757" s="514"/>
      <c r="G2757" s="514"/>
      <c r="H2757" s="514"/>
      <c r="I2757" s="514"/>
      <c r="J2757" s="511"/>
      <c r="K2757" s="511"/>
      <c r="L2757" s="511"/>
      <c r="M2757" s="511"/>
      <c r="N2757" s="511"/>
      <c r="O2757" s="511"/>
      <c r="P2757" s="602"/>
    </row>
    <row r="2758" ht="15.75" customHeight="1">
      <c r="A2758" s="1"/>
      <c r="B2758" s="511"/>
      <c r="C2758" s="604"/>
      <c r="D2758" s="513"/>
      <c r="E2758" s="514"/>
      <c r="F2758" s="514"/>
      <c r="G2758" s="514"/>
      <c r="H2758" s="514"/>
      <c r="I2758" s="514"/>
      <c r="J2758" s="511"/>
      <c r="K2758" s="511"/>
      <c r="L2758" s="511"/>
      <c r="M2758" s="511"/>
      <c r="N2758" s="511"/>
      <c r="O2758" s="511"/>
      <c r="P2758" s="602"/>
    </row>
    <row r="2759" ht="15.75" customHeight="1">
      <c r="A2759" s="1"/>
      <c r="B2759" s="511"/>
      <c r="C2759" s="604"/>
      <c r="D2759" s="513"/>
      <c r="E2759" s="514"/>
      <c r="F2759" s="514"/>
      <c r="G2759" s="514"/>
      <c r="H2759" s="514"/>
      <c r="I2759" s="514"/>
      <c r="J2759" s="511"/>
      <c r="K2759" s="511"/>
      <c r="L2759" s="511"/>
      <c r="M2759" s="511"/>
      <c r="N2759" s="511"/>
      <c r="O2759" s="511"/>
      <c r="P2759" s="602"/>
    </row>
    <row r="2760" ht="15.75" customHeight="1">
      <c r="A2760" s="1"/>
      <c r="B2760" s="511"/>
      <c r="C2760" s="604"/>
      <c r="D2760" s="513"/>
      <c r="E2760" s="514"/>
      <c r="F2760" s="514"/>
      <c r="G2760" s="514"/>
      <c r="H2760" s="514"/>
      <c r="I2760" s="514"/>
      <c r="J2760" s="511"/>
      <c r="K2760" s="511"/>
      <c r="L2760" s="511"/>
      <c r="M2760" s="511"/>
      <c r="N2760" s="511"/>
      <c r="O2760" s="511"/>
      <c r="P2760" s="602"/>
    </row>
    <row r="2761" ht="15.75" customHeight="1">
      <c r="A2761" s="1"/>
      <c r="B2761" s="511"/>
      <c r="C2761" s="604"/>
      <c r="D2761" s="513"/>
      <c r="E2761" s="514"/>
      <c r="F2761" s="514"/>
      <c r="G2761" s="514"/>
      <c r="H2761" s="514"/>
      <c r="I2761" s="514"/>
      <c r="J2761" s="511"/>
      <c r="K2761" s="511"/>
      <c r="L2761" s="511"/>
      <c r="M2761" s="511"/>
      <c r="N2761" s="511"/>
      <c r="O2761" s="511"/>
      <c r="P2761" s="602"/>
    </row>
    <row r="2762" ht="15.75" customHeight="1">
      <c r="A2762" s="1"/>
      <c r="B2762" s="511"/>
      <c r="C2762" s="604"/>
      <c r="D2762" s="513"/>
      <c r="E2762" s="514"/>
      <c r="F2762" s="514"/>
      <c r="G2762" s="514"/>
      <c r="H2762" s="514"/>
      <c r="I2762" s="514"/>
      <c r="J2762" s="511"/>
      <c r="K2762" s="511"/>
      <c r="L2762" s="511"/>
      <c r="M2762" s="511"/>
      <c r="N2762" s="511"/>
      <c r="O2762" s="511"/>
      <c r="P2762" s="602"/>
    </row>
    <row r="2763" ht="15.75" customHeight="1">
      <c r="A2763" s="1"/>
      <c r="B2763" s="511"/>
      <c r="C2763" s="604"/>
      <c r="D2763" s="513"/>
      <c r="E2763" s="514"/>
      <c r="F2763" s="514"/>
      <c r="G2763" s="514"/>
      <c r="H2763" s="514"/>
      <c r="I2763" s="514"/>
      <c r="J2763" s="511"/>
      <c r="K2763" s="511"/>
      <c r="L2763" s="511"/>
      <c r="M2763" s="511"/>
      <c r="N2763" s="511"/>
      <c r="O2763" s="511"/>
      <c r="P2763" s="602"/>
    </row>
    <row r="2764" ht="15.75" customHeight="1">
      <c r="A2764" s="1"/>
      <c r="B2764" s="511"/>
      <c r="C2764" s="604"/>
      <c r="D2764" s="513"/>
      <c r="E2764" s="514"/>
      <c r="F2764" s="514"/>
      <c r="G2764" s="514"/>
      <c r="H2764" s="514"/>
      <c r="I2764" s="514"/>
      <c r="J2764" s="511"/>
      <c r="K2764" s="511"/>
      <c r="L2764" s="511"/>
      <c r="M2764" s="511"/>
      <c r="N2764" s="511"/>
      <c r="O2764" s="511"/>
      <c r="P2764" s="602"/>
    </row>
    <row r="2765" ht="15.75" customHeight="1">
      <c r="A2765" s="1"/>
      <c r="B2765" s="511"/>
      <c r="C2765" s="604"/>
      <c r="D2765" s="513"/>
      <c r="E2765" s="514"/>
      <c r="F2765" s="514"/>
      <c r="G2765" s="514"/>
      <c r="H2765" s="514"/>
      <c r="I2765" s="514"/>
      <c r="J2765" s="511"/>
      <c r="K2765" s="511"/>
      <c r="L2765" s="511"/>
      <c r="M2765" s="511"/>
      <c r="N2765" s="511"/>
      <c r="O2765" s="511"/>
      <c r="P2765" s="602"/>
    </row>
    <row r="2766" ht="15.75" customHeight="1">
      <c r="A2766" s="1"/>
      <c r="B2766" s="511"/>
      <c r="C2766" s="604"/>
      <c r="D2766" s="513"/>
      <c r="E2766" s="514"/>
      <c r="F2766" s="514"/>
      <c r="G2766" s="514"/>
      <c r="H2766" s="514"/>
      <c r="I2766" s="514"/>
      <c r="J2766" s="511"/>
      <c r="K2766" s="511"/>
      <c r="L2766" s="511"/>
      <c r="M2766" s="511"/>
      <c r="N2766" s="511"/>
      <c r="O2766" s="511"/>
      <c r="P2766" s="602"/>
    </row>
    <row r="2767" ht="15.75" customHeight="1">
      <c r="A2767" s="1"/>
      <c r="B2767" s="511"/>
      <c r="C2767" s="604"/>
      <c r="D2767" s="513"/>
      <c r="E2767" s="514"/>
      <c r="F2767" s="514"/>
      <c r="G2767" s="514"/>
      <c r="H2767" s="514"/>
      <c r="I2767" s="514"/>
      <c r="J2767" s="511"/>
      <c r="K2767" s="511"/>
      <c r="L2767" s="511"/>
      <c r="M2767" s="511"/>
      <c r="N2767" s="511"/>
      <c r="O2767" s="511"/>
      <c r="P2767" s="602"/>
    </row>
    <row r="2768" ht="15.75" customHeight="1">
      <c r="A2768" s="1"/>
      <c r="B2768" s="511"/>
      <c r="C2768" s="603">
        <v>21.357142857142858</v>
      </c>
      <c r="D2768" s="513"/>
      <c r="E2768" s="514"/>
      <c r="F2768" s="514"/>
      <c r="G2768" s="514"/>
      <c r="H2768" s="514"/>
      <c r="I2768" s="514"/>
      <c r="J2768" s="511"/>
      <c r="K2768" s="511"/>
      <c r="L2768" s="511"/>
      <c r="M2768" s="511"/>
      <c r="N2768" s="511"/>
      <c r="O2768" s="511"/>
      <c r="P2768" s="602"/>
    </row>
    <row r="2769" ht="15.75" customHeight="1">
      <c r="A2769" s="1"/>
      <c r="B2769" s="511"/>
      <c r="C2769" s="604"/>
      <c r="D2769" s="513"/>
      <c r="E2769" s="514"/>
      <c r="F2769" s="514"/>
      <c r="G2769" s="514"/>
      <c r="H2769" s="514"/>
      <c r="I2769" s="514"/>
      <c r="J2769" s="511"/>
      <c r="K2769" s="511"/>
      <c r="L2769" s="511"/>
      <c r="M2769" s="511"/>
      <c r="N2769" s="511"/>
      <c r="O2769" s="511"/>
      <c r="P2769" s="602"/>
    </row>
    <row r="2770" ht="15.75" customHeight="1">
      <c r="A2770" s="1"/>
      <c r="B2770" s="511"/>
      <c r="C2770" s="604"/>
      <c r="D2770" s="513"/>
      <c r="E2770" s="514"/>
      <c r="F2770" s="514"/>
      <c r="G2770" s="514"/>
      <c r="H2770" s="514"/>
      <c r="I2770" s="514"/>
      <c r="J2770" s="511"/>
      <c r="K2770" s="511"/>
      <c r="L2770" s="511"/>
      <c r="M2770" s="511"/>
      <c r="N2770" s="511"/>
      <c r="O2770" s="511"/>
      <c r="P2770" s="602"/>
    </row>
    <row r="2771" ht="15.75" customHeight="1">
      <c r="A2771" s="1"/>
      <c r="B2771" s="511"/>
      <c r="C2771" s="604"/>
      <c r="D2771" s="513"/>
      <c r="E2771" s="514"/>
      <c r="F2771" s="514"/>
      <c r="G2771" s="514"/>
      <c r="H2771" s="514"/>
      <c r="I2771" s="514"/>
      <c r="J2771" s="511"/>
      <c r="K2771" s="511"/>
      <c r="L2771" s="511"/>
      <c r="M2771" s="511"/>
      <c r="N2771" s="511"/>
      <c r="O2771" s="511"/>
      <c r="P2771" s="602"/>
    </row>
    <row r="2772" ht="15.75" customHeight="1">
      <c r="A2772" s="1"/>
      <c r="B2772" s="511"/>
      <c r="C2772" s="604"/>
      <c r="D2772" s="513"/>
      <c r="E2772" s="514"/>
      <c r="F2772" s="514"/>
      <c r="G2772" s="514"/>
      <c r="H2772" s="514"/>
      <c r="I2772" s="514"/>
      <c r="J2772" s="511"/>
      <c r="K2772" s="511"/>
      <c r="L2772" s="511"/>
      <c r="M2772" s="511"/>
      <c r="N2772" s="511"/>
      <c r="O2772" s="511"/>
      <c r="P2772" s="602"/>
    </row>
    <row r="2773" ht="15.75" customHeight="1">
      <c r="A2773" s="1"/>
      <c r="B2773" s="511"/>
      <c r="C2773" s="604"/>
      <c r="D2773" s="513"/>
      <c r="E2773" s="514"/>
      <c r="F2773" s="514"/>
      <c r="G2773" s="514"/>
      <c r="H2773" s="514"/>
      <c r="I2773" s="514"/>
      <c r="J2773" s="511"/>
      <c r="K2773" s="511"/>
      <c r="L2773" s="511"/>
      <c r="M2773" s="511"/>
      <c r="N2773" s="511"/>
      <c r="O2773" s="511"/>
      <c r="P2773" s="602"/>
    </row>
    <row r="2774" ht="15.75" customHeight="1">
      <c r="A2774" s="1"/>
      <c r="B2774" s="511"/>
      <c r="C2774" s="604"/>
      <c r="D2774" s="513"/>
      <c r="E2774" s="514"/>
      <c r="F2774" s="514"/>
      <c r="G2774" s="514"/>
      <c r="H2774" s="514"/>
      <c r="I2774" s="514"/>
      <c r="J2774" s="511"/>
      <c r="K2774" s="511"/>
      <c r="L2774" s="511"/>
      <c r="M2774" s="511"/>
      <c r="N2774" s="511"/>
      <c r="O2774" s="511"/>
      <c r="P2774" s="602"/>
    </row>
    <row r="2775" ht="15.75" customHeight="1">
      <c r="A2775" s="1"/>
      <c r="B2775" s="511"/>
      <c r="C2775" s="604"/>
      <c r="D2775" s="513"/>
      <c r="E2775" s="514"/>
      <c r="F2775" s="514"/>
      <c r="G2775" s="514"/>
      <c r="H2775" s="514"/>
      <c r="I2775" s="514"/>
      <c r="J2775" s="511"/>
      <c r="K2775" s="511"/>
      <c r="L2775" s="511"/>
      <c r="M2775" s="511"/>
      <c r="N2775" s="511"/>
      <c r="O2775" s="511"/>
      <c r="P2775" s="602"/>
    </row>
    <row r="2776" ht="15.75" customHeight="1">
      <c r="A2776" s="1"/>
      <c r="B2776" s="511"/>
      <c r="C2776" s="604"/>
      <c r="D2776" s="513"/>
      <c r="E2776" s="514"/>
      <c r="F2776" s="514"/>
      <c r="G2776" s="514"/>
      <c r="H2776" s="514"/>
      <c r="I2776" s="514"/>
      <c r="J2776" s="511"/>
      <c r="K2776" s="511"/>
      <c r="L2776" s="511"/>
      <c r="M2776" s="511"/>
      <c r="N2776" s="511"/>
      <c r="O2776" s="511"/>
      <c r="P2776" s="602"/>
    </row>
    <row r="2777" ht="15.75" customHeight="1">
      <c r="A2777" s="1"/>
      <c r="B2777" s="511"/>
      <c r="C2777" s="604"/>
      <c r="D2777" s="513"/>
      <c r="E2777" s="514"/>
      <c r="F2777" s="514"/>
      <c r="G2777" s="514"/>
      <c r="H2777" s="514"/>
      <c r="I2777" s="514"/>
      <c r="J2777" s="511"/>
      <c r="K2777" s="511"/>
      <c r="L2777" s="511"/>
      <c r="M2777" s="511"/>
      <c r="N2777" s="511"/>
      <c r="O2777" s="511"/>
      <c r="P2777" s="602"/>
    </row>
    <row r="2778" ht="15.75" customHeight="1">
      <c r="A2778" s="1"/>
      <c r="B2778" s="511"/>
      <c r="C2778" s="604"/>
      <c r="D2778" s="513"/>
      <c r="E2778" s="514"/>
      <c r="F2778" s="514"/>
      <c r="G2778" s="514"/>
      <c r="H2778" s="514"/>
      <c r="I2778" s="514"/>
      <c r="J2778" s="511"/>
      <c r="K2778" s="511"/>
      <c r="L2778" s="511"/>
      <c r="M2778" s="511"/>
      <c r="N2778" s="511"/>
      <c r="O2778" s="511"/>
      <c r="P2778" s="602"/>
    </row>
    <row r="2779" ht="15.75" customHeight="1">
      <c r="A2779" s="1"/>
      <c r="B2779" s="511"/>
      <c r="C2779" s="604"/>
      <c r="D2779" s="513"/>
      <c r="E2779" s="514"/>
      <c r="F2779" s="514"/>
      <c r="G2779" s="514"/>
      <c r="H2779" s="514"/>
      <c r="I2779" s="514"/>
      <c r="J2779" s="511"/>
      <c r="K2779" s="511"/>
      <c r="L2779" s="511"/>
      <c r="M2779" s="511"/>
      <c r="N2779" s="511"/>
      <c r="O2779" s="511"/>
      <c r="P2779" s="602"/>
    </row>
    <row r="2780" ht="15.75" customHeight="1">
      <c r="A2780" s="1"/>
      <c r="B2780" s="511"/>
      <c r="C2780" s="604"/>
      <c r="D2780" s="513"/>
      <c r="E2780" s="514"/>
      <c r="F2780" s="514"/>
      <c r="G2780" s="514"/>
      <c r="H2780" s="514"/>
      <c r="I2780" s="514"/>
      <c r="J2780" s="511"/>
      <c r="K2780" s="511"/>
      <c r="L2780" s="511"/>
      <c r="M2780" s="511"/>
      <c r="N2780" s="511"/>
      <c r="O2780" s="511"/>
      <c r="P2780" s="602"/>
    </row>
    <row r="2781" ht="15.75" customHeight="1">
      <c r="A2781" s="1"/>
      <c r="B2781" s="511"/>
      <c r="C2781" s="604"/>
      <c r="D2781" s="513"/>
      <c r="E2781" s="514"/>
      <c r="F2781" s="514"/>
      <c r="G2781" s="514"/>
      <c r="H2781" s="514"/>
      <c r="I2781" s="514"/>
      <c r="J2781" s="511"/>
      <c r="K2781" s="511"/>
      <c r="L2781" s="511"/>
      <c r="M2781" s="511"/>
      <c r="N2781" s="511"/>
      <c r="O2781" s="511"/>
      <c r="P2781" s="602"/>
    </row>
    <row r="2782" ht="15.75" customHeight="1">
      <c r="A2782" s="1"/>
      <c r="B2782" s="511"/>
      <c r="C2782" s="603">
        <v>21.833333333333336</v>
      </c>
      <c r="D2782" s="513"/>
      <c r="E2782" s="514"/>
      <c r="F2782" s="514"/>
      <c r="G2782" s="514"/>
      <c r="H2782" s="514"/>
      <c r="I2782" s="514"/>
      <c r="J2782" s="511"/>
      <c r="K2782" s="511"/>
      <c r="L2782" s="511"/>
      <c r="M2782" s="511"/>
      <c r="N2782" s="511"/>
      <c r="O2782" s="511"/>
      <c r="P2782" s="602"/>
    </row>
    <row r="2783" ht="15.75" customHeight="1">
      <c r="A2783" s="1"/>
      <c r="B2783" s="511"/>
      <c r="C2783" s="604"/>
      <c r="D2783" s="513"/>
      <c r="E2783" s="514"/>
      <c r="F2783" s="514"/>
      <c r="G2783" s="514"/>
      <c r="H2783" s="514"/>
      <c r="I2783" s="514"/>
      <c r="J2783" s="511"/>
      <c r="K2783" s="511"/>
      <c r="L2783" s="511"/>
      <c r="M2783" s="511"/>
      <c r="N2783" s="511"/>
      <c r="O2783" s="511"/>
      <c r="P2783" s="602"/>
    </row>
    <row r="2784" ht="15.75" customHeight="1">
      <c r="A2784" s="1"/>
      <c r="B2784" s="511"/>
      <c r="C2784" s="604"/>
      <c r="D2784" s="513"/>
      <c r="E2784" s="514"/>
      <c r="F2784" s="514"/>
      <c r="G2784" s="514"/>
      <c r="H2784" s="514"/>
      <c r="I2784" s="514"/>
      <c r="J2784" s="511"/>
      <c r="K2784" s="511"/>
      <c r="L2784" s="511"/>
      <c r="M2784" s="511"/>
      <c r="N2784" s="511"/>
      <c r="O2784" s="511"/>
      <c r="P2784" s="602"/>
    </row>
    <row r="2785" ht="15.75" customHeight="1">
      <c r="A2785" s="1"/>
      <c r="B2785" s="511"/>
      <c r="C2785" s="604"/>
      <c r="D2785" s="513"/>
      <c r="E2785" s="514"/>
      <c r="F2785" s="514"/>
      <c r="G2785" s="514"/>
      <c r="H2785" s="514"/>
      <c r="I2785" s="514"/>
      <c r="J2785" s="511"/>
      <c r="K2785" s="511"/>
      <c r="L2785" s="511"/>
      <c r="M2785" s="511"/>
      <c r="N2785" s="511"/>
      <c r="O2785" s="511"/>
      <c r="P2785" s="602"/>
    </row>
    <row r="2786" ht="15.75" customHeight="1">
      <c r="A2786" s="1"/>
      <c r="B2786" s="511"/>
      <c r="C2786" s="604"/>
      <c r="D2786" s="513"/>
      <c r="E2786" s="514"/>
      <c r="F2786" s="514"/>
      <c r="G2786" s="514"/>
      <c r="H2786" s="514"/>
      <c r="I2786" s="514"/>
      <c r="J2786" s="511"/>
      <c r="K2786" s="511"/>
      <c r="L2786" s="511"/>
      <c r="M2786" s="511"/>
      <c r="N2786" s="511"/>
      <c r="O2786" s="511"/>
      <c r="P2786" s="602"/>
    </row>
    <row r="2787" ht="15.75" customHeight="1">
      <c r="A2787" s="1"/>
      <c r="B2787" s="511"/>
      <c r="C2787" s="604"/>
      <c r="D2787" s="513"/>
      <c r="E2787" s="514"/>
      <c r="F2787" s="514"/>
      <c r="G2787" s="514"/>
      <c r="H2787" s="514"/>
      <c r="I2787" s="514"/>
      <c r="J2787" s="511"/>
      <c r="K2787" s="511"/>
      <c r="L2787" s="511"/>
      <c r="M2787" s="511"/>
      <c r="N2787" s="511"/>
      <c r="O2787" s="511"/>
      <c r="P2787" s="602"/>
    </row>
    <row r="2788" ht="15.75" customHeight="1">
      <c r="A2788" s="1"/>
      <c r="B2788" s="511"/>
      <c r="C2788" s="604"/>
      <c r="D2788" s="513"/>
      <c r="E2788" s="514"/>
      <c r="F2788" s="514"/>
      <c r="G2788" s="514"/>
      <c r="H2788" s="514"/>
      <c r="I2788" s="514"/>
      <c r="J2788" s="511"/>
      <c r="K2788" s="511"/>
      <c r="L2788" s="511"/>
      <c r="M2788" s="511"/>
      <c r="N2788" s="511"/>
      <c r="O2788" s="511"/>
      <c r="P2788" s="602"/>
    </row>
    <row r="2789" ht="15.75" customHeight="1">
      <c r="A2789" s="1"/>
      <c r="B2789" s="511"/>
      <c r="C2789" s="604"/>
      <c r="D2789" s="513"/>
      <c r="E2789" s="514"/>
      <c r="F2789" s="514"/>
      <c r="G2789" s="514"/>
      <c r="H2789" s="514"/>
      <c r="I2789" s="514"/>
      <c r="J2789" s="511"/>
      <c r="K2789" s="511"/>
      <c r="L2789" s="511"/>
      <c r="M2789" s="511"/>
      <c r="N2789" s="511"/>
      <c r="O2789" s="511"/>
      <c r="P2789" s="602"/>
    </row>
    <row r="2790" ht="15.75" customHeight="1">
      <c r="A2790" s="1"/>
      <c r="B2790" s="511"/>
      <c r="C2790" s="604"/>
      <c r="D2790" s="513"/>
      <c r="E2790" s="514"/>
      <c r="F2790" s="514"/>
      <c r="G2790" s="514"/>
      <c r="H2790" s="514"/>
      <c r="I2790" s="514"/>
      <c r="J2790" s="511"/>
      <c r="K2790" s="511"/>
      <c r="L2790" s="511"/>
      <c r="M2790" s="511"/>
      <c r="N2790" s="511"/>
      <c r="O2790" s="511"/>
      <c r="P2790" s="602"/>
    </row>
    <row r="2791" ht="15.75" customHeight="1">
      <c r="A2791" s="1"/>
      <c r="B2791" s="511"/>
      <c r="C2791" s="604"/>
      <c r="D2791" s="513"/>
      <c r="E2791" s="514"/>
      <c r="F2791" s="514"/>
      <c r="G2791" s="514"/>
      <c r="H2791" s="514"/>
      <c r="I2791" s="514"/>
      <c r="J2791" s="511"/>
      <c r="K2791" s="511"/>
      <c r="L2791" s="511"/>
      <c r="M2791" s="511"/>
      <c r="N2791" s="511"/>
      <c r="O2791" s="511"/>
      <c r="P2791" s="602"/>
    </row>
    <row r="2792" ht="15.75" customHeight="1">
      <c r="A2792" s="1"/>
      <c r="B2792" s="511"/>
      <c r="C2792" s="604"/>
      <c r="D2792" s="513"/>
      <c r="E2792" s="514"/>
      <c r="F2792" s="514"/>
      <c r="G2792" s="514"/>
      <c r="H2792" s="514"/>
      <c r="I2792" s="514"/>
      <c r="J2792" s="511"/>
      <c r="K2792" s="511"/>
      <c r="L2792" s="511"/>
      <c r="M2792" s="511"/>
      <c r="N2792" s="511"/>
      <c r="O2792" s="511"/>
      <c r="P2792" s="602"/>
    </row>
    <row r="2793" ht="15.75" customHeight="1">
      <c r="A2793" s="1"/>
      <c r="B2793" s="511"/>
      <c r="C2793" s="604"/>
      <c r="D2793" s="513"/>
      <c r="E2793" s="514"/>
      <c r="F2793" s="514"/>
      <c r="G2793" s="514"/>
      <c r="H2793" s="514"/>
      <c r="I2793" s="514"/>
      <c r="J2793" s="511"/>
      <c r="K2793" s="511"/>
      <c r="L2793" s="511"/>
      <c r="M2793" s="511"/>
      <c r="N2793" s="511"/>
      <c r="O2793" s="511"/>
      <c r="P2793" s="602"/>
    </row>
    <row r="2794" ht="15.75" customHeight="1">
      <c r="A2794" s="1"/>
      <c r="B2794" s="511"/>
      <c r="C2794" s="603">
        <v>20.833333333333336</v>
      </c>
      <c r="D2794" s="513"/>
      <c r="E2794" s="514"/>
      <c r="F2794" s="514"/>
      <c r="G2794" s="514"/>
      <c r="H2794" s="514"/>
      <c r="I2794" s="514"/>
      <c r="J2794" s="511"/>
      <c r="K2794" s="511"/>
      <c r="L2794" s="511"/>
      <c r="M2794" s="511"/>
      <c r="N2794" s="511"/>
      <c r="O2794" s="511"/>
      <c r="P2794" s="602"/>
    </row>
    <row r="2795" ht="15.75" customHeight="1">
      <c r="A2795" s="1"/>
      <c r="B2795" s="511"/>
      <c r="C2795" s="604"/>
      <c r="D2795" s="513"/>
      <c r="E2795" s="514"/>
      <c r="F2795" s="514"/>
      <c r="G2795" s="514"/>
      <c r="H2795" s="514"/>
      <c r="I2795" s="514"/>
      <c r="J2795" s="511"/>
      <c r="K2795" s="511"/>
      <c r="L2795" s="511"/>
      <c r="M2795" s="511"/>
      <c r="N2795" s="511"/>
      <c r="O2795" s="511"/>
      <c r="P2795" s="602"/>
    </row>
    <row r="2796" ht="15.75" customHeight="1">
      <c r="A2796" s="1"/>
      <c r="B2796" s="511"/>
      <c r="C2796" s="604"/>
      <c r="D2796" s="513"/>
      <c r="E2796" s="514"/>
      <c r="F2796" s="514"/>
      <c r="G2796" s="514"/>
      <c r="H2796" s="514"/>
      <c r="I2796" s="514"/>
      <c r="J2796" s="511"/>
      <c r="K2796" s="511"/>
      <c r="L2796" s="511"/>
      <c r="M2796" s="511"/>
      <c r="N2796" s="511"/>
      <c r="O2796" s="511"/>
      <c r="P2796" s="602"/>
    </row>
    <row r="2797" ht="15.75" customHeight="1">
      <c r="A2797" s="1"/>
      <c r="B2797" s="511"/>
      <c r="C2797" s="604"/>
      <c r="D2797" s="513"/>
      <c r="E2797" s="514"/>
      <c r="F2797" s="514"/>
      <c r="G2797" s="514"/>
      <c r="H2797" s="514"/>
      <c r="I2797" s="514"/>
      <c r="J2797" s="511"/>
      <c r="K2797" s="511"/>
      <c r="L2797" s="511"/>
      <c r="M2797" s="511"/>
      <c r="N2797" s="511"/>
      <c r="O2797" s="511"/>
      <c r="P2797" s="602"/>
    </row>
    <row r="2798" ht="15.75" customHeight="1">
      <c r="A2798" s="1"/>
      <c r="B2798" s="511"/>
      <c r="C2798" s="604"/>
      <c r="D2798" s="513"/>
      <c r="E2798" s="514"/>
      <c r="F2798" s="514"/>
      <c r="G2798" s="514"/>
      <c r="H2798" s="514"/>
      <c r="I2798" s="514"/>
      <c r="J2798" s="511"/>
      <c r="K2798" s="511"/>
      <c r="L2798" s="511"/>
      <c r="M2798" s="511"/>
      <c r="N2798" s="511"/>
      <c r="O2798" s="511"/>
      <c r="P2798" s="602"/>
    </row>
    <row r="2799" ht="15.75" customHeight="1">
      <c r="A2799" s="1"/>
      <c r="B2799" s="511"/>
      <c r="C2799" s="604"/>
      <c r="D2799" s="513"/>
      <c r="E2799" s="514"/>
      <c r="F2799" s="514"/>
      <c r="G2799" s="514"/>
      <c r="H2799" s="514"/>
      <c r="I2799" s="514"/>
      <c r="J2799" s="511"/>
      <c r="K2799" s="511"/>
      <c r="L2799" s="511"/>
      <c r="M2799" s="511"/>
      <c r="N2799" s="511"/>
      <c r="O2799" s="511"/>
      <c r="P2799" s="602"/>
    </row>
    <row r="2800" ht="15.75" customHeight="1">
      <c r="A2800" s="1"/>
      <c r="B2800" s="511"/>
      <c r="C2800" s="604"/>
      <c r="D2800" s="513"/>
      <c r="E2800" s="514"/>
      <c r="F2800" s="514"/>
      <c r="G2800" s="514"/>
      <c r="H2800" s="514"/>
      <c r="I2800" s="514"/>
      <c r="J2800" s="511"/>
      <c r="K2800" s="511"/>
      <c r="L2800" s="511"/>
      <c r="M2800" s="511"/>
      <c r="N2800" s="511"/>
      <c r="O2800" s="511"/>
      <c r="P2800" s="602"/>
    </row>
    <row r="2801" ht="15.75" customHeight="1">
      <c r="A2801" s="1"/>
      <c r="B2801" s="511"/>
      <c r="C2801" s="604"/>
      <c r="D2801" s="513"/>
      <c r="E2801" s="514"/>
      <c r="F2801" s="514"/>
      <c r="G2801" s="514"/>
      <c r="H2801" s="514"/>
      <c r="I2801" s="514"/>
      <c r="J2801" s="511"/>
      <c r="K2801" s="511"/>
      <c r="L2801" s="511"/>
      <c r="M2801" s="511"/>
      <c r="N2801" s="511"/>
      <c r="O2801" s="511"/>
      <c r="P2801" s="602"/>
    </row>
    <row r="2802" ht="15.75" customHeight="1">
      <c r="A2802" s="1"/>
      <c r="B2802" s="511"/>
      <c r="C2802" s="604"/>
      <c r="D2802" s="513"/>
      <c r="E2802" s="514"/>
      <c r="F2802" s="514"/>
      <c r="G2802" s="514"/>
      <c r="H2802" s="514"/>
      <c r="I2802" s="514"/>
      <c r="J2802" s="511"/>
      <c r="K2802" s="511"/>
      <c r="L2802" s="511"/>
      <c r="M2802" s="511"/>
      <c r="N2802" s="511"/>
      <c r="O2802" s="511"/>
      <c r="P2802" s="602"/>
    </row>
    <row r="2803" ht="15.75" customHeight="1">
      <c r="A2803" s="1"/>
      <c r="B2803" s="511"/>
      <c r="C2803" s="604"/>
      <c r="D2803" s="513"/>
      <c r="E2803" s="514"/>
      <c r="F2803" s="514"/>
      <c r="G2803" s="514"/>
      <c r="H2803" s="514"/>
      <c r="I2803" s="514"/>
      <c r="J2803" s="511"/>
      <c r="K2803" s="511"/>
      <c r="L2803" s="511"/>
      <c r="M2803" s="511"/>
      <c r="N2803" s="511"/>
      <c r="O2803" s="511"/>
      <c r="P2803" s="602"/>
    </row>
    <row r="2804" ht="15.75" customHeight="1">
      <c r="A2804" s="1"/>
      <c r="B2804" s="511"/>
      <c r="C2804" s="604"/>
      <c r="D2804" s="513"/>
      <c r="E2804" s="514"/>
      <c r="F2804" s="514"/>
      <c r="G2804" s="514"/>
      <c r="H2804" s="514"/>
      <c r="I2804" s="514"/>
      <c r="J2804" s="511"/>
      <c r="K2804" s="511"/>
      <c r="L2804" s="511"/>
      <c r="M2804" s="511"/>
      <c r="N2804" s="511"/>
      <c r="O2804" s="511"/>
      <c r="P2804" s="602"/>
    </row>
    <row r="2805" ht="15.75" customHeight="1">
      <c r="A2805" s="1"/>
      <c r="B2805" s="511"/>
      <c r="C2805" s="604"/>
      <c r="D2805" s="513"/>
      <c r="E2805" s="514"/>
      <c r="F2805" s="514"/>
      <c r="G2805" s="514"/>
      <c r="H2805" s="514"/>
      <c r="I2805" s="514"/>
      <c r="J2805" s="511"/>
      <c r="K2805" s="511"/>
      <c r="L2805" s="511"/>
      <c r="M2805" s="511"/>
      <c r="N2805" s="511"/>
      <c r="O2805" s="511"/>
      <c r="P2805" s="602"/>
    </row>
    <row r="2806" ht="15.75" customHeight="1">
      <c r="A2806" s="1"/>
      <c r="B2806" s="511"/>
      <c r="C2806" s="603">
        <v>22.25</v>
      </c>
      <c r="D2806" s="513"/>
      <c r="E2806" s="514"/>
      <c r="F2806" s="514"/>
      <c r="G2806" s="514"/>
      <c r="H2806" s="514"/>
      <c r="I2806" s="514"/>
      <c r="J2806" s="511"/>
      <c r="K2806" s="511"/>
      <c r="L2806" s="511"/>
      <c r="M2806" s="511"/>
      <c r="N2806" s="511"/>
      <c r="O2806" s="511"/>
      <c r="P2806" s="602"/>
    </row>
    <row r="2807" ht="15.75" customHeight="1">
      <c r="A2807" s="1"/>
      <c r="B2807" s="511"/>
      <c r="C2807" s="604"/>
      <c r="D2807" s="513"/>
      <c r="E2807" s="514"/>
      <c r="F2807" s="514"/>
      <c r="G2807" s="514"/>
      <c r="H2807" s="514"/>
      <c r="I2807" s="514"/>
      <c r="J2807" s="511"/>
      <c r="K2807" s="511"/>
      <c r="L2807" s="511"/>
      <c r="M2807" s="511"/>
      <c r="N2807" s="511"/>
      <c r="O2807" s="511"/>
      <c r="P2807" s="602"/>
    </row>
    <row r="2808" ht="15.75" customHeight="1">
      <c r="A2808" s="1"/>
      <c r="B2808" s="511"/>
      <c r="C2808" s="604"/>
      <c r="D2808" s="513"/>
      <c r="E2808" s="514"/>
      <c r="F2808" s="514"/>
      <c r="G2808" s="514"/>
      <c r="H2808" s="514"/>
      <c r="I2808" s="514"/>
      <c r="J2808" s="511"/>
      <c r="K2808" s="511"/>
      <c r="L2808" s="511"/>
      <c r="M2808" s="511"/>
      <c r="N2808" s="511"/>
      <c r="O2808" s="511"/>
      <c r="P2808" s="602"/>
    </row>
    <row r="2809" ht="15.75" customHeight="1">
      <c r="A2809" s="1"/>
      <c r="B2809" s="511"/>
      <c r="C2809" s="604"/>
      <c r="D2809" s="513"/>
      <c r="E2809" s="514"/>
      <c r="F2809" s="514"/>
      <c r="G2809" s="514"/>
      <c r="H2809" s="514"/>
      <c r="I2809" s="514"/>
      <c r="J2809" s="511"/>
      <c r="K2809" s="511"/>
      <c r="L2809" s="511"/>
      <c r="M2809" s="511"/>
      <c r="N2809" s="511"/>
      <c r="O2809" s="511"/>
      <c r="P2809" s="602"/>
    </row>
    <row r="2810" ht="15.75" customHeight="1">
      <c r="A2810" s="1"/>
      <c r="B2810" s="511"/>
      <c r="C2810" s="604"/>
      <c r="D2810" s="513"/>
      <c r="E2810" s="514"/>
      <c r="F2810" s="514"/>
      <c r="G2810" s="514"/>
      <c r="H2810" s="514"/>
      <c r="I2810" s="514"/>
      <c r="J2810" s="511"/>
      <c r="K2810" s="511"/>
      <c r="L2810" s="511"/>
      <c r="M2810" s="511"/>
      <c r="N2810" s="511"/>
      <c r="O2810" s="511"/>
      <c r="P2810" s="602"/>
    </row>
    <row r="2811" ht="15.75" customHeight="1">
      <c r="A2811" s="1"/>
      <c r="B2811" s="511"/>
      <c r="C2811" s="604"/>
      <c r="D2811" s="513"/>
      <c r="E2811" s="514"/>
      <c r="F2811" s="514"/>
      <c r="G2811" s="514"/>
      <c r="H2811" s="514"/>
      <c r="I2811" s="514"/>
      <c r="J2811" s="511"/>
      <c r="K2811" s="511"/>
      <c r="L2811" s="511"/>
      <c r="M2811" s="511"/>
      <c r="N2811" s="511"/>
      <c r="O2811" s="511"/>
      <c r="P2811" s="602"/>
    </row>
    <row r="2812" ht="15.75" customHeight="1">
      <c r="A2812" s="1"/>
      <c r="B2812" s="511"/>
      <c r="C2812" s="604"/>
      <c r="D2812" s="513"/>
      <c r="E2812" s="514"/>
      <c r="F2812" s="514"/>
      <c r="G2812" s="514"/>
      <c r="H2812" s="514"/>
      <c r="I2812" s="514"/>
      <c r="J2812" s="511"/>
      <c r="K2812" s="511"/>
      <c r="L2812" s="511"/>
      <c r="M2812" s="511"/>
      <c r="N2812" s="511"/>
      <c r="O2812" s="511"/>
      <c r="P2812" s="602"/>
    </row>
    <row r="2813" ht="15.75" customHeight="1">
      <c r="A2813" s="1"/>
      <c r="B2813" s="511"/>
      <c r="C2813" s="604"/>
      <c r="D2813" s="513"/>
      <c r="E2813" s="514"/>
      <c r="F2813" s="514"/>
      <c r="G2813" s="514"/>
      <c r="H2813" s="514"/>
      <c r="I2813" s="514"/>
      <c r="J2813" s="511"/>
      <c r="K2813" s="511"/>
      <c r="L2813" s="511"/>
      <c r="M2813" s="511"/>
      <c r="N2813" s="511"/>
      <c r="O2813" s="511"/>
      <c r="P2813" s="602"/>
    </row>
    <row r="2814" ht="15.75" customHeight="1">
      <c r="A2814" s="1"/>
      <c r="B2814" s="511"/>
      <c r="C2814" s="604"/>
      <c r="D2814" s="513"/>
      <c r="E2814" s="514"/>
      <c r="F2814" s="514"/>
      <c r="G2814" s="514"/>
      <c r="H2814" s="514"/>
      <c r="I2814" s="514"/>
      <c r="J2814" s="511"/>
      <c r="K2814" s="511"/>
      <c r="L2814" s="511"/>
      <c r="M2814" s="511"/>
      <c r="N2814" s="511"/>
      <c r="O2814" s="511"/>
      <c r="P2814" s="602"/>
    </row>
    <row r="2815" ht="15.75" customHeight="1">
      <c r="A2815" s="1"/>
      <c r="B2815" s="511"/>
      <c r="C2815" s="604"/>
      <c r="D2815" s="513"/>
      <c r="E2815" s="514"/>
      <c r="F2815" s="514"/>
      <c r="G2815" s="514"/>
      <c r="H2815" s="514"/>
      <c r="I2815" s="514"/>
      <c r="J2815" s="511"/>
      <c r="K2815" s="511"/>
      <c r="L2815" s="511"/>
      <c r="M2815" s="511"/>
      <c r="N2815" s="511"/>
      <c r="O2815" s="511"/>
      <c r="P2815" s="602"/>
    </row>
    <row r="2816" ht="15.75" customHeight="1">
      <c r="A2816" s="1"/>
      <c r="B2816" s="511"/>
      <c r="C2816" s="604"/>
      <c r="D2816" s="513"/>
      <c r="E2816" s="514"/>
      <c r="F2816" s="514"/>
      <c r="G2816" s="514"/>
      <c r="H2816" s="514"/>
      <c r="I2816" s="514"/>
      <c r="J2816" s="511"/>
      <c r="K2816" s="511"/>
      <c r="L2816" s="511"/>
      <c r="M2816" s="511"/>
      <c r="N2816" s="511"/>
      <c r="O2816" s="511"/>
      <c r="P2816" s="602"/>
    </row>
    <row r="2817" ht="15.75" customHeight="1">
      <c r="A2817" s="1"/>
      <c r="B2817" s="511"/>
      <c r="C2817" s="604"/>
      <c r="D2817" s="513"/>
      <c r="E2817" s="514"/>
      <c r="F2817" s="514"/>
      <c r="G2817" s="514"/>
      <c r="H2817" s="514"/>
      <c r="I2817" s="514"/>
      <c r="J2817" s="511"/>
      <c r="K2817" s="511"/>
      <c r="L2817" s="511"/>
      <c r="M2817" s="511"/>
      <c r="N2817" s="511"/>
      <c r="O2817" s="511"/>
      <c r="P2817" s="602"/>
    </row>
    <row r="2818" ht="15.75" customHeight="1">
      <c r="A2818" s="1"/>
      <c r="B2818" s="511"/>
      <c r="C2818" s="603">
        <v>23.0</v>
      </c>
      <c r="D2818" s="513"/>
      <c r="E2818" s="514"/>
      <c r="F2818" s="514"/>
      <c r="G2818" s="514"/>
      <c r="H2818" s="514"/>
      <c r="I2818" s="514"/>
      <c r="J2818" s="511"/>
      <c r="K2818" s="511"/>
      <c r="L2818" s="511"/>
      <c r="M2818" s="511"/>
      <c r="N2818" s="511"/>
      <c r="O2818" s="511"/>
      <c r="P2818" s="602"/>
    </row>
    <row r="2819" ht="15.75" customHeight="1">
      <c r="A2819" s="1"/>
      <c r="B2819" s="511"/>
      <c r="C2819" s="604"/>
      <c r="D2819" s="513"/>
      <c r="E2819" s="514"/>
      <c r="F2819" s="514"/>
      <c r="G2819" s="514"/>
      <c r="H2819" s="514"/>
      <c r="I2819" s="514"/>
      <c r="J2819" s="511"/>
      <c r="K2819" s="511"/>
      <c r="L2819" s="511"/>
      <c r="M2819" s="511"/>
      <c r="N2819" s="511"/>
      <c r="O2819" s="511"/>
      <c r="P2819" s="602"/>
    </row>
    <row r="2820" ht="15.75" customHeight="1">
      <c r="A2820" s="1"/>
      <c r="B2820" s="511"/>
      <c r="C2820" s="604"/>
      <c r="D2820" s="513"/>
      <c r="E2820" s="514"/>
      <c r="F2820" s="514"/>
      <c r="G2820" s="514"/>
      <c r="H2820" s="514"/>
      <c r="I2820" s="514"/>
      <c r="J2820" s="511"/>
      <c r="K2820" s="511"/>
      <c r="L2820" s="511"/>
      <c r="M2820" s="511"/>
      <c r="N2820" s="511"/>
      <c r="O2820" s="511"/>
      <c r="P2820" s="602"/>
    </row>
    <row r="2821" ht="15.75" customHeight="1">
      <c r="A2821" s="1"/>
      <c r="B2821" s="511"/>
      <c r="C2821" s="604"/>
      <c r="D2821" s="513"/>
      <c r="E2821" s="514"/>
      <c r="F2821" s="514"/>
      <c r="G2821" s="514"/>
      <c r="H2821" s="514"/>
      <c r="I2821" s="514"/>
      <c r="J2821" s="511"/>
      <c r="K2821" s="511"/>
      <c r="L2821" s="511"/>
      <c r="M2821" s="511"/>
      <c r="N2821" s="511"/>
      <c r="O2821" s="511"/>
      <c r="P2821" s="602"/>
    </row>
    <row r="2822" ht="15.75" customHeight="1">
      <c r="A2822" s="1"/>
      <c r="B2822" s="511"/>
      <c r="C2822" s="604"/>
      <c r="D2822" s="513"/>
      <c r="E2822" s="514"/>
      <c r="F2822" s="514"/>
      <c r="G2822" s="514"/>
      <c r="H2822" s="514"/>
      <c r="I2822" s="514"/>
      <c r="J2822" s="511"/>
      <c r="K2822" s="511"/>
      <c r="L2822" s="511"/>
      <c r="M2822" s="511"/>
      <c r="N2822" s="511"/>
      <c r="O2822" s="511"/>
      <c r="P2822" s="602"/>
    </row>
    <row r="2823" ht="15.75" customHeight="1">
      <c r="A2823" s="1"/>
      <c r="B2823" s="511"/>
      <c r="C2823" s="604"/>
      <c r="D2823" s="513"/>
      <c r="E2823" s="514"/>
      <c r="F2823" s="514"/>
      <c r="G2823" s="514"/>
      <c r="H2823" s="514"/>
      <c r="I2823" s="514"/>
      <c r="J2823" s="511"/>
      <c r="K2823" s="511"/>
      <c r="L2823" s="511"/>
      <c r="M2823" s="511"/>
      <c r="N2823" s="511"/>
      <c r="O2823" s="511"/>
      <c r="P2823" s="602"/>
    </row>
    <row r="2824" ht="15.75" customHeight="1">
      <c r="A2824" s="1"/>
      <c r="B2824" s="511"/>
      <c r="C2824" s="604"/>
      <c r="D2824" s="513"/>
      <c r="E2824" s="514"/>
      <c r="F2824" s="514"/>
      <c r="G2824" s="514"/>
      <c r="H2824" s="514"/>
      <c r="I2824" s="514"/>
      <c r="J2824" s="511"/>
      <c r="K2824" s="511"/>
      <c r="L2824" s="511"/>
      <c r="M2824" s="511"/>
      <c r="N2824" s="511"/>
      <c r="O2824" s="511"/>
      <c r="P2824" s="602"/>
    </row>
    <row r="2825" ht="15.75" customHeight="1">
      <c r="A2825" s="1"/>
      <c r="B2825" s="511"/>
      <c r="C2825" s="604"/>
      <c r="D2825" s="513"/>
      <c r="E2825" s="514"/>
      <c r="F2825" s="514"/>
      <c r="G2825" s="514"/>
      <c r="H2825" s="514"/>
      <c r="I2825" s="514"/>
      <c r="J2825" s="511"/>
      <c r="K2825" s="511"/>
      <c r="L2825" s="511"/>
      <c r="M2825" s="511"/>
      <c r="N2825" s="511"/>
      <c r="O2825" s="511"/>
      <c r="P2825" s="602"/>
    </row>
    <row r="2826" ht="15.75" customHeight="1">
      <c r="A2826" s="1"/>
      <c r="B2826" s="511"/>
      <c r="C2826" s="604"/>
      <c r="D2826" s="513"/>
      <c r="E2826" s="514"/>
      <c r="F2826" s="514"/>
      <c r="G2826" s="514"/>
      <c r="H2826" s="514"/>
      <c r="I2826" s="514"/>
      <c r="J2826" s="511"/>
      <c r="K2826" s="511"/>
      <c r="L2826" s="511"/>
      <c r="M2826" s="511"/>
      <c r="N2826" s="511"/>
      <c r="O2826" s="511"/>
      <c r="P2826" s="602"/>
    </row>
    <row r="2827" ht="15.75" customHeight="1">
      <c r="A2827" s="1"/>
      <c r="B2827" s="511"/>
      <c r="C2827" s="604"/>
      <c r="D2827" s="513"/>
      <c r="E2827" s="514"/>
      <c r="F2827" s="514"/>
      <c r="G2827" s="514"/>
      <c r="H2827" s="514"/>
      <c r="I2827" s="514"/>
      <c r="J2827" s="511"/>
      <c r="K2827" s="511"/>
      <c r="L2827" s="511"/>
      <c r="M2827" s="511"/>
      <c r="N2827" s="511"/>
      <c r="O2827" s="511"/>
      <c r="P2827" s="602"/>
    </row>
    <row r="2828" ht="15.75" customHeight="1">
      <c r="A2828" s="1"/>
      <c r="B2828" s="511"/>
      <c r="C2828" s="604"/>
      <c r="D2828" s="513"/>
      <c r="E2828" s="514"/>
      <c r="F2828" s="514"/>
      <c r="G2828" s="514"/>
      <c r="H2828" s="514"/>
      <c r="I2828" s="514"/>
      <c r="J2828" s="511"/>
      <c r="K2828" s="511"/>
      <c r="L2828" s="511"/>
      <c r="M2828" s="511"/>
      <c r="N2828" s="511"/>
      <c r="O2828" s="511"/>
      <c r="P2828" s="602"/>
    </row>
    <row r="2829" ht="15.75" customHeight="1">
      <c r="A2829" s="1"/>
      <c r="B2829" s="511"/>
      <c r="C2829" s="604"/>
      <c r="D2829" s="513"/>
      <c r="E2829" s="514"/>
      <c r="F2829" s="514"/>
      <c r="G2829" s="514"/>
      <c r="H2829" s="514"/>
      <c r="I2829" s="514"/>
      <c r="J2829" s="511"/>
      <c r="K2829" s="511"/>
      <c r="L2829" s="511"/>
      <c r="M2829" s="511"/>
      <c r="N2829" s="511"/>
      <c r="O2829" s="511"/>
      <c r="P2829" s="602"/>
    </row>
    <row r="2830" ht="15.75" customHeight="1">
      <c r="A2830" s="1"/>
      <c r="B2830" s="511"/>
      <c r="C2830" s="603">
        <v>22.25</v>
      </c>
      <c r="D2830" s="513"/>
      <c r="E2830" s="514"/>
      <c r="F2830" s="514"/>
      <c r="G2830" s="514"/>
      <c r="H2830" s="514"/>
      <c r="I2830" s="514"/>
      <c r="J2830" s="511"/>
      <c r="K2830" s="511"/>
      <c r="L2830" s="511"/>
      <c r="M2830" s="511"/>
      <c r="N2830" s="511"/>
      <c r="O2830" s="511"/>
      <c r="P2830" s="602"/>
    </row>
    <row r="2831" ht="15.75" customHeight="1">
      <c r="A2831" s="1"/>
      <c r="B2831" s="511"/>
      <c r="C2831" s="604"/>
      <c r="D2831" s="513"/>
      <c r="E2831" s="514"/>
      <c r="F2831" s="514"/>
      <c r="G2831" s="514"/>
      <c r="H2831" s="514"/>
      <c r="I2831" s="514"/>
      <c r="J2831" s="511"/>
      <c r="K2831" s="511"/>
      <c r="L2831" s="511"/>
      <c r="M2831" s="511"/>
      <c r="N2831" s="511"/>
      <c r="O2831" s="511"/>
      <c r="P2831" s="602"/>
    </row>
    <row r="2832" ht="15.75" customHeight="1">
      <c r="A2832" s="1"/>
      <c r="B2832" s="511"/>
      <c r="C2832" s="604"/>
      <c r="D2832" s="513"/>
      <c r="E2832" s="514"/>
      <c r="F2832" s="514"/>
      <c r="G2832" s="514"/>
      <c r="H2832" s="514"/>
      <c r="I2832" s="514"/>
      <c r="J2832" s="511"/>
      <c r="K2832" s="511"/>
      <c r="L2832" s="511"/>
      <c r="M2832" s="511"/>
      <c r="N2832" s="511"/>
      <c r="O2832" s="511"/>
      <c r="P2832" s="602"/>
    </row>
    <row r="2833" ht="15.75" customHeight="1">
      <c r="A2833" s="1"/>
      <c r="B2833" s="511"/>
      <c r="C2833" s="604"/>
      <c r="D2833" s="513"/>
      <c r="E2833" s="514"/>
      <c r="F2833" s="514"/>
      <c r="G2833" s="514"/>
      <c r="H2833" s="514"/>
      <c r="I2833" s="514"/>
      <c r="J2833" s="511"/>
      <c r="K2833" s="511"/>
      <c r="L2833" s="511"/>
      <c r="M2833" s="511"/>
      <c r="N2833" s="511"/>
      <c r="O2833" s="511"/>
      <c r="P2833" s="602"/>
    </row>
    <row r="2834" ht="15.75" customHeight="1">
      <c r="A2834" s="1"/>
      <c r="B2834" s="511"/>
      <c r="C2834" s="604"/>
      <c r="D2834" s="513"/>
      <c r="E2834" s="514"/>
      <c r="F2834" s="514"/>
      <c r="G2834" s="514"/>
      <c r="H2834" s="514"/>
      <c r="I2834" s="514"/>
      <c r="J2834" s="511"/>
      <c r="K2834" s="511"/>
      <c r="L2834" s="511"/>
      <c r="M2834" s="511"/>
      <c r="N2834" s="511"/>
      <c r="O2834" s="511"/>
      <c r="P2834" s="602"/>
    </row>
    <row r="2835" ht="15.75" customHeight="1">
      <c r="A2835" s="1"/>
      <c r="B2835" s="511"/>
      <c r="C2835" s="604"/>
      <c r="D2835" s="513"/>
      <c r="E2835" s="514"/>
      <c r="F2835" s="514"/>
      <c r="G2835" s="514"/>
      <c r="H2835" s="514"/>
      <c r="I2835" s="514"/>
      <c r="J2835" s="511"/>
      <c r="K2835" s="511"/>
      <c r="L2835" s="511"/>
      <c r="M2835" s="511"/>
      <c r="N2835" s="511"/>
      <c r="O2835" s="511"/>
      <c r="P2835" s="602"/>
    </row>
    <row r="2836" ht="15.75" customHeight="1">
      <c r="A2836" s="1"/>
      <c r="B2836" s="511"/>
      <c r="C2836" s="604"/>
      <c r="D2836" s="513"/>
      <c r="E2836" s="514"/>
      <c r="F2836" s="514"/>
      <c r="G2836" s="514"/>
      <c r="H2836" s="514"/>
      <c r="I2836" s="514"/>
      <c r="J2836" s="511"/>
      <c r="K2836" s="511"/>
      <c r="L2836" s="511"/>
      <c r="M2836" s="511"/>
      <c r="N2836" s="511"/>
      <c r="O2836" s="511"/>
      <c r="P2836" s="602"/>
    </row>
    <row r="2837" ht="15.75" customHeight="1">
      <c r="A2837" s="1"/>
      <c r="B2837" s="511"/>
      <c r="C2837" s="604"/>
      <c r="D2837" s="513"/>
      <c r="E2837" s="514"/>
      <c r="F2837" s="514"/>
      <c r="G2837" s="514"/>
      <c r="H2837" s="514"/>
      <c r="I2837" s="514"/>
      <c r="J2837" s="511"/>
      <c r="K2837" s="511"/>
      <c r="L2837" s="511"/>
      <c r="M2837" s="511"/>
      <c r="N2837" s="511"/>
      <c r="O2837" s="511"/>
      <c r="P2837" s="602"/>
    </row>
    <row r="2838" ht="15.75" customHeight="1">
      <c r="A2838" s="1"/>
      <c r="B2838" s="511"/>
      <c r="C2838" s="604"/>
      <c r="D2838" s="513"/>
      <c r="E2838" s="514"/>
      <c r="F2838" s="514"/>
      <c r="G2838" s="514"/>
      <c r="H2838" s="514"/>
      <c r="I2838" s="514"/>
      <c r="J2838" s="511"/>
      <c r="K2838" s="511"/>
      <c r="L2838" s="511"/>
      <c r="M2838" s="511"/>
      <c r="N2838" s="511"/>
      <c r="O2838" s="511"/>
      <c r="P2838" s="602"/>
    </row>
    <row r="2839" ht="15.75" customHeight="1">
      <c r="A2839" s="1"/>
      <c r="B2839" s="511"/>
      <c r="C2839" s="604"/>
      <c r="D2839" s="513"/>
      <c r="E2839" s="514"/>
      <c r="F2839" s="514"/>
      <c r="G2839" s="514"/>
      <c r="H2839" s="514"/>
      <c r="I2839" s="514"/>
      <c r="J2839" s="511"/>
      <c r="K2839" s="511"/>
      <c r="L2839" s="511"/>
      <c r="M2839" s="511"/>
      <c r="N2839" s="511"/>
      <c r="O2839" s="511"/>
      <c r="P2839" s="602"/>
    </row>
    <row r="2840" ht="15.75" customHeight="1">
      <c r="A2840" s="1"/>
      <c r="B2840" s="511"/>
      <c r="C2840" s="604"/>
      <c r="D2840" s="513"/>
      <c r="E2840" s="514"/>
      <c r="F2840" s="514"/>
      <c r="G2840" s="514"/>
      <c r="H2840" s="514"/>
      <c r="I2840" s="514"/>
      <c r="J2840" s="511"/>
      <c r="K2840" s="511"/>
      <c r="L2840" s="511"/>
      <c r="M2840" s="511"/>
      <c r="N2840" s="511"/>
      <c r="O2840" s="511"/>
      <c r="P2840" s="602"/>
    </row>
    <row r="2841" ht="15.75" customHeight="1">
      <c r="A2841" s="1"/>
      <c r="B2841" s="511"/>
      <c r="C2841" s="604"/>
      <c r="D2841" s="513"/>
      <c r="E2841" s="514"/>
      <c r="F2841" s="514"/>
      <c r="G2841" s="514"/>
      <c r="H2841" s="514"/>
      <c r="I2841" s="514"/>
      <c r="J2841" s="511"/>
      <c r="K2841" s="511"/>
      <c r="L2841" s="511"/>
      <c r="M2841" s="511"/>
      <c r="N2841" s="511"/>
      <c r="O2841" s="511"/>
      <c r="P2841" s="602"/>
    </row>
    <row r="2842" ht="15.75" customHeight="1">
      <c r="A2842" s="1"/>
      <c r="B2842" s="511"/>
      <c r="C2842" s="603">
        <v>23.0</v>
      </c>
      <c r="D2842" s="513"/>
      <c r="E2842" s="514"/>
      <c r="F2842" s="514"/>
      <c r="G2842" s="514"/>
      <c r="H2842" s="514"/>
      <c r="I2842" s="514"/>
      <c r="J2842" s="511"/>
      <c r="K2842" s="511"/>
      <c r="L2842" s="511"/>
      <c r="M2842" s="511"/>
      <c r="N2842" s="511"/>
      <c r="O2842" s="511"/>
      <c r="P2842" s="602"/>
    </row>
    <row r="2843" ht="15.75" customHeight="1">
      <c r="A2843" s="1"/>
      <c r="B2843" s="511"/>
      <c r="C2843" s="604"/>
      <c r="D2843" s="513"/>
      <c r="E2843" s="514"/>
      <c r="F2843" s="514"/>
      <c r="G2843" s="514"/>
      <c r="H2843" s="514"/>
      <c r="I2843" s="514"/>
      <c r="J2843" s="511"/>
      <c r="K2843" s="511"/>
      <c r="L2843" s="511"/>
      <c r="M2843" s="511"/>
      <c r="N2843" s="511"/>
      <c r="O2843" s="511"/>
      <c r="P2843" s="602"/>
    </row>
    <row r="2844" ht="15.75" customHeight="1">
      <c r="A2844" s="1"/>
      <c r="B2844" s="511"/>
      <c r="C2844" s="604"/>
      <c r="D2844" s="513"/>
      <c r="E2844" s="514"/>
      <c r="F2844" s="514"/>
      <c r="G2844" s="514"/>
      <c r="H2844" s="514"/>
      <c r="I2844" s="514"/>
      <c r="J2844" s="511"/>
      <c r="K2844" s="511"/>
      <c r="L2844" s="511"/>
      <c r="M2844" s="511"/>
      <c r="N2844" s="511"/>
      <c r="O2844" s="511"/>
      <c r="P2844" s="602"/>
    </row>
    <row r="2845" ht="15.75" customHeight="1">
      <c r="A2845" s="1"/>
      <c r="B2845" s="511"/>
      <c r="C2845" s="604"/>
      <c r="D2845" s="513"/>
      <c r="E2845" s="514"/>
      <c r="F2845" s="514"/>
      <c r="G2845" s="514"/>
      <c r="H2845" s="514"/>
      <c r="I2845" s="514"/>
      <c r="J2845" s="511"/>
      <c r="K2845" s="511"/>
      <c r="L2845" s="511"/>
      <c r="M2845" s="511"/>
      <c r="N2845" s="511"/>
      <c r="O2845" s="511"/>
      <c r="P2845" s="602"/>
    </row>
    <row r="2846" ht="15.75" customHeight="1">
      <c r="A2846" s="1"/>
      <c r="B2846" s="511"/>
      <c r="C2846" s="604"/>
      <c r="D2846" s="513"/>
      <c r="E2846" s="514"/>
      <c r="F2846" s="514"/>
      <c r="G2846" s="514"/>
      <c r="H2846" s="514"/>
      <c r="I2846" s="514"/>
      <c r="J2846" s="511"/>
      <c r="K2846" s="511"/>
      <c r="L2846" s="511"/>
      <c r="M2846" s="511"/>
      <c r="N2846" s="511"/>
      <c r="O2846" s="511"/>
      <c r="P2846" s="602"/>
    </row>
    <row r="2847" ht="15.75" customHeight="1">
      <c r="A2847" s="1"/>
      <c r="B2847" s="511"/>
      <c r="C2847" s="604"/>
      <c r="D2847" s="513"/>
      <c r="E2847" s="514"/>
      <c r="F2847" s="514"/>
      <c r="G2847" s="514"/>
      <c r="H2847" s="514"/>
      <c r="I2847" s="514"/>
      <c r="J2847" s="511"/>
      <c r="K2847" s="511"/>
      <c r="L2847" s="511"/>
      <c r="M2847" s="511"/>
      <c r="N2847" s="511"/>
      <c r="O2847" s="511"/>
      <c r="P2847" s="602"/>
    </row>
    <row r="2848" ht="15.75" customHeight="1">
      <c r="A2848" s="1"/>
      <c r="B2848" s="511"/>
      <c r="C2848" s="604"/>
      <c r="D2848" s="513"/>
      <c r="E2848" s="514"/>
      <c r="F2848" s="514"/>
      <c r="G2848" s="514"/>
      <c r="H2848" s="514"/>
      <c r="I2848" s="514"/>
      <c r="J2848" s="511"/>
      <c r="K2848" s="511"/>
      <c r="L2848" s="511"/>
      <c r="M2848" s="511"/>
      <c r="N2848" s="511"/>
      <c r="O2848" s="511"/>
      <c r="P2848" s="602"/>
    </row>
    <row r="2849" ht="15.75" customHeight="1">
      <c r="A2849" s="1"/>
      <c r="B2849" s="511"/>
      <c r="C2849" s="604"/>
      <c r="D2849" s="513"/>
      <c r="E2849" s="514"/>
      <c r="F2849" s="514"/>
      <c r="G2849" s="514"/>
      <c r="H2849" s="514"/>
      <c r="I2849" s="514"/>
      <c r="J2849" s="511"/>
      <c r="K2849" s="511"/>
      <c r="L2849" s="511"/>
      <c r="M2849" s="511"/>
      <c r="N2849" s="511"/>
      <c r="O2849" s="511"/>
      <c r="P2849" s="602"/>
    </row>
    <row r="2850" ht="15.75" customHeight="1">
      <c r="A2850" s="1"/>
      <c r="B2850" s="511"/>
      <c r="C2850" s="604"/>
      <c r="D2850" s="513"/>
      <c r="E2850" s="514"/>
      <c r="F2850" s="514"/>
      <c r="G2850" s="514"/>
      <c r="H2850" s="514"/>
      <c r="I2850" s="514"/>
      <c r="J2850" s="511"/>
      <c r="K2850" s="511"/>
      <c r="L2850" s="511"/>
      <c r="M2850" s="511"/>
      <c r="N2850" s="511"/>
      <c r="O2850" s="511"/>
      <c r="P2850" s="602"/>
    </row>
    <row r="2851" ht="15.75" customHeight="1">
      <c r="A2851" s="1"/>
      <c r="B2851" s="511"/>
      <c r="C2851" s="604"/>
      <c r="D2851" s="513"/>
      <c r="E2851" s="514"/>
      <c r="F2851" s="514"/>
      <c r="G2851" s="514"/>
      <c r="H2851" s="514"/>
      <c r="I2851" s="514"/>
      <c r="J2851" s="511"/>
      <c r="K2851" s="511"/>
      <c r="L2851" s="511"/>
      <c r="M2851" s="511"/>
      <c r="N2851" s="511"/>
      <c r="O2851" s="511"/>
      <c r="P2851" s="602"/>
    </row>
    <row r="2852" ht="15.75" customHeight="1">
      <c r="A2852" s="1"/>
      <c r="B2852" s="511"/>
      <c r="C2852" s="604"/>
      <c r="D2852" s="513"/>
      <c r="E2852" s="514"/>
      <c r="F2852" s="514"/>
      <c r="G2852" s="514"/>
      <c r="H2852" s="514"/>
      <c r="I2852" s="514"/>
      <c r="J2852" s="511"/>
      <c r="K2852" s="511"/>
      <c r="L2852" s="511"/>
      <c r="M2852" s="511"/>
      <c r="N2852" s="511"/>
      <c r="O2852" s="511"/>
      <c r="P2852" s="602"/>
    </row>
    <row r="2853" ht="15.75" customHeight="1">
      <c r="A2853" s="1"/>
      <c r="B2853" s="511"/>
      <c r="C2853" s="604"/>
      <c r="D2853" s="513"/>
      <c r="E2853" s="514"/>
      <c r="F2853" s="514"/>
      <c r="G2853" s="514"/>
      <c r="H2853" s="514"/>
      <c r="I2853" s="514"/>
      <c r="J2853" s="511"/>
      <c r="K2853" s="511"/>
      <c r="L2853" s="511"/>
      <c r="M2853" s="511"/>
      <c r="N2853" s="511"/>
      <c r="O2853" s="511"/>
      <c r="P2853" s="602"/>
    </row>
    <row r="2854" ht="15.75" customHeight="1">
      <c r="A2854" s="1"/>
      <c r="B2854" s="511"/>
      <c r="C2854" s="603">
        <v>21.833333333333336</v>
      </c>
      <c r="D2854" s="513"/>
      <c r="E2854" s="514"/>
      <c r="F2854" s="514"/>
      <c r="G2854" s="514"/>
      <c r="H2854" s="514"/>
      <c r="I2854" s="514"/>
      <c r="J2854" s="511"/>
      <c r="K2854" s="511"/>
      <c r="L2854" s="511"/>
      <c r="M2854" s="511"/>
      <c r="N2854" s="511"/>
      <c r="O2854" s="511"/>
      <c r="P2854" s="602"/>
    </row>
    <row r="2855" ht="15.75" customHeight="1">
      <c r="A2855" s="1"/>
      <c r="B2855" s="511"/>
      <c r="C2855" s="604"/>
      <c r="D2855" s="513"/>
      <c r="E2855" s="514"/>
      <c r="F2855" s="514"/>
      <c r="G2855" s="514"/>
      <c r="H2855" s="514"/>
      <c r="I2855" s="514"/>
      <c r="J2855" s="511"/>
      <c r="K2855" s="511"/>
      <c r="L2855" s="511"/>
      <c r="M2855" s="511"/>
      <c r="N2855" s="511"/>
      <c r="O2855" s="511"/>
      <c r="P2855" s="602"/>
    </row>
    <row r="2856" ht="15.75" customHeight="1">
      <c r="A2856" s="1"/>
      <c r="B2856" s="511"/>
      <c r="C2856" s="604"/>
      <c r="D2856" s="513"/>
      <c r="E2856" s="514"/>
      <c r="F2856" s="514"/>
      <c r="G2856" s="514"/>
      <c r="H2856" s="514"/>
      <c r="I2856" s="514"/>
      <c r="J2856" s="511"/>
      <c r="K2856" s="511"/>
      <c r="L2856" s="511"/>
      <c r="M2856" s="511"/>
      <c r="N2856" s="511"/>
      <c r="O2856" s="511"/>
      <c r="P2856" s="602"/>
    </row>
    <row r="2857" ht="15.75" customHeight="1">
      <c r="A2857" s="1"/>
      <c r="B2857" s="511"/>
      <c r="C2857" s="604"/>
      <c r="D2857" s="513"/>
      <c r="E2857" s="514"/>
      <c r="F2857" s="514"/>
      <c r="G2857" s="514"/>
      <c r="H2857" s="514"/>
      <c r="I2857" s="514"/>
      <c r="J2857" s="511"/>
      <c r="K2857" s="511"/>
      <c r="L2857" s="511"/>
      <c r="M2857" s="511"/>
      <c r="N2857" s="511"/>
      <c r="O2857" s="511"/>
      <c r="P2857" s="602"/>
    </row>
    <row r="2858" ht="15.75" customHeight="1">
      <c r="A2858" s="1"/>
      <c r="B2858" s="511"/>
      <c r="C2858" s="604"/>
      <c r="D2858" s="513"/>
      <c r="E2858" s="514"/>
      <c r="F2858" s="514"/>
      <c r="G2858" s="514"/>
      <c r="H2858" s="514"/>
      <c r="I2858" s="514"/>
      <c r="J2858" s="511"/>
      <c r="K2858" s="511"/>
      <c r="L2858" s="511"/>
      <c r="M2858" s="511"/>
      <c r="N2858" s="511"/>
      <c r="O2858" s="511"/>
      <c r="P2858" s="602"/>
    </row>
    <row r="2859" ht="15.75" customHeight="1">
      <c r="A2859" s="1"/>
      <c r="B2859" s="511"/>
      <c r="C2859" s="604"/>
      <c r="D2859" s="513"/>
      <c r="E2859" s="514"/>
      <c r="F2859" s="514"/>
      <c r="G2859" s="514"/>
      <c r="H2859" s="514"/>
      <c r="I2859" s="514"/>
      <c r="J2859" s="511"/>
      <c r="K2859" s="511"/>
      <c r="L2859" s="511"/>
      <c r="M2859" s="511"/>
      <c r="N2859" s="511"/>
      <c r="O2859" s="511"/>
      <c r="P2859" s="602"/>
    </row>
    <row r="2860" ht="15.75" customHeight="1">
      <c r="A2860" s="1"/>
      <c r="B2860" s="511"/>
      <c r="C2860" s="604"/>
      <c r="D2860" s="513"/>
      <c r="E2860" s="514"/>
      <c r="F2860" s="514"/>
      <c r="G2860" s="514"/>
      <c r="H2860" s="514"/>
      <c r="I2860" s="514"/>
      <c r="J2860" s="511"/>
      <c r="K2860" s="511"/>
      <c r="L2860" s="511"/>
      <c r="M2860" s="511"/>
      <c r="N2860" s="511"/>
      <c r="O2860" s="511"/>
      <c r="P2860" s="602"/>
    </row>
    <row r="2861" ht="15.75" customHeight="1">
      <c r="A2861" s="1"/>
      <c r="B2861" s="511"/>
      <c r="C2861" s="604"/>
      <c r="D2861" s="513"/>
      <c r="E2861" s="514"/>
      <c r="F2861" s="514"/>
      <c r="G2861" s="514"/>
      <c r="H2861" s="514"/>
      <c r="I2861" s="514"/>
      <c r="J2861" s="511"/>
      <c r="K2861" s="511"/>
      <c r="L2861" s="511"/>
      <c r="M2861" s="511"/>
      <c r="N2861" s="511"/>
      <c r="O2861" s="511"/>
      <c r="P2861" s="602"/>
    </row>
    <row r="2862" ht="15.75" customHeight="1">
      <c r="A2862" s="1"/>
      <c r="B2862" s="511"/>
      <c r="C2862" s="604"/>
      <c r="D2862" s="513"/>
      <c r="E2862" s="514"/>
      <c r="F2862" s="514"/>
      <c r="G2862" s="514"/>
      <c r="H2862" s="514"/>
      <c r="I2862" s="514"/>
      <c r="J2862" s="511"/>
      <c r="K2862" s="511"/>
      <c r="L2862" s="511"/>
      <c r="M2862" s="511"/>
      <c r="N2862" s="511"/>
      <c r="O2862" s="511"/>
      <c r="P2862" s="602"/>
    </row>
    <row r="2863" ht="15.75" customHeight="1">
      <c r="A2863" s="1"/>
      <c r="B2863" s="511"/>
      <c r="C2863" s="604"/>
      <c r="D2863" s="513"/>
      <c r="E2863" s="514"/>
      <c r="F2863" s="514"/>
      <c r="G2863" s="514"/>
      <c r="H2863" s="514"/>
      <c r="I2863" s="514"/>
      <c r="J2863" s="511"/>
      <c r="K2863" s="511"/>
      <c r="L2863" s="511"/>
      <c r="M2863" s="511"/>
      <c r="N2863" s="511"/>
      <c r="O2863" s="511"/>
      <c r="P2863" s="602"/>
    </row>
    <row r="2864" ht="15.75" customHeight="1">
      <c r="A2864" s="1"/>
      <c r="B2864" s="511"/>
      <c r="C2864" s="604"/>
      <c r="D2864" s="513"/>
      <c r="E2864" s="514"/>
      <c r="F2864" s="514"/>
      <c r="G2864" s="514"/>
      <c r="H2864" s="514"/>
      <c r="I2864" s="514"/>
      <c r="J2864" s="511"/>
      <c r="K2864" s="511"/>
      <c r="L2864" s="511"/>
      <c r="M2864" s="511"/>
      <c r="N2864" s="511"/>
      <c r="O2864" s="511"/>
      <c r="P2864" s="602"/>
    </row>
    <row r="2865" ht="15.75" customHeight="1">
      <c r="A2865" s="1"/>
      <c r="B2865" s="511"/>
      <c r="C2865" s="604"/>
      <c r="D2865" s="513"/>
      <c r="E2865" s="514"/>
      <c r="F2865" s="514"/>
      <c r="G2865" s="514"/>
      <c r="H2865" s="514"/>
      <c r="I2865" s="514"/>
      <c r="J2865" s="511"/>
      <c r="K2865" s="511"/>
      <c r="L2865" s="511"/>
      <c r="M2865" s="511"/>
      <c r="N2865" s="511"/>
      <c r="O2865" s="511"/>
      <c r="P2865" s="602"/>
    </row>
    <row r="2866" ht="15.75" customHeight="1">
      <c r="A2866" s="1"/>
      <c r="B2866" s="511"/>
      <c r="C2866" s="603">
        <v>21.833333333333336</v>
      </c>
      <c r="D2866" s="513"/>
      <c r="E2866" s="514"/>
      <c r="F2866" s="514"/>
      <c r="G2866" s="514"/>
      <c r="H2866" s="514"/>
      <c r="I2866" s="514"/>
      <c r="J2866" s="511"/>
      <c r="K2866" s="511"/>
      <c r="L2866" s="511"/>
      <c r="M2866" s="511"/>
      <c r="N2866" s="511"/>
      <c r="O2866" s="511"/>
      <c r="P2866" s="602"/>
    </row>
    <row r="2867" ht="15.75" customHeight="1">
      <c r="A2867" s="1"/>
      <c r="B2867" s="511"/>
      <c r="C2867" s="604"/>
      <c r="D2867" s="513"/>
      <c r="E2867" s="514"/>
      <c r="F2867" s="514"/>
      <c r="G2867" s="514"/>
      <c r="H2867" s="514"/>
      <c r="I2867" s="514"/>
      <c r="J2867" s="511"/>
      <c r="K2867" s="511"/>
      <c r="L2867" s="511"/>
      <c r="M2867" s="511"/>
      <c r="N2867" s="511"/>
      <c r="O2867" s="511"/>
      <c r="P2867" s="602"/>
    </row>
    <row r="2868" ht="15.75" customHeight="1">
      <c r="A2868" s="1"/>
      <c r="B2868" s="511"/>
      <c r="C2868" s="604"/>
      <c r="D2868" s="513"/>
      <c r="E2868" s="514"/>
      <c r="F2868" s="514"/>
      <c r="G2868" s="514"/>
      <c r="H2868" s="514"/>
      <c r="I2868" s="514"/>
      <c r="J2868" s="511"/>
      <c r="K2868" s="511"/>
      <c r="L2868" s="511"/>
      <c r="M2868" s="511"/>
      <c r="N2868" s="511"/>
      <c r="O2868" s="511"/>
      <c r="P2868" s="602"/>
    </row>
    <row r="2869" ht="15.75" customHeight="1">
      <c r="A2869" s="1"/>
      <c r="B2869" s="511"/>
      <c r="C2869" s="604"/>
      <c r="D2869" s="513"/>
      <c r="E2869" s="514"/>
      <c r="F2869" s="514"/>
      <c r="G2869" s="514"/>
      <c r="H2869" s="514"/>
      <c r="I2869" s="514"/>
      <c r="J2869" s="511"/>
      <c r="K2869" s="511"/>
      <c r="L2869" s="511"/>
      <c r="M2869" s="511"/>
      <c r="N2869" s="511"/>
      <c r="O2869" s="511"/>
      <c r="P2869" s="602"/>
    </row>
    <row r="2870" ht="15.75" customHeight="1">
      <c r="A2870" s="1"/>
      <c r="B2870" s="511"/>
      <c r="C2870" s="604"/>
      <c r="D2870" s="513"/>
      <c r="E2870" s="514"/>
      <c r="F2870" s="514"/>
      <c r="G2870" s="514"/>
      <c r="H2870" s="514"/>
      <c r="I2870" s="514"/>
      <c r="J2870" s="511"/>
      <c r="K2870" s="511"/>
      <c r="L2870" s="511"/>
      <c r="M2870" s="511"/>
      <c r="N2870" s="511"/>
      <c r="O2870" s="511"/>
      <c r="P2870" s="602"/>
    </row>
    <row r="2871" ht="15.75" customHeight="1">
      <c r="A2871" s="1"/>
      <c r="B2871" s="511"/>
      <c r="C2871" s="604"/>
      <c r="D2871" s="513"/>
      <c r="E2871" s="514"/>
      <c r="F2871" s="514"/>
      <c r="G2871" s="514"/>
      <c r="H2871" s="514"/>
      <c r="I2871" s="514"/>
      <c r="J2871" s="511"/>
      <c r="K2871" s="511"/>
      <c r="L2871" s="511"/>
      <c r="M2871" s="511"/>
      <c r="N2871" s="511"/>
      <c r="O2871" s="511"/>
      <c r="P2871" s="602"/>
    </row>
    <row r="2872" ht="15.75" customHeight="1">
      <c r="A2872" s="1"/>
      <c r="B2872" s="511"/>
      <c r="C2872" s="604"/>
      <c r="D2872" s="513"/>
      <c r="E2872" s="514"/>
      <c r="F2872" s="514"/>
      <c r="G2872" s="514"/>
      <c r="H2872" s="514"/>
      <c r="I2872" s="514"/>
      <c r="J2872" s="511"/>
      <c r="K2872" s="511"/>
      <c r="L2872" s="511"/>
      <c r="M2872" s="511"/>
      <c r="N2872" s="511"/>
      <c r="O2872" s="511"/>
      <c r="P2872" s="602"/>
    </row>
    <row r="2873" ht="15.75" customHeight="1">
      <c r="A2873" s="1"/>
      <c r="B2873" s="511"/>
      <c r="C2873" s="604"/>
      <c r="D2873" s="513"/>
      <c r="E2873" s="514"/>
      <c r="F2873" s="514"/>
      <c r="G2873" s="514"/>
      <c r="H2873" s="514"/>
      <c r="I2873" s="514"/>
      <c r="J2873" s="511"/>
      <c r="K2873" s="511"/>
      <c r="L2873" s="511"/>
      <c r="M2873" s="511"/>
      <c r="N2873" s="511"/>
      <c r="O2873" s="511"/>
      <c r="P2873" s="602"/>
    </row>
    <row r="2874" ht="15.75" customHeight="1">
      <c r="A2874" s="1"/>
      <c r="B2874" s="511"/>
      <c r="C2874" s="604"/>
      <c r="D2874" s="513"/>
      <c r="E2874" s="514"/>
      <c r="F2874" s="514"/>
      <c r="G2874" s="514"/>
      <c r="H2874" s="514"/>
      <c r="I2874" s="514"/>
      <c r="J2874" s="511"/>
      <c r="K2874" s="511"/>
      <c r="L2874" s="511"/>
      <c r="M2874" s="511"/>
      <c r="N2874" s="511"/>
      <c r="O2874" s="511"/>
      <c r="P2874" s="602"/>
    </row>
    <row r="2875" ht="15.75" customHeight="1">
      <c r="A2875" s="1"/>
      <c r="B2875" s="511"/>
      <c r="C2875" s="604"/>
      <c r="D2875" s="513"/>
      <c r="E2875" s="514"/>
      <c r="F2875" s="514"/>
      <c r="G2875" s="514"/>
      <c r="H2875" s="514"/>
      <c r="I2875" s="514"/>
      <c r="J2875" s="511"/>
      <c r="K2875" s="511"/>
      <c r="L2875" s="511"/>
      <c r="M2875" s="511"/>
      <c r="N2875" s="511"/>
      <c r="O2875" s="511"/>
      <c r="P2875" s="602"/>
    </row>
    <row r="2876" ht="15.75" customHeight="1">
      <c r="A2876" s="1"/>
      <c r="B2876" s="511"/>
      <c r="C2876" s="604"/>
      <c r="D2876" s="513"/>
      <c r="E2876" s="514"/>
      <c r="F2876" s="514"/>
      <c r="G2876" s="514"/>
      <c r="H2876" s="514"/>
      <c r="I2876" s="514"/>
      <c r="J2876" s="511"/>
      <c r="K2876" s="511"/>
      <c r="L2876" s="511"/>
      <c r="M2876" s="511"/>
      <c r="N2876" s="511"/>
      <c r="O2876" s="511"/>
      <c r="P2876" s="602"/>
    </row>
    <row r="2877" ht="15.75" customHeight="1">
      <c r="A2877" s="1"/>
      <c r="B2877" s="511"/>
      <c r="C2877" s="604"/>
      <c r="D2877" s="513"/>
      <c r="E2877" s="514"/>
      <c r="F2877" s="514"/>
      <c r="G2877" s="514"/>
      <c r="H2877" s="514"/>
      <c r="I2877" s="514"/>
      <c r="J2877" s="511"/>
      <c r="K2877" s="511"/>
      <c r="L2877" s="511"/>
      <c r="M2877" s="511"/>
      <c r="N2877" s="511"/>
      <c r="O2877" s="511"/>
      <c r="P2877" s="602"/>
    </row>
    <row r="2878" ht="15.75" customHeight="1">
      <c r="A2878" s="1"/>
      <c r="B2878" s="511"/>
      <c r="C2878" s="603">
        <v>22.25</v>
      </c>
      <c r="D2878" s="513"/>
      <c r="E2878" s="514"/>
      <c r="F2878" s="514"/>
      <c r="G2878" s="514"/>
      <c r="H2878" s="514"/>
      <c r="I2878" s="514"/>
      <c r="J2878" s="511"/>
      <c r="K2878" s="511"/>
      <c r="L2878" s="511"/>
      <c r="M2878" s="511"/>
      <c r="N2878" s="511"/>
      <c r="O2878" s="511"/>
      <c r="P2878" s="602"/>
    </row>
    <row r="2879" ht="15.75" customHeight="1">
      <c r="A2879" s="1"/>
      <c r="B2879" s="511"/>
      <c r="C2879" s="604"/>
      <c r="D2879" s="513"/>
      <c r="E2879" s="514"/>
      <c r="F2879" s="514"/>
      <c r="G2879" s="514"/>
      <c r="H2879" s="514"/>
      <c r="I2879" s="514"/>
      <c r="J2879" s="511"/>
      <c r="K2879" s="511"/>
      <c r="L2879" s="511"/>
      <c r="M2879" s="511"/>
      <c r="N2879" s="511"/>
      <c r="O2879" s="511"/>
      <c r="P2879" s="602"/>
    </row>
    <row r="2880" ht="15.75" customHeight="1">
      <c r="A2880" s="1"/>
      <c r="B2880" s="511"/>
      <c r="C2880" s="604"/>
      <c r="D2880" s="513"/>
      <c r="E2880" s="514"/>
      <c r="F2880" s="514"/>
      <c r="G2880" s="514"/>
      <c r="H2880" s="514"/>
      <c r="I2880" s="514"/>
      <c r="J2880" s="511"/>
      <c r="K2880" s="511"/>
      <c r="L2880" s="511"/>
      <c r="M2880" s="511"/>
      <c r="N2880" s="511"/>
      <c r="O2880" s="511"/>
      <c r="P2880" s="602"/>
    </row>
    <row r="2881" ht="15.75" customHeight="1">
      <c r="A2881" s="1"/>
      <c r="B2881" s="511"/>
      <c r="C2881" s="604"/>
      <c r="D2881" s="513"/>
      <c r="E2881" s="514"/>
      <c r="F2881" s="514"/>
      <c r="G2881" s="514"/>
      <c r="H2881" s="514"/>
      <c r="I2881" s="514"/>
      <c r="J2881" s="511"/>
      <c r="K2881" s="511"/>
      <c r="L2881" s="511"/>
      <c r="M2881" s="511"/>
      <c r="N2881" s="511"/>
      <c r="O2881" s="511"/>
      <c r="P2881" s="602"/>
    </row>
    <row r="2882" ht="15.75" customHeight="1">
      <c r="A2882" s="1"/>
      <c r="B2882" s="511"/>
      <c r="C2882" s="604"/>
      <c r="D2882" s="513"/>
      <c r="E2882" s="514"/>
      <c r="F2882" s="514"/>
      <c r="G2882" s="514"/>
      <c r="H2882" s="514"/>
      <c r="I2882" s="514"/>
      <c r="J2882" s="511"/>
      <c r="K2882" s="511"/>
      <c r="L2882" s="511"/>
      <c r="M2882" s="511"/>
      <c r="N2882" s="511"/>
      <c r="O2882" s="511"/>
      <c r="P2882" s="602"/>
    </row>
    <row r="2883" ht="15.75" customHeight="1">
      <c r="A2883" s="1"/>
      <c r="B2883" s="511"/>
      <c r="C2883" s="604"/>
      <c r="D2883" s="513"/>
      <c r="E2883" s="514"/>
      <c r="F2883" s="514"/>
      <c r="G2883" s="514"/>
      <c r="H2883" s="514"/>
      <c r="I2883" s="514"/>
      <c r="J2883" s="511"/>
      <c r="K2883" s="511"/>
      <c r="L2883" s="511"/>
      <c r="M2883" s="511"/>
      <c r="N2883" s="511"/>
      <c r="O2883" s="511"/>
      <c r="P2883" s="602"/>
    </row>
    <row r="2884" ht="15.75" customHeight="1">
      <c r="A2884" s="1"/>
      <c r="B2884" s="511"/>
      <c r="C2884" s="604"/>
      <c r="D2884" s="513"/>
      <c r="E2884" s="514"/>
      <c r="F2884" s="514"/>
      <c r="G2884" s="514"/>
      <c r="H2884" s="514"/>
      <c r="I2884" s="514"/>
      <c r="J2884" s="511"/>
      <c r="K2884" s="511"/>
      <c r="L2884" s="511"/>
      <c r="M2884" s="511"/>
      <c r="N2884" s="511"/>
      <c r="O2884" s="511"/>
      <c r="P2884" s="602"/>
    </row>
    <row r="2885" ht="15.75" customHeight="1">
      <c r="A2885" s="1"/>
      <c r="B2885" s="511"/>
      <c r="C2885" s="604"/>
      <c r="D2885" s="513"/>
      <c r="E2885" s="514"/>
      <c r="F2885" s="514"/>
      <c r="G2885" s="514"/>
      <c r="H2885" s="514"/>
      <c r="I2885" s="514"/>
      <c r="J2885" s="511"/>
      <c r="K2885" s="511"/>
      <c r="L2885" s="511"/>
      <c r="M2885" s="511"/>
      <c r="N2885" s="511"/>
      <c r="O2885" s="511"/>
      <c r="P2885" s="602"/>
    </row>
    <row r="2886" ht="15.75" customHeight="1">
      <c r="A2886" s="1"/>
      <c r="B2886" s="511"/>
      <c r="C2886" s="604"/>
      <c r="D2886" s="513"/>
      <c r="E2886" s="514"/>
      <c r="F2886" s="514"/>
      <c r="G2886" s="514"/>
      <c r="H2886" s="514"/>
      <c r="I2886" s="514"/>
      <c r="J2886" s="511"/>
      <c r="K2886" s="511"/>
      <c r="L2886" s="511"/>
      <c r="M2886" s="511"/>
      <c r="N2886" s="511"/>
      <c r="O2886" s="511"/>
      <c r="P2886" s="602"/>
    </row>
    <row r="2887" ht="15.75" customHeight="1">
      <c r="A2887" s="1"/>
      <c r="B2887" s="511"/>
      <c r="C2887" s="604"/>
      <c r="D2887" s="513"/>
      <c r="E2887" s="514"/>
      <c r="F2887" s="514"/>
      <c r="G2887" s="514"/>
      <c r="H2887" s="514"/>
      <c r="I2887" s="514"/>
      <c r="J2887" s="511"/>
      <c r="K2887" s="511"/>
      <c r="L2887" s="511"/>
      <c r="M2887" s="511"/>
      <c r="N2887" s="511"/>
      <c r="O2887" s="511"/>
      <c r="P2887" s="602"/>
    </row>
    <row r="2888" ht="15.75" customHeight="1">
      <c r="A2888" s="1"/>
      <c r="B2888" s="511"/>
      <c r="C2888" s="604"/>
      <c r="D2888" s="513"/>
      <c r="E2888" s="514"/>
      <c r="F2888" s="514"/>
      <c r="G2888" s="514"/>
      <c r="H2888" s="514"/>
      <c r="I2888" s="514"/>
      <c r="J2888" s="511"/>
      <c r="K2888" s="511"/>
      <c r="L2888" s="511"/>
      <c r="M2888" s="511"/>
      <c r="N2888" s="511"/>
      <c r="O2888" s="511"/>
      <c r="P2888" s="602"/>
    </row>
    <row r="2889" ht="15.75" customHeight="1">
      <c r="A2889" s="1"/>
      <c r="B2889" s="511"/>
      <c r="C2889" s="604"/>
      <c r="D2889" s="513"/>
      <c r="E2889" s="514"/>
      <c r="F2889" s="514"/>
      <c r="G2889" s="514"/>
      <c r="H2889" s="514"/>
      <c r="I2889" s="514"/>
      <c r="J2889" s="511"/>
      <c r="K2889" s="511"/>
      <c r="L2889" s="511"/>
      <c r="M2889" s="511"/>
      <c r="N2889" s="511"/>
      <c r="O2889" s="511"/>
      <c r="P2889" s="602"/>
    </row>
    <row r="2890" ht="15.75" customHeight="1">
      <c r="A2890" s="1"/>
      <c r="B2890" s="511"/>
      <c r="C2890" s="603">
        <v>21.833333333333336</v>
      </c>
      <c r="D2890" s="513"/>
      <c r="E2890" s="514"/>
      <c r="F2890" s="514"/>
      <c r="G2890" s="514"/>
      <c r="H2890" s="514"/>
      <c r="I2890" s="514"/>
      <c r="J2890" s="511"/>
      <c r="K2890" s="511"/>
      <c r="L2890" s="511"/>
      <c r="M2890" s="511"/>
      <c r="N2890" s="511"/>
      <c r="O2890" s="511"/>
      <c r="P2890" s="602"/>
    </row>
    <row r="2891" ht="15.75" customHeight="1">
      <c r="A2891" s="1"/>
      <c r="B2891" s="511"/>
      <c r="C2891" s="604"/>
      <c r="D2891" s="513"/>
      <c r="E2891" s="514"/>
      <c r="F2891" s="514"/>
      <c r="G2891" s="514"/>
      <c r="H2891" s="514"/>
      <c r="I2891" s="514"/>
      <c r="J2891" s="511"/>
      <c r="K2891" s="511"/>
      <c r="L2891" s="511"/>
      <c r="M2891" s="511"/>
      <c r="N2891" s="511"/>
      <c r="O2891" s="511"/>
      <c r="P2891" s="602"/>
    </row>
    <row r="2892" ht="15.75" customHeight="1">
      <c r="A2892" s="1"/>
      <c r="B2892" s="511"/>
      <c r="C2892" s="604"/>
      <c r="D2892" s="513"/>
      <c r="E2892" s="514"/>
      <c r="F2892" s="514"/>
      <c r="G2892" s="514"/>
      <c r="H2892" s="514"/>
      <c r="I2892" s="514"/>
      <c r="J2892" s="511"/>
      <c r="K2892" s="511"/>
      <c r="L2892" s="511"/>
      <c r="M2892" s="511"/>
      <c r="N2892" s="511"/>
      <c r="O2892" s="511"/>
      <c r="P2892" s="602"/>
    </row>
    <row r="2893" ht="15.75" customHeight="1">
      <c r="A2893" s="1"/>
      <c r="B2893" s="511"/>
      <c r="C2893" s="604"/>
      <c r="D2893" s="513"/>
      <c r="E2893" s="514"/>
      <c r="F2893" s="514"/>
      <c r="G2893" s="514"/>
      <c r="H2893" s="514"/>
      <c r="I2893" s="514"/>
      <c r="J2893" s="511"/>
      <c r="K2893" s="511"/>
      <c r="L2893" s="511"/>
      <c r="M2893" s="511"/>
      <c r="N2893" s="511"/>
      <c r="O2893" s="511"/>
      <c r="P2893" s="602"/>
    </row>
    <row r="2894" ht="15.75" customHeight="1">
      <c r="A2894" s="1"/>
      <c r="B2894" s="511"/>
      <c r="C2894" s="604"/>
      <c r="D2894" s="513"/>
      <c r="E2894" s="514"/>
      <c r="F2894" s="514"/>
      <c r="G2894" s="514"/>
      <c r="H2894" s="514"/>
      <c r="I2894" s="514"/>
      <c r="J2894" s="511"/>
      <c r="K2894" s="511"/>
      <c r="L2894" s="511"/>
      <c r="M2894" s="511"/>
      <c r="N2894" s="511"/>
      <c r="O2894" s="511"/>
      <c r="P2894" s="602"/>
    </row>
    <row r="2895" ht="15.75" customHeight="1">
      <c r="A2895" s="1"/>
      <c r="B2895" s="511"/>
      <c r="C2895" s="604"/>
      <c r="D2895" s="513"/>
      <c r="E2895" s="514"/>
      <c r="F2895" s="514"/>
      <c r="G2895" s="514"/>
      <c r="H2895" s="514"/>
      <c r="I2895" s="514"/>
      <c r="J2895" s="511"/>
      <c r="K2895" s="511"/>
      <c r="L2895" s="511"/>
      <c r="M2895" s="511"/>
      <c r="N2895" s="511"/>
      <c r="O2895" s="511"/>
      <c r="P2895" s="602"/>
    </row>
    <row r="2896" ht="15.75" customHeight="1">
      <c r="A2896" s="1"/>
      <c r="B2896" s="511"/>
      <c r="C2896" s="604"/>
      <c r="D2896" s="513"/>
      <c r="E2896" s="514"/>
      <c r="F2896" s="514"/>
      <c r="G2896" s="514"/>
      <c r="H2896" s="514"/>
      <c r="I2896" s="514"/>
      <c r="J2896" s="511"/>
      <c r="K2896" s="511"/>
      <c r="L2896" s="511"/>
      <c r="M2896" s="511"/>
      <c r="N2896" s="511"/>
      <c r="O2896" s="511"/>
      <c r="P2896" s="602"/>
    </row>
    <row r="2897" ht="15.75" customHeight="1">
      <c r="A2897" s="1"/>
      <c r="B2897" s="511"/>
      <c r="C2897" s="604"/>
      <c r="D2897" s="513"/>
      <c r="E2897" s="514"/>
      <c r="F2897" s="514"/>
      <c r="G2897" s="514"/>
      <c r="H2897" s="514"/>
      <c r="I2897" s="514"/>
      <c r="J2897" s="511"/>
      <c r="K2897" s="511"/>
      <c r="L2897" s="511"/>
      <c r="M2897" s="511"/>
      <c r="N2897" s="511"/>
      <c r="O2897" s="511"/>
      <c r="P2897" s="602"/>
    </row>
    <row r="2898" ht="15.75" customHeight="1">
      <c r="A2898" s="1"/>
      <c r="B2898" s="511"/>
      <c r="C2898" s="604"/>
      <c r="D2898" s="513"/>
      <c r="E2898" s="514"/>
      <c r="F2898" s="514"/>
      <c r="G2898" s="514"/>
      <c r="H2898" s="514"/>
      <c r="I2898" s="514"/>
      <c r="J2898" s="511"/>
      <c r="K2898" s="511"/>
      <c r="L2898" s="511"/>
      <c r="M2898" s="511"/>
      <c r="N2898" s="511"/>
      <c r="O2898" s="511"/>
      <c r="P2898" s="602"/>
    </row>
    <row r="2899" ht="15.75" customHeight="1">
      <c r="A2899" s="1"/>
      <c r="B2899" s="511"/>
      <c r="C2899" s="604"/>
      <c r="D2899" s="513"/>
      <c r="E2899" s="514"/>
      <c r="F2899" s="514"/>
      <c r="G2899" s="514"/>
      <c r="H2899" s="514"/>
      <c r="I2899" s="514"/>
      <c r="J2899" s="511"/>
      <c r="K2899" s="511"/>
      <c r="L2899" s="511"/>
      <c r="M2899" s="511"/>
      <c r="N2899" s="511"/>
      <c r="O2899" s="511"/>
      <c r="P2899" s="602"/>
    </row>
    <row r="2900" ht="15.75" customHeight="1">
      <c r="A2900" s="1"/>
      <c r="B2900" s="511"/>
      <c r="C2900" s="604"/>
      <c r="D2900" s="513"/>
      <c r="E2900" s="514"/>
      <c r="F2900" s="514"/>
      <c r="G2900" s="514"/>
      <c r="H2900" s="514"/>
      <c r="I2900" s="514"/>
      <c r="J2900" s="511"/>
      <c r="K2900" s="511"/>
      <c r="L2900" s="511"/>
      <c r="M2900" s="511"/>
      <c r="N2900" s="511"/>
      <c r="O2900" s="511"/>
      <c r="P2900" s="602"/>
    </row>
    <row r="2901" ht="15.75" customHeight="1">
      <c r="A2901" s="1"/>
      <c r="B2901" s="511"/>
      <c r="C2901" s="604"/>
      <c r="D2901" s="513"/>
      <c r="E2901" s="514"/>
      <c r="F2901" s="514"/>
      <c r="G2901" s="514"/>
      <c r="H2901" s="514"/>
      <c r="I2901" s="514"/>
      <c r="J2901" s="511"/>
      <c r="K2901" s="511"/>
      <c r="L2901" s="511"/>
      <c r="M2901" s="511"/>
      <c r="N2901" s="511"/>
      <c r="O2901" s="511"/>
      <c r="P2901" s="602"/>
    </row>
    <row r="2902" ht="15.75" customHeight="1">
      <c r="A2902" s="1"/>
      <c r="B2902" s="511"/>
      <c r="C2902" s="603">
        <v>22.0</v>
      </c>
      <c r="D2902" s="513"/>
      <c r="E2902" s="514"/>
      <c r="F2902" s="514"/>
      <c r="G2902" s="514"/>
      <c r="H2902" s="514"/>
      <c r="I2902" s="514"/>
      <c r="J2902" s="511"/>
      <c r="K2902" s="511"/>
      <c r="L2902" s="511"/>
      <c r="M2902" s="511"/>
      <c r="N2902" s="511"/>
      <c r="O2902" s="511"/>
      <c r="P2902" s="602"/>
    </row>
    <row r="2903" ht="15.75" customHeight="1">
      <c r="A2903" s="1"/>
      <c r="B2903" s="511"/>
      <c r="C2903" s="604"/>
      <c r="D2903" s="513"/>
      <c r="E2903" s="514"/>
      <c r="F2903" s="514"/>
      <c r="G2903" s="514"/>
      <c r="H2903" s="514"/>
      <c r="I2903" s="514"/>
      <c r="J2903" s="511"/>
      <c r="K2903" s="511"/>
      <c r="L2903" s="511"/>
      <c r="M2903" s="511"/>
      <c r="N2903" s="511"/>
      <c r="O2903" s="511"/>
      <c r="P2903" s="602"/>
    </row>
    <row r="2904" ht="15.75" customHeight="1">
      <c r="A2904" s="1"/>
      <c r="B2904" s="511"/>
      <c r="C2904" s="604"/>
      <c r="D2904" s="513"/>
      <c r="E2904" s="514"/>
      <c r="F2904" s="514"/>
      <c r="G2904" s="514"/>
      <c r="H2904" s="514"/>
      <c r="I2904" s="514"/>
      <c r="J2904" s="511"/>
      <c r="K2904" s="511"/>
      <c r="L2904" s="511"/>
      <c r="M2904" s="511"/>
      <c r="N2904" s="511"/>
      <c r="O2904" s="511"/>
      <c r="P2904" s="602"/>
    </row>
    <row r="2905" ht="15.75" customHeight="1">
      <c r="A2905" s="1"/>
      <c r="B2905" s="511"/>
      <c r="C2905" s="604"/>
      <c r="D2905" s="513"/>
      <c r="E2905" s="514"/>
      <c r="F2905" s="514"/>
      <c r="G2905" s="514"/>
      <c r="H2905" s="514"/>
      <c r="I2905" s="514"/>
      <c r="J2905" s="511"/>
      <c r="K2905" s="511"/>
      <c r="L2905" s="511"/>
      <c r="M2905" s="511"/>
      <c r="N2905" s="511"/>
      <c r="O2905" s="511"/>
      <c r="P2905" s="602"/>
    </row>
    <row r="2906" ht="15.75" customHeight="1">
      <c r="A2906" s="1"/>
      <c r="B2906" s="511"/>
      <c r="C2906" s="604"/>
      <c r="D2906" s="513"/>
      <c r="E2906" s="514"/>
      <c r="F2906" s="514"/>
      <c r="G2906" s="514"/>
      <c r="H2906" s="514"/>
      <c r="I2906" s="514"/>
      <c r="J2906" s="511"/>
      <c r="K2906" s="511"/>
      <c r="L2906" s="511"/>
      <c r="M2906" s="511"/>
      <c r="N2906" s="511"/>
      <c r="O2906" s="511"/>
      <c r="P2906" s="602"/>
    </row>
    <row r="2907" ht="15.75" customHeight="1">
      <c r="A2907" s="1"/>
      <c r="B2907" s="511"/>
      <c r="C2907" s="604"/>
      <c r="D2907" s="513"/>
      <c r="E2907" s="514"/>
      <c r="F2907" s="514"/>
      <c r="G2907" s="514"/>
      <c r="H2907" s="514"/>
      <c r="I2907" s="514"/>
      <c r="J2907" s="511"/>
      <c r="K2907" s="511"/>
      <c r="L2907" s="511"/>
      <c r="M2907" s="511"/>
      <c r="N2907" s="511"/>
      <c r="O2907" s="511"/>
      <c r="P2907" s="602"/>
    </row>
    <row r="2908" ht="15.75" customHeight="1">
      <c r="A2908" s="1"/>
      <c r="B2908" s="511"/>
      <c r="C2908" s="604"/>
      <c r="D2908" s="513"/>
      <c r="E2908" s="514"/>
      <c r="F2908" s="514"/>
      <c r="G2908" s="514"/>
      <c r="H2908" s="514"/>
      <c r="I2908" s="514"/>
      <c r="J2908" s="511"/>
      <c r="K2908" s="511"/>
      <c r="L2908" s="511"/>
      <c r="M2908" s="511"/>
      <c r="N2908" s="511"/>
      <c r="O2908" s="511"/>
      <c r="P2908" s="602"/>
    </row>
    <row r="2909" ht="15.75" customHeight="1">
      <c r="A2909" s="1"/>
      <c r="B2909" s="511"/>
      <c r="C2909" s="604"/>
      <c r="D2909" s="513"/>
      <c r="E2909" s="514"/>
      <c r="F2909" s="514"/>
      <c r="G2909" s="514"/>
      <c r="H2909" s="514"/>
      <c r="I2909" s="514"/>
      <c r="J2909" s="511"/>
      <c r="K2909" s="511"/>
      <c r="L2909" s="511"/>
      <c r="M2909" s="511"/>
      <c r="N2909" s="511"/>
      <c r="O2909" s="511"/>
      <c r="P2909" s="602"/>
    </row>
    <row r="2910" ht="15.75" customHeight="1">
      <c r="A2910" s="1"/>
      <c r="B2910" s="511"/>
      <c r="C2910" s="604"/>
      <c r="D2910" s="513"/>
      <c r="E2910" s="514"/>
      <c r="F2910" s="514"/>
      <c r="G2910" s="514"/>
      <c r="H2910" s="514"/>
      <c r="I2910" s="514"/>
      <c r="J2910" s="511"/>
      <c r="K2910" s="511"/>
      <c r="L2910" s="511"/>
      <c r="M2910" s="511"/>
      <c r="N2910" s="511"/>
      <c r="O2910" s="511"/>
      <c r="P2910" s="602"/>
    </row>
    <row r="2911" ht="15.75" customHeight="1">
      <c r="A2911" s="1"/>
      <c r="B2911" s="511"/>
      <c r="C2911" s="604"/>
      <c r="D2911" s="513"/>
      <c r="E2911" s="514"/>
      <c r="F2911" s="514"/>
      <c r="G2911" s="514"/>
      <c r="H2911" s="514"/>
      <c r="I2911" s="514"/>
      <c r="J2911" s="511"/>
      <c r="K2911" s="511"/>
      <c r="L2911" s="511"/>
      <c r="M2911" s="511"/>
      <c r="N2911" s="511"/>
      <c r="O2911" s="511"/>
      <c r="P2911" s="602"/>
    </row>
    <row r="2912" ht="15.75" customHeight="1">
      <c r="A2912" s="1"/>
      <c r="B2912" s="511"/>
      <c r="C2912" s="604"/>
      <c r="D2912" s="513"/>
      <c r="E2912" s="514"/>
      <c r="F2912" s="514"/>
      <c r="G2912" s="514"/>
      <c r="H2912" s="514"/>
      <c r="I2912" s="514"/>
      <c r="J2912" s="511"/>
      <c r="K2912" s="511"/>
      <c r="L2912" s="511"/>
      <c r="M2912" s="511"/>
      <c r="N2912" s="511"/>
      <c r="O2912" s="511"/>
      <c r="P2912" s="602"/>
    </row>
    <row r="2913" ht="15.75" customHeight="1">
      <c r="A2913" s="1"/>
      <c r="B2913" s="511"/>
      <c r="C2913" s="604"/>
      <c r="D2913" s="513"/>
      <c r="E2913" s="514"/>
      <c r="F2913" s="514"/>
      <c r="G2913" s="514"/>
      <c r="H2913" s="514"/>
      <c r="I2913" s="514"/>
      <c r="J2913" s="511"/>
      <c r="K2913" s="511"/>
      <c r="L2913" s="511"/>
      <c r="M2913" s="511"/>
      <c r="N2913" s="511"/>
      <c r="O2913" s="511"/>
      <c r="P2913" s="602"/>
    </row>
    <row r="2914" ht="15.75" customHeight="1">
      <c r="A2914" s="1"/>
      <c r="B2914" s="511"/>
      <c r="C2914" s="603">
        <v>22.0</v>
      </c>
      <c r="D2914" s="513"/>
      <c r="E2914" s="514"/>
      <c r="F2914" s="514"/>
      <c r="G2914" s="514"/>
      <c r="H2914" s="514"/>
      <c r="I2914" s="514"/>
      <c r="J2914" s="511"/>
      <c r="K2914" s="511"/>
      <c r="L2914" s="511"/>
      <c r="M2914" s="511"/>
      <c r="N2914" s="511"/>
      <c r="O2914" s="511"/>
      <c r="P2914" s="602"/>
    </row>
    <row r="2915" ht="15.75" customHeight="1">
      <c r="A2915" s="1"/>
      <c r="B2915" s="511"/>
      <c r="C2915" s="604"/>
      <c r="D2915" s="513"/>
      <c r="E2915" s="514"/>
      <c r="F2915" s="514"/>
      <c r="G2915" s="514"/>
      <c r="H2915" s="514"/>
      <c r="I2915" s="514"/>
      <c r="J2915" s="511"/>
      <c r="K2915" s="511"/>
      <c r="L2915" s="511"/>
      <c r="M2915" s="511"/>
      <c r="N2915" s="511"/>
      <c r="O2915" s="511"/>
      <c r="P2915" s="602"/>
    </row>
    <row r="2916" ht="15.75" customHeight="1">
      <c r="A2916" s="1"/>
      <c r="B2916" s="511"/>
      <c r="C2916" s="604"/>
      <c r="D2916" s="513"/>
      <c r="E2916" s="514"/>
      <c r="F2916" s="514"/>
      <c r="G2916" s="514"/>
      <c r="H2916" s="514"/>
      <c r="I2916" s="514"/>
      <c r="J2916" s="511"/>
      <c r="K2916" s="511"/>
      <c r="L2916" s="511"/>
      <c r="M2916" s="511"/>
      <c r="N2916" s="511"/>
      <c r="O2916" s="511"/>
      <c r="P2916" s="602"/>
    </row>
    <row r="2917" ht="15.75" customHeight="1">
      <c r="A2917" s="1"/>
      <c r="B2917" s="511"/>
      <c r="C2917" s="604"/>
      <c r="D2917" s="513"/>
      <c r="E2917" s="514"/>
      <c r="F2917" s="514"/>
      <c r="G2917" s="514"/>
      <c r="H2917" s="514"/>
      <c r="I2917" s="514"/>
      <c r="J2917" s="511"/>
      <c r="K2917" s="511"/>
      <c r="L2917" s="511"/>
      <c r="M2917" s="511"/>
      <c r="N2917" s="511"/>
      <c r="O2917" s="511"/>
      <c r="P2917" s="602"/>
    </row>
    <row r="2918" ht="15.75" customHeight="1">
      <c r="A2918" s="1"/>
      <c r="B2918" s="511"/>
      <c r="C2918" s="604"/>
      <c r="D2918" s="513"/>
      <c r="E2918" s="514"/>
      <c r="F2918" s="514"/>
      <c r="G2918" s="514"/>
      <c r="H2918" s="514"/>
      <c r="I2918" s="514"/>
      <c r="J2918" s="511"/>
      <c r="K2918" s="511"/>
      <c r="L2918" s="511"/>
      <c r="M2918" s="511"/>
      <c r="N2918" s="511"/>
      <c r="O2918" s="511"/>
      <c r="P2918" s="602"/>
    </row>
    <row r="2919" ht="15.75" customHeight="1">
      <c r="A2919" s="1"/>
      <c r="B2919" s="511"/>
      <c r="C2919" s="604"/>
      <c r="D2919" s="513"/>
      <c r="E2919" s="514"/>
      <c r="F2919" s="514"/>
      <c r="G2919" s="514"/>
      <c r="H2919" s="514"/>
      <c r="I2919" s="514"/>
      <c r="J2919" s="511"/>
      <c r="K2919" s="511"/>
      <c r="L2919" s="511"/>
      <c r="M2919" s="511"/>
      <c r="N2919" s="511"/>
      <c r="O2919" s="511"/>
      <c r="P2919" s="602"/>
    </row>
    <row r="2920" ht="15.75" customHeight="1">
      <c r="A2920" s="1"/>
      <c r="B2920" s="511"/>
      <c r="C2920" s="604"/>
      <c r="D2920" s="513"/>
      <c r="E2920" s="514"/>
      <c r="F2920" s="514"/>
      <c r="G2920" s="514"/>
      <c r="H2920" s="514"/>
      <c r="I2920" s="514"/>
      <c r="J2920" s="511"/>
      <c r="K2920" s="511"/>
      <c r="L2920" s="511"/>
      <c r="M2920" s="511"/>
      <c r="N2920" s="511"/>
      <c r="O2920" s="511"/>
      <c r="P2920" s="602"/>
    </row>
    <row r="2921" ht="15.75" customHeight="1">
      <c r="A2921" s="1"/>
      <c r="B2921" s="511"/>
      <c r="C2921" s="604"/>
      <c r="D2921" s="513"/>
      <c r="E2921" s="514"/>
      <c r="F2921" s="514"/>
      <c r="G2921" s="514"/>
      <c r="H2921" s="514"/>
      <c r="I2921" s="514"/>
      <c r="J2921" s="511"/>
      <c r="K2921" s="511"/>
      <c r="L2921" s="511"/>
      <c r="M2921" s="511"/>
      <c r="N2921" s="511"/>
      <c r="O2921" s="511"/>
      <c r="P2921" s="602"/>
    </row>
    <row r="2922" ht="15.75" customHeight="1">
      <c r="A2922" s="1"/>
      <c r="B2922" s="511"/>
      <c r="C2922" s="604"/>
      <c r="D2922" s="513"/>
      <c r="E2922" s="514"/>
      <c r="F2922" s="514"/>
      <c r="G2922" s="514"/>
      <c r="H2922" s="514"/>
      <c r="I2922" s="514"/>
      <c r="J2922" s="511"/>
      <c r="K2922" s="511"/>
      <c r="L2922" s="511"/>
      <c r="M2922" s="511"/>
      <c r="N2922" s="511"/>
      <c r="O2922" s="511"/>
      <c r="P2922" s="602"/>
    </row>
    <row r="2923" ht="15.75" customHeight="1">
      <c r="A2923" s="1"/>
      <c r="B2923" s="511"/>
      <c r="C2923" s="604"/>
      <c r="D2923" s="513"/>
      <c r="E2923" s="514"/>
      <c r="F2923" s="514"/>
      <c r="G2923" s="514"/>
      <c r="H2923" s="514"/>
      <c r="I2923" s="514"/>
      <c r="J2923" s="511"/>
      <c r="K2923" s="511"/>
      <c r="L2923" s="511"/>
      <c r="M2923" s="511"/>
      <c r="N2923" s="511"/>
      <c r="O2923" s="511"/>
      <c r="P2923" s="602"/>
    </row>
    <row r="2924" ht="15.75" customHeight="1">
      <c r="A2924" s="1"/>
      <c r="B2924" s="511"/>
      <c r="C2924" s="604"/>
      <c r="D2924" s="513"/>
      <c r="E2924" s="514"/>
      <c r="F2924" s="514"/>
      <c r="G2924" s="514"/>
      <c r="H2924" s="514"/>
      <c r="I2924" s="514"/>
      <c r="J2924" s="511"/>
      <c r="K2924" s="511"/>
      <c r="L2924" s="511"/>
      <c r="M2924" s="511"/>
      <c r="N2924" s="511"/>
      <c r="O2924" s="511"/>
      <c r="P2924" s="602"/>
    </row>
    <row r="2925" ht="15.75" customHeight="1">
      <c r="A2925" s="1"/>
      <c r="B2925" s="511"/>
      <c r="C2925" s="604"/>
      <c r="D2925" s="513"/>
      <c r="E2925" s="514"/>
      <c r="F2925" s="514"/>
      <c r="G2925" s="514"/>
      <c r="H2925" s="514"/>
      <c r="I2925" s="514"/>
      <c r="J2925" s="511"/>
      <c r="K2925" s="511"/>
      <c r="L2925" s="511"/>
      <c r="M2925" s="511"/>
      <c r="N2925" s="511"/>
      <c r="O2925" s="511"/>
      <c r="P2925" s="602"/>
    </row>
    <row r="2926" ht="15.75" customHeight="1">
      <c r="A2926" s="1"/>
      <c r="B2926" s="511"/>
      <c r="C2926" s="603">
        <v>21.833333333333336</v>
      </c>
      <c r="D2926" s="513"/>
      <c r="E2926" s="514"/>
      <c r="F2926" s="514"/>
      <c r="G2926" s="514"/>
      <c r="H2926" s="514"/>
      <c r="I2926" s="514"/>
      <c r="J2926" s="511"/>
      <c r="K2926" s="511"/>
      <c r="L2926" s="511"/>
      <c r="M2926" s="511"/>
      <c r="N2926" s="511"/>
      <c r="O2926" s="511"/>
      <c r="P2926" s="602"/>
    </row>
    <row r="2927" ht="15.75" customHeight="1">
      <c r="A2927" s="1"/>
      <c r="B2927" s="511"/>
      <c r="C2927" s="604"/>
      <c r="D2927" s="513"/>
      <c r="E2927" s="514"/>
      <c r="F2927" s="514"/>
      <c r="G2927" s="514"/>
      <c r="H2927" s="514"/>
      <c r="I2927" s="514"/>
      <c r="J2927" s="511"/>
      <c r="K2927" s="511"/>
      <c r="L2927" s="511"/>
      <c r="M2927" s="511"/>
      <c r="N2927" s="511"/>
      <c r="O2927" s="511"/>
      <c r="P2927" s="602"/>
    </row>
    <row r="2928" ht="15.75" customHeight="1">
      <c r="A2928" s="1"/>
      <c r="B2928" s="511"/>
      <c r="C2928" s="604"/>
      <c r="D2928" s="513"/>
      <c r="E2928" s="514"/>
      <c r="F2928" s="514"/>
      <c r="G2928" s="514"/>
      <c r="H2928" s="514"/>
      <c r="I2928" s="514"/>
      <c r="J2928" s="511"/>
      <c r="K2928" s="511"/>
      <c r="L2928" s="511"/>
      <c r="M2928" s="511"/>
      <c r="N2928" s="511"/>
      <c r="O2928" s="511"/>
      <c r="P2928" s="602"/>
    </row>
    <row r="2929" ht="15.75" customHeight="1">
      <c r="A2929" s="1"/>
      <c r="B2929" s="511"/>
      <c r="C2929" s="604"/>
      <c r="D2929" s="513"/>
      <c r="E2929" s="514"/>
      <c r="F2929" s="514"/>
      <c r="G2929" s="514"/>
      <c r="H2929" s="514"/>
      <c r="I2929" s="514"/>
      <c r="J2929" s="511"/>
      <c r="K2929" s="511"/>
      <c r="L2929" s="511"/>
      <c r="M2929" s="511"/>
      <c r="N2929" s="511"/>
      <c r="O2929" s="511"/>
      <c r="P2929" s="602"/>
    </row>
    <row r="2930" ht="15.75" customHeight="1">
      <c r="A2930" s="1"/>
      <c r="B2930" s="511"/>
      <c r="C2930" s="604"/>
      <c r="D2930" s="513"/>
      <c r="E2930" s="514"/>
      <c r="F2930" s="514"/>
      <c r="G2930" s="514"/>
      <c r="H2930" s="514"/>
      <c r="I2930" s="514"/>
      <c r="J2930" s="511"/>
      <c r="K2930" s="511"/>
      <c r="L2930" s="511"/>
      <c r="M2930" s="511"/>
      <c r="N2930" s="511"/>
      <c r="O2930" s="511"/>
      <c r="P2930" s="602"/>
    </row>
    <row r="2931" ht="15.75" customHeight="1">
      <c r="A2931" s="1"/>
      <c r="B2931" s="511"/>
      <c r="C2931" s="604"/>
      <c r="D2931" s="513"/>
      <c r="E2931" s="514"/>
      <c r="F2931" s="514"/>
      <c r="G2931" s="514"/>
      <c r="H2931" s="514"/>
      <c r="I2931" s="514"/>
      <c r="J2931" s="511"/>
      <c r="K2931" s="511"/>
      <c r="L2931" s="511"/>
      <c r="M2931" s="511"/>
      <c r="N2931" s="511"/>
      <c r="O2931" s="511"/>
      <c r="P2931" s="602"/>
    </row>
    <row r="2932" ht="15.75" customHeight="1">
      <c r="A2932" s="1"/>
      <c r="B2932" s="511"/>
      <c r="C2932" s="604"/>
      <c r="D2932" s="513"/>
      <c r="E2932" s="514"/>
      <c r="F2932" s="514"/>
      <c r="G2932" s="514"/>
      <c r="H2932" s="514"/>
      <c r="I2932" s="514"/>
      <c r="J2932" s="511"/>
      <c r="K2932" s="511"/>
      <c r="L2932" s="511"/>
      <c r="M2932" s="511"/>
      <c r="N2932" s="511"/>
      <c r="O2932" s="511"/>
      <c r="P2932" s="602"/>
    </row>
    <row r="2933" ht="15.75" customHeight="1">
      <c r="A2933" s="1"/>
      <c r="B2933" s="511"/>
      <c r="C2933" s="604"/>
      <c r="D2933" s="513"/>
      <c r="E2933" s="514"/>
      <c r="F2933" s="514"/>
      <c r="G2933" s="514"/>
      <c r="H2933" s="514"/>
      <c r="I2933" s="514"/>
      <c r="J2933" s="511"/>
      <c r="K2933" s="511"/>
      <c r="L2933" s="511"/>
      <c r="M2933" s="511"/>
      <c r="N2933" s="511"/>
      <c r="O2933" s="511"/>
      <c r="P2933" s="602"/>
    </row>
    <row r="2934" ht="15.75" customHeight="1">
      <c r="A2934" s="1"/>
      <c r="B2934" s="511"/>
      <c r="C2934" s="604"/>
      <c r="D2934" s="513"/>
      <c r="E2934" s="514"/>
      <c r="F2934" s="514"/>
      <c r="G2934" s="514"/>
      <c r="H2934" s="514"/>
      <c r="I2934" s="514"/>
      <c r="J2934" s="511"/>
      <c r="K2934" s="511"/>
      <c r="L2934" s="511"/>
      <c r="M2934" s="511"/>
      <c r="N2934" s="511"/>
      <c r="O2934" s="511"/>
      <c r="P2934" s="602"/>
    </row>
    <row r="2935" ht="15.75" customHeight="1">
      <c r="A2935" s="1"/>
      <c r="B2935" s="511"/>
      <c r="C2935" s="604"/>
      <c r="D2935" s="513"/>
      <c r="E2935" s="514"/>
      <c r="F2935" s="514"/>
      <c r="G2935" s="514"/>
      <c r="H2935" s="514"/>
      <c r="I2935" s="514"/>
      <c r="J2935" s="511"/>
      <c r="K2935" s="511"/>
      <c r="L2935" s="511"/>
      <c r="M2935" s="511"/>
      <c r="N2935" s="511"/>
      <c r="O2935" s="511"/>
      <c r="P2935" s="602"/>
    </row>
    <row r="2936" ht="15.75" customHeight="1">
      <c r="A2936" s="1"/>
      <c r="B2936" s="511"/>
      <c r="C2936" s="604"/>
      <c r="D2936" s="513"/>
      <c r="E2936" s="514"/>
      <c r="F2936" s="514"/>
      <c r="G2936" s="514"/>
      <c r="H2936" s="514"/>
      <c r="I2936" s="514"/>
      <c r="J2936" s="511"/>
      <c r="K2936" s="511"/>
      <c r="L2936" s="511"/>
      <c r="M2936" s="511"/>
      <c r="N2936" s="511"/>
      <c r="O2936" s="511"/>
      <c r="P2936" s="602"/>
    </row>
    <row r="2937" ht="15.75" customHeight="1">
      <c r="A2937" s="1"/>
      <c r="B2937" s="511"/>
      <c r="C2937" s="604"/>
      <c r="D2937" s="513"/>
      <c r="E2937" s="514"/>
      <c r="F2937" s="514"/>
      <c r="G2937" s="514"/>
      <c r="H2937" s="514"/>
      <c r="I2937" s="514"/>
      <c r="J2937" s="511"/>
      <c r="K2937" s="511"/>
      <c r="L2937" s="511"/>
      <c r="M2937" s="511"/>
      <c r="N2937" s="511"/>
      <c r="O2937" s="511"/>
      <c r="P2937" s="602"/>
    </row>
    <row r="2938" ht="15.75" customHeight="1">
      <c r="A2938" s="1"/>
      <c r="B2938" s="511"/>
      <c r="C2938" s="603">
        <v>22.25</v>
      </c>
      <c r="D2938" s="513"/>
      <c r="E2938" s="514"/>
      <c r="F2938" s="514"/>
      <c r="G2938" s="514"/>
      <c r="H2938" s="514"/>
      <c r="I2938" s="514"/>
      <c r="J2938" s="511"/>
      <c r="K2938" s="511"/>
      <c r="L2938" s="511"/>
      <c r="M2938" s="511"/>
      <c r="N2938" s="511"/>
      <c r="O2938" s="511"/>
      <c r="P2938" s="602"/>
    </row>
    <row r="2939" ht="15.75" customHeight="1">
      <c r="A2939" s="1"/>
      <c r="B2939" s="511"/>
      <c r="C2939" s="604"/>
      <c r="D2939" s="513"/>
      <c r="E2939" s="514"/>
      <c r="F2939" s="514"/>
      <c r="G2939" s="514"/>
      <c r="H2939" s="514"/>
      <c r="I2939" s="514"/>
      <c r="J2939" s="511"/>
      <c r="K2939" s="511"/>
      <c r="L2939" s="511"/>
      <c r="M2939" s="511"/>
      <c r="N2939" s="511"/>
      <c r="O2939" s="511"/>
      <c r="P2939" s="602"/>
    </row>
    <row r="2940" ht="15.75" customHeight="1">
      <c r="A2940" s="1"/>
      <c r="B2940" s="511"/>
      <c r="C2940" s="604"/>
      <c r="D2940" s="513"/>
      <c r="E2940" s="514"/>
      <c r="F2940" s="514"/>
      <c r="G2940" s="514"/>
      <c r="H2940" s="514"/>
      <c r="I2940" s="514"/>
      <c r="J2940" s="511"/>
      <c r="K2940" s="511"/>
      <c r="L2940" s="511"/>
      <c r="M2940" s="511"/>
      <c r="N2940" s="511"/>
      <c r="O2940" s="511"/>
      <c r="P2940" s="602"/>
    </row>
    <row r="2941" ht="15.75" customHeight="1">
      <c r="A2941" s="1"/>
      <c r="B2941" s="511"/>
      <c r="C2941" s="604"/>
      <c r="D2941" s="513"/>
      <c r="E2941" s="514"/>
      <c r="F2941" s="514"/>
      <c r="G2941" s="514"/>
      <c r="H2941" s="514"/>
      <c r="I2941" s="514"/>
      <c r="J2941" s="511"/>
      <c r="K2941" s="511"/>
      <c r="L2941" s="511"/>
      <c r="M2941" s="511"/>
      <c r="N2941" s="511"/>
      <c r="O2941" s="511"/>
      <c r="P2941" s="602"/>
    </row>
    <row r="2942" ht="15.75" customHeight="1">
      <c r="A2942" s="1"/>
      <c r="B2942" s="511"/>
      <c r="C2942" s="604"/>
      <c r="D2942" s="513"/>
      <c r="E2942" s="514"/>
      <c r="F2942" s="514"/>
      <c r="G2942" s="514"/>
      <c r="H2942" s="514"/>
      <c r="I2942" s="514"/>
      <c r="J2942" s="511"/>
      <c r="K2942" s="511"/>
      <c r="L2942" s="511"/>
      <c r="M2942" s="511"/>
      <c r="N2942" s="511"/>
      <c r="O2942" s="511"/>
      <c r="P2942" s="602"/>
    </row>
    <row r="2943" ht="15.75" customHeight="1">
      <c r="A2943" s="1"/>
      <c r="B2943" s="511"/>
      <c r="C2943" s="604"/>
      <c r="D2943" s="513"/>
      <c r="E2943" s="514"/>
      <c r="F2943" s="514"/>
      <c r="G2943" s="514"/>
      <c r="H2943" s="514"/>
      <c r="I2943" s="514"/>
      <c r="J2943" s="511"/>
      <c r="K2943" s="511"/>
      <c r="L2943" s="511"/>
      <c r="M2943" s="511"/>
      <c r="N2943" s="511"/>
      <c r="O2943" s="511"/>
      <c r="P2943" s="602"/>
    </row>
    <row r="2944" ht="15.75" customHeight="1">
      <c r="A2944" s="1"/>
      <c r="B2944" s="511"/>
      <c r="C2944" s="604"/>
      <c r="D2944" s="513"/>
      <c r="E2944" s="514"/>
      <c r="F2944" s="514"/>
      <c r="G2944" s="514"/>
      <c r="H2944" s="514"/>
      <c r="I2944" s="514"/>
      <c r="J2944" s="511"/>
      <c r="K2944" s="511"/>
      <c r="L2944" s="511"/>
      <c r="M2944" s="511"/>
      <c r="N2944" s="511"/>
      <c r="O2944" s="511"/>
      <c r="P2944" s="602"/>
    </row>
    <row r="2945" ht="15.75" customHeight="1">
      <c r="A2945" s="1"/>
      <c r="B2945" s="511"/>
      <c r="C2945" s="604"/>
      <c r="D2945" s="513"/>
      <c r="E2945" s="514"/>
      <c r="F2945" s="514"/>
      <c r="G2945" s="514"/>
      <c r="H2945" s="514"/>
      <c r="I2945" s="514"/>
      <c r="J2945" s="511"/>
      <c r="K2945" s="511"/>
      <c r="L2945" s="511"/>
      <c r="M2945" s="511"/>
      <c r="N2945" s="511"/>
      <c r="O2945" s="511"/>
      <c r="P2945" s="602"/>
    </row>
    <row r="2946" ht="15.75" customHeight="1">
      <c r="A2946" s="1"/>
      <c r="B2946" s="511"/>
      <c r="C2946" s="604"/>
      <c r="D2946" s="513"/>
      <c r="E2946" s="514"/>
      <c r="F2946" s="514"/>
      <c r="G2946" s="514"/>
      <c r="H2946" s="514"/>
      <c r="I2946" s="514"/>
      <c r="J2946" s="511"/>
      <c r="K2946" s="511"/>
      <c r="L2946" s="511"/>
      <c r="M2946" s="511"/>
      <c r="N2946" s="511"/>
      <c r="O2946" s="511"/>
      <c r="P2946" s="602"/>
    </row>
    <row r="2947" ht="15.75" customHeight="1">
      <c r="A2947" s="1"/>
      <c r="B2947" s="511"/>
      <c r="C2947" s="604"/>
      <c r="D2947" s="513"/>
      <c r="E2947" s="514"/>
      <c r="F2947" s="514"/>
      <c r="G2947" s="514"/>
      <c r="H2947" s="514"/>
      <c r="I2947" s="514"/>
      <c r="J2947" s="511"/>
      <c r="K2947" s="511"/>
      <c r="L2947" s="511"/>
      <c r="M2947" s="511"/>
      <c r="N2947" s="511"/>
      <c r="O2947" s="511"/>
      <c r="P2947" s="602"/>
    </row>
    <row r="2948" ht="15.75" customHeight="1">
      <c r="A2948" s="1"/>
      <c r="B2948" s="511"/>
      <c r="C2948" s="604"/>
      <c r="D2948" s="513"/>
      <c r="E2948" s="514"/>
      <c r="F2948" s="514"/>
      <c r="G2948" s="514"/>
      <c r="H2948" s="514"/>
      <c r="I2948" s="514"/>
      <c r="J2948" s="511"/>
      <c r="K2948" s="511"/>
      <c r="L2948" s="511"/>
      <c r="M2948" s="511"/>
      <c r="N2948" s="511"/>
      <c r="O2948" s="511"/>
      <c r="P2948" s="602"/>
    </row>
    <row r="2949" ht="15.75" customHeight="1">
      <c r="A2949" s="1"/>
      <c r="B2949" s="511"/>
      <c r="C2949" s="604"/>
      <c r="D2949" s="513"/>
      <c r="E2949" s="514"/>
      <c r="F2949" s="514"/>
      <c r="G2949" s="514"/>
      <c r="H2949" s="514"/>
      <c r="I2949" s="514"/>
      <c r="J2949" s="511"/>
      <c r="K2949" s="511"/>
      <c r="L2949" s="511"/>
      <c r="M2949" s="511"/>
      <c r="N2949" s="511"/>
      <c r="O2949" s="511"/>
      <c r="P2949" s="602"/>
    </row>
    <row r="2950" ht="15.75" customHeight="1">
      <c r="A2950" s="1"/>
      <c r="B2950" s="511"/>
      <c r="C2950" s="603">
        <v>21.833333333333336</v>
      </c>
      <c r="D2950" s="513"/>
      <c r="E2950" s="514"/>
      <c r="F2950" s="514"/>
      <c r="G2950" s="514"/>
      <c r="H2950" s="514"/>
      <c r="I2950" s="514"/>
      <c r="J2950" s="511"/>
      <c r="K2950" s="511"/>
      <c r="L2950" s="511"/>
      <c r="M2950" s="511"/>
      <c r="N2950" s="511"/>
      <c r="O2950" s="511"/>
      <c r="P2950" s="602"/>
    </row>
    <row r="2951" ht="15.75" customHeight="1">
      <c r="A2951" s="1"/>
      <c r="B2951" s="511"/>
      <c r="C2951" s="604"/>
      <c r="D2951" s="513"/>
      <c r="E2951" s="514"/>
      <c r="F2951" s="514"/>
      <c r="G2951" s="514"/>
      <c r="H2951" s="514"/>
      <c r="I2951" s="514"/>
      <c r="J2951" s="511"/>
      <c r="K2951" s="511"/>
      <c r="L2951" s="511"/>
      <c r="M2951" s="511"/>
      <c r="N2951" s="511"/>
      <c r="O2951" s="511"/>
      <c r="P2951" s="602"/>
    </row>
    <row r="2952" ht="15.75" customHeight="1">
      <c r="A2952" s="1"/>
      <c r="B2952" s="511"/>
      <c r="C2952" s="604"/>
      <c r="D2952" s="513"/>
      <c r="E2952" s="514"/>
      <c r="F2952" s="514"/>
      <c r="G2952" s="514"/>
      <c r="H2952" s="514"/>
      <c r="I2952" s="514"/>
      <c r="J2952" s="511"/>
      <c r="K2952" s="511"/>
      <c r="L2952" s="511"/>
      <c r="M2952" s="511"/>
      <c r="N2952" s="511"/>
      <c r="O2952" s="511"/>
      <c r="P2952" s="602"/>
    </row>
    <row r="2953" ht="15.75" customHeight="1">
      <c r="A2953" s="1"/>
      <c r="B2953" s="511"/>
      <c r="C2953" s="604"/>
      <c r="D2953" s="513"/>
      <c r="E2953" s="514"/>
      <c r="F2953" s="514"/>
      <c r="G2953" s="514"/>
      <c r="H2953" s="514"/>
      <c r="I2953" s="514"/>
      <c r="J2953" s="511"/>
      <c r="K2953" s="511"/>
      <c r="L2953" s="511"/>
      <c r="M2953" s="511"/>
      <c r="N2953" s="511"/>
      <c r="O2953" s="511"/>
      <c r="P2953" s="602"/>
    </row>
    <row r="2954" ht="15.75" customHeight="1">
      <c r="A2954" s="1"/>
      <c r="B2954" s="511"/>
      <c r="C2954" s="604"/>
      <c r="D2954" s="513"/>
      <c r="E2954" s="514"/>
      <c r="F2954" s="514"/>
      <c r="G2954" s="514"/>
      <c r="H2954" s="514"/>
      <c r="I2954" s="514"/>
      <c r="J2954" s="511"/>
      <c r="K2954" s="511"/>
      <c r="L2954" s="511"/>
      <c r="M2954" s="511"/>
      <c r="N2954" s="511"/>
      <c r="O2954" s="511"/>
      <c r="P2954" s="602"/>
    </row>
    <row r="2955" ht="15.75" customHeight="1">
      <c r="A2955" s="1"/>
      <c r="B2955" s="511"/>
      <c r="C2955" s="604"/>
      <c r="D2955" s="513"/>
      <c r="E2955" s="514"/>
      <c r="F2955" s="514"/>
      <c r="G2955" s="514"/>
      <c r="H2955" s="514"/>
      <c r="I2955" s="514"/>
      <c r="J2955" s="511"/>
      <c r="K2955" s="511"/>
      <c r="L2955" s="511"/>
      <c r="M2955" s="511"/>
      <c r="N2955" s="511"/>
      <c r="O2955" s="511"/>
      <c r="P2955" s="602"/>
    </row>
    <row r="2956" ht="15.75" customHeight="1">
      <c r="A2956" s="1"/>
      <c r="B2956" s="511"/>
      <c r="C2956" s="604"/>
      <c r="D2956" s="513"/>
      <c r="E2956" s="514"/>
      <c r="F2956" s="514"/>
      <c r="G2956" s="514"/>
      <c r="H2956" s="514"/>
      <c r="I2956" s="514"/>
      <c r="J2956" s="511"/>
      <c r="K2956" s="511"/>
      <c r="L2956" s="511"/>
      <c r="M2956" s="511"/>
      <c r="N2956" s="511"/>
      <c r="O2956" s="511"/>
      <c r="P2956" s="602"/>
    </row>
    <row r="2957" ht="15.75" customHeight="1">
      <c r="A2957" s="1"/>
      <c r="B2957" s="511"/>
      <c r="C2957" s="604"/>
      <c r="D2957" s="513"/>
      <c r="E2957" s="514"/>
      <c r="F2957" s="514"/>
      <c r="G2957" s="514"/>
      <c r="H2957" s="514"/>
      <c r="I2957" s="514"/>
      <c r="J2957" s="511"/>
      <c r="K2957" s="511"/>
      <c r="L2957" s="511"/>
      <c r="M2957" s="511"/>
      <c r="N2957" s="511"/>
      <c r="O2957" s="511"/>
      <c r="P2957" s="602"/>
    </row>
    <row r="2958" ht="15.75" customHeight="1">
      <c r="A2958" s="1"/>
      <c r="B2958" s="511"/>
      <c r="C2958" s="604"/>
      <c r="D2958" s="513"/>
      <c r="E2958" s="514"/>
      <c r="F2958" s="514"/>
      <c r="G2958" s="514"/>
      <c r="H2958" s="514"/>
      <c r="I2958" s="514"/>
      <c r="J2958" s="511"/>
      <c r="K2958" s="511"/>
      <c r="L2958" s="511"/>
      <c r="M2958" s="511"/>
      <c r="N2958" s="511"/>
      <c r="O2958" s="511"/>
      <c r="P2958" s="602"/>
    </row>
    <row r="2959" ht="15.75" customHeight="1">
      <c r="A2959" s="1"/>
      <c r="B2959" s="511"/>
      <c r="C2959" s="604"/>
      <c r="D2959" s="513"/>
      <c r="E2959" s="514"/>
      <c r="F2959" s="514"/>
      <c r="G2959" s="514"/>
      <c r="H2959" s="514"/>
      <c r="I2959" s="514"/>
      <c r="J2959" s="511"/>
      <c r="K2959" s="511"/>
      <c r="L2959" s="511"/>
      <c r="M2959" s="511"/>
      <c r="N2959" s="511"/>
      <c r="O2959" s="511"/>
      <c r="P2959" s="602"/>
    </row>
    <row r="2960" ht="15.75" customHeight="1">
      <c r="A2960" s="1"/>
      <c r="B2960" s="511"/>
      <c r="C2960" s="604"/>
      <c r="D2960" s="513"/>
      <c r="E2960" s="514"/>
      <c r="F2960" s="514"/>
      <c r="G2960" s="514"/>
      <c r="H2960" s="514"/>
      <c r="I2960" s="514"/>
      <c r="J2960" s="511"/>
      <c r="K2960" s="511"/>
      <c r="L2960" s="511"/>
      <c r="M2960" s="511"/>
      <c r="N2960" s="511"/>
      <c r="O2960" s="511"/>
      <c r="P2960" s="602"/>
    </row>
    <row r="2961" ht="15.75" customHeight="1">
      <c r="A2961" s="1"/>
      <c r="B2961" s="511"/>
      <c r="C2961" s="604"/>
      <c r="D2961" s="513"/>
      <c r="E2961" s="514"/>
      <c r="F2961" s="514"/>
      <c r="G2961" s="514"/>
      <c r="H2961" s="514"/>
      <c r="I2961" s="514"/>
      <c r="J2961" s="511"/>
      <c r="K2961" s="511"/>
      <c r="L2961" s="511"/>
      <c r="M2961" s="511"/>
      <c r="N2961" s="511"/>
      <c r="O2961" s="511"/>
      <c r="P2961" s="602"/>
    </row>
    <row r="2962" ht="15.75" customHeight="1">
      <c r="A2962" s="1"/>
      <c r="B2962" s="511"/>
      <c r="C2962" s="603">
        <v>22.25</v>
      </c>
      <c r="D2962" s="513"/>
      <c r="E2962" s="514"/>
      <c r="F2962" s="514"/>
      <c r="G2962" s="514"/>
      <c r="H2962" s="514"/>
      <c r="I2962" s="514"/>
      <c r="J2962" s="511"/>
      <c r="K2962" s="511"/>
      <c r="L2962" s="511"/>
      <c r="M2962" s="511"/>
      <c r="N2962" s="511"/>
      <c r="O2962" s="511"/>
      <c r="P2962" s="602"/>
    </row>
    <row r="2963" ht="15.75" customHeight="1">
      <c r="A2963" s="1"/>
      <c r="B2963" s="511"/>
      <c r="C2963" s="604"/>
      <c r="D2963" s="513"/>
      <c r="E2963" s="514"/>
      <c r="F2963" s="514"/>
      <c r="G2963" s="514"/>
      <c r="H2963" s="514"/>
      <c r="I2963" s="514"/>
      <c r="J2963" s="511"/>
      <c r="K2963" s="511"/>
      <c r="L2963" s="511"/>
      <c r="M2963" s="511"/>
      <c r="N2963" s="511"/>
      <c r="O2963" s="511"/>
      <c r="P2963" s="602"/>
    </row>
    <row r="2964" ht="15.75" customHeight="1">
      <c r="A2964" s="1"/>
      <c r="B2964" s="511"/>
      <c r="C2964" s="604"/>
      <c r="D2964" s="513"/>
      <c r="E2964" s="514"/>
      <c r="F2964" s="514"/>
      <c r="G2964" s="514"/>
      <c r="H2964" s="514"/>
      <c r="I2964" s="514"/>
      <c r="J2964" s="511"/>
      <c r="K2964" s="511"/>
      <c r="L2964" s="511"/>
      <c r="M2964" s="511"/>
      <c r="N2964" s="511"/>
      <c r="O2964" s="511"/>
      <c r="P2964" s="602"/>
    </row>
    <row r="2965" ht="15.75" customHeight="1">
      <c r="A2965" s="1"/>
      <c r="B2965" s="511"/>
      <c r="C2965" s="604"/>
      <c r="D2965" s="513"/>
      <c r="E2965" s="514"/>
      <c r="F2965" s="514"/>
      <c r="G2965" s="514"/>
      <c r="H2965" s="514"/>
      <c r="I2965" s="514"/>
      <c r="J2965" s="511"/>
      <c r="K2965" s="511"/>
      <c r="L2965" s="511"/>
      <c r="M2965" s="511"/>
      <c r="N2965" s="511"/>
      <c r="O2965" s="511"/>
      <c r="P2965" s="602"/>
    </row>
    <row r="2966" ht="15.75" customHeight="1">
      <c r="A2966" s="1"/>
      <c r="B2966" s="511"/>
      <c r="C2966" s="604"/>
      <c r="D2966" s="513"/>
      <c r="E2966" s="514"/>
      <c r="F2966" s="514"/>
      <c r="G2966" s="514"/>
      <c r="H2966" s="514"/>
      <c r="I2966" s="514"/>
      <c r="J2966" s="511"/>
      <c r="K2966" s="511"/>
      <c r="L2966" s="511"/>
      <c r="M2966" s="511"/>
      <c r="N2966" s="511"/>
      <c r="O2966" s="511"/>
      <c r="P2966" s="602"/>
    </row>
    <row r="2967" ht="15.75" customHeight="1">
      <c r="A2967" s="1"/>
      <c r="B2967" s="511"/>
      <c r="C2967" s="604"/>
      <c r="D2967" s="513"/>
      <c r="E2967" s="514"/>
      <c r="F2967" s="514"/>
      <c r="G2967" s="514"/>
      <c r="H2967" s="514"/>
      <c r="I2967" s="514"/>
      <c r="J2967" s="511"/>
      <c r="K2967" s="511"/>
      <c r="L2967" s="511"/>
      <c r="M2967" s="511"/>
      <c r="N2967" s="511"/>
      <c r="O2967" s="511"/>
      <c r="P2967" s="602"/>
    </row>
    <row r="2968" ht="15.75" customHeight="1">
      <c r="A2968" s="1"/>
      <c r="B2968" s="511"/>
      <c r="C2968" s="604"/>
      <c r="D2968" s="513"/>
      <c r="E2968" s="514"/>
      <c r="F2968" s="514"/>
      <c r="G2968" s="514"/>
      <c r="H2968" s="514"/>
      <c r="I2968" s="514"/>
      <c r="J2968" s="511"/>
      <c r="K2968" s="511"/>
      <c r="L2968" s="511"/>
      <c r="M2968" s="511"/>
      <c r="N2968" s="511"/>
      <c r="O2968" s="511"/>
      <c r="P2968" s="602"/>
    </row>
    <row r="2969" ht="15.75" customHeight="1">
      <c r="A2969" s="1"/>
      <c r="B2969" s="511"/>
      <c r="C2969" s="604"/>
      <c r="D2969" s="513"/>
      <c r="E2969" s="514"/>
      <c r="F2969" s="514"/>
      <c r="G2969" s="514"/>
      <c r="H2969" s="514"/>
      <c r="I2969" s="514"/>
      <c r="J2969" s="511"/>
      <c r="K2969" s="511"/>
      <c r="L2969" s="511"/>
      <c r="M2969" s="511"/>
      <c r="N2969" s="511"/>
      <c r="O2969" s="511"/>
      <c r="P2969" s="602"/>
    </row>
    <row r="2970" ht="15.75" customHeight="1">
      <c r="A2970" s="1"/>
      <c r="B2970" s="511"/>
      <c r="C2970" s="604"/>
      <c r="D2970" s="513"/>
      <c r="E2970" s="514"/>
      <c r="F2970" s="514"/>
      <c r="G2970" s="514"/>
      <c r="H2970" s="514"/>
      <c r="I2970" s="514"/>
      <c r="J2970" s="511"/>
      <c r="K2970" s="511"/>
      <c r="L2970" s="511"/>
      <c r="M2970" s="511"/>
      <c r="N2970" s="511"/>
      <c r="O2970" s="511"/>
      <c r="P2970" s="602"/>
    </row>
    <row r="2971" ht="15.75" customHeight="1">
      <c r="A2971" s="1"/>
      <c r="B2971" s="511"/>
      <c r="C2971" s="604"/>
      <c r="D2971" s="513"/>
      <c r="E2971" s="514"/>
      <c r="F2971" s="514"/>
      <c r="G2971" s="514"/>
      <c r="H2971" s="514"/>
      <c r="I2971" s="514"/>
      <c r="J2971" s="511"/>
      <c r="K2971" s="511"/>
      <c r="L2971" s="511"/>
      <c r="M2971" s="511"/>
      <c r="N2971" s="511"/>
      <c r="O2971" s="511"/>
      <c r="P2971" s="602"/>
    </row>
    <row r="2972" ht="15.75" customHeight="1">
      <c r="A2972" s="1"/>
      <c r="B2972" s="511"/>
      <c r="C2972" s="604"/>
      <c r="D2972" s="513"/>
      <c r="E2972" s="514"/>
      <c r="F2972" s="514"/>
      <c r="G2972" s="514"/>
      <c r="H2972" s="514"/>
      <c r="I2972" s="514"/>
      <c r="J2972" s="511"/>
      <c r="K2972" s="511"/>
      <c r="L2972" s="511"/>
      <c r="M2972" s="511"/>
      <c r="N2972" s="511"/>
      <c r="O2972" s="511"/>
      <c r="P2972" s="602"/>
    </row>
    <row r="2973" ht="15.75" customHeight="1">
      <c r="A2973" s="1"/>
      <c r="B2973" s="511"/>
      <c r="C2973" s="604"/>
      <c r="D2973" s="513"/>
      <c r="E2973" s="514"/>
      <c r="F2973" s="514"/>
      <c r="G2973" s="514"/>
      <c r="H2973" s="514"/>
      <c r="I2973" s="514"/>
      <c r="J2973" s="511"/>
      <c r="K2973" s="511"/>
      <c r="L2973" s="511"/>
      <c r="M2973" s="511"/>
      <c r="N2973" s="511"/>
      <c r="O2973" s="511"/>
      <c r="P2973" s="602"/>
    </row>
    <row r="2974" ht="15.75" customHeight="1">
      <c r="A2974" s="1"/>
      <c r="B2974" s="511"/>
      <c r="C2974" s="603">
        <v>20.75</v>
      </c>
      <c r="D2974" s="513"/>
      <c r="E2974" s="514"/>
      <c r="F2974" s="514"/>
      <c r="G2974" s="514"/>
      <c r="H2974" s="514"/>
      <c r="I2974" s="514"/>
      <c r="J2974" s="511"/>
      <c r="K2974" s="511"/>
      <c r="L2974" s="511"/>
      <c r="M2974" s="511"/>
      <c r="N2974" s="511"/>
      <c r="O2974" s="511"/>
      <c r="P2974" s="602"/>
    </row>
    <row r="2975" ht="15.75" customHeight="1">
      <c r="A2975" s="1"/>
      <c r="B2975" s="511"/>
      <c r="C2975" s="604"/>
      <c r="D2975" s="513"/>
      <c r="E2975" s="514"/>
      <c r="F2975" s="514"/>
      <c r="G2975" s="514"/>
      <c r="H2975" s="514"/>
      <c r="I2975" s="514"/>
      <c r="J2975" s="511"/>
      <c r="K2975" s="511"/>
      <c r="L2975" s="511"/>
      <c r="M2975" s="511"/>
      <c r="N2975" s="511"/>
      <c r="O2975" s="511"/>
      <c r="P2975" s="602"/>
    </row>
    <row r="2976" ht="15.75" customHeight="1">
      <c r="A2976" s="1"/>
      <c r="B2976" s="511"/>
      <c r="C2976" s="604"/>
      <c r="D2976" s="513"/>
      <c r="E2976" s="514"/>
      <c r="F2976" s="514"/>
      <c r="G2976" s="514"/>
      <c r="H2976" s="514"/>
      <c r="I2976" s="514"/>
      <c r="J2976" s="511"/>
      <c r="K2976" s="511"/>
      <c r="L2976" s="511"/>
      <c r="M2976" s="511"/>
      <c r="N2976" s="511"/>
      <c r="O2976" s="511"/>
      <c r="P2976" s="602"/>
    </row>
    <row r="2977" ht="15.75" customHeight="1">
      <c r="A2977" s="1"/>
      <c r="B2977" s="511"/>
      <c r="C2977" s="604"/>
      <c r="D2977" s="513"/>
      <c r="E2977" s="514"/>
      <c r="F2977" s="514"/>
      <c r="G2977" s="514"/>
      <c r="H2977" s="514"/>
      <c r="I2977" s="514"/>
      <c r="J2977" s="511"/>
      <c r="K2977" s="511"/>
      <c r="L2977" s="511"/>
      <c r="M2977" s="511"/>
      <c r="N2977" s="511"/>
      <c r="O2977" s="511"/>
      <c r="P2977" s="602"/>
    </row>
    <row r="2978" ht="15.75" customHeight="1">
      <c r="A2978" s="1"/>
      <c r="B2978" s="511"/>
      <c r="C2978" s="604"/>
      <c r="D2978" s="513"/>
      <c r="E2978" s="514"/>
      <c r="F2978" s="514"/>
      <c r="G2978" s="514"/>
      <c r="H2978" s="514"/>
      <c r="I2978" s="514"/>
      <c r="J2978" s="511"/>
      <c r="K2978" s="511"/>
      <c r="L2978" s="511"/>
      <c r="M2978" s="511"/>
      <c r="N2978" s="511"/>
      <c r="O2978" s="511"/>
      <c r="P2978" s="602"/>
    </row>
    <row r="2979" ht="15.75" customHeight="1">
      <c r="A2979" s="1"/>
      <c r="B2979" s="511"/>
      <c r="C2979" s="604"/>
      <c r="D2979" s="513"/>
      <c r="E2979" s="514"/>
      <c r="F2979" s="514"/>
      <c r="G2979" s="514"/>
      <c r="H2979" s="514"/>
      <c r="I2979" s="514"/>
      <c r="J2979" s="511"/>
      <c r="K2979" s="511"/>
      <c r="L2979" s="511"/>
      <c r="M2979" s="511"/>
      <c r="N2979" s="511"/>
      <c r="O2979" s="511"/>
      <c r="P2979" s="602"/>
    </row>
    <row r="2980" ht="15.75" customHeight="1">
      <c r="A2980" s="1"/>
      <c r="B2980" s="511"/>
      <c r="C2980" s="604"/>
      <c r="D2980" s="513"/>
      <c r="E2980" s="514"/>
      <c r="F2980" s="514"/>
      <c r="G2980" s="514"/>
      <c r="H2980" s="514"/>
      <c r="I2980" s="514"/>
      <c r="J2980" s="511"/>
      <c r="K2980" s="511"/>
      <c r="L2980" s="511"/>
      <c r="M2980" s="511"/>
      <c r="N2980" s="511"/>
      <c r="O2980" s="511"/>
      <c r="P2980" s="602"/>
    </row>
    <row r="2981" ht="15.75" customHeight="1">
      <c r="A2981" s="1"/>
      <c r="B2981" s="511"/>
      <c r="C2981" s="604"/>
      <c r="D2981" s="513"/>
      <c r="E2981" s="514"/>
      <c r="F2981" s="514"/>
      <c r="G2981" s="514"/>
      <c r="H2981" s="514"/>
      <c r="I2981" s="514"/>
      <c r="J2981" s="511"/>
      <c r="K2981" s="511"/>
      <c r="L2981" s="511"/>
      <c r="M2981" s="511"/>
      <c r="N2981" s="511"/>
      <c r="O2981" s="511"/>
      <c r="P2981" s="602"/>
    </row>
    <row r="2982" ht="15.75" customHeight="1">
      <c r="A2982" s="1"/>
      <c r="B2982" s="511"/>
      <c r="C2982" s="604"/>
      <c r="D2982" s="513"/>
      <c r="E2982" s="514"/>
      <c r="F2982" s="514"/>
      <c r="G2982" s="514"/>
      <c r="H2982" s="514"/>
      <c r="I2982" s="514"/>
      <c r="J2982" s="511"/>
      <c r="K2982" s="511"/>
      <c r="L2982" s="511"/>
      <c r="M2982" s="511"/>
      <c r="N2982" s="511"/>
      <c r="O2982" s="511"/>
      <c r="P2982" s="602"/>
    </row>
    <row r="2983" ht="15.75" customHeight="1">
      <c r="A2983" s="1"/>
      <c r="B2983" s="511"/>
      <c r="C2983" s="604"/>
      <c r="D2983" s="513"/>
      <c r="E2983" s="514"/>
      <c r="F2983" s="514"/>
      <c r="G2983" s="514"/>
      <c r="H2983" s="514"/>
      <c r="I2983" s="514"/>
      <c r="J2983" s="511"/>
      <c r="K2983" s="511"/>
      <c r="L2983" s="511"/>
      <c r="M2983" s="511"/>
      <c r="N2983" s="511"/>
      <c r="O2983" s="511"/>
      <c r="P2983" s="602"/>
    </row>
    <row r="2984" ht="15.75" customHeight="1">
      <c r="A2984" s="1"/>
      <c r="B2984" s="511"/>
      <c r="C2984" s="604"/>
      <c r="D2984" s="513"/>
      <c r="E2984" s="514"/>
      <c r="F2984" s="514"/>
      <c r="G2984" s="514"/>
      <c r="H2984" s="514"/>
      <c r="I2984" s="514"/>
      <c r="J2984" s="511"/>
      <c r="K2984" s="511"/>
      <c r="L2984" s="511"/>
      <c r="M2984" s="511"/>
      <c r="N2984" s="511"/>
      <c r="O2984" s="511"/>
      <c r="P2984" s="602"/>
    </row>
    <row r="2985" ht="15.75" customHeight="1">
      <c r="A2985" s="1"/>
      <c r="B2985" s="511"/>
      <c r="C2985" s="604"/>
      <c r="D2985" s="513"/>
      <c r="E2985" s="514"/>
      <c r="F2985" s="514"/>
      <c r="G2985" s="514"/>
      <c r="H2985" s="514"/>
      <c r="I2985" s="514"/>
      <c r="J2985" s="511"/>
      <c r="K2985" s="511"/>
      <c r="L2985" s="511"/>
      <c r="M2985" s="511"/>
      <c r="N2985" s="511"/>
      <c r="O2985" s="511"/>
      <c r="P2985" s="602"/>
    </row>
    <row r="2986" ht="15.75" customHeight="1">
      <c r="A2986" s="1"/>
      <c r="B2986" s="511"/>
      <c r="C2986" s="603">
        <v>20.75</v>
      </c>
      <c r="D2986" s="513"/>
      <c r="E2986" s="514"/>
      <c r="F2986" s="514"/>
      <c r="G2986" s="514"/>
      <c r="H2986" s="514"/>
      <c r="I2986" s="514"/>
      <c r="J2986" s="511"/>
      <c r="K2986" s="511"/>
      <c r="L2986" s="511"/>
      <c r="M2986" s="511"/>
      <c r="N2986" s="511"/>
      <c r="O2986" s="511"/>
      <c r="P2986" s="602"/>
    </row>
    <row r="2987" ht="15.75" customHeight="1">
      <c r="A2987" s="1"/>
      <c r="B2987" s="511"/>
      <c r="C2987" s="604"/>
      <c r="D2987" s="513"/>
      <c r="E2987" s="514"/>
      <c r="F2987" s="514"/>
      <c r="G2987" s="514"/>
      <c r="H2987" s="514"/>
      <c r="I2987" s="514"/>
      <c r="J2987" s="511"/>
      <c r="K2987" s="511"/>
      <c r="L2987" s="511"/>
      <c r="M2987" s="511"/>
      <c r="N2987" s="511"/>
      <c r="O2987" s="511"/>
      <c r="P2987" s="602"/>
    </row>
    <row r="2988" ht="15.75" customHeight="1">
      <c r="A2988" s="1"/>
      <c r="B2988" s="511"/>
      <c r="C2988" s="604"/>
      <c r="D2988" s="513"/>
      <c r="E2988" s="514"/>
      <c r="F2988" s="514"/>
      <c r="G2988" s="514"/>
      <c r="H2988" s="514"/>
      <c r="I2988" s="514"/>
      <c r="J2988" s="511"/>
      <c r="K2988" s="511"/>
      <c r="L2988" s="511"/>
      <c r="M2988" s="511"/>
      <c r="N2988" s="511"/>
      <c r="O2988" s="511"/>
      <c r="P2988" s="602"/>
    </row>
    <row r="2989" ht="15.75" customHeight="1">
      <c r="A2989" s="1"/>
      <c r="B2989" s="511"/>
      <c r="C2989" s="604"/>
      <c r="D2989" s="513"/>
      <c r="E2989" s="514"/>
      <c r="F2989" s="514"/>
      <c r="G2989" s="514"/>
      <c r="H2989" s="514"/>
      <c r="I2989" s="514"/>
      <c r="J2989" s="511"/>
      <c r="K2989" s="511"/>
      <c r="L2989" s="511"/>
      <c r="M2989" s="511"/>
      <c r="N2989" s="511"/>
      <c r="O2989" s="511"/>
      <c r="P2989" s="602"/>
    </row>
    <row r="2990" ht="15.75" customHeight="1">
      <c r="A2990" s="1"/>
      <c r="B2990" s="511"/>
      <c r="C2990" s="604"/>
      <c r="D2990" s="513"/>
      <c r="E2990" s="514"/>
      <c r="F2990" s="514"/>
      <c r="G2990" s="514"/>
      <c r="H2990" s="514"/>
      <c r="I2990" s="514"/>
      <c r="J2990" s="511"/>
      <c r="K2990" s="511"/>
      <c r="L2990" s="511"/>
      <c r="M2990" s="511"/>
      <c r="N2990" s="511"/>
      <c r="O2990" s="511"/>
      <c r="P2990" s="602"/>
    </row>
    <row r="2991" ht="15.75" customHeight="1">
      <c r="A2991" s="1"/>
      <c r="B2991" s="511"/>
      <c r="C2991" s="604"/>
      <c r="D2991" s="513"/>
      <c r="E2991" s="514"/>
      <c r="F2991" s="514"/>
      <c r="G2991" s="514"/>
      <c r="H2991" s="514"/>
      <c r="I2991" s="514"/>
      <c r="J2991" s="511"/>
      <c r="K2991" s="511"/>
      <c r="L2991" s="511"/>
      <c r="M2991" s="511"/>
      <c r="N2991" s="511"/>
      <c r="O2991" s="511"/>
      <c r="P2991" s="602"/>
    </row>
    <row r="2992" ht="15.75" customHeight="1">
      <c r="A2992" s="1"/>
      <c r="B2992" s="511"/>
      <c r="C2992" s="604"/>
      <c r="D2992" s="513"/>
      <c r="E2992" s="514"/>
      <c r="F2992" s="514"/>
      <c r="G2992" s="514"/>
      <c r="H2992" s="514"/>
      <c r="I2992" s="514"/>
      <c r="J2992" s="511"/>
      <c r="K2992" s="511"/>
      <c r="L2992" s="511"/>
      <c r="M2992" s="511"/>
      <c r="N2992" s="511"/>
      <c r="O2992" s="511"/>
      <c r="P2992" s="602"/>
    </row>
    <row r="2993" ht="15.75" customHeight="1">
      <c r="A2993" s="1"/>
      <c r="B2993" s="511"/>
      <c r="C2993" s="604"/>
      <c r="D2993" s="513"/>
      <c r="E2993" s="514"/>
      <c r="F2993" s="514"/>
      <c r="G2993" s="514"/>
      <c r="H2993" s="514"/>
      <c r="I2993" s="514"/>
      <c r="J2993" s="511"/>
      <c r="K2993" s="511"/>
      <c r="L2993" s="511"/>
      <c r="M2993" s="511"/>
      <c r="N2993" s="511"/>
      <c r="O2993" s="511"/>
      <c r="P2993" s="602"/>
    </row>
    <row r="2994" ht="15.75" customHeight="1">
      <c r="A2994" s="1"/>
      <c r="B2994" s="511"/>
      <c r="C2994" s="604"/>
      <c r="D2994" s="513"/>
      <c r="E2994" s="514"/>
      <c r="F2994" s="514"/>
      <c r="G2994" s="514"/>
      <c r="H2994" s="514"/>
      <c r="I2994" s="514"/>
      <c r="J2994" s="511"/>
      <c r="K2994" s="511"/>
      <c r="L2994" s="511"/>
      <c r="M2994" s="511"/>
      <c r="N2994" s="511"/>
      <c r="O2994" s="511"/>
      <c r="P2994" s="602"/>
    </row>
    <row r="2995" ht="15.75" customHeight="1">
      <c r="A2995" s="1"/>
      <c r="B2995" s="511"/>
      <c r="C2995" s="604"/>
      <c r="D2995" s="513"/>
      <c r="E2995" s="514"/>
      <c r="F2995" s="514"/>
      <c r="G2995" s="514"/>
      <c r="H2995" s="514"/>
      <c r="I2995" s="514"/>
      <c r="J2995" s="511"/>
      <c r="K2995" s="511"/>
      <c r="L2995" s="511"/>
      <c r="M2995" s="511"/>
      <c r="N2995" s="511"/>
      <c r="O2995" s="511"/>
      <c r="P2995" s="602"/>
    </row>
    <row r="2996" ht="15.75" customHeight="1">
      <c r="A2996" s="1"/>
      <c r="B2996" s="511"/>
      <c r="C2996" s="604"/>
      <c r="D2996" s="513"/>
      <c r="E2996" s="514"/>
      <c r="F2996" s="514"/>
      <c r="G2996" s="514"/>
      <c r="H2996" s="514"/>
      <c r="I2996" s="514"/>
      <c r="J2996" s="511"/>
      <c r="K2996" s="511"/>
      <c r="L2996" s="511"/>
      <c r="M2996" s="511"/>
      <c r="N2996" s="511"/>
      <c r="O2996" s="511"/>
      <c r="P2996" s="602"/>
    </row>
    <row r="2997" ht="15.75" customHeight="1">
      <c r="A2997" s="1"/>
      <c r="B2997" s="511"/>
      <c r="C2997" s="604"/>
      <c r="D2997" s="513"/>
      <c r="E2997" s="514"/>
      <c r="F2997" s="514"/>
      <c r="G2997" s="514"/>
      <c r="H2997" s="514"/>
      <c r="I2997" s="514"/>
      <c r="J2997" s="511"/>
      <c r="K2997" s="511"/>
      <c r="L2997" s="511"/>
      <c r="M2997" s="511"/>
      <c r="N2997" s="511"/>
      <c r="O2997" s="511"/>
      <c r="P2997" s="602"/>
    </row>
    <row r="2998" ht="15.75" customHeight="1">
      <c r="A2998" s="1"/>
      <c r="B2998" s="511"/>
      <c r="C2998" s="603">
        <v>22.7</v>
      </c>
      <c r="D2998" s="513"/>
      <c r="E2998" s="514"/>
      <c r="F2998" s="514"/>
      <c r="G2998" s="514"/>
      <c r="H2998" s="514"/>
      <c r="I2998" s="514"/>
      <c r="J2998" s="511"/>
      <c r="K2998" s="511"/>
      <c r="L2998" s="511"/>
      <c r="M2998" s="511"/>
      <c r="N2998" s="511"/>
      <c r="O2998" s="511"/>
      <c r="P2998" s="602"/>
    </row>
    <row r="2999" ht="15.75" customHeight="1">
      <c r="A2999" s="1"/>
      <c r="B2999" s="511"/>
      <c r="C2999" s="604"/>
      <c r="D2999" s="513"/>
      <c r="E2999" s="514"/>
      <c r="F2999" s="514"/>
      <c r="G2999" s="514"/>
      <c r="H2999" s="514"/>
      <c r="I2999" s="514"/>
      <c r="J2999" s="511"/>
      <c r="K2999" s="511"/>
      <c r="L2999" s="511"/>
      <c r="M2999" s="511"/>
      <c r="N2999" s="511"/>
      <c r="O2999" s="511"/>
      <c r="P2999" s="602"/>
    </row>
    <row r="3000" ht="15.75" customHeight="1">
      <c r="A3000" s="1"/>
      <c r="B3000" s="511"/>
      <c r="C3000" s="604"/>
      <c r="D3000" s="513"/>
      <c r="E3000" s="514"/>
      <c r="F3000" s="514"/>
      <c r="G3000" s="514"/>
      <c r="H3000" s="514"/>
      <c r="I3000" s="514"/>
      <c r="J3000" s="511"/>
      <c r="K3000" s="511"/>
      <c r="L3000" s="511"/>
      <c r="M3000" s="511"/>
      <c r="N3000" s="511"/>
      <c r="O3000" s="511"/>
      <c r="P3000" s="602"/>
    </row>
    <row r="3001" ht="15.75" customHeight="1">
      <c r="A3001" s="1"/>
      <c r="B3001" s="511"/>
      <c r="C3001" s="604"/>
      <c r="D3001" s="513"/>
      <c r="E3001" s="514"/>
      <c r="F3001" s="514"/>
      <c r="G3001" s="514"/>
      <c r="H3001" s="514"/>
      <c r="I3001" s="514"/>
      <c r="J3001" s="511"/>
      <c r="K3001" s="511"/>
      <c r="L3001" s="511"/>
      <c r="M3001" s="511"/>
      <c r="N3001" s="511"/>
      <c r="O3001" s="511"/>
      <c r="P3001" s="602"/>
    </row>
    <row r="3002" ht="15.75" customHeight="1">
      <c r="A3002" s="1"/>
      <c r="B3002" s="511"/>
      <c r="C3002" s="604"/>
      <c r="D3002" s="513"/>
      <c r="E3002" s="514"/>
      <c r="F3002" s="514"/>
      <c r="G3002" s="514"/>
      <c r="H3002" s="514"/>
      <c r="I3002" s="514"/>
      <c r="J3002" s="511"/>
      <c r="K3002" s="511"/>
      <c r="L3002" s="511"/>
      <c r="M3002" s="511"/>
      <c r="N3002" s="511"/>
      <c r="O3002" s="511"/>
      <c r="P3002" s="602"/>
    </row>
    <row r="3003" ht="15.75" customHeight="1">
      <c r="A3003" s="1"/>
      <c r="B3003" s="511"/>
      <c r="C3003" s="604"/>
      <c r="D3003" s="513"/>
      <c r="E3003" s="514"/>
      <c r="F3003" s="514"/>
      <c r="G3003" s="514"/>
      <c r="H3003" s="514"/>
      <c r="I3003" s="514"/>
      <c r="J3003" s="511"/>
      <c r="K3003" s="511"/>
      <c r="L3003" s="511"/>
      <c r="M3003" s="511"/>
      <c r="N3003" s="511"/>
      <c r="O3003" s="511"/>
      <c r="P3003" s="602"/>
    </row>
    <row r="3004" ht="15.75" customHeight="1">
      <c r="A3004" s="1"/>
      <c r="B3004" s="511"/>
      <c r="C3004" s="604"/>
      <c r="D3004" s="513"/>
      <c r="E3004" s="514"/>
      <c r="F3004" s="514"/>
      <c r="G3004" s="514"/>
      <c r="H3004" s="514"/>
      <c r="I3004" s="514"/>
      <c r="J3004" s="511"/>
      <c r="K3004" s="511"/>
      <c r="L3004" s="511"/>
      <c r="M3004" s="511"/>
      <c r="N3004" s="511"/>
      <c r="O3004" s="511"/>
      <c r="P3004" s="602"/>
    </row>
    <row r="3005" ht="15.75" customHeight="1">
      <c r="A3005" s="1"/>
      <c r="B3005" s="511"/>
      <c r="C3005" s="604"/>
      <c r="D3005" s="513"/>
      <c r="E3005" s="514"/>
      <c r="F3005" s="514"/>
      <c r="G3005" s="514"/>
      <c r="H3005" s="514"/>
      <c r="I3005" s="514"/>
      <c r="J3005" s="511"/>
      <c r="K3005" s="511"/>
      <c r="L3005" s="511"/>
      <c r="M3005" s="511"/>
      <c r="N3005" s="511"/>
      <c r="O3005" s="511"/>
      <c r="P3005" s="602"/>
    </row>
    <row r="3006" ht="15.75" customHeight="1">
      <c r="A3006" s="1"/>
      <c r="B3006" s="511"/>
      <c r="C3006" s="604"/>
      <c r="D3006" s="513"/>
      <c r="E3006" s="514"/>
      <c r="F3006" s="514"/>
      <c r="G3006" s="514"/>
      <c r="H3006" s="514"/>
      <c r="I3006" s="514"/>
      <c r="J3006" s="511"/>
      <c r="K3006" s="511"/>
      <c r="L3006" s="511"/>
      <c r="M3006" s="511"/>
      <c r="N3006" s="511"/>
      <c r="O3006" s="511"/>
      <c r="P3006" s="602"/>
    </row>
    <row r="3007" ht="15.75" customHeight="1">
      <c r="A3007" s="1"/>
      <c r="B3007" s="511"/>
      <c r="C3007" s="604"/>
      <c r="D3007" s="513"/>
      <c r="E3007" s="514"/>
      <c r="F3007" s="514"/>
      <c r="G3007" s="514"/>
      <c r="H3007" s="514"/>
      <c r="I3007" s="514"/>
      <c r="J3007" s="511"/>
      <c r="K3007" s="511"/>
      <c r="L3007" s="511"/>
      <c r="M3007" s="511"/>
      <c r="N3007" s="511"/>
      <c r="O3007" s="511"/>
      <c r="P3007" s="602"/>
    </row>
    <row r="3008" ht="15.75" customHeight="1">
      <c r="A3008" s="1"/>
      <c r="B3008" s="511"/>
      <c r="C3008" s="604"/>
      <c r="D3008" s="513"/>
      <c r="E3008" s="514"/>
      <c r="F3008" s="514"/>
      <c r="G3008" s="514"/>
      <c r="H3008" s="514"/>
      <c r="I3008" s="514"/>
      <c r="J3008" s="511"/>
      <c r="K3008" s="511"/>
      <c r="L3008" s="511"/>
      <c r="M3008" s="511"/>
      <c r="N3008" s="511"/>
      <c r="O3008" s="511"/>
      <c r="P3008" s="602"/>
    </row>
    <row r="3009" ht="15.75" customHeight="1">
      <c r="A3009" s="1"/>
      <c r="B3009" s="511"/>
      <c r="C3009" s="604"/>
      <c r="D3009" s="513"/>
      <c r="E3009" s="514"/>
      <c r="F3009" s="514"/>
      <c r="G3009" s="514"/>
      <c r="H3009" s="514"/>
      <c r="I3009" s="514"/>
      <c r="J3009" s="511"/>
      <c r="K3009" s="511"/>
      <c r="L3009" s="511"/>
      <c r="M3009" s="511"/>
      <c r="N3009" s="511"/>
      <c r="O3009" s="511"/>
      <c r="P3009" s="602"/>
    </row>
    <row r="3010" ht="15.75" customHeight="1">
      <c r="A3010" s="1"/>
      <c r="B3010" s="511"/>
      <c r="C3010" s="604"/>
      <c r="D3010" s="513"/>
      <c r="E3010" s="514"/>
      <c r="F3010" s="514"/>
      <c r="G3010" s="514"/>
      <c r="H3010" s="514"/>
      <c r="I3010" s="514"/>
      <c r="J3010" s="511"/>
      <c r="K3010" s="511"/>
      <c r="L3010" s="511"/>
      <c r="M3010" s="511"/>
      <c r="N3010" s="511"/>
      <c r="O3010" s="511"/>
      <c r="P3010" s="602"/>
    </row>
    <row r="3011" ht="15.75" customHeight="1">
      <c r="A3011" s="1"/>
      <c r="B3011" s="511"/>
      <c r="C3011" s="604"/>
      <c r="D3011" s="513"/>
      <c r="E3011" s="514"/>
      <c r="F3011" s="514"/>
      <c r="G3011" s="514"/>
      <c r="H3011" s="514"/>
      <c r="I3011" s="514"/>
      <c r="J3011" s="511"/>
      <c r="K3011" s="511"/>
      <c r="L3011" s="511"/>
      <c r="M3011" s="511"/>
      <c r="N3011" s="511"/>
      <c r="O3011" s="511"/>
      <c r="P3011" s="602"/>
    </row>
    <row r="3012" ht="15.75" customHeight="1">
      <c r="A3012" s="1"/>
      <c r="B3012" s="511"/>
      <c r="C3012" s="603">
        <v>22.25</v>
      </c>
      <c r="D3012" s="513"/>
      <c r="E3012" s="514"/>
      <c r="F3012" s="514"/>
      <c r="G3012" s="514"/>
      <c r="H3012" s="514"/>
      <c r="I3012" s="514"/>
      <c r="J3012" s="511"/>
      <c r="K3012" s="511"/>
      <c r="L3012" s="511"/>
      <c r="M3012" s="511"/>
      <c r="N3012" s="511"/>
      <c r="O3012" s="511"/>
      <c r="P3012" s="602"/>
    </row>
    <row r="3013" ht="15.75" customHeight="1">
      <c r="A3013" s="1"/>
      <c r="B3013" s="511"/>
      <c r="C3013" s="604"/>
      <c r="D3013" s="513"/>
      <c r="E3013" s="514"/>
      <c r="F3013" s="514"/>
      <c r="G3013" s="514"/>
      <c r="H3013" s="514"/>
      <c r="I3013" s="514"/>
      <c r="J3013" s="511"/>
      <c r="K3013" s="511"/>
      <c r="L3013" s="511"/>
      <c r="M3013" s="511"/>
      <c r="N3013" s="511"/>
      <c r="O3013" s="511"/>
      <c r="P3013" s="602"/>
    </row>
    <row r="3014" ht="15.75" customHeight="1">
      <c r="A3014" s="1"/>
      <c r="B3014" s="511"/>
      <c r="C3014" s="604"/>
      <c r="D3014" s="513"/>
      <c r="E3014" s="514"/>
      <c r="F3014" s="514"/>
      <c r="G3014" s="514"/>
      <c r="H3014" s="514"/>
      <c r="I3014" s="514"/>
      <c r="J3014" s="511"/>
      <c r="K3014" s="511"/>
      <c r="L3014" s="511"/>
      <c r="M3014" s="511"/>
      <c r="N3014" s="511"/>
      <c r="O3014" s="511"/>
      <c r="P3014" s="602"/>
    </row>
    <row r="3015" ht="15.75" customHeight="1">
      <c r="A3015" s="1"/>
      <c r="B3015" s="511"/>
      <c r="C3015" s="604"/>
      <c r="D3015" s="513"/>
      <c r="E3015" s="514"/>
      <c r="F3015" s="514"/>
      <c r="G3015" s="514"/>
      <c r="H3015" s="514"/>
      <c r="I3015" s="514"/>
      <c r="J3015" s="511"/>
      <c r="K3015" s="511"/>
      <c r="L3015" s="511"/>
      <c r="M3015" s="511"/>
      <c r="N3015" s="511"/>
      <c r="O3015" s="511"/>
      <c r="P3015" s="602"/>
    </row>
    <row r="3016" ht="15.75" customHeight="1">
      <c r="A3016" s="1"/>
      <c r="B3016" s="511"/>
      <c r="C3016" s="604"/>
      <c r="D3016" s="513"/>
      <c r="E3016" s="514"/>
      <c r="F3016" s="514"/>
      <c r="G3016" s="514"/>
      <c r="H3016" s="514"/>
      <c r="I3016" s="514"/>
      <c r="J3016" s="511"/>
      <c r="K3016" s="511"/>
      <c r="L3016" s="511"/>
      <c r="M3016" s="511"/>
      <c r="N3016" s="511"/>
      <c r="O3016" s="511"/>
      <c r="P3016" s="602"/>
    </row>
    <row r="3017" ht="15.75" customHeight="1">
      <c r="A3017" s="1"/>
      <c r="B3017" s="511"/>
      <c r="C3017" s="604"/>
      <c r="D3017" s="513"/>
      <c r="E3017" s="514"/>
      <c r="F3017" s="514"/>
      <c r="G3017" s="514"/>
      <c r="H3017" s="514"/>
      <c r="I3017" s="514"/>
      <c r="J3017" s="511"/>
      <c r="K3017" s="511"/>
      <c r="L3017" s="511"/>
      <c r="M3017" s="511"/>
      <c r="N3017" s="511"/>
      <c r="O3017" s="511"/>
      <c r="P3017" s="602"/>
    </row>
    <row r="3018" ht="15.75" customHeight="1">
      <c r="A3018" s="1"/>
      <c r="B3018" s="511"/>
      <c r="C3018" s="604"/>
      <c r="D3018" s="513"/>
      <c r="E3018" s="514"/>
      <c r="F3018" s="514"/>
      <c r="G3018" s="514"/>
      <c r="H3018" s="514"/>
      <c r="I3018" s="514"/>
      <c r="J3018" s="511"/>
      <c r="K3018" s="511"/>
      <c r="L3018" s="511"/>
      <c r="M3018" s="511"/>
      <c r="N3018" s="511"/>
      <c r="O3018" s="511"/>
      <c r="P3018" s="602"/>
    </row>
    <row r="3019" ht="15.75" customHeight="1">
      <c r="A3019" s="1"/>
      <c r="B3019" s="511"/>
      <c r="C3019" s="604"/>
      <c r="D3019" s="513"/>
      <c r="E3019" s="514"/>
      <c r="F3019" s="514"/>
      <c r="G3019" s="514"/>
      <c r="H3019" s="514"/>
      <c r="I3019" s="514"/>
      <c r="J3019" s="511"/>
      <c r="K3019" s="511"/>
      <c r="L3019" s="511"/>
      <c r="M3019" s="511"/>
      <c r="N3019" s="511"/>
      <c r="O3019" s="511"/>
      <c r="P3019" s="602"/>
    </row>
    <row r="3020" ht="15.75" customHeight="1">
      <c r="A3020" s="1"/>
      <c r="B3020" s="511"/>
      <c r="C3020" s="604"/>
      <c r="D3020" s="513"/>
      <c r="E3020" s="514"/>
      <c r="F3020" s="514"/>
      <c r="G3020" s="514"/>
      <c r="H3020" s="514"/>
      <c r="I3020" s="514"/>
      <c r="J3020" s="511"/>
      <c r="K3020" s="511"/>
      <c r="L3020" s="511"/>
      <c r="M3020" s="511"/>
      <c r="N3020" s="511"/>
      <c r="O3020" s="511"/>
      <c r="P3020" s="602"/>
    </row>
    <row r="3021" ht="15.75" customHeight="1">
      <c r="A3021" s="1"/>
      <c r="B3021" s="511"/>
      <c r="C3021" s="604"/>
      <c r="D3021" s="513"/>
      <c r="E3021" s="514"/>
      <c r="F3021" s="514"/>
      <c r="G3021" s="514"/>
      <c r="H3021" s="514"/>
      <c r="I3021" s="514"/>
      <c r="J3021" s="511"/>
      <c r="K3021" s="511"/>
      <c r="L3021" s="511"/>
      <c r="M3021" s="511"/>
      <c r="N3021" s="511"/>
      <c r="O3021" s="511"/>
      <c r="P3021" s="602"/>
    </row>
    <row r="3022" ht="15.75" customHeight="1">
      <c r="A3022" s="1"/>
      <c r="B3022" s="511"/>
      <c r="C3022" s="604"/>
      <c r="D3022" s="513"/>
      <c r="E3022" s="514"/>
      <c r="F3022" s="514"/>
      <c r="G3022" s="514"/>
      <c r="H3022" s="514"/>
      <c r="I3022" s="514"/>
      <c r="J3022" s="511"/>
      <c r="K3022" s="511"/>
      <c r="L3022" s="511"/>
      <c r="M3022" s="511"/>
      <c r="N3022" s="511"/>
      <c r="O3022" s="511"/>
      <c r="P3022" s="602"/>
    </row>
    <row r="3023" ht="15.75" customHeight="1">
      <c r="A3023" s="1"/>
      <c r="B3023" s="511"/>
      <c r="C3023" s="604"/>
      <c r="D3023" s="513"/>
      <c r="E3023" s="514"/>
      <c r="F3023" s="514"/>
      <c r="G3023" s="514"/>
      <c r="H3023" s="514"/>
      <c r="I3023" s="514"/>
      <c r="J3023" s="511"/>
      <c r="K3023" s="511"/>
      <c r="L3023" s="511"/>
      <c r="M3023" s="511"/>
      <c r="N3023" s="511"/>
      <c r="O3023" s="511"/>
      <c r="P3023" s="602"/>
    </row>
    <row r="3024" ht="15.75" customHeight="1">
      <c r="A3024" s="1"/>
      <c r="B3024" s="511"/>
      <c r="C3024" s="604"/>
      <c r="D3024" s="513"/>
      <c r="E3024" s="514"/>
      <c r="F3024" s="514"/>
      <c r="G3024" s="514"/>
      <c r="H3024" s="514"/>
      <c r="I3024" s="514"/>
      <c r="J3024" s="511"/>
      <c r="K3024" s="511"/>
      <c r="L3024" s="511"/>
      <c r="M3024" s="511"/>
      <c r="N3024" s="511"/>
      <c r="O3024" s="511"/>
      <c r="P3024" s="602"/>
    </row>
    <row r="3025" ht="15.75" customHeight="1">
      <c r="A3025" s="1"/>
      <c r="B3025" s="511"/>
      <c r="C3025" s="604"/>
      <c r="D3025" s="513"/>
      <c r="E3025" s="514"/>
      <c r="F3025" s="514"/>
      <c r="G3025" s="514"/>
      <c r="H3025" s="514"/>
      <c r="I3025" s="514"/>
      <c r="J3025" s="511"/>
      <c r="K3025" s="511"/>
      <c r="L3025" s="511"/>
      <c r="M3025" s="511"/>
      <c r="N3025" s="511"/>
      <c r="O3025" s="511"/>
      <c r="P3025" s="602"/>
    </row>
    <row r="3026" ht="15.75" customHeight="1">
      <c r="A3026" s="1"/>
      <c r="B3026" s="511"/>
      <c r="C3026" s="603">
        <v>23.25</v>
      </c>
      <c r="D3026" s="513"/>
      <c r="E3026" s="514"/>
      <c r="F3026" s="514"/>
      <c r="G3026" s="514"/>
      <c r="H3026" s="514"/>
      <c r="I3026" s="514"/>
      <c r="J3026" s="511"/>
      <c r="K3026" s="511"/>
      <c r="L3026" s="511"/>
      <c r="M3026" s="511"/>
      <c r="N3026" s="511"/>
      <c r="O3026" s="511"/>
      <c r="P3026" s="602"/>
    </row>
    <row r="3027" ht="15.75" customHeight="1">
      <c r="A3027" s="1"/>
      <c r="B3027" s="511"/>
      <c r="C3027" s="604"/>
      <c r="D3027" s="513"/>
      <c r="E3027" s="514"/>
      <c r="F3027" s="514"/>
      <c r="G3027" s="514"/>
      <c r="H3027" s="514"/>
      <c r="I3027" s="514"/>
      <c r="J3027" s="511"/>
      <c r="K3027" s="511"/>
      <c r="L3027" s="511"/>
      <c r="M3027" s="511"/>
      <c r="N3027" s="511"/>
      <c r="O3027" s="511"/>
      <c r="P3027" s="602"/>
    </row>
    <row r="3028" ht="15.75" customHeight="1">
      <c r="A3028" s="1"/>
      <c r="B3028" s="511"/>
      <c r="C3028" s="604"/>
      <c r="D3028" s="513"/>
      <c r="E3028" s="514"/>
      <c r="F3028" s="514"/>
      <c r="G3028" s="514"/>
      <c r="H3028" s="514"/>
      <c r="I3028" s="514"/>
      <c r="J3028" s="511"/>
      <c r="K3028" s="511"/>
      <c r="L3028" s="511"/>
      <c r="M3028" s="511"/>
      <c r="N3028" s="511"/>
      <c r="O3028" s="511"/>
      <c r="P3028" s="602"/>
    </row>
    <row r="3029" ht="15.75" customHeight="1">
      <c r="A3029" s="1"/>
      <c r="B3029" s="511"/>
      <c r="C3029" s="604"/>
      <c r="D3029" s="513"/>
      <c r="E3029" s="514"/>
      <c r="F3029" s="514"/>
      <c r="G3029" s="514"/>
      <c r="H3029" s="514"/>
      <c r="I3029" s="514"/>
      <c r="J3029" s="511"/>
      <c r="K3029" s="511"/>
      <c r="L3029" s="511"/>
      <c r="M3029" s="511"/>
      <c r="N3029" s="511"/>
      <c r="O3029" s="511"/>
      <c r="P3029" s="602"/>
    </row>
    <row r="3030" ht="15.75" customHeight="1">
      <c r="A3030" s="1"/>
      <c r="B3030" s="511"/>
      <c r="C3030" s="604"/>
      <c r="D3030" s="513"/>
      <c r="E3030" s="514"/>
      <c r="F3030" s="514"/>
      <c r="G3030" s="514"/>
      <c r="H3030" s="514"/>
      <c r="I3030" s="514"/>
      <c r="J3030" s="511"/>
      <c r="K3030" s="511"/>
      <c r="L3030" s="511"/>
      <c r="M3030" s="511"/>
      <c r="N3030" s="511"/>
      <c r="O3030" s="511"/>
      <c r="P3030" s="602"/>
    </row>
    <row r="3031" ht="15.75" customHeight="1">
      <c r="A3031" s="1"/>
      <c r="B3031" s="511"/>
      <c r="C3031" s="604"/>
      <c r="D3031" s="513"/>
      <c r="E3031" s="514"/>
      <c r="F3031" s="514"/>
      <c r="G3031" s="514"/>
      <c r="H3031" s="514"/>
      <c r="I3031" s="514"/>
      <c r="J3031" s="511"/>
      <c r="K3031" s="511"/>
      <c r="L3031" s="511"/>
      <c r="M3031" s="511"/>
      <c r="N3031" s="511"/>
      <c r="O3031" s="511"/>
      <c r="P3031" s="602"/>
    </row>
    <row r="3032" ht="15.75" customHeight="1">
      <c r="A3032" s="1"/>
      <c r="B3032" s="511"/>
      <c r="C3032" s="604"/>
      <c r="D3032" s="513"/>
      <c r="E3032" s="514"/>
      <c r="F3032" s="514"/>
      <c r="G3032" s="514"/>
      <c r="H3032" s="514"/>
      <c r="I3032" s="514"/>
      <c r="J3032" s="511"/>
      <c r="K3032" s="511"/>
      <c r="L3032" s="511"/>
      <c r="M3032" s="511"/>
      <c r="N3032" s="511"/>
      <c r="O3032" s="511"/>
      <c r="P3032" s="602"/>
    </row>
    <row r="3033" ht="15.75" customHeight="1">
      <c r="A3033" s="1"/>
      <c r="B3033" s="511"/>
      <c r="C3033" s="604"/>
      <c r="D3033" s="513"/>
      <c r="E3033" s="514"/>
      <c r="F3033" s="514"/>
      <c r="G3033" s="514"/>
      <c r="H3033" s="514"/>
      <c r="I3033" s="514"/>
      <c r="J3033" s="511"/>
      <c r="K3033" s="511"/>
      <c r="L3033" s="511"/>
      <c r="M3033" s="511"/>
      <c r="N3033" s="511"/>
      <c r="O3033" s="511"/>
      <c r="P3033" s="602"/>
    </row>
    <row r="3034" ht="15.75" customHeight="1">
      <c r="A3034" s="1"/>
      <c r="B3034" s="511"/>
      <c r="C3034" s="604"/>
      <c r="D3034" s="513"/>
      <c r="E3034" s="514"/>
      <c r="F3034" s="514"/>
      <c r="G3034" s="514"/>
      <c r="H3034" s="514"/>
      <c r="I3034" s="514"/>
      <c r="J3034" s="511"/>
      <c r="K3034" s="511"/>
      <c r="L3034" s="511"/>
      <c r="M3034" s="511"/>
      <c r="N3034" s="511"/>
      <c r="O3034" s="511"/>
      <c r="P3034" s="602"/>
    </row>
    <row r="3035" ht="15.75" customHeight="1">
      <c r="A3035" s="1"/>
      <c r="B3035" s="511"/>
      <c r="C3035" s="604"/>
      <c r="D3035" s="513"/>
      <c r="E3035" s="514"/>
      <c r="F3035" s="514"/>
      <c r="G3035" s="514"/>
      <c r="H3035" s="514"/>
      <c r="I3035" s="514"/>
      <c r="J3035" s="511"/>
      <c r="K3035" s="511"/>
      <c r="L3035" s="511"/>
      <c r="M3035" s="511"/>
      <c r="N3035" s="511"/>
      <c r="O3035" s="511"/>
      <c r="P3035" s="602"/>
    </row>
    <row r="3036" ht="15.75" customHeight="1">
      <c r="A3036" s="1"/>
      <c r="B3036" s="511"/>
      <c r="C3036" s="604"/>
      <c r="D3036" s="513"/>
      <c r="E3036" s="514"/>
      <c r="F3036" s="514"/>
      <c r="G3036" s="514"/>
      <c r="H3036" s="514"/>
      <c r="I3036" s="514"/>
      <c r="J3036" s="511"/>
      <c r="K3036" s="511"/>
      <c r="L3036" s="511"/>
      <c r="M3036" s="511"/>
      <c r="N3036" s="511"/>
      <c r="O3036" s="511"/>
      <c r="P3036" s="602"/>
    </row>
    <row r="3037" ht="15.75" customHeight="1">
      <c r="A3037" s="1"/>
      <c r="B3037" s="511"/>
      <c r="C3037" s="604"/>
      <c r="D3037" s="513"/>
      <c r="E3037" s="514"/>
      <c r="F3037" s="514"/>
      <c r="G3037" s="514"/>
      <c r="H3037" s="514"/>
      <c r="I3037" s="514"/>
      <c r="J3037" s="511"/>
      <c r="K3037" s="511"/>
      <c r="L3037" s="511"/>
      <c r="M3037" s="511"/>
      <c r="N3037" s="511"/>
      <c r="O3037" s="511"/>
      <c r="P3037" s="602"/>
    </row>
    <row r="3038" ht="15.75" customHeight="1">
      <c r="A3038" s="1"/>
      <c r="B3038" s="511"/>
      <c r="C3038" s="604"/>
      <c r="D3038" s="513"/>
      <c r="E3038" s="514"/>
      <c r="F3038" s="514"/>
      <c r="G3038" s="514"/>
      <c r="H3038" s="514"/>
      <c r="I3038" s="514"/>
      <c r="J3038" s="511"/>
      <c r="K3038" s="511"/>
      <c r="L3038" s="511"/>
      <c r="M3038" s="511"/>
      <c r="N3038" s="511"/>
      <c r="O3038" s="511"/>
      <c r="P3038" s="602"/>
    </row>
    <row r="3039" ht="15.75" customHeight="1">
      <c r="A3039" s="1"/>
      <c r="B3039" s="511"/>
      <c r="C3039" s="604"/>
      <c r="D3039" s="513"/>
      <c r="E3039" s="514"/>
      <c r="F3039" s="514"/>
      <c r="G3039" s="514"/>
      <c r="H3039" s="514"/>
      <c r="I3039" s="514"/>
      <c r="J3039" s="511"/>
      <c r="K3039" s="511"/>
      <c r="L3039" s="511"/>
      <c r="M3039" s="511"/>
      <c r="N3039" s="511"/>
      <c r="O3039" s="511"/>
      <c r="P3039" s="602"/>
    </row>
    <row r="3040" ht="15.75" customHeight="1">
      <c r="A3040" s="1"/>
      <c r="B3040" s="511"/>
      <c r="C3040" s="603">
        <v>23.25</v>
      </c>
      <c r="D3040" s="513"/>
      <c r="E3040" s="514"/>
      <c r="F3040" s="514"/>
      <c r="G3040" s="514"/>
      <c r="H3040" s="514"/>
      <c r="I3040" s="514"/>
      <c r="J3040" s="511"/>
      <c r="K3040" s="511"/>
      <c r="L3040" s="511"/>
      <c r="M3040" s="511"/>
      <c r="N3040" s="511"/>
      <c r="O3040" s="511"/>
      <c r="P3040" s="602"/>
    </row>
    <row r="3041" ht="15.75" customHeight="1">
      <c r="A3041" s="1"/>
      <c r="B3041" s="511"/>
      <c r="C3041" s="604"/>
      <c r="D3041" s="513"/>
      <c r="E3041" s="514"/>
      <c r="F3041" s="514"/>
      <c r="G3041" s="514"/>
      <c r="H3041" s="514"/>
      <c r="I3041" s="514"/>
      <c r="J3041" s="511"/>
      <c r="K3041" s="511"/>
      <c r="L3041" s="511"/>
      <c r="M3041" s="511"/>
      <c r="N3041" s="511"/>
      <c r="O3041" s="511"/>
      <c r="P3041" s="602"/>
    </row>
    <row r="3042" ht="15.75" customHeight="1">
      <c r="A3042" s="1"/>
      <c r="B3042" s="511"/>
      <c r="C3042" s="604"/>
      <c r="D3042" s="513"/>
      <c r="E3042" s="514"/>
      <c r="F3042" s="514"/>
      <c r="G3042" s="514"/>
      <c r="H3042" s="514"/>
      <c r="I3042" s="514"/>
      <c r="J3042" s="511"/>
      <c r="K3042" s="511"/>
      <c r="L3042" s="511"/>
      <c r="M3042" s="511"/>
      <c r="N3042" s="511"/>
      <c r="O3042" s="511"/>
      <c r="P3042" s="602"/>
    </row>
    <row r="3043" ht="15.75" customHeight="1">
      <c r="A3043" s="1"/>
      <c r="B3043" s="511"/>
      <c r="C3043" s="604"/>
      <c r="D3043" s="513"/>
      <c r="E3043" s="514"/>
      <c r="F3043" s="514"/>
      <c r="G3043" s="514"/>
      <c r="H3043" s="514"/>
      <c r="I3043" s="514"/>
      <c r="J3043" s="511"/>
      <c r="K3043" s="511"/>
      <c r="L3043" s="511"/>
      <c r="M3043" s="511"/>
      <c r="N3043" s="511"/>
      <c r="O3043" s="511"/>
      <c r="P3043" s="602"/>
    </row>
    <row r="3044" ht="15.75" customHeight="1">
      <c r="A3044" s="1"/>
      <c r="B3044" s="511"/>
      <c r="C3044" s="604"/>
      <c r="D3044" s="513"/>
      <c r="E3044" s="514"/>
      <c r="F3044" s="514"/>
      <c r="G3044" s="514"/>
      <c r="H3044" s="514"/>
      <c r="I3044" s="514"/>
      <c r="J3044" s="511"/>
      <c r="K3044" s="511"/>
      <c r="L3044" s="511"/>
      <c r="M3044" s="511"/>
      <c r="N3044" s="511"/>
      <c r="O3044" s="511"/>
      <c r="P3044" s="602"/>
    </row>
    <row r="3045" ht="15.75" customHeight="1">
      <c r="A3045" s="1"/>
      <c r="B3045" s="511"/>
      <c r="C3045" s="604"/>
      <c r="D3045" s="513"/>
      <c r="E3045" s="514"/>
      <c r="F3045" s="514"/>
      <c r="G3045" s="514"/>
      <c r="H3045" s="514"/>
      <c r="I3045" s="514"/>
      <c r="J3045" s="511"/>
      <c r="K3045" s="511"/>
      <c r="L3045" s="511"/>
      <c r="M3045" s="511"/>
      <c r="N3045" s="511"/>
      <c r="O3045" s="511"/>
      <c r="P3045" s="602"/>
    </row>
    <row r="3046" ht="15.75" customHeight="1">
      <c r="A3046" s="1"/>
      <c r="B3046" s="511"/>
      <c r="C3046" s="604"/>
      <c r="D3046" s="513"/>
      <c r="E3046" s="514"/>
      <c r="F3046" s="514"/>
      <c r="G3046" s="514"/>
      <c r="H3046" s="514"/>
      <c r="I3046" s="514"/>
      <c r="J3046" s="511"/>
      <c r="K3046" s="511"/>
      <c r="L3046" s="511"/>
      <c r="M3046" s="511"/>
      <c r="N3046" s="511"/>
      <c r="O3046" s="511"/>
      <c r="P3046" s="602"/>
    </row>
    <row r="3047" ht="15.75" customHeight="1">
      <c r="A3047" s="1"/>
      <c r="B3047" s="511"/>
      <c r="C3047" s="604"/>
      <c r="D3047" s="513"/>
      <c r="E3047" s="514"/>
      <c r="F3047" s="514"/>
      <c r="G3047" s="514"/>
      <c r="H3047" s="514"/>
      <c r="I3047" s="514"/>
      <c r="J3047" s="511"/>
      <c r="K3047" s="511"/>
      <c r="L3047" s="511"/>
      <c r="M3047" s="511"/>
      <c r="N3047" s="511"/>
      <c r="O3047" s="511"/>
      <c r="P3047" s="602"/>
    </row>
    <row r="3048" ht="15.75" customHeight="1">
      <c r="A3048" s="1"/>
      <c r="B3048" s="511"/>
      <c r="C3048" s="604"/>
      <c r="D3048" s="513"/>
      <c r="E3048" s="514"/>
      <c r="F3048" s="514"/>
      <c r="G3048" s="514"/>
      <c r="H3048" s="514"/>
      <c r="I3048" s="514"/>
      <c r="J3048" s="511"/>
      <c r="K3048" s="511"/>
      <c r="L3048" s="511"/>
      <c r="M3048" s="511"/>
      <c r="N3048" s="511"/>
      <c r="O3048" s="511"/>
      <c r="P3048" s="602"/>
    </row>
    <row r="3049" ht="15.75" customHeight="1">
      <c r="A3049" s="1"/>
      <c r="B3049" s="511"/>
      <c r="C3049" s="604"/>
      <c r="D3049" s="513"/>
      <c r="E3049" s="514"/>
      <c r="F3049" s="514"/>
      <c r="G3049" s="514"/>
      <c r="H3049" s="514"/>
      <c r="I3049" s="514"/>
      <c r="J3049" s="511"/>
      <c r="K3049" s="511"/>
      <c r="L3049" s="511"/>
      <c r="M3049" s="511"/>
      <c r="N3049" s="511"/>
      <c r="O3049" s="511"/>
      <c r="P3049" s="602"/>
    </row>
    <row r="3050" ht="15.75" customHeight="1">
      <c r="A3050" s="1"/>
      <c r="B3050" s="511"/>
      <c r="C3050" s="604"/>
      <c r="D3050" s="513"/>
      <c r="E3050" s="514"/>
      <c r="F3050" s="514"/>
      <c r="G3050" s="514"/>
      <c r="H3050" s="514"/>
      <c r="I3050" s="514"/>
      <c r="J3050" s="511"/>
      <c r="K3050" s="511"/>
      <c r="L3050" s="511"/>
      <c r="M3050" s="511"/>
      <c r="N3050" s="511"/>
      <c r="O3050" s="511"/>
      <c r="P3050" s="602"/>
    </row>
    <row r="3051" ht="15.75" customHeight="1">
      <c r="A3051" s="1"/>
      <c r="B3051" s="511"/>
      <c r="C3051" s="604"/>
      <c r="D3051" s="513"/>
      <c r="E3051" s="514"/>
      <c r="F3051" s="514"/>
      <c r="G3051" s="514"/>
      <c r="H3051" s="514"/>
      <c r="I3051" s="514"/>
      <c r="J3051" s="511"/>
      <c r="K3051" s="511"/>
      <c r="L3051" s="511"/>
      <c r="M3051" s="511"/>
      <c r="N3051" s="511"/>
      <c r="O3051" s="511"/>
      <c r="P3051" s="602"/>
    </row>
    <row r="3052" ht="15.75" customHeight="1">
      <c r="A3052" s="1"/>
      <c r="B3052" s="511"/>
      <c r="C3052" s="604"/>
      <c r="D3052" s="513"/>
      <c r="E3052" s="514"/>
      <c r="F3052" s="514"/>
      <c r="G3052" s="514"/>
      <c r="H3052" s="514"/>
      <c r="I3052" s="514"/>
      <c r="J3052" s="511"/>
      <c r="K3052" s="511"/>
      <c r="L3052" s="511"/>
      <c r="M3052" s="511"/>
      <c r="N3052" s="511"/>
      <c r="O3052" s="511"/>
      <c r="P3052" s="602"/>
    </row>
    <row r="3053" ht="15.75" customHeight="1">
      <c r="A3053" s="1"/>
      <c r="B3053" s="511"/>
      <c r="C3053" s="604"/>
      <c r="D3053" s="513"/>
      <c r="E3053" s="514"/>
      <c r="F3053" s="514"/>
      <c r="G3053" s="514"/>
      <c r="H3053" s="514"/>
      <c r="I3053" s="514"/>
      <c r="J3053" s="511"/>
      <c r="K3053" s="511"/>
      <c r="L3053" s="511"/>
      <c r="M3053" s="511"/>
      <c r="N3053" s="511"/>
      <c r="O3053" s="511"/>
      <c r="P3053" s="602"/>
    </row>
    <row r="3054" ht="15.75" customHeight="1">
      <c r="A3054" s="1"/>
      <c r="B3054" s="511"/>
      <c r="C3054" s="603">
        <v>22.0</v>
      </c>
      <c r="D3054" s="513"/>
      <c r="E3054" s="514"/>
      <c r="F3054" s="514"/>
      <c r="G3054" s="514"/>
      <c r="H3054" s="514"/>
      <c r="I3054" s="514"/>
      <c r="J3054" s="511"/>
      <c r="K3054" s="511"/>
      <c r="L3054" s="511"/>
      <c r="M3054" s="511"/>
      <c r="N3054" s="511"/>
      <c r="O3054" s="511"/>
      <c r="P3054" s="602"/>
    </row>
    <row r="3055" ht="15.75" customHeight="1">
      <c r="A3055" s="1"/>
      <c r="B3055" s="511"/>
      <c r="C3055" s="604"/>
      <c r="D3055" s="513"/>
      <c r="E3055" s="514"/>
      <c r="F3055" s="514"/>
      <c r="G3055" s="514"/>
      <c r="H3055" s="514"/>
      <c r="I3055" s="514"/>
      <c r="J3055" s="511"/>
      <c r="K3055" s="511"/>
      <c r="L3055" s="511"/>
      <c r="M3055" s="511"/>
      <c r="N3055" s="511"/>
      <c r="O3055" s="511"/>
      <c r="P3055" s="602"/>
    </row>
    <row r="3056" ht="15.75" customHeight="1">
      <c r="A3056" s="1"/>
      <c r="B3056" s="511"/>
      <c r="C3056" s="604"/>
      <c r="D3056" s="513"/>
      <c r="E3056" s="514"/>
      <c r="F3056" s="514"/>
      <c r="G3056" s="514"/>
      <c r="H3056" s="514"/>
      <c r="I3056" s="514"/>
      <c r="J3056" s="511"/>
      <c r="K3056" s="511"/>
      <c r="L3056" s="511"/>
      <c r="M3056" s="511"/>
      <c r="N3056" s="511"/>
      <c r="O3056" s="511"/>
      <c r="P3056" s="602"/>
    </row>
    <row r="3057" ht="15.75" customHeight="1">
      <c r="A3057" s="1"/>
      <c r="B3057" s="511"/>
      <c r="C3057" s="604"/>
      <c r="D3057" s="513"/>
      <c r="E3057" s="514"/>
      <c r="F3057" s="514"/>
      <c r="G3057" s="514"/>
      <c r="H3057" s="514"/>
      <c r="I3057" s="514"/>
      <c r="J3057" s="511"/>
      <c r="K3057" s="511"/>
      <c r="L3057" s="511"/>
      <c r="M3057" s="511"/>
      <c r="N3057" s="511"/>
      <c r="O3057" s="511"/>
      <c r="P3057" s="602"/>
    </row>
    <row r="3058" ht="15.75" customHeight="1">
      <c r="A3058" s="1"/>
      <c r="B3058" s="511"/>
      <c r="C3058" s="604"/>
      <c r="D3058" s="513"/>
      <c r="E3058" s="514"/>
      <c r="F3058" s="514"/>
      <c r="G3058" s="514"/>
      <c r="H3058" s="514"/>
      <c r="I3058" s="514"/>
      <c r="J3058" s="511"/>
      <c r="K3058" s="511"/>
      <c r="L3058" s="511"/>
      <c r="M3058" s="511"/>
      <c r="N3058" s="511"/>
      <c r="O3058" s="511"/>
      <c r="P3058" s="602"/>
    </row>
    <row r="3059" ht="15.75" customHeight="1">
      <c r="A3059" s="1"/>
      <c r="B3059" s="511"/>
      <c r="C3059" s="604"/>
      <c r="D3059" s="513"/>
      <c r="E3059" s="514"/>
      <c r="F3059" s="514"/>
      <c r="G3059" s="514"/>
      <c r="H3059" s="514"/>
      <c r="I3059" s="514"/>
      <c r="J3059" s="511"/>
      <c r="K3059" s="511"/>
      <c r="L3059" s="511"/>
      <c r="M3059" s="511"/>
      <c r="N3059" s="511"/>
      <c r="O3059" s="511"/>
      <c r="P3059" s="602"/>
    </row>
    <row r="3060" ht="15.75" customHeight="1">
      <c r="A3060" s="1"/>
      <c r="B3060" s="511"/>
      <c r="C3060" s="604"/>
      <c r="D3060" s="513"/>
      <c r="E3060" s="514"/>
      <c r="F3060" s="514"/>
      <c r="G3060" s="514"/>
      <c r="H3060" s="514"/>
      <c r="I3060" s="514"/>
      <c r="J3060" s="511"/>
      <c r="K3060" s="511"/>
      <c r="L3060" s="511"/>
      <c r="M3060" s="511"/>
      <c r="N3060" s="511"/>
      <c r="O3060" s="511"/>
      <c r="P3060" s="602"/>
    </row>
    <row r="3061" ht="15.75" customHeight="1">
      <c r="A3061" s="1"/>
      <c r="B3061" s="511"/>
      <c r="C3061" s="604"/>
      <c r="D3061" s="513"/>
      <c r="E3061" s="514"/>
      <c r="F3061" s="514"/>
      <c r="G3061" s="514"/>
      <c r="H3061" s="514"/>
      <c r="I3061" s="514"/>
      <c r="J3061" s="511"/>
      <c r="K3061" s="511"/>
      <c r="L3061" s="511"/>
      <c r="M3061" s="511"/>
      <c r="N3061" s="511"/>
      <c r="O3061" s="511"/>
      <c r="P3061" s="602"/>
    </row>
    <row r="3062" ht="15.75" customHeight="1">
      <c r="A3062" s="1"/>
      <c r="B3062" s="511"/>
      <c r="C3062" s="604"/>
      <c r="D3062" s="513"/>
      <c r="E3062" s="514"/>
      <c r="F3062" s="514"/>
      <c r="G3062" s="514"/>
      <c r="H3062" s="514"/>
      <c r="I3062" s="514"/>
      <c r="J3062" s="511"/>
      <c r="K3062" s="511"/>
      <c r="L3062" s="511"/>
      <c r="M3062" s="511"/>
      <c r="N3062" s="511"/>
      <c r="O3062" s="511"/>
      <c r="P3062" s="602"/>
    </row>
    <row r="3063" ht="15.75" customHeight="1">
      <c r="A3063" s="1"/>
      <c r="B3063" s="511"/>
      <c r="C3063" s="604"/>
      <c r="D3063" s="513"/>
      <c r="E3063" s="514"/>
      <c r="F3063" s="514"/>
      <c r="G3063" s="514"/>
      <c r="H3063" s="514"/>
      <c r="I3063" s="514"/>
      <c r="J3063" s="511"/>
      <c r="K3063" s="511"/>
      <c r="L3063" s="511"/>
      <c r="M3063" s="511"/>
      <c r="N3063" s="511"/>
      <c r="O3063" s="511"/>
      <c r="P3063" s="602"/>
    </row>
    <row r="3064" ht="15.75" customHeight="1">
      <c r="A3064" s="1"/>
      <c r="B3064" s="511"/>
      <c r="C3064" s="604"/>
      <c r="D3064" s="513"/>
      <c r="E3064" s="514"/>
      <c r="F3064" s="514"/>
      <c r="G3064" s="514"/>
      <c r="H3064" s="514"/>
      <c r="I3064" s="514"/>
      <c r="J3064" s="511"/>
      <c r="K3064" s="511"/>
      <c r="L3064" s="511"/>
      <c r="M3064" s="511"/>
      <c r="N3064" s="511"/>
      <c r="O3064" s="511"/>
      <c r="P3064" s="602"/>
    </row>
    <row r="3065" ht="15.75" customHeight="1">
      <c r="A3065" s="1"/>
      <c r="B3065" s="511"/>
      <c r="C3065" s="604"/>
      <c r="D3065" s="513"/>
      <c r="E3065" s="514"/>
      <c r="F3065" s="514"/>
      <c r="G3065" s="514"/>
      <c r="H3065" s="514"/>
      <c r="I3065" s="514"/>
      <c r="J3065" s="511"/>
      <c r="K3065" s="511"/>
      <c r="L3065" s="511"/>
      <c r="M3065" s="511"/>
      <c r="N3065" s="511"/>
      <c r="O3065" s="511"/>
      <c r="P3065" s="602"/>
    </row>
    <row r="3066" ht="15.75" customHeight="1">
      <c r="A3066" s="1"/>
      <c r="B3066" s="511"/>
      <c r="C3066" s="604"/>
      <c r="D3066" s="513"/>
      <c r="E3066" s="514"/>
      <c r="F3066" s="514"/>
      <c r="G3066" s="514"/>
      <c r="H3066" s="514"/>
      <c r="I3066" s="514"/>
      <c r="J3066" s="511"/>
      <c r="K3066" s="511"/>
      <c r="L3066" s="511"/>
      <c r="M3066" s="511"/>
      <c r="N3066" s="511"/>
      <c r="O3066" s="511"/>
      <c r="P3066" s="602"/>
    </row>
    <row r="3067" ht="15.75" customHeight="1">
      <c r="A3067" s="1"/>
      <c r="B3067" s="511"/>
      <c r="C3067" s="604"/>
      <c r="D3067" s="513"/>
      <c r="E3067" s="514"/>
      <c r="F3067" s="514"/>
      <c r="G3067" s="514"/>
      <c r="H3067" s="514"/>
      <c r="I3067" s="514"/>
      <c r="J3067" s="511"/>
      <c r="K3067" s="511"/>
      <c r="L3067" s="511"/>
      <c r="M3067" s="511"/>
      <c r="N3067" s="511"/>
      <c r="O3067" s="511"/>
      <c r="P3067" s="602"/>
    </row>
    <row r="3068" ht="15.75" customHeight="1">
      <c r="A3068" s="1"/>
      <c r="B3068" s="511"/>
      <c r="C3068" s="603">
        <v>24.6</v>
      </c>
      <c r="D3068" s="513"/>
      <c r="E3068" s="514"/>
      <c r="F3068" s="514"/>
      <c r="G3068" s="514"/>
      <c r="H3068" s="514"/>
      <c r="I3068" s="514"/>
      <c r="J3068" s="511"/>
      <c r="K3068" s="511"/>
      <c r="L3068" s="511"/>
      <c r="M3068" s="511"/>
      <c r="N3068" s="511"/>
      <c r="O3068" s="511"/>
      <c r="P3068" s="602"/>
    </row>
    <row r="3069" ht="15.75" customHeight="1">
      <c r="A3069" s="1"/>
      <c r="B3069" s="511"/>
      <c r="C3069" s="604"/>
      <c r="D3069" s="513"/>
      <c r="E3069" s="514"/>
      <c r="F3069" s="514"/>
      <c r="G3069" s="514"/>
      <c r="H3069" s="514"/>
      <c r="I3069" s="514"/>
      <c r="J3069" s="511"/>
      <c r="K3069" s="511"/>
      <c r="L3069" s="511"/>
      <c r="M3069" s="511"/>
      <c r="N3069" s="511"/>
      <c r="O3069" s="511"/>
      <c r="P3069" s="602"/>
    </row>
    <row r="3070" ht="15.75" customHeight="1">
      <c r="A3070" s="1"/>
      <c r="B3070" s="511"/>
      <c r="C3070" s="604"/>
      <c r="D3070" s="513"/>
      <c r="E3070" s="514"/>
      <c r="F3070" s="514"/>
      <c r="G3070" s="514"/>
      <c r="H3070" s="514"/>
      <c r="I3070" s="514"/>
      <c r="J3070" s="511"/>
      <c r="K3070" s="511"/>
      <c r="L3070" s="511"/>
      <c r="M3070" s="511"/>
      <c r="N3070" s="511"/>
      <c r="O3070" s="511"/>
      <c r="P3070" s="602"/>
    </row>
    <row r="3071" ht="15.75" customHeight="1">
      <c r="A3071" s="1"/>
      <c r="B3071" s="511"/>
      <c r="C3071" s="604"/>
      <c r="D3071" s="513"/>
      <c r="E3071" s="514"/>
      <c r="F3071" s="514"/>
      <c r="G3071" s="514"/>
      <c r="H3071" s="514"/>
      <c r="I3071" s="514"/>
      <c r="J3071" s="511"/>
      <c r="K3071" s="511"/>
      <c r="L3071" s="511"/>
      <c r="M3071" s="511"/>
      <c r="N3071" s="511"/>
      <c r="O3071" s="511"/>
      <c r="P3071" s="602"/>
    </row>
    <row r="3072" ht="15.75" customHeight="1">
      <c r="A3072" s="1"/>
      <c r="B3072" s="511"/>
      <c r="C3072" s="604"/>
      <c r="D3072" s="513"/>
      <c r="E3072" s="514"/>
      <c r="F3072" s="514"/>
      <c r="G3072" s="514"/>
      <c r="H3072" s="514"/>
      <c r="I3072" s="514"/>
      <c r="J3072" s="511"/>
      <c r="K3072" s="511"/>
      <c r="L3072" s="511"/>
      <c r="M3072" s="511"/>
      <c r="N3072" s="511"/>
      <c r="O3072" s="511"/>
      <c r="P3072" s="602"/>
    </row>
    <row r="3073" ht="15.75" customHeight="1">
      <c r="A3073" s="1"/>
      <c r="B3073" s="511"/>
      <c r="C3073" s="604"/>
      <c r="D3073" s="513"/>
      <c r="E3073" s="514"/>
      <c r="F3073" s="514"/>
      <c r="G3073" s="514"/>
      <c r="H3073" s="514"/>
      <c r="I3073" s="514"/>
      <c r="J3073" s="511"/>
      <c r="K3073" s="511"/>
      <c r="L3073" s="511"/>
      <c r="M3073" s="511"/>
      <c r="N3073" s="511"/>
      <c r="O3073" s="511"/>
      <c r="P3073" s="602"/>
    </row>
    <row r="3074" ht="15.75" customHeight="1">
      <c r="A3074" s="1"/>
      <c r="B3074" s="511"/>
      <c r="C3074" s="604"/>
      <c r="D3074" s="513"/>
      <c r="E3074" s="514"/>
      <c r="F3074" s="514"/>
      <c r="G3074" s="514"/>
      <c r="H3074" s="514"/>
      <c r="I3074" s="514"/>
      <c r="J3074" s="511"/>
      <c r="K3074" s="511"/>
      <c r="L3074" s="511"/>
      <c r="M3074" s="511"/>
      <c r="N3074" s="511"/>
      <c r="O3074" s="511"/>
      <c r="P3074" s="602"/>
    </row>
    <row r="3075" ht="15.75" customHeight="1">
      <c r="A3075" s="1"/>
      <c r="B3075" s="511"/>
      <c r="C3075" s="604"/>
      <c r="D3075" s="513"/>
      <c r="E3075" s="514"/>
      <c r="F3075" s="514"/>
      <c r="G3075" s="514"/>
      <c r="H3075" s="514"/>
      <c r="I3075" s="514"/>
      <c r="J3075" s="511"/>
      <c r="K3075" s="511"/>
      <c r="L3075" s="511"/>
      <c r="M3075" s="511"/>
      <c r="N3075" s="511"/>
      <c r="O3075" s="511"/>
      <c r="P3075" s="602"/>
    </row>
    <row r="3076" ht="15.75" customHeight="1">
      <c r="A3076" s="1"/>
      <c r="B3076" s="511"/>
      <c r="C3076" s="604"/>
      <c r="D3076" s="513"/>
      <c r="E3076" s="514"/>
      <c r="F3076" s="514"/>
      <c r="G3076" s="514"/>
      <c r="H3076" s="514"/>
      <c r="I3076" s="514"/>
      <c r="J3076" s="511"/>
      <c r="K3076" s="511"/>
      <c r="L3076" s="511"/>
      <c r="M3076" s="511"/>
      <c r="N3076" s="511"/>
      <c r="O3076" s="511"/>
      <c r="P3076" s="602"/>
    </row>
    <row r="3077" ht="15.75" customHeight="1">
      <c r="A3077" s="1"/>
      <c r="B3077" s="511"/>
      <c r="C3077" s="604"/>
      <c r="D3077" s="513"/>
      <c r="E3077" s="514"/>
      <c r="F3077" s="514"/>
      <c r="G3077" s="514"/>
      <c r="H3077" s="514"/>
      <c r="I3077" s="514"/>
      <c r="J3077" s="511"/>
      <c r="K3077" s="511"/>
      <c r="L3077" s="511"/>
      <c r="M3077" s="511"/>
      <c r="N3077" s="511"/>
      <c r="O3077" s="511"/>
      <c r="P3077" s="602"/>
    </row>
    <row r="3078" ht="15.75" customHeight="1">
      <c r="A3078" s="1"/>
      <c r="B3078" s="511"/>
      <c r="C3078" s="604"/>
      <c r="D3078" s="513"/>
      <c r="E3078" s="514"/>
      <c r="F3078" s="514"/>
      <c r="G3078" s="514"/>
      <c r="H3078" s="514"/>
      <c r="I3078" s="514"/>
      <c r="J3078" s="511"/>
      <c r="K3078" s="511"/>
      <c r="L3078" s="511"/>
      <c r="M3078" s="511"/>
      <c r="N3078" s="511"/>
      <c r="O3078" s="511"/>
      <c r="P3078" s="602"/>
    </row>
    <row r="3079" ht="15.75" customHeight="1">
      <c r="A3079" s="1"/>
      <c r="B3079" s="511"/>
      <c r="C3079" s="604"/>
      <c r="D3079" s="513"/>
      <c r="E3079" s="514"/>
      <c r="F3079" s="514"/>
      <c r="G3079" s="514"/>
      <c r="H3079" s="514"/>
      <c r="I3079" s="514"/>
      <c r="J3079" s="511"/>
      <c r="K3079" s="511"/>
      <c r="L3079" s="511"/>
      <c r="M3079" s="511"/>
      <c r="N3079" s="511"/>
      <c r="O3079" s="511"/>
      <c r="P3079" s="602"/>
    </row>
    <row r="3080" ht="15.75" customHeight="1">
      <c r="A3080" s="1"/>
      <c r="B3080" s="511"/>
      <c r="C3080" s="604"/>
      <c r="D3080" s="513"/>
      <c r="E3080" s="514"/>
      <c r="F3080" s="514"/>
      <c r="G3080" s="514"/>
      <c r="H3080" s="514"/>
      <c r="I3080" s="514"/>
      <c r="J3080" s="511"/>
      <c r="K3080" s="511"/>
      <c r="L3080" s="511"/>
      <c r="M3080" s="511"/>
      <c r="N3080" s="511"/>
      <c r="O3080" s="511"/>
      <c r="P3080" s="602"/>
    </row>
    <row r="3081" ht="15.75" customHeight="1">
      <c r="A3081" s="1"/>
      <c r="B3081" s="511"/>
      <c r="C3081" s="604"/>
      <c r="D3081" s="513"/>
      <c r="E3081" s="514"/>
      <c r="F3081" s="514"/>
      <c r="G3081" s="514"/>
      <c r="H3081" s="514"/>
      <c r="I3081" s="514"/>
      <c r="J3081" s="511"/>
      <c r="K3081" s="511"/>
      <c r="L3081" s="511"/>
      <c r="M3081" s="511"/>
      <c r="N3081" s="511"/>
      <c r="O3081" s="511"/>
      <c r="P3081" s="602"/>
    </row>
    <row r="3082" ht="15.75" customHeight="1">
      <c r="A3082" s="1"/>
      <c r="B3082" s="511"/>
      <c r="C3082" s="603">
        <v>22.8</v>
      </c>
      <c r="D3082" s="513"/>
      <c r="E3082" s="514"/>
      <c r="F3082" s="514"/>
      <c r="G3082" s="514"/>
      <c r="H3082" s="514"/>
      <c r="I3082" s="514"/>
      <c r="J3082" s="511"/>
      <c r="K3082" s="511"/>
      <c r="L3082" s="511"/>
      <c r="M3082" s="511"/>
      <c r="N3082" s="511"/>
      <c r="O3082" s="511"/>
      <c r="P3082" s="602"/>
    </row>
    <row r="3083" ht="15.75" customHeight="1">
      <c r="A3083" s="1"/>
      <c r="B3083" s="511"/>
      <c r="C3083" s="604"/>
      <c r="D3083" s="513"/>
      <c r="E3083" s="514"/>
      <c r="F3083" s="514"/>
      <c r="G3083" s="514"/>
      <c r="H3083" s="514"/>
      <c r="I3083" s="514"/>
      <c r="J3083" s="511"/>
      <c r="K3083" s="511"/>
      <c r="L3083" s="511"/>
      <c r="M3083" s="511"/>
      <c r="N3083" s="511"/>
      <c r="O3083" s="511"/>
      <c r="P3083" s="602"/>
    </row>
    <row r="3084" ht="15.75" customHeight="1">
      <c r="A3084" s="1"/>
      <c r="B3084" s="511"/>
      <c r="C3084" s="604"/>
      <c r="D3084" s="513"/>
      <c r="E3084" s="514"/>
      <c r="F3084" s="514"/>
      <c r="G3084" s="514"/>
      <c r="H3084" s="514"/>
      <c r="I3084" s="514"/>
      <c r="J3084" s="511"/>
      <c r="K3084" s="511"/>
      <c r="L3084" s="511"/>
      <c r="M3084" s="511"/>
      <c r="N3084" s="511"/>
      <c r="O3084" s="511"/>
      <c r="P3084" s="602"/>
    </row>
    <row r="3085" ht="15.75" customHeight="1">
      <c r="A3085" s="1"/>
      <c r="B3085" s="511"/>
      <c r="C3085" s="604"/>
      <c r="D3085" s="513"/>
      <c r="E3085" s="514"/>
      <c r="F3085" s="514"/>
      <c r="G3085" s="514"/>
      <c r="H3085" s="514"/>
      <c r="I3085" s="514"/>
      <c r="J3085" s="511"/>
      <c r="K3085" s="511"/>
      <c r="L3085" s="511"/>
      <c r="M3085" s="511"/>
      <c r="N3085" s="511"/>
      <c r="O3085" s="511"/>
      <c r="P3085" s="602"/>
    </row>
    <row r="3086" ht="15.75" customHeight="1">
      <c r="A3086" s="1"/>
      <c r="B3086" s="511"/>
      <c r="C3086" s="604"/>
      <c r="D3086" s="513"/>
      <c r="E3086" s="514"/>
      <c r="F3086" s="514"/>
      <c r="G3086" s="514"/>
      <c r="H3086" s="514"/>
      <c r="I3086" s="514"/>
      <c r="J3086" s="511"/>
      <c r="K3086" s="511"/>
      <c r="L3086" s="511"/>
      <c r="M3086" s="511"/>
      <c r="N3086" s="511"/>
      <c r="O3086" s="511"/>
      <c r="P3086" s="602"/>
    </row>
    <row r="3087" ht="15.75" customHeight="1">
      <c r="A3087" s="1"/>
      <c r="B3087" s="511"/>
      <c r="C3087" s="604"/>
      <c r="D3087" s="513"/>
      <c r="E3087" s="514"/>
      <c r="F3087" s="514"/>
      <c r="G3087" s="514"/>
      <c r="H3087" s="514"/>
      <c r="I3087" s="514"/>
      <c r="J3087" s="511"/>
      <c r="K3087" s="511"/>
      <c r="L3087" s="511"/>
      <c r="M3087" s="511"/>
      <c r="N3087" s="511"/>
      <c r="O3087" s="511"/>
      <c r="P3087" s="602"/>
    </row>
    <row r="3088" ht="15.75" customHeight="1">
      <c r="A3088" s="1"/>
      <c r="B3088" s="511"/>
      <c r="C3088" s="604"/>
      <c r="D3088" s="513"/>
      <c r="E3088" s="514"/>
      <c r="F3088" s="514"/>
      <c r="G3088" s="514"/>
      <c r="H3088" s="514"/>
      <c r="I3088" s="514"/>
      <c r="J3088" s="511"/>
      <c r="K3088" s="511"/>
      <c r="L3088" s="511"/>
      <c r="M3088" s="511"/>
      <c r="N3088" s="511"/>
      <c r="O3088" s="511"/>
      <c r="P3088" s="602"/>
    </row>
    <row r="3089" ht="15.75" customHeight="1">
      <c r="A3089" s="1"/>
      <c r="B3089" s="511"/>
      <c r="C3089" s="604"/>
      <c r="D3089" s="513"/>
      <c r="E3089" s="514"/>
      <c r="F3089" s="514"/>
      <c r="G3089" s="514"/>
      <c r="H3089" s="514"/>
      <c r="I3089" s="514"/>
      <c r="J3089" s="511"/>
      <c r="K3089" s="511"/>
      <c r="L3089" s="511"/>
      <c r="M3089" s="511"/>
      <c r="N3089" s="511"/>
      <c r="O3089" s="511"/>
      <c r="P3089" s="602"/>
    </row>
    <row r="3090" ht="15.75" customHeight="1">
      <c r="A3090" s="1"/>
      <c r="B3090" s="511"/>
      <c r="C3090" s="604"/>
      <c r="D3090" s="513"/>
      <c r="E3090" s="514"/>
      <c r="F3090" s="514"/>
      <c r="G3090" s="514"/>
      <c r="H3090" s="514"/>
      <c r="I3090" s="514"/>
      <c r="J3090" s="511"/>
      <c r="K3090" s="511"/>
      <c r="L3090" s="511"/>
      <c r="M3090" s="511"/>
      <c r="N3090" s="511"/>
      <c r="O3090" s="511"/>
      <c r="P3090" s="602"/>
    </row>
    <row r="3091" ht="15.75" customHeight="1">
      <c r="A3091" s="1"/>
      <c r="B3091" s="511"/>
      <c r="C3091" s="604"/>
      <c r="D3091" s="513"/>
      <c r="E3091" s="514"/>
      <c r="F3091" s="514"/>
      <c r="G3091" s="514"/>
      <c r="H3091" s="514"/>
      <c r="I3091" s="514"/>
      <c r="J3091" s="511"/>
      <c r="K3091" s="511"/>
      <c r="L3091" s="511"/>
      <c r="M3091" s="511"/>
      <c r="N3091" s="511"/>
      <c r="O3091" s="511"/>
      <c r="P3091" s="602"/>
    </row>
    <row r="3092" ht="15.75" customHeight="1">
      <c r="A3092" s="1"/>
      <c r="B3092" s="511"/>
      <c r="C3092" s="604"/>
      <c r="D3092" s="513"/>
      <c r="E3092" s="514"/>
      <c r="F3092" s="514"/>
      <c r="G3092" s="514"/>
      <c r="H3092" s="514"/>
      <c r="I3092" s="514"/>
      <c r="J3092" s="511"/>
      <c r="K3092" s="511"/>
      <c r="L3092" s="511"/>
      <c r="M3092" s="511"/>
      <c r="N3092" s="511"/>
      <c r="O3092" s="511"/>
      <c r="P3092" s="602"/>
    </row>
    <row r="3093" ht="15.75" customHeight="1">
      <c r="A3093" s="1"/>
      <c r="B3093" s="511"/>
      <c r="C3093" s="604"/>
      <c r="D3093" s="513"/>
      <c r="E3093" s="514"/>
      <c r="F3093" s="514"/>
      <c r="G3093" s="514"/>
      <c r="H3093" s="514"/>
      <c r="I3093" s="514"/>
      <c r="J3093" s="511"/>
      <c r="K3093" s="511"/>
      <c r="L3093" s="511"/>
      <c r="M3093" s="511"/>
      <c r="N3093" s="511"/>
      <c r="O3093" s="511"/>
      <c r="P3093" s="602"/>
    </row>
    <row r="3094" ht="15.75" customHeight="1">
      <c r="A3094" s="1"/>
      <c r="B3094" s="511"/>
      <c r="C3094" s="604"/>
      <c r="D3094" s="513"/>
      <c r="E3094" s="514"/>
      <c r="F3094" s="514"/>
      <c r="G3094" s="514"/>
      <c r="H3094" s="514"/>
      <c r="I3094" s="514"/>
      <c r="J3094" s="511"/>
      <c r="K3094" s="511"/>
      <c r="L3094" s="511"/>
      <c r="M3094" s="511"/>
      <c r="N3094" s="511"/>
      <c r="O3094" s="511"/>
      <c r="P3094" s="602"/>
    </row>
    <row r="3095" ht="15.75" customHeight="1">
      <c r="A3095" s="1"/>
      <c r="B3095" s="511"/>
      <c r="C3095" s="604"/>
      <c r="D3095" s="513"/>
      <c r="E3095" s="514"/>
      <c r="F3095" s="514"/>
      <c r="G3095" s="514"/>
      <c r="H3095" s="514"/>
      <c r="I3095" s="514"/>
      <c r="J3095" s="511"/>
      <c r="K3095" s="511"/>
      <c r="L3095" s="511"/>
      <c r="M3095" s="511"/>
      <c r="N3095" s="511"/>
      <c r="O3095" s="511"/>
      <c r="P3095" s="602"/>
    </row>
    <row r="3096" ht="15.75" customHeight="1">
      <c r="A3096" s="1"/>
      <c r="B3096" s="511"/>
      <c r="C3096" s="603">
        <v>25.0</v>
      </c>
      <c r="D3096" s="513"/>
      <c r="E3096" s="514"/>
      <c r="F3096" s="514"/>
      <c r="G3096" s="514"/>
      <c r="H3096" s="514"/>
      <c r="I3096" s="514"/>
      <c r="J3096" s="511"/>
      <c r="K3096" s="511"/>
      <c r="L3096" s="511"/>
      <c r="M3096" s="511"/>
      <c r="N3096" s="511"/>
      <c r="O3096" s="511"/>
      <c r="P3096" s="602"/>
    </row>
    <row r="3097" ht="15.75" customHeight="1">
      <c r="A3097" s="1"/>
      <c r="B3097" s="511"/>
      <c r="C3097" s="604"/>
      <c r="D3097" s="513"/>
      <c r="E3097" s="514"/>
      <c r="F3097" s="514"/>
      <c r="G3097" s="514"/>
      <c r="H3097" s="514"/>
      <c r="I3097" s="514"/>
      <c r="J3097" s="511"/>
      <c r="K3097" s="511"/>
      <c r="L3097" s="511"/>
      <c r="M3097" s="511"/>
      <c r="N3097" s="511"/>
      <c r="O3097" s="511"/>
      <c r="P3097" s="602"/>
    </row>
    <row r="3098" ht="15.75" customHeight="1">
      <c r="A3098" s="1"/>
      <c r="B3098" s="511"/>
      <c r="C3098" s="604"/>
      <c r="D3098" s="513"/>
      <c r="E3098" s="514"/>
      <c r="F3098" s="514"/>
      <c r="G3098" s="514"/>
      <c r="H3098" s="514"/>
      <c r="I3098" s="514"/>
      <c r="J3098" s="511"/>
      <c r="K3098" s="511"/>
      <c r="L3098" s="511"/>
      <c r="M3098" s="511"/>
      <c r="N3098" s="511"/>
      <c r="O3098" s="511"/>
      <c r="P3098" s="602"/>
    </row>
    <row r="3099" ht="15.75" customHeight="1">
      <c r="A3099" s="1"/>
      <c r="B3099" s="511"/>
      <c r="C3099" s="604"/>
      <c r="D3099" s="513"/>
      <c r="E3099" s="514"/>
      <c r="F3099" s="514"/>
      <c r="G3099" s="514"/>
      <c r="H3099" s="514"/>
      <c r="I3099" s="514"/>
      <c r="J3099" s="511"/>
      <c r="K3099" s="511"/>
      <c r="L3099" s="511"/>
      <c r="M3099" s="511"/>
      <c r="N3099" s="511"/>
      <c r="O3099" s="511"/>
      <c r="P3099" s="602"/>
    </row>
    <row r="3100" ht="15.75" customHeight="1">
      <c r="A3100" s="1"/>
      <c r="B3100" s="511"/>
      <c r="C3100" s="604"/>
      <c r="D3100" s="513"/>
      <c r="E3100" s="514"/>
      <c r="F3100" s="514"/>
      <c r="G3100" s="514"/>
      <c r="H3100" s="514"/>
      <c r="I3100" s="514"/>
      <c r="J3100" s="511"/>
      <c r="K3100" s="511"/>
      <c r="L3100" s="511"/>
      <c r="M3100" s="511"/>
      <c r="N3100" s="511"/>
      <c r="O3100" s="511"/>
      <c r="P3100" s="602"/>
    </row>
    <row r="3101" ht="15.75" customHeight="1">
      <c r="A3101" s="1"/>
      <c r="B3101" s="511"/>
      <c r="C3101" s="604"/>
      <c r="D3101" s="513"/>
      <c r="E3101" s="514"/>
      <c r="F3101" s="514"/>
      <c r="G3101" s="514"/>
      <c r="H3101" s="514"/>
      <c r="I3101" s="514"/>
      <c r="J3101" s="511"/>
      <c r="K3101" s="511"/>
      <c r="L3101" s="511"/>
      <c r="M3101" s="511"/>
      <c r="N3101" s="511"/>
      <c r="O3101" s="511"/>
      <c r="P3101" s="602"/>
    </row>
    <row r="3102" ht="15.75" customHeight="1">
      <c r="A3102" s="1"/>
      <c r="B3102" s="511"/>
      <c r="C3102" s="604"/>
      <c r="D3102" s="513"/>
      <c r="E3102" s="514"/>
      <c r="F3102" s="514"/>
      <c r="G3102" s="514"/>
      <c r="H3102" s="514"/>
      <c r="I3102" s="514"/>
      <c r="J3102" s="511"/>
      <c r="K3102" s="511"/>
      <c r="L3102" s="511"/>
      <c r="M3102" s="511"/>
      <c r="N3102" s="511"/>
      <c r="O3102" s="511"/>
      <c r="P3102" s="602"/>
    </row>
    <row r="3103" ht="15.75" customHeight="1">
      <c r="A3103" s="1"/>
      <c r="B3103" s="511"/>
      <c r="C3103" s="604"/>
      <c r="D3103" s="513"/>
      <c r="E3103" s="514"/>
      <c r="F3103" s="514"/>
      <c r="G3103" s="514"/>
      <c r="H3103" s="514"/>
      <c r="I3103" s="514"/>
      <c r="J3103" s="511"/>
      <c r="K3103" s="511"/>
      <c r="L3103" s="511"/>
      <c r="M3103" s="511"/>
      <c r="N3103" s="511"/>
      <c r="O3103" s="511"/>
      <c r="P3103" s="602"/>
    </row>
    <row r="3104" ht="15.75" customHeight="1">
      <c r="A3104" s="1"/>
      <c r="B3104" s="511"/>
      <c r="C3104" s="604"/>
      <c r="D3104" s="513"/>
      <c r="E3104" s="514"/>
      <c r="F3104" s="514"/>
      <c r="G3104" s="514"/>
      <c r="H3104" s="514"/>
      <c r="I3104" s="514"/>
      <c r="J3104" s="511"/>
      <c r="K3104" s="511"/>
      <c r="L3104" s="511"/>
      <c r="M3104" s="511"/>
      <c r="N3104" s="511"/>
      <c r="O3104" s="511"/>
      <c r="P3104" s="602"/>
    </row>
    <row r="3105" ht="15.75" customHeight="1">
      <c r="A3105" s="1"/>
      <c r="B3105" s="511"/>
      <c r="C3105" s="604"/>
      <c r="D3105" s="513"/>
      <c r="E3105" s="514"/>
      <c r="F3105" s="514"/>
      <c r="G3105" s="514"/>
      <c r="H3105" s="514"/>
      <c r="I3105" s="514"/>
      <c r="J3105" s="511"/>
      <c r="K3105" s="511"/>
      <c r="L3105" s="511"/>
      <c r="M3105" s="511"/>
      <c r="N3105" s="511"/>
      <c r="O3105" s="511"/>
      <c r="P3105" s="602"/>
    </row>
    <row r="3106" ht="15.75" customHeight="1">
      <c r="A3106" s="1"/>
      <c r="B3106" s="511"/>
      <c r="C3106" s="604"/>
      <c r="D3106" s="513"/>
      <c r="E3106" s="514"/>
      <c r="F3106" s="514"/>
      <c r="G3106" s="514"/>
      <c r="H3106" s="514"/>
      <c r="I3106" s="514"/>
      <c r="J3106" s="511"/>
      <c r="K3106" s="511"/>
      <c r="L3106" s="511"/>
      <c r="M3106" s="511"/>
      <c r="N3106" s="511"/>
      <c r="O3106" s="511"/>
      <c r="P3106" s="602"/>
    </row>
    <row r="3107" ht="15.75" customHeight="1">
      <c r="A3107" s="1"/>
      <c r="B3107" s="511"/>
      <c r="C3107" s="604"/>
      <c r="D3107" s="513"/>
      <c r="E3107" s="514"/>
      <c r="F3107" s="514"/>
      <c r="G3107" s="514"/>
      <c r="H3107" s="514"/>
      <c r="I3107" s="514"/>
      <c r="J3107" s="511"/>
      <c r="K3107" s="511"/>
      <c r="L3107" s="511"/>
      <c r="M3107" s="511"/>
      <c r="N3107" s="511"/>
      <c r="O3107" s="511"/>
      <c r="P3107" s="602"/>
    </row>
    <row r="3108" ht="15.75" customHeight="1">
      <c r="A3108" s="1"/>
      <c r="B3108" s="511"/>
      <c r="C3108" s="604"/>
      <c r="D3108" s="513"/>
      <c r="E3108" s="514"/>
      <c r="F3108" s="514"/>
      <c r="G3108" s="514"/>
      <c r="H3108" s="514"/>
      <c r="I3108" s="514"/>
      <c r="J3108" s="511"/>
      <c r="K3108" s="511"/>
      <c r="L3108" s="511"/>
      <c r="M3108" s="511"/>
      <c r="N3108" s="511"/>
      <c r="O3108" s="511"/>
      <c r="P3108" s="602"/>
    </row>
    <row r="3109" ht="15.75" customHeight="1">
      <c r="A3109" s="1"/>
      <c r="B3109" s="511"/>
      <c r="C3109" s="604"/>
      <c r="D3109" s="513"/>
      <c r="E3109" s="514"/>
      <c r="F3109" s="514"/>
      <c r="G3109" s="514"/>
      <c r="H3109" s="514"/>
      <c r="I3109" s="514"/>
      <c r="J3109" s="511"/>
      <c r="K3109" s="511"/>
      <c r="L3109" s="511"/>
      <c r="M3109" s="511"/>
      <c r="N3109" s="511"/>
      <c r="O3109" s="511"/>
      <c r="P3109" s="602"/>
    </row>
    <row r="3110" ht="15.75" customHeight="1">
      <c r="A3110" s="1"/>
      <c r="B3110" s="511"/>
      <c r="C3110" s="603">
        <v>0.0</v>
      </c>
      <c r="D3110" s="513"/>
      <c r="E3110" s="514"/>
      <c r="F3110" s="514"/>
      <c r="G3110" s="514"/>
      <c r="H3110" s="514"/>
      <c r="I3110" s="514"/>
      <c r="J3110" s="511"/>
      <c r="K3110" s="511"/>
      <c r="L3110" s="511"/>
      <c r="M3110" s="511"/>
      <c r="N3110" s="511"/>
      <c r="O3110" s="511"/>
      <c r="P3110" s="602"/>
    </row>
    <row r="3111" ht="15.75" customHeight="1">
      <c r="A3111" s="1"/>
      <c r="B3111" s="511"/>
      <c r="C3111" s="604"/>
      <c r="D3111" s="513"/>
      <c r="E3111" s="514"/>
      <c r="F3111" s="514"/>
      <c r="G3111" s="514"/>
      <c r="H3111" s="514"/>
      <c r="I3111" s="514"/>
      <c r="J3111" s="511"/>
      <c r="K3111" s="511"/>
      <c r="L3111" s="511"/>
      <c r="M3111" s="511"/>
      <c r="N3111" s="511"/>
      <c r="O3111" s="511"/>
      <c r="P3111" s="602"/>
    </row>
    <row r="3112" ht="15.75" customHeight="1">
      <c r="A3112" s="1"/>
      <c r="B3112" s="511"/>
      <c r="C3112" s="604"/>
      <c r="D3112" s="513"/>
      <c r="E3112" s="514"/>
      <c r="F3112" s="514"/>
      <c r="G3112" s="514"/>
      <c r="H3112" s="514"/>
      <c r="I3112" s="514"/>
      <c r="J3112" s="511"/>
      <c r="K3112" s="511"/>
      <c r="L3112" s="511"/>
      <c r="M3112" s="511"/>
      <c r="N3112" s="511"/>
      <c r="O3112" s="511"/>
      <c r="P3112" s="602"/>
    </row>
    <row r="3113" ht="15.75" customHeight="1">
      <c r="A3113" s="1"/>
      <c r="B3113" s="511"/>
      <c r="C3113" s="604"/>
      <c r="D3113" s="513"/>
      <c r="E3113" s="514"/>
      <c r="F3113" s="514"/>
      <c r="G3113" s="514"/>
      <c r="H3113" s="514"/>
      <c r="I3113" s="514"/>
      <c r="J3113" s="511"/>
      <c r="K3113" s="511"/>
      <c r="L3113" s="511"/>
      <c r="M3113" s="511"/>
      <c r="N3113" s="511"/>
      <c r="O3113" s="511"/>
      <c r="P3113" s="602"/>
    </row>
    <row r="3114" ht="15.75" customHeight="1">
      <c r="A3114" s="1"/>
      <c r="B3114" s="511"/>
      <c r="C3114" s="604"/>
      <c r="D3114" s="513"/>
      <c r="E3114" s="514"/>
      <c r="F3114" s="514"/>
      <c r="G3114" s="514"/>
      <c r="H3114" s="514"/>
      <c r="I3114" s="514"/>
      <c r="J3114" s="511"/>
      <c r="K3114" s="511"/>
      <c r="L3114" s="511"/>
      <c r="M3114" s="511"/>
      <c r="N3114" s="511"/>
      <c r="O3114" s="511"/>
      <c r="P3114" s="602"/>
    </row>
    <row r="3115" ht="15.75" customHeight="1">
      <c r="A3115" s="1"/>
      <c r="B3115" s="511"/>
      <c r="C3115" s="604"/>
      <c r="D3115" s="513"/>
      <c r="E3115" s="514"/>
      <c r="F3115" s="514"/>
      <c r="G3115" s="514"/>
      <c r="H3115" s="514"/>
      <c r="I3115" s="514"/>
      <c r="J3115" s="511"/>
      <c r="K3115" s="511"/>
      <c r="L3115" s="511"/>
      <c r="M3115" s="511"/>
      <c r="N3115" s="511"/>
      <c r="O3115" s="511"/>
      <c r="P3115" s="602"/>
    </row>
    <row r="3116" ht="15.75" customHeight="1">
      <c r="A3116" s="1"/>
      <c r="B3116" s="511"/>
      <c r="C3116" s="604"/>
      <c r="D3116" s="513"/>
      <c r="E3116" s="514"/>
      <c r="F3116" s="514"/>
      <c r="G3116" s="514"/>
      <c r="H3116" s="514"/>
      <c r="I3116" s="514"/>
      <c r="J3116" s="511"/>
      <c r="K3116" s="511"/>
      <c r="L3116" s="511"/>
      <c r="M3116" s="511"/>
      <c r="N3116" s="511"/>
      <c r="O3116" s="511"/>
      <c r="P3116" s="602"/>
    </row>
    <row r="3117" ht="15.75" customHeight="1">
      <c r="A3117" s="1"/>
      <c r="B3117" s="511"/>
      <c r="C3117" s="604"/>
      <c r="D3117" s="513"/>
      <c r="E3117" s="514"/>
      <c r="F3117" s="514"/>
      <c r="G3117" s="514"/>
      <c r="H3117" s="514"/>
      <c r="I3117" s="514"/>
      <c r="J3117" s="511"/>
      <c r="K3117" s="511"/>
      <c r="L3117" s="511"/>
      <c r="M3117" s="511"/>
      <c r="N3117" s="511"/>
      <c r="O3117" s="511"/>
      <c r="P3117" s="602"/>
    </row>
    <row r="3118" ht="15.75" customHeight="1">
      <c r="A3118" s="1"/>
      <c r="B3118" s="511"/>
      <c r="C3118" s="604"/>
      <c r="D3118" s="513"/>
      <c r="E3118" s="514"/>
      <c r="F3118" s="514"/>
      <c r="G3118" s="514"/>
      <c r="H3118" s="514"/>
      <c r="I3118" s="514"/>
      <c r="J3118" s="511"/>
      <c r="K3118" s="511"/>
      <c r="L3118" s="511"/>
      <c r="M3118" s="511"/>
      <c r="N3118" s="511"/>
      <c r="O3118" s="511"/>
      <c r="P3118" s="602"/>
    </row>
    <row r="3119" ht="15.75" customHeight="1">
      <c r="A3119" s="1"/>
      <c r="B3119" s="511"/>
      <c r="C3119" s="604"/>
      <c r="D3119" s="513"/>
      <c r="E3119" s="514"/>
      <c r="F3119" s="514"/>
      <c r="G3119" s="514"/>
      <c r="H3119" s="514"/>
      <c r="I3119" s="514"/>
      <c r="J3119" s="511"/>
      <c r="K3119" s="511"/>
      <c r="L3119" s="511"/>
      <c r="M3119" s="511"/>
      <c r="N3119" s="511"/>
      <c r="O3119" s="511"/>
      <c r="P3119" s="602"/>
    </row>
    <row r="3120" ht="15.75" customHeight="1">
      <c r="A3120" s="1"/>
      <c r="B3120" s="511"/>
      <c r="C3120" s="604"/>
      <c r="D3120" s="513"/>
      <c r="E3120" s="514"/>
      <c r="F3120" s="514"/>
      <c r="G3120" s="514"/>
      <c r="H3120" s="514"/>
      <c r="I3120" s="514"/>
      <c r="J3120" s="511"/>
      <c r="K3120" s="511"/>
      <c r="L3120" s="511"/>
      <c r="M3120" s="511"/>
      <c r="N3120" s="511"/>
      <c r="O3120" s="511"/>
      <c r="P3120" s="602"/>
    </row>
    <row r="3121" ht="15.75" customHeight="1">
      <c r="A3121" s="1"/>
      <c r="B3121" s="511"/>
      <c r="C3121" s="604"/>
      <c r="D3121" s="513"/>
      <c r="E3121" s="514"/>
      <c r="F3121" s="514"/>
      <c r="G3121" s="514"/>
      <c r="H3121" s="514"/>
      <c r="I3121" s="514"/>
      <c r="J3121" s="511"/>
      <c r="K3121" s="511"/>
      <c r="L3121" s="511"/>
      <c r="M3121" s="511"/>
      <c r="N3121" s="511"/>
      <c r="O3121" s="511"/>
      <c r="P3121" s="602"/>
    </row>
    <row r="3122" ht="15.75" customHeight="1">
      <c r="A3122" s="1"/>
      <c r="B3122" s="511"/>
      <c r="C3122" s="604"/>
      <c r="D3122" s="513"/>
      <c r="E3122" s="514"/>
      <c r="F3122" s="514"/>
      <c r="G3122" s="514"/>
      <c r="H3122" s="514"/>
      <c r="I3122" s="514"/>
      <c r="J3122" s="511"/>
      <c r="K3122" s="511"/>
      <c r="L3122" s="511"/>
      <c r="M3122" s="511"/>
      <c r="N3122" s="511"/>
      <c r="O3122" s="511"/>
      <c r="P3122" s="602"/>
    </row>
    <row r="3123" ht="15.75" customHeight="1">
      <c r="A3123" s="1"/>
      <c r="B3123" s="511"/>
      <c r="C3123" s="604"/>
      <c r="D3123" s="513"/>
      <c r="E3123" s="514"/>
      <c r="F3123" s="514"/>
      <c r="G3123" s="514"/>
      <c r="H3123" s="514"/>
      <c r="I3123" s="514"/>
      <c r="J3123" s="511"/>
      <c r="K3123" s="511"/>
      <c r="L3123" s="511"/>
      <c r="M3123" s="511"/>
      <c r="N3123" s="511"/>
      <c r="O3123" s="511"/>
      <c r="P3123" s="602"/>
    </row>
    <row r="3124" ht="15.75" customHeight="1">
      <c r="A3124" s="1"/>
      <c r="B3124" s="511"/>
      <c r="C3124" s="603">
        <v>25.0</v>
      </c>
      <c r="D3124" s="513"/>
      <c r="E3124" s="514"/>
      <c r="F3124" s="514"/>
      <c r="G3124" s="514"/>
      <c r="H3124" s="514"/>
      <c r="I3124" s="514"/>
      <c r="J3124" s="511"/>
      <c r="K3124" s="511"/>
      <c r="L3124" s="511"/>
      <c r="M3124" s="511"/>
      <c r="N3124" s="511"/>
      <c r="O3124" s="511"/>
      <c r="P3124" s="602"/>
    </row>
    <row r="3125" ht="15.75" customHeight="1">
      <c r="A3125" s="1"/>
      <c r="B3125" s="511"/>
      <c r="C3125" s="604"/>
      <c r="D3125" s="513"/>
      <c r="E3125" s="514"/>
      <c r="F3125" s="514"/>
      <c r="G3125" s="514"/>
      <c r="H3125" s="514"/>
      <c r="I3125" s="514"/>
      <c r="J3125" s="511"/>
      <c r="K3125" s="511"/>
      <c r="L3125" s="511"/>
      <c r="M3125" s="511"/>
      <c r="N3125" s="511"/>
      <c r="O3125" s="511"/>
      <c r="P3125" s="602"/>
    </row>
    <row r="3126" ht="15.75" customHeight="1">
      <c r="A3126" s="1"/>
      <c r="B3126" s="511"/>
      <c r="C3126" s="604"/>
      <c r="D3126" s="513"/>
      <c r="E3126" s="514"/>
      <c r="F3126" s="514"/>
      <c r="G3126" s="514"/>
      <c r="H3126" s="514"/>
      <c r="I3126" s="514"/>
      <c r="J3126" s="511"/>
      <c r="K3126" s="511"/>
      <c r="L3126" s="511"/>
      <c r="M3126" s="511"/>
      <c r="N3126" s="511"/>
      <c r="O3126" s="511"/>
      <c r="P3126" s="602"/>
    </row>
    <row r="3127" ht="15.75" customHeight="1">
      <c r="A3127" s="1"/>
      <c r="B3127" s="511"/>
      <c r="C3127" s="604"/>
      <c r="D3127" s="513"/>
      <c r="E3127" s="514"/>
      <c r="F3127" s="514"/>
      <c r="G3127" s="514"/>
      <c r="H3127" s="514"/>
      <c r="I3127" s="514"/>
      <c r="J3127" s="511"/>
      <c r="K3127" s="511"/>
      <c r="L3127" s="511"/>
      <c r="M3127" s="511"/>
      <c r="N3127" s="511"/>
      <c r="O3127" s="511"/>
      <c r="P3127" s="602"/>
    </row>
    <row r="3128" ht="15.75" customHeight="1">
      <c r="A3128" s="1"/>
      <c r="B3128" s="511"/>
      <c r="C3128" s="604"/>
      <c r="D3128" s="513"/>
      <c r="E3128" s="514"/>
      <c r="F3128" s="514"/>
      <c r="G3128" s="514"/>
      <c r="H3128" s="514"/>
      <c r="I3128" s="514"/>
      <c r="J3128" s="511"/>
      <c r="K3128" s="511"/>
      <c r="L3128" s="511"/>
      <c r="M3128" s="511"/>
      <c r="N3128" s="511"/>
      <c r="O3128" s="511"/>
      <c r="P3128" s="602"/>
    </row>
    <row r="3129" ht="15.75" customHeight="1">
      <c r="A3129" s="1"/>
      <c r="B3129" s="511"/>
      <c r="C3129" s="604"/>
      <c r="D3129" s="513"/>
      <c r="E3129" s="514"/>
      <c r="F3129" s="514"/>
      <c r="G3129" s="514"/>
      <c r="H3129" s="514"/>
      <c r="I3129" s="514"/>
      <c r="J3129" s="511"/>
      <c r="K3129" s="511"/>
      <c r="L3129" s="511"/>
      <c r="M3129" s="511"/>
      <c r="N3129" s="511"/>
      <c r="O3129" s="511"/>
      <c r="P3129" s="602"/>
    </row>
    <row r="3130" ht="15.75" customHeight="1">
      <c r="A3130" s="1"/>
      <c r="B3130" s="511"/>
      <c r="C3130" s="604"/>
      <c r="D3130" s="513"/>
      <c r="E3130" s="514"/>
      <c r="F3130" s="514"/>
      <c r="G3130" s="514"/>
      <c r="H3130" s="514"/>
      <c r="I3130" s="514"/>
      <c r="J3130" s="511"/>
      <c r="K3130" s="511"/>
      <c r="L3130" s="511"/>
      <c r="M3130" s="511"/>
      <c r="N3130" s="511"/>
      <c r="O3130" s="511"/>
      <c r="P3130" s="602"/>
    </row>
    <row r="3131" ht="15.75" customHeight="1">
      <c r="A3131" s="1"/>
      <c r="B3131" s="511"/>
      <c r="C3131" s="604"/>
      <c r="D3131" s="513"/>
      <c r="E3131" s="514"/>
      <c r="F3131" s="514"/>
      <c r="G3131" s="514"/>
      <c r="H3131" s="514"/>
      <c r="I3131" s="514"/>
      <c r="J3131" s="511"/>
      <c r="K3131" s="511"/>
      <c r="L3131" s="511"/>
      <c r="M3131" s="511"/>
      <c r="N3131" s="511"/>
      <c r="O3131" s="511"/>
      <c r="P3131" s="602"/>
    </row>
    <row r="3132" ht="15.75" customHeight="1">
      <c r="A3132" s="1"/>
      <c r="B3132" s="511"/>
      <c r="C3132" s="604"/>
      <c r="D3132" s="513"/>
      <c r="E3132" s="514"/>
      <c r="F3132" s="514"/>
      <c r="G3132" s="514"/>
      <c r="H3132" s="514"/>
      <c r="I3132" s="514"/>
      <c r="J3132" s="511"/>
      <c r="K3132" s="511"/>
      <c r="L3132" s="511"/>
      <c r="M3132" s="511"/>
      <c r="N3132" s="511"/>
      <c r="O3132" s="511"/>
      <c r="P3132" s="602"/>
    </row>
    <row r="3133" ht="15.75" customHeight="1">
      <c r="A3133" s="1"/>
      <c r="B3133" s="511"/>
      <c r="C3133" s="604"/>
      <c r="D3133" s="513"/>
      <c r="E3133" s="514"/>
      <c r="F3133" s="514"/>
      <c r="G3133" s="514"/>
      <c r="H3133" s="514"/>
      <c r="I3133" s="514"/>
      <c r="J3133" s="511"/>
      <c r="K3133" s="511"/>
      <c r="L3133" s="511"/>
      <c r="M3133" s="511"/>
      <c r="N3133" s="511"/>
      <c r="O3133" s="511"/>
      <c r="P3133" s="602"/>
    </row>
    <row r="3134" ht="15.75" customHeight="1">
      <c r="A3134" s="1"/>
      <c r="B3134" s="511"/>
      <c r="C3134" s="604"/>
      <c r="D3134" s="513"/>
      <c r="E3134" s="514"/>
      <c r="F3134" s="514"/>
      <c r="G3134" s="514"/>
      <c r="H3134" s="514"/>
      <c r="I3134" s="514"/>
      <c r="J3134" s="511"/>
      <c r="K3134" s="511"/>
      <c r="L3134" s="511"/>
      <c r="M3134" s="511"/>
      <c r="N3134" s="511"/>
      <c r="O3134" s="511"/>
      <c r="P3134" s="602"/>
    </row>
    <row r="3135" ht="15.75" customHeight="1">
      <c r="A3135" s="1"/>
      <c r="B3135" s="511"/>
      <c r="C3135" s="604"/>
      <c r="D3135" s="513"/>
      <c r="E3135" s="514"/>
      <c r="F3135" s="514"/>
      <c r="G3135" s="514"/>
      <c r="H3135" s="514"/>
      <c r="I3135" s="514"/>
      <c r="J3135" s="511"/>
      <c r="K3135" s="511"/>
      <c r="L3135" s="511"/>
      <c r="M3135" s="511"/>
      <c r="N3135" s="511"/>
      <c r="O3135" s="511"/>
      <c r="P3135" s="602"/>
    </row>
    <row r="3136" ht="15.75" customHeight="1">
      <c r="A3136" s="1"/>
      <c r="B3136" s="511"/>
      <c r="C3136" s="604"/>
      <c r="D3136" s="513"/>
      <c r="E3136" s="514"/>
      <c r="F3136" s="514"/>
      <c r="G3136" s="514"/>
      <c r="H3136" s="514"/>
      <c r="I3136" s="514"/>
      <c r="J3136" s="511"/>
      <c r="K3136" s="511"/>
      <c r="L3136" s="511"/>
      <c r="M3136" s="511"/>
      <c r="N3136" s="511"/>
      <c r="O3136" s="511"/>
      <c r="P3136" s="602"/>
    </row>
    <row r="3137" ht="15.75" customHeight="1">
      <c r="A3137" s="1"/>
      <c r="B3137" s="511"/>
      <c r="C3137" s="604"/>
      <c r="D3137" s="513"/>
      <c r="E3137" s="514"/>
      <c r="F3137" s="514"/>
      <c r="G3137" s="514"/>
      <c r="H3137" s="514"/>
      <c r="I3137" s="514"/>
      <c r="J3137" s="511"/>
      <c r="K3137" s="511"/>
      <c r="L3137" s="511"/>
      <c r="M3137" s="511"/>
      <c r="N3137" s="511"/>
      <c r="O3137" s="511"/>
      <c r="P3137" s="602"/>
    </row>
    <row r="3138" ht="15.75" customHeight="1">
      <c r="A3138" s="1"/>
      <c r="B3138" s="511"/>
      <c r="C3138" s="603">
        <v>24.5</v>
      </c>
      <c r="D3138" s="513"/>
      <c r="E3138" s="514"/>
      <c r="F3138" s="514"/>
      <c r="G3138" s="514"/>
      <c r="H3138" s="514"/>
      <c r="I3138" s="514"/>
      <c r="J3138" s="511"/>
      <c r="K3138" s="511"/>
      <c r="L3138" s="511"/>
      <c r="M3138" s="511"/>
      <c r="N3138" s="511"/>
      <c r="O3138" s="511"/>
      <c r="P3138" s="602"/>
    </row>
    <row r="3139" ht="15.75" customHeight="1">
      <c r="A3139" s="1"/>
      <c r="B3139" s="511"/>
      <c r="C3139" s="604"/>
      <c r="D3139" s="513"/>
      <c r="E3139" s="514"/>
      <c r="F3139" s="514"/>
      <c r="G3139" s="514"/>
      <c r="H3139" s="514"/>
      <c r="I3139" s="514"/>
      <c r="J3139" s="511"/>
      <c r="K3139" s="511"/>
      <c r="L3139" s="511"/>
      <c r="M3139" s="511"/>
      <c r="N3139" s="511"/>
      <c r="O3139" s="511"/>
      <c r="P3139" s="602"/>
    </row>
    <row r="3140" ht="15.75" customHeight="1">
      <c r="A3140" s="1"/>
      <c r="B3140" s="511"/>
      <c r="C3140" s="604"/>
      <c r="D3140" s="513"/>
      <c r="E3140" s="514"/>
      <c r="F3140" s="514"/>
      <c r="G3140" s="514"/>
      <c r="H3140" s="514"/>
      <c r="I3140" s="514"/>
      <c r="J3140" s="511"/>
      <c r="K3140" s="511"/>
      <c r="L3140" s="511"/>
      <c r="M3140" s="511"/>
      <c r="N3140" s="511"/>
      <c r="O3140" s="511"/>
      <c r="P3140" s="602"/>
    </row>
    <row r="3141" ht="15.75" customHeight="1">
      <c r="A3141" s="1"/>
      <c r="B3141" s="511"/>
      <c r="C3141" s="604"/>
      <c r="D3141" s="513"/>
      <c r="E3141" s="514"/>
      <c r="F3141" s="514"/>
      <c r="G3141" s="514"/>
      <c r="H3141" s="514"/>
      <c r="I3141" s="514"/>
      <c r="J3141" s="511"/>
      <c r="K3141" s="511"/>
      <c r="L3141" s="511"/>
      <c r="M3141" s="511"/>
      <c r="N3141" s="511"/>
      <c r="O3141" s="511"/>
      <c r="P3141" s="602"/>
    </row>
    <row r="3142" ht="15.75" customHeight="1">
      <c r="A3142" s="1"/>
      <c r="B3142" s="511"/>
      <c r="C3142" s="604"/>
      <c r="D3142" s="513"/>
      <c r="E3142" s="514"/>
      <c r="F3142" s="514"/>
      <c r="G3142" s="514"/>
      <c r="H3142" s="514"/>
      <c r="I3142" s="514"/>
      <c r="J3142" s="511"/>
      <c r="K3142" s="511"/>
      <c r="L3142" s="511"/>
      <c r="M3142" s="511"/>
      <c r="N3142" s="511"/>
      <c r="O3142" s="511"/>
      <c r="P3142" s="602"/>
    </row>
    <row r="3143" ht="15.75" customHeight="1">
      <c r="A3143" s="1"/>
      <c r="B3143" s="511"/>
      <c r="C3143" s="604"/>
      <c r="D3143" s="513"/>
      <c r="E3143" s="514"/>
      <c r="F3143" s="514"/>
      <c r="G3143" s="514"/>
      <c r="H3143" s="514"/>
      <c r="I3143" s="514"/>
      <c r="J3143" s="511"/>
      <c r="K3143" s="511"/>
      <c r="L3143" s="511"/>
      <c r="M3143" s="511"/>
      <c r="N3143" s="511"/>
      <c r="O3143" s="511"/>
      <c r="P3143" s="602"/>
    </row>
    <row r="3144" ht="15.75" customHeight="1">
      <c r="A3144" s="1"/>
      <c r="B3144" s="511"/>
      <c r="C3144" s="604"/>
      <c r="D3144" s="513"/>
      <c r="E3144" s="514"/>
      <c r="F3144" s="514"/>
      <c r="G3144" s="514"/>
      <c r="H3144" s="514"/>
      <c r="I3144" s="514"/>
      <c r="J3144" s="511"/>
      <c r="K3144" s="511"/>
      <c r="L3144" s="511"/>
      <c r="M3144" s="511"/>
      <c r="N3144" s="511"/>
      <c r="O3144" s="511"/>
      <c r="P3144" s="602"/>
    </row>
    <row r="3145" ht="15.75" customHeight="1">
      <c r="A3145" s="1"/>
      <c r="B3145" s="511"/>
      <c r="C3145" s="604"/>
      <c r="D3145" s="513"/>
      <c r="E3145" s="514"/>
      <c r="F3145" s="514"/>
      <c r="G3145" s="514"/>
      <c r="H3145" s="514"/>
      <c r="I3145" s="514"/>
      <c r="J3145" s="511"/>
      <c r="K3145" s="511"/>
      <c r="L3145" s="511"/>
      <c r="M3145" s="511"/>
      <c r="N3145" s="511"/>
      <c r="O3145" s="511"/>
      <c r="P3145" s="602"/>
    </row>
    <row r="3146" ht="15.75" customHeight="1">
      <c r="A3146" s="1"/>
      <c r="B3146" s="511"/>
      <c r="C3146" s="604"/>
      <c r="D3146" s="513"/>
      <c r="E3146" s="514"/>
      <c r="F3146" s="514"/>
      <c r="G3146" s="514"/>
      <c r="H3146" s="514"/>
      <c r="I3146" s="514"/>
      <c r="J3146" s="511"/>
      <c r="K3146" s="511"/>
      <c r="L3146" s="511"/>
      <c r="M3146" s="511"/>
      <c r="N3146" s="511"/>
      <c r="O3146" s="511"/>
      <c r="P3146" s="602"/>
    </row>
    <row r="3147" ht="15.75" customHeight="1">
      <c r="A3147" s="1"/>
      <c r="B3147" s="511"/>
      <c r="C3147" s="604"/>
      <c r="D3147" s="513"/>
      <c r="E3147" s="514"/>
      <c r="F3147" s="514"/>
      <c r="G3147" s="514"/>
      <c r="H3147" s="514"/>
      <c r="I3147" s="514"/>
      <c r="J3147" s="511"/>
      <c r="K3147" s="511"/>
      <c r="L3147" s="511"/>
      <c r="M3147" s="511"/>
      <c r="N3147" s="511"/>
      <c r="O3147" s="511"/>
      <c r="P3147" s="602"/>
    </row>
    <row r="3148" ht="15.75" customHeight="1">
      <c r="A3148" s="1"/>
      <c r="B3148" s="511"/>
      <c r="C3148" s="604"/>
      <c r="D3148" s="513"/>
      <c r="E3148" s="514"/>
      <c r="F3148" s="514"/>
      <c r="G3148" s="514"/>
      <c r="H3148" s="514"/>
      <c r="I3148" s="514"/>
      <c r="J3148" s="511"/>
      <c r="K3148" s="511"/>
      <c r="L3148" s="511"/>
      <c r="M3148" s="511"/>
      <c r="N3148" s="511"/>
      <c r="O3148" s="511"/>
      <c r="P3148" s="602"/>
    </row>
    <row r="3149" ht="15.75" customHeight="1">
      <c r="A3149" s="1"/>
      <c r="B3149" s="511"/>
      <c r="C3149" s="604"/>
      <c r="D3149" s="513"/>
      <c r="E3149" s="514"/>
      <c r="F3149" s="514"/>
      <c r="G3149" s="514"/>
      <c r="H3149" s="514"/>
      <c r="I3149" s="514"/>
      <c r="J3149" s="511"/>
      <c r="K3149" s="511"/>
      <c r="L3149" s="511"/>
      <c r="M3149" s="511"/>
      <c r="N3149" s="511"/>
      <c r="O3149" s="511"/>
      <c r="P3149" s="602"/>
    </row>
    <row r="3150" ht="15.75" customHeight="1">
      <c r="A3150" s="1"/>
      <c r="B3150" s="511"/>
      <c r="C3150" s="604"/>
      <c r="D3150" s="513"/>
      <c r="E3150" s="514"/>
      <c r="F3150" s="514"/>
      <c r="G3150" s="514"/>
      <c r="H3150" s="514"/>
      <c r="I3150" s="514"/>
      <c r="J3150" s="511"/>
      <c r="K3150" s="511"/>
      <c r="L3150" s="511"/>
      <c r="M3150" s="511"/>
      <c r="N3150" s="511"/>
      <c r="O3150" s="511"/>
      <c r="P3150" s="602"/>
    </row>
    <row r="3151" ht="15.75" customHeight="1">
      <c r="A3151" s="1"/>
      <c r="B3151" s="511"/>
      <c r="C3151" s="604"/>
      <c r="D3151" s="513"/>
      <c r="E3151" s="514"/>
      <c r="F3151" s="514"/>
      <c r="G3151" s="514"/>
      <c r="H3151" s="514"/>
      <c r="I3151" s="514"/>
      <c r="J3151" s="511"/>
      <c r="K3151" s="511"/>
      <c r="L3151" s="511"/>
      <c r="M3151" s="511"/>
      <c r="N3151" s="511"/>
      <c r="O3151" s="511"/>
      <c r="P3151" s="602"/>
    </row>
    <row r="3152" ht="15.75" customHeight="1">
      <c r="A3152" s="1"/>
      <c r="B3152" s="511"/>
      <c r="C3152" s="603">
        <v>17.5</v>
      </c>
      <c r="D3152" s="513"/>
      <c r="E3152" s="514"/>
      <c r="F3152" s="514"/>
      <c r="G3152" s="514"/>
      <c r="H3152" s="514"/>
      <c r="I3152" s="514"/>
      <c r="J3152" s="511"/>
      <c r="K3152" s="511"/>
      <c r="L3152" s="511"/>
      <c r="M3152" s="511"/>
      <c r="N3152" s="511"/>
      <c r="O3152" s="511"/>
      <c r="P3152" s="602"/>
    </row>
    <row r="3153" ht="15.75" customHeight="1">
      <c r="A3153" s="1"/>
      <c r="B3153" s="511"/>
      <c r="C3153" s="604"/>
      <c r="D3153" s="513"/>
      <c r="E3153" s="514"/>
      <c r="F3153" s="514"/>
      <c r="G3153" s="514"/>
      <c r="H3153" s="514"/>
      <c r="I3153" s="514"/>
      <c r="J3153" s="511"/>
      <c r="K3153" s="511"/>
      <c r="L3153" s="511"/>
      <c r="M3153" s="511"/>
      <c r="N3153" s="511"/>
      <c r="O3153" s="511"/>
      <c r="P3153" s="602"/>
    </row>
    <row r="3154" ht="15.75" customHeight="1">
      <c r="A3154" s="1"/>
      <c r="B3154" s="511"/>
      <c r="C3154" s="604"/>
      <c r="D3154" s="513"/>
      <c r="E3154" s="514"/>
      <c r="F3154" s="514"/>
      <c r="G3154" s="514"/>
      <c r="H3154" s="514"/>
      <c r="I3154" s="514"/>
      <c r="J3154" s="511"/>
      <c r="K3154" s="511"/>
      <c r="L3154" s="511"/>
      <c r="M3154" s="511"/>
      <c r="N3154" s="511"/>
      <c r="O3154" s="511"/>
      <c r="P3154" s="602"/>
    </row>
    <row r="3155" ht="15.75" customHeight="1">
      <c r="A3155" s="1"/>
      <c r="B3155" s="511"/>
      <c r="C3155" s="604"/>
      <c r="D3155" s="513"/>
      <c r="E3155" s="514"/>
      <c r="F3155" s="514"/>
      <c r="G3155" s="514"/>
      <c r="H3155" s="514"/>
      <c r="I3155" s="514"/>
      <c r="J3155" s="511"/>
      <c r="K3155" s="511"/>
      <c r="L3155" s="511"/>
      <c r="M3155" s="511"/>
      <c r="N3155" s="511"/>
      <c r="O3155" s="511"/>
      <c r="P3155" s="602"/>
    </row>
    <row r="3156" ht="15.75" customHeight="1">
      <c r="A3156" s="1"/>
      <c r="B3156" s="511"/>
      <c r="C3156" s="604"/>
      <c r="D3156" s="513"/>
      <c r="E3156" s="514"/>
      <c r="F3156" s="514"/>
      <c r="G3156" s="514"/>
      <c r="H3156" s="514"/>
      <c r="I3156" s="514"/>
      <c r="J3156" s="511"/>
      <c r="K3156" s="511"/>
      <c r="L3156" s="511"/>
      <c r="M3156" s="511"/>
      <c r="N3156" s="511"/>
      <c r="O3156" s="511"/>
      <c r="P3156" s="602"/>
    </row>
    <row r="3157" ht="15.75" customHeight="1">
      <c r="A3157" s="1"/>
      <c r="B3157" s="511"/>
      <c r="C3157" s="604"/>
      <c r="D3157" s="513"/>
      <c r="E3157" s="514"/>
      <c r="F3157" s="514"/>
      <c r="G3157" s="514"/>
      <c r="H3157" s="514"/>
      <c r="I3157" s="514"/>
      <c r="J3157" s="511"/>
      <c r="K3157" s="511"/>
      <c r="L3157" s="511"/>
      <c r="M3157" s="511"/>
      <c r="N3157" s="511"/>
      <c r="O3157" s="511"/>
      <c r="P3157" s="602"/>
    </row>
    <row r="3158" ht="15.75" customHeight="1">
      <c r="A3158" s="1"/>
      <c r="B3158" s="511"/>
      <c r="C3158" s="604"/>
      <c r="D3158" s="513"/>
      <c r="E3158" s="514"/>
      <c r="F3158" s="514"/>
      <c r="G3158" s="514"/>
      <c r="H3158" s="514"/>
      <c r="I3158" s="514"/>
      <c r="J3158" s="511"/>
      <c r="K3158" s="511"/>
      <c r="L3158" s="511"/>
      <c r="M3158" s="511"/>
      <c r="N3158" s="511"/>
      <c r="O3158" s="511"/>
      <c r="P3158" s="602"/>
    </row>
    <row r="3159" ht="15.75" customHeight="1">
      <c r="A3159" s="1"/>
      <c r="B3159" s="511"/>
      <c r="C3159" s="604"/>
      <c r="D3159" s="513"/>
      <c r="E3159" s="514"/>
      <c r="F3159" s="514"/>
      <c r="G3159" s="514"/>
      <c r="H3159" s="514"/>
      <c r="I3159" s="514"/>
      <c r="J3159" s="511"/>
      <c r="K3159" s="511"/>
      <c r="L3159" s="511"/>
      <c r="M3159" s="511"/>
      <c r="N3159" s="511"/>
      <c r="O3159" s="511"/>
      <c r="P3159" s="602"/>
    </row>
    <row r="3160" ht="15.75" customHeight="1">
      <c r="A3160" s="1"/>
      <c r="B3160" s="511"/>
      <c r="C3160" s="604"/>
      <c r="D3160" s="513"/>
      <c r="E3160" s="514"/>
      <c r="F3160" s="514"/>
      <c r="G3160" s="514"/>
      <c r="H3160" s="514"/>
      <c r="I3160" s="514"/>
      <c r="J3160" s="511"/>
      <c r="K3160" s="511"/>
      <c r="L3160" s="511"/>
      <c r="M3160" s="511"/>
      <c r="N3160" s="511"/>
      <c r="O3160" s="511"/>
      <c r="P3160" s="602"/>
    </row>
    <row r="3161" ht="15.75" customHeight="1">
      <c r="A3161" s="1"/>
      <c r="B3161" s="511"/>
      <c r="C3161" s="604"/>
      <c r="D3161" s="513"/>
      <c r="E3161" s="514"/>
      <c r="F3161" s="514"/>
      <c r="G3161" s="514"/>
      <c r="H3161" s="514"/>
      <c r="I3161" s="514"/>
      <c r="J3161" s="511"/>
      <c r="K3161" s="511"/>
      <c r="L3161" s="511"/>
      <c r="M3161" s="511"/>
      <c r="N3161" s="511"/>
      <c r="O3161" s="511"/>
      <c r="P3161" s="602"/>
    </row>
    <row r="3162" ht="15.75" customHeight="1">
      <c r="A3162" s="1"/>
      <c r="B3162" s="511"/>
      <c r="C3162" s="604"/>
      <c r="D3162" s="513"/>
      <c r="E3162" s="514"/>
      <c r="F3162" s="514"/>
      <c r="G3162" s="514"/>
      <c r="H3162" s="514"/>
      <c r="I3162" s="514"/>
      <c r="J3162" s="511"/>
      <c r="K3162" s="511"/>
      <c r="L3162" s="511"/>
      <c r="M3162" s="511"/>
      <c r="N3162" s="511"/>
      <c r="O3162" s="511"/>
      <c r="P3162" s="602"/>
    </row>
    <row r="3163" ht="15.75" customHeight="1">
      <c r="A3163" s="1"/>
      <c r="B3163" s="511"/>
      <c r="C3163" s="604"/>
      <c r="D3163" s="513"/>
      <c r="E3163" s="514"/>
      <c r="F3163" s="514"/>
      <c r="G3163" s="514"/>
      <c r="H3163" s="514"/>
      <c r="I3163" s="514"/>
      <c r="J3163" s="511"/>
      <c r="K3163" s="511"/>
      <c r="L3163" s="511"/>
      <c r="M3163" s="511"/>
      <c r="N3163" s="511"/>
      <c r="O3163" s="511"/>
      <c r="P3163" s="602"/>
    </row>
    <row r="3164" ht="15.75" customHeight="1">
      <c r="A3164" s="1"/>
      <c r="B3164" s="511"/>
      <c r="C3164" s="604"/>
      <c r="D3164" s="513"/>
      <c r="E3164" s="514"/>
      <c r="F3164" s="514"/>
      <c r="G3164" s="514"/>
      <c r="H3164" s="514"/>
      <c r="I3164" s="514"/>
      <c r="J3164" s="511"/>
      <c r="K3164" s="511"/>
      <c r="L3164" s="511"/>
      <c r="M3164" s="511"/>
      <c r="N3164" s="511"/>
      <c r="O3164" s="511"/>
      <c r="P3164" s="602"/>
    </row>
    <row r="3165" ht="15.75" customHeight="1">
      <c r="A3165" s="1"/>
      <c r="B3165" s="511"/>
      <c r="C3165" s="604"/>
      <c r="D3165" s="513"/>
      <c r="E3165" s="514"/>
      <c r="F3165" s="514"/>
      <c r="G3165" s="514"/>
      <c r="H3165" s="514"/>
      <c r="I3165" s="514"/>
      <c r="J3165" s="511"/>
      <c r="K3165" s="511"/>
      <c r="L3165" s="511"/>
      <c r="M3165" s="511"/>
      <c r="N3165" s="511"/>
      <c r="O3165" s="511"/>
      <c r="P3165" s="602"/>
    </row>
    <row r="3166" ht="15.75" customHeight="1">
      <c r="A3166" s="1"/>
      <c r="B3166" s="511"/>
      <c r="C3166" s="603">
        <v>22.5</v>
      </c>
      <c r="D3166" s="513"/>
      <c r="E3166" s="514"/>
      <c r="F3166" s="514"/>
      <c r="G3166" s="514"/>
      <c r="H3166" s="514"/>
      <c r="I3166" s="514"/>
      <c r="J3166" s="511"/>
      <c r="K3166" s="511"/>
      <c r="L3166" s="511"/>
      <c r="M3166" s="511"/>
      <c r="N3166" s="511"/>
      <c r="O3166" s="511"/>
      <c r="P3166" s="602"/>
    </row>
    <row r="3167" ht="15.75" customHeight="1">
      <c r="A3167" s="1"/>
      <c r="B3167" s="511"/>
      <c r="C3167" s="604"/>
      <c r="D3167" s="513"/>
      <c r="E3167" s="514"/>
      <c r="F3167" s="514"/>
      <c r="G3167" s="514"/>
      <c r="H3167" s="514"/>
      <c r="I3167" s="514"/>
      <c r="J3167" s="511"/>
      <c r="K3167" s="511"/>
      <c r="L3167" s="511"/>
      <c r="M3167" s="511"/>
      <c r="N3167" s="511"/>
      <c r="O3167" s="511"/>
      <c r="P3167" s="602"/>
    </row>
    <row r="3168" ht="15.75" customHeight="1">
      <c r="A3168" s="1"/>
      <c r="B3168" s="511"/>
      <c r="C3168" s="604"/>
      <c r="D3168" s="513"/>
      <c r="E3168" s="514"/>
      <c r="F3168" s="514"/>
      <c r="G3168" s="514"/>
      <c r="H3168" s="514"/>
      <c r="I3168" s="514"/>
      <c r="J3168" s="511"/>
      <c r="K3168" s="511"/>
      <c r="L3168" s="511"/>
      <c r="M3168" s="511"/>
      <c r="N3168" s="511"/>
      <c r="O3168" s="511"/>
      <c r="P3168" s="602"/>
    </row>
    <row r="3169" ht="15.75" customHeight="1">
      <c r="A3169" s="1"/>
      <c r="B3169" s="511"/>
      <c r="C3169" s="604"/>
      <c r="D3169" s="513"/>
      <c r="E3169" s="514"/>
      <c r="F3169" s="514"/>
      <c r="G3169" s="514"/>
      <c r="H3169" s="514"/>
      <c r="I3169" s="514"/>
      <c r="J3169" s="511"/>
      <c r="K3169" s="511"/>
      <c r="L3169" s="511"/>
      <c r="M3169" s="511"/>
      <c r="N3169" s="511"/>
      <c r="O3169" s="511"/>
      <c r="P3169" s="602"/>
    </row>
    <row r="3170" ht="15.75" customHeight="1">
      <c r="A3170" s="1"/>
      <c r="B3170" s="511"/>
      <c r="C3170" s="604"/>
      <c r="D3170" s="513"/>
      <c r="E3170" s="514"/>
      <c r="F3170" s="514"/>
      <c r="G3170" s="514"/>
      <c r="H3170" s="514"/>
      <c r="I3170" s="514"/>
      <c r="J3170" s="511"/>
      <c r="K3170" s="511"/>
      <c r="L3170" s="511"/>
      <c r="M3170" s="511"/>
      <c r="N3170" s="511"/>
      <c r="O3170" s="511"/>
      <c r="P3170" s="602"/>
    </row>
    <row r="3171" ht="15.75" customHeight="1">
      <c r="A3171" s="1"/>
      <c r="B3171" s="511"/>
      <c r="C3171" s="604"/>
      <c r="D3171" s="513"/>
      <c r="E3171" s="514"/>
      <c r="F3171" s="514"/>
      <c r="G3171" s="514"/>
      <c r="H3171" s="514"/>
      <c r="I3171" s="514"/>
      <c r="J3171" s="511"/>
      <c r="K3171" s="511"/>
      <c r="L3171" s="511"/>
      <c r="M3171" s="511"/>
      <c r="N3171" s="511"/>
      <c r="O3171" s="511"/>
      <c r="P3171" s="602"/>
    </row>
    <row r="3172" ht="15.75" customHeight="1">
      <c r="A3172" s="1"/>
      <c r="B3172" s="511"/>
      <c r="C3172" s="604"/>
      <c r="D3172" s="513"/>
      <c r="E3172" s="514"/>
      <c r="F3172" s="514"/>
      <c r="G3172" s="514"/>
      <c r="H3172" s="514"/>
      <c r="I3172" s="514"/>
      <c r="J3172" s="511"/>
      <c r="K3172" s="511"/>
      <c r="L3172" s="511"/>
      <c r="M3172" s="511"/>
      <c r="N3172" s="511"/>
      <c r="O3172" s="511"/>
      <c r="P3172" s="602"/>
    </row>
    <row r="3173" ht="15.75" customHeight="1">
      <c r="A3173" s="1"/>
      <c r="B3173" s="511"/>
      <c r="C3173" s="604"/>
      <c r="D3173" s="513"/>
      <c r="E3173" s="514"/>
      <c r="F3173" s="514"/>
      <c r="G3173" s="514"/>
      <c r="H3173" s="514"/>
      <c r="I3173" s="514"/>
      <c r="J3173" s="511"/>
      <c r="K3173" s="511"/>
      <c r="L3173" s="511"/>
      <c r="M3173" s="511"/>
      <c r="N3173" s="511"/>
      <c r="O3173" s="511"/>
      <c r="P3173" s="602"/>
    </row>
    <row r="3174" ht="15.75" customHeight="1">
      <c r="A3174" s="1"/>
      <c r="B3174" s="511"/>
      <c r="C3174" s="604"/>
      <c r="D3174" s="513"/>
      <c r="E3174" s="514"/>
      <c r="F3174" s="514"/>
      <c r="G3174" s="514"/>
      <c r="H3174" s="514"/>
      <c r="I3174" s="514"/>
      <c r="J3174" s="511"/>
      <c r="K3174" s="511"/>
      <c r="L3174" s="511"/>
      <c r="M3174" s="511"/>
      <c r="N3174" s="511"/>
      <c r="O3174" s="511"/>
      <c r="P3174" s="602"/>
    </row>
    <row r="3175" ht="15.75" customHeight="1">
      <c r="A3175" s="1"/>
      <c r="B3175" s="511"/>
      <c r="C3175" s="604"/>
      <c r="D3175" s="513"/>
      <c r="E3175" s="514"/>
      <c r="F3175" s="514"/>
      <c r="G3175" s="514"/>
      <c r="H3175" s="514"/>
      <c r="I3175" s="514"/>
      <c r="J3175" s="511"/>
      <c r="K3175" s="511"/>
      <c r="L3175" s="511"/>
      <c r="M3175" s="511"/>
      <c r="N3175" s="511"/>
      <c r="O3175" s="511"/>
      <c r="P3175" s="602"/>
    </row>
    <row r="3176" ht="15.75" customHeight="1">
      <c r="A3176" s="1"/>
      <c r="B3176" s="511"/>
      <c r="C3176" s="604"/>
      <c r="D3176" s="513"/>
      <c r="E3176" s="514"/>
      <c r="F3176" s="514"/>
      <c r="G3176" s="514"/>
      <c r="H3176" s="514"/>
      <c r="I3176" s="514"/>
      <c r="J3176" s="511"/>
      <c r="K3176" s="511"/>
      <c r="L3176" s="511"/>
      <c r="M3176" s="511"/>
      <c r="N3176" s="511"/>
      <c r="O3176" s="511"/>
      <c r="P3176" s="602"/>
    </row>
    <row r="3177" ht="15.75" customHeight="1">
      <c r="A3177" s="1"/>
      <c r="B3177" s="511"/>
      <c r="C3177" s="604"/>
      <c r="D3177" s="513"/>
      <c r="E3177" s="514"/>
      <c r="F3177" s="514"/>
      <c r="G3177" s="514"/>
      <c r="H3177" s="514"/>
      <c r="I3177" s="514"/>
      <c r="J3177" s="511"/>
      <c r="K3177" s="511"/>
      <c r="L3177" s="511"/>
      <c r="M3177" s="511"/>
      <c r="N3177" s="511"/>
      <c r="O3177" s="511"/>
      <c r="P3177" s="602"/>
    </row>
    <row r="3178" ht="15.75" customHeight="1">
      <c r="A3178" s="1"/>
      <c r="B3178" s="511"/>
      <c r="C3178" s="604"/>
      <c r="D3178" s="513"/>
      <c r="E3178" s="514"/>
      <c r="F3178" s="514"/>
      <c r="G3178" s="514"/>
      <c r="H3178" s="514"/>
      <c r="I3178" s="514"/>
      <c r="J3178" s="511"/>
      <c r="K3178" s="511"/>
      <c r="L3178" s="511"/>
      <c r="M3178" s="511"/>
      <c r="N3178" s="511"/>
      <c r="O3178" s="511"/>
      <c r="P3178" s="602"/>
    </row>
    <row r="3179" ht="15.75" customHeight="1">
      <c r="A3179" s="1"/>
      <c r="B3179" s="511"/>
      <c r="C3179" s="604"/>
      <c r="D3179" s="513"/>
      <c r="E3179" s="514"/>
      <c r="F3179" s="514"/>
      <c r="G3179" s="514"/>
      <c r="H3179" s="514"/>
      <c r="I3179" s="514"/>
      <c r="J3179" s="511"/>
      <c r="K3179" s="511"/>
      <c r="L3179" s="511"/>
      <c r="M3179" s="511"/>
      <c r="N3179" s="511"/>
      <c r="O3179" s="511"/>
      <c r="P3179" s="602"/>
    </row>
    <row r="3180" ht="15.75" customHeight="1">
      <c r="A3180" s="1"/>
      <c r="B3180" s="511"/>
      <c r="C3180" s="603">
        <v>22.5</v>
      </c>
      <c r="D3180" s="513"/>
      <c r="E3180" s="514"/>
      <c r="F3180" s="514"/>
      <c r="G3180" s="514"/>
      <c r="H3180" s="514"/>
      <c r="I3180" s="514"/>
      <c r="J3180" s="511"/>
      <c r="K3180" s="511"/>
      <c r="L3180" s="511"/>
      <c r="M3180" s="511"/>
      <c r="N3180" s="511"/>
      <c r="O3180" s="511"/>
      <c r="P3180" s="602"/>
    </row>
    <row r="3181" ht="15.75" customHeight="1">
      <c r="A3181" s="1"/>
      <c r="B3181" s="511"/>
      <c r="C3181" s="604"/>
      <c r="D3181" s="513"/>
      <c r="E3181" s="514"/>
      <c r="F3181" s="514"/>
      <c r="G3181" s="514"/>
      <c r="H3181" s="514"/>
      <c r="I3181" s="514"/>
      <c r="J3181" s="511"/>
      <c r="K3181" s="511"/>
      <c r="L3181" s="511"/>
      <c r="M3181" s="511"/>
      <c r="N3181" s="511"/>
      <c r="O3181" s="511"/>
      <c r="P3181" s="602"/>
    </row>
    <row r="3182" ht="15.75" customHeight="1">
      <c r="A3182" s="1"/>
      <c r="B3182" s="511"/>
      <c r="C3182" s="604"/>
      <c r="D3182" s="513"/>
      <c r="E3182" s="514"/>
      <c r="F3182" s="514"/>
      <c r="G3182" s="514"/>
      <c r="H3182" s="514"/>
      <c r="I3182" s="514"/>
      <c r="J3182" s="511"/>
      <c r="K3182" s="511"/>
      <c r="L3182" s="511"/>
      <c r="M3182" s="511"/>
      <c r="N3182" s="511"/>
      <c r="O3182" s="511"/>
      <c r="P3182" s="602"/>
    </row>
    <row r="3183" ht="15.75" customHeight="1">
      <c r="A3183" s="1"/>
      <c r="B3183" s="511"/>
      <c r="C3183" s="604"/>
      <c r="D3183" s="513"/>
      <c r="E3183" s="514"/>
      <c r="F3183" s="514"/>
      <c r="G3183" s="514"/>
      <c r="H3183" s="514"/>
      <c r="I3183" s="514"/>
      <c r="J3183" s="511"/>
      <c r="K3183" s="511"/>
      <c r="L3183" s="511"/>
      <c r="M3183" s="511"/>
      <c r="N3183" s="511"/>
      <c r="O3183" s="511"/>
      <c r="P3183" s="602"/>
    </row>
    <row r="3184" ht="15.75" customHeight="1">
      <c r="A3184" s="1"/>
      <c r="B3184" s="511"/>
      <c r="C3184" s="604"/>
      <c r="D3184" s="513"/>
      <c r="E3184" s="514"/>
      <c r="F3184" s="514"/>
      <c r="G3184" s="514"/>
      <c r="H3184" s="514"/>
      <c r="I3184" s="514"/>
      <c r="J3184" s="511"/>
      <c r="K3184" s="511"/>
      <c r="L3184" s="511"/>
      <c r="M3184" s="511"/>
      <c r="N3184" s="511"/>
      <c r="O3184" s="511"/>
      <c r="P3184" s="602"/>
    </row>
    <row r="3185" ht="15.75" customHeight="1">
      <c r="A3185" s="1"/>
      <c r="B3185" s="511"/>
      <c r="C3185" s="604"/>
      <c r="D3185" s="513"/>
      <c r="E3185" s="514"/>
      <c r="F3185" s="514"/>
      <c r="G3185" s="514"/>
      <c r="H3185" s="514"/>
      <c r="I3185" s="514"/>
      <c r="J3185" s="511"/>
      <c r="K3185" s="511"/>
      <c r="L3185" s="511"/>
      <c r="M3185" s="511"/>
      <c r="N3185" s="511"/>
      <c r="O3185" s="511"/>
      <c r="P3185" s="602"/>
    </row>
    <row r="3186" ht="15.75" customHeight="1">
      <c r="A3186" s="1"/>
      <c r="B3186" s="511"/>
      <c r="C3186" s="604"/>
      <c r="D3186" s="513"/>
      <c r="E3186" s="514"/>
      <c r="F3186" s="514"/>
      <c r="G3186" s="514"/>
      <c r="H3186" s="514"/>
      <c r="I3186" s="514"/>
      <c r="J3186" s="511"/>
      <c r="K3186" s="511"/>
      <c r="L3186" s="511"/>
      <c r="M3186" s="511"/>
      <c r="N3186" s="511"/>
      <c r="O3186" s="511"/>
      <c r="P3186" s="602"/>
    </row>
    <row r="3187" ht="15.75" customHeight="1">
      <c r="A3187" s="1"/>
      <c r="B3187" s="511"/>
      <c r="C3187" s="604"/>
      <c r="D3187" s="513"/>
      <c r="E3187" s="514"/>
      <c r="F3187" s="514"/>
      <c r="G3187" s="514"/>
      <c r="H3187" s="514"/>
      <c r="I3187" s="514"/>
      <c r="J3187" s="511"/>
      <c r="K3187" s="511"/>
      <c r="L3187" s="511"/>
      <c r="M3187" s="511"/>
      <c r="N3187" s="511"/>
      <c r="O3187" s="511"/>
      <c r="P3187" s="602"/>
    </row>
    <row r="3188" ht="15.75" customHeight="1">
      <c r="A3188" s="1"/>
      <c r="B3188" s="511"/>
      <c r="C3188" s="604"/>
      <c r="D3188" s="513"/>
      <c r="E3188" s="514"/>
      <c r="F3188" s="514"/>
      <c r="G3188" s="514"/>
      <c r="H3188" s="514"/>
      <c r="I3188" s="514"/>
      <c r="J3188" s="511"/>
      <c r="K3188" s="511"/>
      <c r="L3188" s="511"/>
      <c r="M3188" s="511"/>
      <c r="N3188" s="511"/>
      <c r="O3188" s="511"/>
      <c r="P3188" s="602"/>
    </row>
    <row r="3189" ht="15.75" customHeight="1">
      <c r="A3189" s="1"/>
      <c r="B3189" s="511"/>
      <c r="C3189" s="604"/>
      <c r="D3189" s="513"/>
      <c r="E3189" s="514"/>
      <c r="F3189" s="514"/>
      <c r="G3189" s="514"/>
      <c r="H3189" s="514"/>
      <c r="I3189" s="514"/>
      <c r="J3189" s="511"/>
      <c r="K3189" s="511"/>
      <c r="L3189" s="511"/>
      <c r="M3189" s="511"/>
      <c r="N3189" s="511"/>
      <c r="O3189" s="511"/>
      <c r="P3189" s="602"/>
    </row>
    <row r="3190" ht="15.75" customHeight="1">
      <c r="A3190" s="1"/>
      <c r="B3190" s="511"/>
      <c r="C3190" s="604"/>
      <c r="D3190" s="513"/>
      <c r="E3190" s="514"/>
      <c r="F3190" s="514"/>
      <c r="G3190" s="514"/>
      <c r="H3190" s="514"/>
      <c r="I3190" s="514"/>
      <c r="J3190" s="511"/>
      <c r="K3190" s="511"/>
      <c r="L3190" s="511"/>
      <c r="M3190" s="511"/>
      <c r="N3190" s="511"/>
      <c r="O3190" s="511"/>
      <c r="P3190" s="602"/>
    </row>
    <row r="3191" ht="15.75" customHeight="1">
      <c r="A3191" s="1"/>
      <c r="B3191" s="511"/>
      <c r="C3191" s="604"/>
      <c r="D3191" s="513"/>
      <c r="E3191" s="514"/>
      <c r="F3191" s="514"/>
      <c r="G3191" s="514"/>
      <c r="H3191" s="514"/>
      <c r="I3191" s="514"/>
      <c r="J3191" s="511"/>
      <c r="K3191" s="511"/>
      <c r="L3191" s="511"/>
      <c r="M3191" s="511"/>
      <c r="N3191" s="511"/>
      <c r="O3191" s="511"/>
      <c r="P3191" s="602"/>
    </row>
    <row r="3192" ht="15.75" customHeight="1">
      <c r="A3192" s="1"/>
      <c r="B3192" s="511"/>
      <c r="C3192" s="604"/>
      <c r="D3192" s="513"/>
      <c r="E3192" s="514"/>
      <c r="F3192" s="514"/>
      <c r="G3192" s="514"/>
      <c r="H3192" s="514"/>
      <c r="I3192" s="514"/>
      <c r="J3192" s="511"/>
      <c r="K3192" s="511"/>
      <c r="L3192" s="511"/>
      <c r="M3192" s="511"/>
      <c r="N3192" s="511"/>
      <c r="O3192" s="511"/>
      <c r="P3192" s="602"/>
    </row>
    <row r="3193" ht="15.75" customHeight="1">
      <c r="A3193" s="1"/>
      <c r="B3193" s="511"/>
      <c r="C3193" s="604"/>
      <c r="D3193" s="513"/>
      <c r="E3193" s="514"/>
      <c r="F3193" s="514"/>
      <c r="G3193" s="514"/>
      <c r="H3193" s="514"/>
      <c r="I3193" s="514"/>
      <c r="J3193" s="511"/>
      <c r="K3193" s="511"/>
      <c r="L3193" s="511"/>
      <c r="M3193" s="511"/>
      <c r="N3193" s="511"/>
      <c r="O3193" s="511"/>
      <c r="P3193" s="602"/>
    </row>
    <row r="3194" ht="15.75" customHeight="1">
      <c r="A3194" s="1"/>
      <c r="B3194" s="511"/>
      <c r="C3194" s="603">
        <v>24.7</v>
      </c>
      <c r="D3194" s="513"/>
      <c r="E3194" s="514"/>
      <c r="F3194" s="514"/>
      <c r="G3194" s="514"/>
      <c r="H3194" s="514"/>
      <c r="I3194" s="514"/>
      <c r="J3194" s="511"/>
      <c r="K3194" s="511"/>
      <c r="L3194" s="511"/>
      <c r="M3194" s="511"/>
      <c r="N3194" s="511"/>
      <c r="O3194" s="511"/>
      <c r="P3194" s="602"/>
    </row>
    <row r="3195" ht="15.75" customHeight="1">
      <c r="A3195" s="1"/>
      <c r="B3195" s="511"/>
      <c r="C3195" s="604"/>
      <c r="D3195" s="513"/>
      <c r="E3195" s="514"/>
      <c r="F3195" s="514"/>
      <c r="G3195" s="514"/>
      <c r="H3195" s="514"/>
      <c r="I3195" s="514"/>
      <c r="J3195" s="511"/>
      <c r="K3195" s="511"/>
      <c r="L3195" s="511"/>
      <c r="M3195" s="511"/>
      <c r="N3195" s="511"/>
      <c r="O3195" s="511"/>
      <c r="P3195" s="602"/>
    </row>
    <row r="3196" ht="15.75" customHeight="1">
      <c r="A3196" s="1"/>
      <c r="B3196" s="511"/>
      <c r="C3196" s="604"/>
      <c r="D3196" s="513"/>
      <c r="E3196" s="514"/>
      <c r="F3196" s="514"/>
      <c r="G3196" s="514"/>
      <c r="H3196" s="514"/>
      <c r="I3196" s="514"/>
      <c r="J3196" s="511"/>
      <c r="K3196" s="511"/>
      <c r="L3196" s="511"/>
      <c r="M3196" s="511"/>
      <c r="N3196" s="511"/>
      <c r="O3196" s="511"/>
      <c r="P3196" s="602"/>
    </row>
    <row r="3197" ht="15.75" customHeight="1">
      <c r="A3197" s="1"/>
      <c r="B3197" s="511"/>
      <c r="C3197" s="604"/>
      <c r="D3197" s="513"/>
      <c r="E3197" s="514"/>
      <c r="F3197" s="514"/>
      <c r="G3197" s="514"/>
      <c r="H3197" s="514"/>
      <c r="I3197" s="514"/>
      <c r="J3197" s="511"/>
      <c r="K3197" s="511"/>
      <c r="L3197" s="511"/>
      <c r="M3197" s="511"/>
      <c r="N3197" s="511"/>
      <c r="O3197" s="511"/>
      <c r="P3197" s="602"/>
    </row>
    <row r="3198" ht="15.75" customHeight="1">
      <c r="A3198" s="1"/>
      <c r="B3198" s="511"/>
      <c r="C3198" s="604"/>
      <c r="D3198" s="513"/>
      <c r="E3198" s="514"/>
      <c r="F3198" s="514"/>
      <c r="G3198" s="514"/>
      <c r="H3198" s="514"/>
      <c r="I3198" s="514"/>
      <c r="J3198" s="511"/>
      <c r="K3198" s="511"/>
      <c r="L3198" s="511"/>
      <c r="M3198" s="511"/>
      <c r="N3198" s="511"/>
      <c r="O3198" s="511"/>
      <c r="P3198" s="602"/>
    </row>
    <row r="3199" ht="15.75" customHeight="1">
      <c r="A3199" s="1"/>
      <c r="B3199" s="511"/>
      <c r="C3199" s="604"/>
      <c r="D3199" s="513"/>
      <c r="E3199" s="514"/>
      <c r="F3199" s="514"/>
      <c r="G3199" s="514"/>
      <c r="H3199" s="514"/>
      <c r="I3199" s="514"/>
      <c r="J3199" s="511"/>
      <c r="K3199" s="511"/>
      <c r="L3199" s="511"/>
      <c r="M3199" s="511"/>
      <c r="N3199" s="511"/>
      <c r="O3199" s="511"/>
      <c r="P3199" s="602"/>
    </row>
    <row r="3200" ht="15.75" customHeight="1">
      <c r="A3200" s="1"/>
      <c r="B3200" s="511"/>
      <c r="C3200" s="604"/>
      <c r="D3200" s="513"/>
      <c r="E3200" s="514"/>
      <c r="F3200" s="514"/>
      <c r="G3200" s="514"/>
      <c r="H3200" s="514"/>
      <c r="I3200" s="514"/>
      <c r="J3200" s="511"/>
      <c r="K3200" s="511"/>
      <c r="L3200" s="511"/>
      <c r="M3200" s="511"/>
      <c r="N3200" s="511"/>
      <c r="O3200" s="511"/>
      <c r="P3200" s="602"/>
    </row>
    <row r="3201" ht="15.75" customHeight="1">
      <c r="A3201" s="1"/>
      <c r="B3201" s="511"/>
      <c r="C3201" s="604"/>
      <c r="D3201" s="513"/>
      <c r="E3201" s="514"/>
      <c r="F3201" s="514"/>
      <c r="G3201" s="514"/>
      <c r="H3201" s="514"/>
      <c r="I3201" s="514"/>
      <c r="J3201" s="511"/>
      <c r="K3201" s="511"/>
      <c r="L3201" s="511"/>
      <c r="M3201" s="511"/>
      <c r="N3201" s="511"/>
      <c r="O3201" s="511"/>
      <c r="P3201" s="602"/>
    </row>
    <row r="3202" ht="15.75" customHeight="1">
      <c r="A3202" s="1"/>
      <c r="B3202" s="511"/>
      <c r="C3202" s="604"/>
      <c r="D3202" s="513"/>
      <c r="E3202" s="514"/>
      <c r="F3202" s="514"/>
      <c r="G3202" s="514"/>
      <c r="H3202" s="514"/>
      <c r="I3202" s="514"/>
      <c r="J3202" s="511"/>
      <c r="K3202" s="511"/>
      <c r="L3202" s="511"/>
      <c r="M3202" s="511"/>
      <c r="N3202" s="511"/>
      <c r="O3202" s="511"/>
      <c r="P3202" s="602"/>
    </row>
    <row r="3203" ht="15.75" customHeight="1">
      <c r="A3203" s="1"/>
      <c r="B3203" s="511"/>
      <c r="C3203" s="604"/>
      <c r="D3203" s="513"/>
      <c r="E3203" s="514"/>
      <c r="F3203" s="514"/>
      <c r="G3203" s="514"/>
      <c r="H3203" s="514"/>
      <c r="I3203" s="514"/>
      <c r="J3203" s="511"/>
      <c r="K3203" s="511"/>
      <c r="L3203" s="511"/>
      <c r="M3203" s="511"/>
      <c r="N3203" s="511"/>
      <c r="O3203" s="511"/>
      <c r="P3203" s="602"/>
    </row>
    <row r="3204" ht="15.75" customHeight="1">
      <c r="A3204" s="1"/>
      <c r="B3204" s="511"/>
      <c r="C3204" s="604"/>
      <c r="D3204" s="513"/>
      <c r="E3204" s="514"/>
      <c r="F3204" s="514"/>
      <c r="G3204" s="514"/>
      <c r="H3204" s="514"/>
      <c r="I3204" s="514"/>
      <c r="J3204" s="511"/>
      <c r="K3204" s="511"/>
      <c r="L3204" s="511"/>
      <c r="M3204" s="511"/>
      <c r="N3204" s="511"/>
      <c r="O3204" s="511"/>
      <c r="P3204" s="602"/>
    </row>
    <row r="3205" ht="15.75" customHeight="1">
      <c r="A3205" s="1"/>
      <c r="B3205" s="511"/>
      <c r="C3205" s="604"/>
      <c r="D3205" s="513"/>
      <c r="E3205" s="514"/>
      <c r="F3205" s="514"/>
      <c r="G3205" s="514"/>
      <c r="H3205" s="514"/>
      <c r="I3205" s="514"/>
      <c r="J3205" s="511"/>
      <c r="K3205" s="511"/>
      <c r="L3205" s="511"/>
      <c r="M3205" s="511"/>
      <c r="N3205" s="511"/>
      <c r="O3205" s="511"/>
      <c r="P3205" s="602"/>
    </row>
    <row r="3206" ht="15.75" customHeight="1">
      <c r="A3206" s="1"/>
      <c r="B3206" s="511"/>
      <c r="C3206" s="604"/>
      <c r="D3206" s="513"/>
      <c r="E3206" s="514"/>
      <c r="F3206" s="514"/>
      <c r="G3206" s="514"/>
      <c r="H3206" s="514"/>
      <c r="I3206" s="514"/>
      <c r="J3206" s="511"/>
      <c r="K3206" s="511"/>
      <c r="L3206" s="511"/>
      <c r="M3206" s="511"/>
      <c r="N3206" s="511"/>
      <c r="O3206" s="511"/>
      <c r="P3206" s="602"/>
    </row>
    <row r="3207" ht="15.75" customHeight="1">
      <c r="A3207" s="1"/>
      <c r="B3207" s="511"/>
      <c r="C3207" s="604"/>
      <c r="D3207" s="513"/>
      <c r="E3207" s="514"/>
      <c r="F3207" s="514"/>
      <c r="G3207" s="514"/>
      <c r="H3207" s="514"/>
      <c r="I3207" s="514"/>
      <c r="J3207" s="511"/>
      <c r="K3207" s="511"/>
      <c r="L3207" s="511"/>
      <c r="M3207" s="511"/>
      <c r="N3207" s="511"/>
      <c r="O3207" s="511"/>
      <c r="P3207" s="602"/>
    </row>
    <row r="3208" ht="15.75" customHeight="1">
      <c r="A3208" s="1"/>
      <c r="B3208" s="511"/>
      <c r="C3208" s="603">
        <v>22.25</v>
      </c>
      <c r="D3208" s="513"/>
      <c r="E3208" s="514"/>
      <c r="F3208" s="514"/>
      <c r="G3208" s="514"/>
      <c r="H3208" s="514"/>
      <c r="I3208" s="514"/>
      <c r="J3208" s="511"/>
      <c r="K3208" s="511"/>
      <c r="L3208" s="511"/>
      <c r="M3208" s="511"/>
      <c r="N3208" s="511"/>
      <c r="O3208" s="511"/>
      <c r="P3208" s="602"/>
    </row>
    <row r="3209" ht="15.75" customHeight="1">
      <c r="A3209" s="1"/>
      <c r="B3209" s="511"/>
      <c r="C3209" s="604"/>
      <c r="D3209" s="513"/>
      <c r="E3209" s="514"/>
      <c r="F3209" s="514"/>
      <c r="G3209" s="514"/>
      <c r="H3209" s="514"/>
      <c r="I3209" s="514"/>
      <c r="J3209" s="511"/>
      <c r="K3209" s="511"/>
      <c r="L3209" s="511"/>
      <c r="M3209" s="511"/>
      <c r="N3209" s="511"/>
      <c r="O3209" s="511"/>
      <c r="P3209" s="602"/>
    </row>
    <row r="3210" ht="15.75" customHeight="1">
      <c r="A3210" s="1"/>
      <c r="B3210" s="511"/>
      <c r="C3210" s="604"/>
      <c r="D3210" s="513"/>
      <c r="E3210" s="514"/>
      <c r="F3210" s="514"/>
      <c r="G3210" s="514"/>
      <c r="H3210" s="514"/>
      <c r="I3210" s="514"/>
      <c r="J3210" s="511"/>
      <c r="K3210" s="511"/>
      <c r="L3210" s="511"/>
      <c r="M3210" s="511"/>
      <c r="N3210" s="511"/>
      <c r="O3210" s="511"/>
      <c r="P3210" s="602"/>
    </row>
    <row r="3211" ht="15.75" customHeight="1">
      <c r="A3211" s="1"/>
      <c r="B3211" s="511"/>
      <c r="C3211" s="604"/>
      <c r="D3211" s="513"/>
      <c r="E3211" s="514"/>
      <c r="F3211" s="514"/>
      <c r="G3211" s="514"/>
      <c r="H3211" s="514"/>
      <c r="I3211" s="514"/>
      <c r="J3211" s="511"/>
      <c r="K3211" s="511"/>
      <c r="L3211" s="511"/>
      <c r="M3211" s="511"/>
      <c r="N3211" s="511"/>
      <c r="O3211" s="511"/>
      <c r="P3211" s="602"/>
    </row>
    <row r="3212" ht="15.75" customHeight="1">
      <c r="A3212" s="1"/>
      <c r="B3212" s="511"/>
      <c r="C3212" s="604"/>
      <c r="D3212" s="513"/>
      <c r="E3212" s="514"/>
      <c r="F3212" s="514"/>
      <c r="G3212" s="514"/>
      <c r="H3212" s="514"/>
      <c r="I3212" s="514"/>
      <c r="J3212" s="511"/>
      <c r="K3212" s="511"/>
      <c r="L3212" s="511"/>
      <c r="M3212" s="511"/>
      <c r="N3212" s="511"/>
      <c r="O3212" s="511"/>
      <c r="P3212" s="602"/>
    </row>
    <row r="3213" ht="15.75" customHeight="1">
      <c r="A3213" s="1"/>
      <c r="B3213" s="511"/>
      <c r="C3213" s="604"/>
      <c r="D3213" s="513"/>
      <c r="E3213" s="514"/>
      <c r="F3213" s="514"/>
      <c r="G3213" s="514"/>
      <c r="H3213" s="514"/>
      <c r="I3213" s="514"/>
      <c r="J3213" s="511"/>
      <c r="K3213" s="511"/>
      <c r="L3213" s="511"/>
      <c r="M3213" s="511"/>
      <c r="N3213" s="511"/>
      <c r="O3213" s="511"/>
      <c r="P3213" s="602"/>
    </row>
    <row r="3214" ht="15.75" customHeight="1">
      <c r="A3214" s="1"/>
      <c r="B3214" s="511"/>
      <c r="C3214" s="604"/>
      <c r="D3214" s="513"/>
      <c r="E3214" s="514"/>
      <c r="F3214" s="514"/>
      <c r="G3214" s="514"/>
      <c r="H3214" s="514"/>
      <c r="I3214" s="514"/>
      <c r="J3214" s="511"/>
      <c r="K3214" s="511"/>
      <c r="L3214" s="511"/>
      <c r="M3214" s="511"/>
      <c r="N3214" s="511"/>
      <c r="O3214" s="511"/>
      <c r="P3214" s="602"/>
    </row>
    <row r="3215" ht="15.75" customHeight="1">
      <c r="A3215" s="1"/>
      <c r="B3215" s="511"/>
      <c r="C3215" s="604"/>
      <c r="D3215" s="513"/>
      <c r="E3215" s="514"/>
      <c r="F3215" s="514"/>
      <c r="G3215" s="514"/>
      <c r="H3215" s="514"/>
      <c r="I3215" s="514"/>
      <c r="J3215" s="511"/>
      <c r="K3215" s="511"/>
      <c r="L3215" s="511"/>
      <c r="M3215" s="511"/>
      <c r="N3215" s="511"/>
      <c r="O3215" s="511"/>
      <c r="P3215" s="602"/>
    </row>
    <row r="3216" ht="15.75" customHeight="1">
      <c r="A3216" s="1"/>
      <c r="B3216" s="511"/>
      <c r="C3216" s="604"/>
      <c r="D3216" s="513"/>
      <c r="E3216" s="514"/>
      <c r="F3216" s="514"/>
      <c r="G3216" s="514"/>
      <c r="H3216" s="514"/>
      <c r="I3216" s="514"/>
      <c r="J3216" s="511"/>
      <c r="K3216" s="511"/>
      <c r="L3216" s="511"/>
      <c r="M3216" s="511"/>
      <c r="N3216" s="511"/>
      <c r="O3216" s="511"/>
      <c r="P3216" s="602"/>
    </row>
    <row r="3217" ht="15.75" customHeight="1">
      <c r="A3217" s="1"/>
      <c r="B3217" s="511"/>
      <c r="C3217" s="604"/>
      <c r="D3217" s="513"/>
      <c r="E3217" s="514"/>
      <c r="F3217" s="514"/>
      <c r="G3217" s="514"/>
      <c r="H3217" s="514"/>
      <c r="I3217" s="514"/>
      <c r="J3217" s="511"/>
      <c r="K3217" s="511"/>
      <c r="L3217" s="511"/>
      <c r="M3217" s="511"/>
      <c r="N3217" s="511"/>
      <c r="O3217" s="511"/>
      <c r="P3217" s="602"/>
    </row>
    <row r="3218" ht="15.75" customHeight="1">
      <c r="A3218" s="1"/>
      <c r="B3218" s="511"/>
      <c r="C3218" s="604"/>
      <c r="D3218" s="513"/>
      <c r="E3218" s="514"/>
      <c r="F3218" s="514"/>
      <c r="G3218" s="514"/>
      <c r="H3218" s="514"/>
      <c r="I3218" s="514"/>
      <c r="J3218" s="511"/>
      <c r="K3218" s="511"/>
      <c r="L3218" s="511"/>
      <c r="M3218" s="511"/>
      <c r="N3218" s="511"/>
      <c r="O3218" s="511"/>
      <c r="P3218" s="602"/>
    </row>
    <row r="3219" ht="15.75" customHeight="1">
      <c r="A3219" s="1"/>
      <c r="B3219" s="511"/>
      <c r="C3219" s="604"/>
      <c r="D3219" s="513"/>
      <c r="E3219" s="514"/>
      <c r="F3219" s="514"/>
      <c r="G3219" s="514"/>
      <c r="H3219" s="514"/>
      <c r="I3219" s="514"/>
      <c r="J3219" s="511"/>
      <c r="K3219" s="511"/>
      <c r="L3219" s="511"/>
      <c r="M3219" s="511"/>
      <c r="N3219" s="511"/>
      <c r="O3219" s="511"/>
      <c r="P3219" s="602"/>
    </row>
    <row r="3220" ht="15.75" customHeight="1">
      <c r="A3220" s="1"/>
      <c r="B3220" s="511"/>
      <c r="C3220" s="604"/>
      <c r="D3220" s="513"/>
      <c r="E3220" s="514"/>
      <c r="F3220" s="514"/>
      <c r="G3220" s="514"/>
      <c r="H3220" s="514"/>
      <c r="I3220" s="514"/>
      <c r="J3220" s="511"/>
      <c r="K3220" s="511"/>
      <c r="L3220" s="511"/>
      <c r="M3220" s="511"/>
      <c r="N3220" s="511"/>
      <c r="O3220" s="511"/>
      <c r="P3220" s="602"/>
    </row>
    <row r="3221" ht="15.75" customHeight="1">
      <c r="A3221" s="1"/>
      <c r="B3221" s="511"/>
      <c r="C3221" s="604"/>
      <c r="D3221" s="513"/>
      <c r="E3221" s="514"/>
      <c r="F3221" s="514"/>
      <c r="G3221" s="514"/>
      <c r="H3221" s="514"/>
      <c r="I3221" s="514"/>
      <c r="J3221" s="511"/>
      <c r="K3221" s="511"/>
      <c r="L3221" s="511"/>
      <c r="M3221" s="511"/>
      <c r="N3221" s="511"/>
      <c r="O3221" s="511"/>
      <c r="P3221" s="602"/>
    </row>
    <row r="3222" ht="15.75" customHeight="1">
      <c r="A3222" s="1"/>
      <c r="B3222" s="511"/>
      <c r="C3222" s="603">
        <v>23.5</v>
      </c>
      <c r="D3222" s="513"/>
      <c r="E3222" s="514"/>
      <c r="F3222" s="514"/>
      <c r="G3222" s="514"/>
      <c r="H3222" s="514"/>
      <c r="I3222" s="514"/>
      <c r="J3222" s="511"/>
      <c r="K3222" s="511"/>
      <c r="L3222" s="511"/>
      <c r="M3222" s="511"/>
      <c r="N3222" s="511"/>
      <c r="O3222" s="511"/>
      <c r="P3222" s="602"/>
    </row>
    <row r="3223" ht="15.75" customHeight="1">
      <c r="A3223" s="1"/>
      <c r="B3223" s="511"/>
      <c r="C3223" s="604"/>
      <c r="D3223" s="513"/>
      <c r="E3223" s="514"/>
      <c r="F3223" s="514"/>
      <c r="G3223" s="514"/>
      <c r="H3223" s="514"/>
      <c r="I3223" s="514"/>
      <c r="J3223" s="511"/>
      <c r="K3223" s="511"/>
      <c r="L3223" s="511"/>
      <c r="M3223" s="511"/>
      <c r="N3223" s="511"/>
      <c r="O3223" s="511"/>
      <c r="P3223" s="602"/>
    </row>
    <row r="3224" ht="15.75" customHeight="1">
      <c r="A3224" s="1"/>
      <c r="B3224" s="511"/>
      <c r="C3224" s="604"/>
      <c r="D3224" s="513"/>
      <c r="E3224" s="514"/>
      <c r="F3224" s="514"/>
      <c r="G3224" s="514"/>
      <c r="H3224" s="514"/>
      <c r="I3224" s="514"/>
      <c r="J3224" s="511"/>
      <c r="K3224" s="511"/>
      <c r="L3224" s="511"/>
      <c r="M3224" s="511"/>
      <c r="N3224" s="511"/>
      <c r="O3224" s="511"/>
      <c r="P3224" s="602"/>
    </row>
    <row r="3225" ht="15.75" customHeight="1">
      <c r="A3225" s="1"/>
      <c r="B3225" s="511"/>
      <c r="C3225" s="604"/>
      <c r="D3225" s="513"/>
      <c r="E3225" s="514"/>
      <c r="F3225" s="514"/>
      <c r="G3225" s="514"/>
      <c r="H3225" s="514"/>
      <c r="I3225" s="514"/>
      <c r="J3225" s="511"/>
      <c r="K3225" s="511"/>
      <c r="L3225" s="511"/>
      <c r="M3225" s="511"/>
      <c r="N3225" s="511"/>
      <c r="O3225" s="511"/>
      <c r="P3225" s="602"/>
    </row>
    <row r="3226" ht="15.75" customHeight="1">
      <c r="A3226" s="1"/>
      <c r="B3226" s="511"/>
      <c r="C3226" s="604"/>
      <c r="D3226" s="513"/>
      <c r="E3226" s="514"/>
      <c r="F3226" s="514"/>
      <c r="G3226" s="514"/>
      <c r="H3226" s="514"/>
      <c r="I3226" s="514"/>
      <c r="J3226" s="511"/>
      <c r="K3226" s="511"/>
      <c r="L3226" s="511"/>
      <c r="M3226" s="511"/>
      <c r="N3226" s="511"/>
      <c r="O3226" s="511"/>
      <c r="P3226" s="602"/>
    </row>
    <row r="3227" ht="15.75" customHeight="1">
      <c r="A3227" s="1"/>
      <c r="B3227" s="511"/>
      <c r="C3227" s="604"/>
      <c r="D3227" s="513"/>
      <c r="E3227" s="514"/>
      <c r="F3227" s="514"/>
      <c r="G3227" s="514"/>
      <c r="H3227" s="514"/>
      <c r="I3227" s="514"/>
      <c r="J3227" s="511"/>
      <c r="K3227" s="511"/>
      <c r="L3227" s="511"/>
      <c r="M3227" s="511"/>
      <c r="N3227" s="511"/>
      <c r="O3227" s="511"/>
      <c r="P3227" s="602"/>
    </row>
    <row r="3228" ht="15.75" customHeight="1">
      <c r="A3228" s="1"/>
      <c r="B3228" s="511"/>
      <c r="C3228" s="604"/>
      <c r="D3228" s="513"/>
      <c r="E3228" s="514"/>
      <c r="F3228" s="514"/>
      <c r="G3228" s="514"/>
      <c r="H3228" s="514"/>
      <c r="I3228" s="514"/>
      <c r="J3228" s="511"/>
      <c r="K3228" s="511"/>
      <c r="L3228" s="511"/>
      <c r="M3228" s="511"/>
      <c r="N3228" s="511"/>
      <c r="O3228" s="511"/>
      <c r="P3228" s="602"/>
    </row>
    <row r="3229" ht="15.75" customHeight="1">
      <c r="A3229" s="1"/>
      <c r="B3229" s="511"/>
      <c r="C3229" s="604"/>
      <c r="D3229" s="513"/>
      <c r="E3229" s="514"/>
      <c r="F3229" s="514"/>
      <c r="G3229" s="514"/>
      <c r="H3229" s="514"/>
      <c r="I3229" s="514"/>
      <c r="J3229" s="511"/>
      <c r="K3229" s="511"/>
      <c r="L3229" s="511"/>
      <c r="M3229" s="511"/>
      <c r="N3229" s="511"/>
      <c r="O3229" s="511"/>
      <c r="P3229" s="602"/>
    </row>
    <row r="3230" ht="15.75" customHeight="1">
      <c r="A3230" s="1"/>
      <c r="B3230" s="511"/>
      <c r="C3230" s="604"/>
      <c r="D3230" s="513"/>
      <c r="E3230" s="514"/>
      <c r="F3230" s="514"/>
      <c r="G3230" s="514"/>
      <c r="H3230" s="514"/>
      <c r="I3230" s="514"/>
      <c r="J3230" s="511"/>
      <c r="K3230" s="511"/>
      <c r="L3230" s="511"/>
      <c r="M3230" s="511"/>
      <c r="N3230" s="511"/>
      <c r="O3230" s="511"/>
      <c r="P3230" s="602"/>
    </row>
    <row r="3231" ht="15.75" customHeight="1">
      <c r="A3231" s="1"/>
      <c r="B3231" s="511"/>
      <c r="C3231" s="604"/>
      <c r="D3231" s="513"/>
      <c r="E3231" s="514"/>
      <c r="F3231" s="514"/>
      <c r="G3231" s="514"/>
      <c r="H3231" s="514"/>
      <c r="I3231" s="514"/>
      <c r="J3231" s="511"/>
      <c r="K3231" s="511"/>
      <c r="L3231" s="511"/>
      <c r="M3231" s="511"/>
      <c r="N3231" s="511"/>
      <c r="O3231" s="511"/>
      <c r="P3231" s="602"/>
    </row>
    <row r="3232" ht="15.75" customHeight="1">
      <c r="A3232" s="1"/>
      <c r="B3232" s="511"/>
      <c r="C3232" s="604"/>
      <c r="D3232" s="513"/>
      <c r="E3232" s="514"/>
      <c r="F3232" s="514"/>
      <c r="G3232" s="514"/>
      <c r="H3232" s="514"/>
      <c r="I3232" s="514"/>
      <c r="J3232" s="511"/>
      <c r="K3232" s="511"/>
      <c r="L3232" s="511"/>
      <c r="M3232" s="511"/>
      <c r="N3232" s="511"/>
      <c r="O3232" s="511"/>
      <c r="P3232" s="602"/>
    </row>
    <row r="3233" ht="15.75" customHeight="1">
      <c r="A3233" s="1"/>
      <c r="B3233" s="511"/>
      <c r="C3233" s="604"/>
      <c r="D3233" s="513"/>
      <c r="E3233" s="514"/>
      <c r="F3233" s="514"/>
      <c r="G3233" s="514"/>
      <c r="H3233" s="514"/>
      <c r="I3233" s="514"/>
      <c r="J3233" s="511"/>
      <c r="K3233" s="511"/>
      <c r="L3233" s="511"/>
      <c r="M3233" s="511"/>
      <c r="N3233" s="511"/>
      <c r="O3233" s="511"/>
      <c r="P3233" s="602"/>
    </row>
    <row r="3234" ht="15.75" customHeight="1">
      <c r="A3234" s="1"/>
      <c r="B3234" s="511"/>
      <c r="C3234" s="604"/>
      <c r="D3234" s="513"/>
      <c r="E3234" s="514"/>
      <c r="F3234" s="514"/>
      <c r="G3234" s="514"/>
      <c r="H3234" s="514"/>
      <c r="I3234" s="514"/>
      <c r="J3234" s="511"/>
      <c r="K3234" s="511"/>
      <c r="L3234" s="511"/>
      <c r="M3234" s="511"/>
      <c r="N3234" s="511"/>
      <c r="O3234" s="511"/>
      <c r="P3234" s="602"/>
    </row>
    <row r="3235" ht="15.75" customHeight="1">
      <c r="A3235" s="1"/>
      <c r="B3235" s="511"/>
      <c r="C3235" s="604"/>
      <c r="D3235" s="513"/>
      <c r="E3235" s="514"/>
      <c r="F3235" s="514"/>
      <c r="G3235" s="514"/>
      <c r="H3235" s="514"/>
      <c r="I3235" s="514"/>
      <c r="J3235" s="511"/>
      <c r="K3235" s="511"/>
      <c r="L3235" s="511"/>
      <c r="M3235" s="511"/>
      <c r="N3235" s="511"/>
      <c r="O3235" s="511"/>
      <c r="P3235" s="602"/>
    </row>
    <row r="3236" ht="15.75" customHeight="1">
      <c r="A3236" s="1"/>
      <c r="B3236" s="511"/>
      <c r="C3236" s="603">
        <v>17.25</v>
      </c>
      <c r="D3236" s="513"/>
      <c r="E3236" s="514"/>
      <c r="F3236" s="514"/>
      <c r="G3236" s="514"/>
      <c r="H3236" s="514"/>
      <c r="I3236" s="514"/>
      <c r="J3236" s="511"/>
      <c r="K3236" s="511"/>
      <c r="L3236" s="511"/>
      <c r="M3236" s="511"/>
      <c r="N3236" s="511"/>
      <c r="O3236" s="511"/>
      <c r="P3236" s="602"/>
    </row>
    <row r="3237" ht="15.75" customHeight="1">
      <c r="A3237" s="1"/>
      <c r="B3237" s="511"/>
      <c r="C3237" s="604"/>
      <c r="D3237" s="513"/>
      <c r="E3237" s="514"/>
      <c r="F3237" s="514"/>
      <c r="G3237" s="514"/>
      <c r="H3237" s="514"/>
      <c r="I3237" s="514"/>
      <c r="J3237" s="511"/>
      <c r="K3237" s="511"/>
      <c r="L3237" s="511"/>
      <c r="M3237" s="511"/>
      <c r="N3237" s="511"/>
      <c r="O3237" s="511"/>
      <c r="P3237" s="602"/>
    </row>
    <row r="3238" ht="15.75" customHeight="1">
      <c r="A3238" s="1"/>
      <c r="B3238" s="511"/>
      <c r="C3238" s="604"/>
      <c r="D3238" s="513"/>
      <c r="E3238" s="514"/>
      <c r="F3238" s="514"/>
      <c r="G3238" s="514"/>
      <c r="H3238" s="514"/>
      <c r="I3238" s="514"/>
      <c r="J3238" s="511"/>
      <c r="K3238" s="511"/>
      <c r="L3238" s="511"/>
      <c r="M3238" s="511"/>
      <c r="N3238" s="511"/>
      <c r="O3238" s="511"/>
      <c r="P3238" s="602"/>
    </row>
    <row r="3239" ht="15.75" customHeight="1">
      <c r="A3239" s="1"/>
      <c r="B3239" s="511"/>
      <c r="C3239" s="604"/>
      <c r="D3239" s="513"/>
      <c r="E3239" s="514"/>
      <c r="F3239" s="514"/>
      <c r="G3239" s="514"/>
      <c r="H3239" s="514"/>
      <c r="I3239" s="514"/>
      <c r="J3239" s="511"/>
      <c r="K3239" s="511"/>
      <c r="L3239" s="511"/>
      <c r="M3239" s="511"/>
      <c r="N3239" s="511"/>
      <c r="O3239" s="511"/>
      <c r="P3239" s="602"/>
    </row>
    <row r="3240" ht="15.75" customHeight="1">
      <c r="A3240" s="1"/>
      <c r="B3240" s="511"/>
      <c r="C3240" s="604"/>
      <c r="D3240" s="513"/>
      <c r="E3240" s="514"/>
      <c r="F3240" s="514"/>
      <c r="G3240" s="514"/>
      <c r="H3240" s="514"/>
      <c r="I3240" s="514"/>
      <c r="J3240" s="511"/>
      <c r="K3240" s="511"/>
      <c r="L3240" s="511"/>
      <c r="M3240" s="511"/>
      <c r="N3240" s="511"/>
      <c r="O3240" s="511"/>
      <c r="P3240" s="602"/>
    </row>
    <row r="3241" ht="15.75" customHeight="1">
      <c r="A3241" s="1"/>
      <c r="B3241" s="511"/>
      <c r="C3241" s="604"/>
      <c r="D3241" s="513"/>
      <c r="E3241" s="514"/>
      <c r="F3241" s="514"/>
      <c r="G3241" s="514"/>
      <c r="H3241" s="514"/>
      <c r="I3241" s="514"/>
      <c r="J3241" s="511"/>
      <c r="K3241" s="511"/>
      <c r="L3241" s="511"/>
      <c r="M3241" s="511"/>
      <c r="N3241" s="511"/>
      <c r="O3241" s="511"/>
      <c r="P3241" s="602"/>
    </row>
    <row r="3242" ht="15.75" customHeight="1">
      <c r="A3242" s="1"/>
      <c r="B3242" s="511"/>
      <c r="C3242" s="604"/>
      <c r="D3242" s="513"/>
      <c r="E3242" s="514"/>
      <c r="F3242" s="514"/>
      <c r="G3242" s="514"/>
      <c r="H3242" s="514"/>
      <c r="I3242" s="514"/>
      <c r="J3242" s="511"/>
      <c r="K3242" s="511"/>
      <c r="L3242" s="511"/>
      <c r="M3242" s="511"/>
      <c r="N3242" s="511"/>
      <c r="O3242" s="511"/>
      <c r="P3242" s="602"/>
    </row>
    <row r="3243" ht="15.75" customHeight="1">
      <c r="A3243" s="1"/>
      <c r="B3243" s="511"/>
      <c r="C3243" s="604"/>
      <c r="D3243" s="513"/>
      <c r="E3243" s="514"/>
      <c r="F3243" s="514"/>
      <c r="G3243" s="514"/>
      <c r="H3243" s="514"/>
      <c r="I3243" s="514"/>
      <c r="J3243" s="511"/>
      <c r="K3243" s="511"/>
      <c r="L3243" s="511"/>
      <c r="M3243" s="511"/>
      <c r="N3243" s="511"/>
      <c r="O3243" s="511"/>
      <c r="P3243" s="602"/>
    </row>
    <row r="3244" ht="15.75" customHeight="1">
      <c r="A3244" s="1"/>
      <c r="B3244" s="511"/>
      <c r="C3244" s="604"/>
      <c r="D3244" s="513"/>
      <c r="E3244" s="514"/>
      <c r="F3244" s="514"/>
      <c r="G3244" s="514"/>
      <c r="H3244" s="514"/>
      <c r="I3244" s="514"/>
      <c r="J3244" s="511"/>
      <c r="K3244" s="511"/>
      <c r="L3244" s="511"/>
      <c r="M3244" s="511"/>
      <c r="N3244" s="511"/>
      <c r="O3244" s="511"/>
      <c r="P3244" s="602"/>
    </row>
    <row r="3245" ht="15.75" customHeight="1">
      <c r="A3245" s="1"/>
      <c r="B3245" s="511"/>
      <c r="C3245" s="604"/>
      <c r="D3245" s="513"/>
      <c r="E3245" s="514"/>
      <c r="F3245" s="514"/>
      <c r="G3245" s="514"/>
      <c r="H3245" s="514"/>
      <c r="I3245" s="514"/>
      <c r="J3245" s="511"/>
      <c r="K3245" s="511"/>
      <c r="L3245" s="511"/>
      <c r="M3245" s="511"/>
      <c r="N3245" s="511"/>
      <c r="O3245" s="511"/>
      <c r="P3245" s="602"/>
    </row>
    <row r="3246" ht="15.75" customHeight="1">
      <c r="A3246" s="1"/>
      <c r="B3246" s="511"/>
      <c r="C3246" s="604"/>
      <c r="D3246" s="513"/>
      <c r="E3246" s="514"/>
      <c r="F3246" s="514"/>
      <c r="G3246" s="514"/>
      <c r="H3246" s="514"/>
      <c r="I3246" s="514"/>
      <c r="J3246" s="511"/>
      <c r="K3246" s="511"/>
      <c r="L3246" s="511"/>
      <c r="M3246" s="511"/>
      <c r="N3246" s="511"/>
      <c r="O3246" s="511"/>
      <c r="P3246" s="602"/>
    </row>
    <row r="3247" ht="15.75" customHeight="1">
      <c r="A3247" s="1"/>
      <c r="B3247" s="511"/>
      <c r="C3247" s="604"/>
      <c r="D3247" s="513"/>
      <c r="E3247" s="514"/>
      <c r="F3247" s="514"/>
      <c r="G3247" s="514"/>
      <c r="H3247" s="514"/>
      <c r="I3247" s="514"/>
      <c r="J3247" s="511"/>
      <c r="K3247" s="511"/>
      <c r="L3247" s="511"/>
      <c r="M3247" s="511"/>
      <c r="N3247" s="511"/>
      <c r="O3247" s="511"/>
      <c r="P3247" s="602"/>
    </row>
    <row r="3248" ht="15.75" customHeight="1">
      <c r="A3248" s="1"/>
      <c r="B3248" s="511"/>
      <c r="C3248" s="604"/>
      <c r="D3248" s="513"/>
      <c r="E3248" s="514"/>
      <c r="F3248" s="514"/>
      <c r="G3248" s="514"/>
      <c r="H3248" s="514"/>
      <c r="I3248" s="514"/>
      <c r="J3248" s="511"/>
      <c r="K3248" s="511"/>
      <c r="L3248" s="511"/>
      <c r="M3248" s="511"/>
      <c r="N3248" s="511"/>
      <c r="O3248" s="511"/>
      <c r="P3248" s="602"/>
    </row>
    <row r="3249" ht="15.75" customHeight="1">
      <c r="A3249" s="1"/>
      <c r="B3249" s="511"/>
      <c r="C3249" s="604"/>
      <c r="D3249" s="513"/>
      <c r="E3249" s="514"/>
      <c r="F3249" s="514"/>
      <c r="G3249" s="514"/>
      <c r="H3249" s="514"/>
      <c r="I3249" s="514"/>
      <c r="J3249" s="511"/>
      <c r="K3249" s="511"/>
      <c r="L3249" s="511"/>
      <c r="M3249" s="511"/>
      <c r="N3249" s="511"/>
      <c r="O3249" s="511"/>
      <c r="P3249" s="602"/>
    </row>
    <row r="3250" ht="15.75" customHeight="1">
      <c r="A3250" s="1"/>
      <c r="B3250" s="511"/>
      <c r="C3250" s="603">
        <v>23.25</v>
      </c>
      <c r="D3250" s="513"/>
      <c r="E3250" s="514"/>
      <c r="F3250" s="514"/>
      <c r="G3250" s="514"/>
      <c r="H3250" s="514"/>
      <c r="I3250" s="514"/>
      <c r="J3250" s="511"/>
      <c r="K3250" s="511"/>
      <c r="L3250" s="511"/>
      <c r="M3250" s="511"/>
      <c r="N3250" s="511"/>
      <c r="O3250" s="511"/>
      <c r="P3250" s="602"/>
    </row>
    <row r="3251" ht="15.75" customHeight="1">
      <c r="A3251" s="1"/>
      <c r="B3251" s="511"/>
      <c r="C3251" s="604"/>
      <c r="D3251" s="513"/>
      <c r="E3251" s="514"/>
      <c r="F3251" s="514"/>
      <c r="G3251" s="514"/>
      <c r="H3251" s="514"/>
      <c r="I3251" s="514"/>
      <c r="J3251" s="511"/>
      <c r="K3251" s="511"/>
      <c r="L3251" s="511"/>
      <c r="M3251" s="511"/>
      <c r="N3251" s="511"/>
      <c r="O3251" s="511"/>
      <c r="P3251" s="602"/>
    </row>
    <row r="3252" ht="15.75" customHeight="1">
      <c r="A3252" s="1"/>
      <c r="B3252" s="511"/>
      <c r="C3252" s="604"/>
      <c r="D3252" s="513"/>
      <c r="E3252" s="514"/>
      <c r="F3252" s="514"/>
      <c r="G3252" s="514"/>
      <c r="H3252" s="514"/>
      <c r="I3252" s="514"/>
      <c r="J3252" s="511"/>
      <c r="K3252" s="511"/>
      <c r="L3252" s="511"/>
      <c r="M3252" s="511"/>
      <c r="N3252" s="511"/>
      <c r="O3252" s="511"/>
      <c r="P3252" s="602"/>
    </row>
    <row r="3253" ht="15.75" customHeight="1">
      <c r="A3253" s="1"/>
      <c r="B3253" s="511"/>
      <c r="C3253" s="604"/>
      <c r="D3253" s="513"/>
      <c r="E3253" s="514"/>
      <c r="F3253" s="514"/>
      <c r="G3253" s="514"/>
      <c r="H3253" s="514"/>
      <c r="I3253" s="514"/>
      <c r="J3253" s="511"/>
      <c r="K3253" s="511"/>
      <c r="L3253" s="511"/>
      <c r="M3253" s="511"/>
      <c r="N3253" s="511"/>
      <c r="O3253" s="511"/>
      <c r="P3253" s="602"/>
    </row>
    <row r="3254" ht="15.75" customHeight="1">
      <c r="A3254" s="1"/>
      <c r="B3254" s="511"/>
      <c r="C3254" s="604"/>
      <c r="D3254" s="513"/>
      <c r="E3254" s="514"/>
      <c r="F3254" s="514"/>
      <c r="G3254" s="514"/>
      <c r="H3254" s="514"/>
      <c r="I3254" s="514"/>
      <c r="J3254" s="511"/>
      <c r="K3254" s="511"/>
      <c r="L3254" s="511"/>
      <c r="M3254" s="511"/>
      <c r="N3254" s="511"/>
      <c r="O3254" s="511"/>
      <c r="P3254" s="602"/>
    </row>
    <row r="3255" ht="15.75" customHeight="1">
      <c r="A3255" s="1"/>
      <c r="B3255" s="511"/>
      <c r="C3255" s="604"/>
      <c r="D3255" s="513"/>
      <c r="E3255" s="514"/>
      <c r="F3255" s="514"/>
      <c r="G3255" s="514"/>
      <c r="H3255" s="514"/>
      <c r="I3255" s="514"/>
      <c r="J3255" s="511"/>
      <c r="K3255" s="511"/>
      <c r="L3255" s="511"/>
      <c r="M3255" s="511"/>
      <c r="N3255" s="511"/>
      <c r="O3255" s="511"/>
      <c r="P3255" s="602"/>
    </row>
    <row r="3256" ht="15.75" customHeight="1">
      <c r="A3256" s="1"/>
      <c r="B3256" s="511"/>
      <c r="C3256" s="604"/>
      <c r="D3256" s="513"/>
      <c r="E3256" s="514"/>
      <c r="F3256" s="514"/>
      <c r="G3256" s="514"/>
      <c r="H3256" s="514"/>
      <c r="I3256" s="514"/>
      <c r="J3256" s="511"/>
      <c r="K3256" s="511"/>
      <c r="L3256" s="511"/>
      <c r="M3256" s="511"/>
      <c r="N3256" s="511"/>
      <c r="O3256" s="511"/>
      <c r="P3256" s="602"/>
    </row>
    <row r="3257" ht="15.75" customHeight="1">
      <c r="A3257" s="1"/>
      <c r="B3257" s="511"/>
      <c r="C3257" s="604"/>
      <c r="D3257" s="513"/>
      <c r="E3257" s="514"/>
      <c r="F3257" s="514"/>
      <c r="G3257" s="514"/>
      <c r="H3257" s="514"/>
      <c r="I3257" s="514"/>
      <c r="J3257" s="511"/>
      <c r="K3257" s="511"/>
      <c r="L3257" s="511"/>
      <c r="M3257" s="511"/>
      <c r="N3257" s="511"/>
      <c r="O3257" s="511"/>
      <c r="P3257" s="602"/>
    </row>
    <row r="3258" ht="15.75" customHeight="1">
      <c r="A3258" s="1"/>
      <c r="B3258" s="511"/>
      <c r="C3258" s="604"/>
      <c r="D3258" s="513"/>
      <c r="E3258" s="514"/>
      <c r="F3258" s="514"/>
      <c r="G3258" s="514"/>
      <c r="H3258" s="514"/>
      <c r="I3258" s="514"/>
      <c r="J3258" s="511"/>
      <c r="K3258" s="511"/>
      <c r="L3258" s="511"/>
      <c r="M3258" s="511"/>
      <c r="N3258" s="511"/>
      <c r="O3258" s="511"/>
      <c r="P3258" s="602"/>
    </row>
    <row r="3259" ht="15.75" customHeight="1">
      <c r="A3259" s="1"/>
      <c r="B3259" s="511"/>
      <c r="C3259" s="604"/>
      <c r="D3259" s="513"/>
      <c r="E3259" s="514"/>
      <c r="F3259" s="514"/>
      <c r="G3259" s="514"/>
      <c r="H3259" s="514"/>
      <c r="I3259" s="514"/>
      <c r="J3259" s="511"/>
      <c r="K3259" s="511"/>
      <c r="L3259" s="511"/>
      <c r="M3259" s="511"/>
      <c r="N3259" s="511"/>
      <c r="O3259" s="511"/>
      <c r="P3259" s="602"/>
    </row>
    <row r="3260" ht="15.75" customHeight="1">
      <c r="A3260" s="1"/>
      <c r="B3260" s="511"/>
      <c r="C3260" s="604"/>
      <c r="D3260" s="513"/>
      <c r="E3260" s="514"/>
      <c r="F3260" s="514"/>
      <c r="G3260" s="514"/>
      <c r="H3260" s="514"/>
      <c r="I3260" s="514"/>
      <c r="J3260" s="511"/>
      <c r="K3260" s="511"/>
      <c r="L3260" s="511"/>
      <c r="M3260" s="511"/>
      <c r="N3260" s="511"/>
      <c r="O3260" s="511"/>
      <c r="P3260" s="602"/>
    </row>
    <row r="3261" ht="15.75" customHeight="1">
      <c r="A3261" s="1"/>
      <c r="B3261" s="511"/>
      <c r="C3261" s="604"/>
      <c r="D3261" s="513"/>
      <c r="E3261" s="514"/>
      <c r="F3261" s="514"/>
      <c r="G3261" s="514"/>
      <c r="H3261" s="514"/>
      <c r="I3261" s="514"/>
      <c r="J3261" s="511"/>
      <c r="K3261" s="511"/>
      <c r="L3261" s="511"/>
      <c r="M3261" s="511"/>
      <c r="N3261" s="511"/>
      <c r="O3261" s="511"/>
      <c r="P3261" s="602"/>
    </row>
    <row r="3262" ht="15.75" customHeight="1">
      <c r="A3262" s="1"/>
      <c r="B3262" s="511"/>
      <c r="C3262" s="604"/>
      <c r="D3262" s="513"/>
      <c r="E3262" s="514"/>
      <c r="F3262" s="514"/>
      <c r="G3262" s="514"/>
      <c r="H3262" s="514"/>
      <c r="I3262" s="514"/>
      <c r="J3262" s="511"/>
      <c r="K3262" s="511"/>
      <c r="L3262" s="511"/>
      <c r="M3262" s="511"/>
      <c r="N3262" s="511"/>
      <c r="O3262" s="511"/>
      <c r="P3262" s="602"/>
    </row>
    <row r="3263" ht="15.75" customHeight="1">
      <c r="A3263" s="1"/>
      <c r="B3263" s="511"/>
      <c r="C3263" s="604"/>
      <c r="D3263" s="513"/>
      <c r="E3263" s="514"/>
      <c r="F3263" s="514"/>
      <c r="G3263" s="514"/>
      <c r="H3263" s="514"/>
      <c r="I3263" s="514"/>
      <c r="J3263" s="511"/>
      <c r="K3263" s="511"/>
      <c r="L3263" s="511"/>
      <c r="M3263" s="511"/>
      <c r="N3263" s="511"/>
      <c r="O3263" s="511"/>
      <c r="P3263" s="602"/>
    </row>
    <row r="3264" ht="15.75" customHeight="1">
      <c r="A3264" s="1"/>
      <c r="B3264" s="511"/>
      <c r="C3264" s="603">
        <v>24.0</v>
      </c>
      <c r="D3264" s="513"/>
      <c r="E3264" s="514"/>
      <c r="F3264" s="514"/>
      <c r="G3264" s="514"/>
      <c r="H3264" s="514"/>
      <c r="I3264" s="514"/>
      <c r="J3264" s="511"/>
      <c r="K3264" s="511"/>
      <c r="L3264" s="511"/>
      <c r="M3264" s="511"/>
      <c r="N3264" s="511"/>
      <c r="O3264" s="511"/>
      <c r="P3264" s="602"/>
    </row>
    <row r="3265" ht="15.75" customHeight="1">
      <c r="A3265" s="1"/>
      <c r="B3265" s="511"/>
      <c r="C3265" s="604"/>
      <c r="D3265" s="513"/>
      <c r="E3265" s="514"/>
      <c r="F3265" s="514"/>
      <c r="G3265" s="514"/>
      <c r="H3265" s="514"/>
      <c r="I3265" s="514"/>
      <c r="J3265" s="511"/>
      <c r="K3265" s="511"/>
      <c r="L3265" s="511"/>
      <c r="M3265" s="511"/>
      <c r="N3265" s="511"/>
      <c r="O3265" s="511"/>
      <c r="P3265" s="602"/>
    </row>
    <row r="3266" ht="15.75" customHeight="1">
      <c r="A3266" s="1"/>
      <c r="B3266" s="511"/>
      <c r="C3266" s="604"/>
      <c r="D3266" s="513"/>
      <c r="E3266" s="514"/>
      <c r="F3266" s="514"/>
      <c r="G3266" s="514"/>
      <c r="H3266" s="514"/>
      <c r="I3266" s="514"/>
      <c r="J3266" s="511"/>
      <c r="K3266" s="511"/>
      <c r="L3266" s="511"/>
      <c r="M3266" s="511"/>
      <c r="N3266" s="511"/>
      <c r="O3266" s="511"/>
      <c r="P3266" s="602"/>
    </row>
    <row r="3267" ht="15.75" customHeight="1">
      <c r="A3267" s="1"/>
      <c r="B3267" s="511"/>
      <c r="C3267" s="604"/>
      <c r="D3267" s="513"/>
      <c r="E3267" s="514"/>
      <c r="F3267" s="514"/>
      <c r="G3267" s="514"/>
      <c r="H3267" s="514"/>
      <c r="I3267" s="514"/>
      <c r="J3267" s="511"/>
      <c r="K3267" s="511"/>
      <c r="L3267" s="511"/>
      <c r="M3267" s="511"/>
      <c r="N3267" s="511"/>
      <c r="O3267" s="511"/>
      <c r="P3267" s="602"/>
    </row>
    <row r="3268" ht="15.75" customHeight="1">
      <c r="A3268" s="1"/>
      <c r="B3268" s="511"/>
      <c r="C3268" s="604"/>
      <c r="D3268" s="513"/>
      <c r="E3268" s="514"/>
      <c r="F3268" s="514"/>
      <c r="G3268" s="514"/>
      <c r="H3268" s="514"/>
      <c r="I3268" s="514"/>
      <c r="J3268" s="511"/>
      <c r="K3268" s="511"/>
      <c r="L3268" s="511"/>
      <c r="M3268" s="511"/>
      <c r="N3268" s="511"/>
      <c r="O3268" s="511"/>
      <c r="P3268" s="602"/>
    </row>
    <row r="3269" ht="15.75" customHeight="1">
      <c r="A3269" s="1"/>
      <c r="B3269" s="511"/>
      <c r="C3269" s="604"/>
      <c r="D3269" s="513"/>
      <c r="E3269" s="514"/>
      <c r="F3269" s="514"/>
      <c r="G3269" s="514"/>
      <c r="H3269" s="514"/>
      <c r="I3269" s="514"/>
      <c r="J3269" s="511"/>
      <c r="K3269" s="511"/>
      <c r="L3269" s="511"/>
      <c r="M3269" s="511"/>
      <c r="N3269" s="511"/>
      <c r="O3269" s="511"/>
      <c r="P3269" s="602"/>
    </row>
    <row r="3270" ht="15.75" customHeight="1">
      <c r="A3270" s="1"/>
      <c r="B3270" s="511"/>
      <c r="C3270" s="604"/>
      <c r="D3270" s="513"/>
      <c r="E3270" s="514"/>
      <c r="F3270" s="514"/>
      <c r="G3270" s="514"/>
      <c r="H3270" s="514"/>
      <c r="I3270" s="514"/>
      <c r="J3270" s="511"/>
      <c r="K3270" s="511"/>
      <c r="L3270" s="511"/>
      <c r="M3270" s="511"/>
      <c r="N3270" s="511"/>
      <c r="O3270" s="511"/>
      <c r="P3270" s="602"/>
    </row>
    <row r="3271" ht="15.75" customHeight="1">
      <c r="A3271" s="1"/>
      <c r="B3271" s="511"/>
      <c r="C3271" s="604"/>
      <c r="D3271" s="513"/>
      <c r="E3271" s="514"/>
      <c r="F3271" s="514"/>
      <c r="G3271" s="514"/>
      <c r="H3271" s="514"/>
      <c r="I3271" s="514"/>
      <c r="J3271" s="511"/>
      <c r="K3271" s="511"/>
      <c r="L3271" s="511"/>
      <c r="M3271" s="511"/>
      <c r="N3271" s="511"/>
      <c r="O3271" s="511"/>
      <c r="P3271" s="602"/>
    </row>
    <row r="3272" ht="15.75" customHeight="1">
      <c r="A3272" s="1"/>
      <c r="B3272" s="511"/>
      <c r="C3272" s="604"/>
      <c r="D3272" s="513"/>
      <c r="E3272" s="514"/>
      <c r="F3272" s="514"/>
      <c r="G3272" s="514"/>
      <c r="H3272" s="514"/>
      <c r="I3272" s="514"/>
      <c r="J3272" s="511"/>
      <c r="K3272" s="511"/>
      <c r="L3272" s="511"/>
      <c r="M3272" s="511"/>
      <c r="N3272" s="511"/>
      <c r="O3272" s="511"/>
      <c r="P3272" s="602"/>
    </row>
    <row r="3273" ht="15.75" customHeight="1">
      <c r="A3273" s="1"/>
      <c r="B3273" s="511"/>
      <c r="C3273" s="604"/>
      <c r="D3273" s="513"/>
      <c r="E3273" s="514"/>
      <c r="F3273" s="514"/>
      <c r="G3273" s="514"/>
      <c r="H3273" s="514"/>
      <c r="I3273" s="514"/>
      <c r="J3273" s="511"/>
      <c r="K3273" s="511"/>
      <c r="L3273" s="511"/>
      <c r="M3273" s="511"/>
      <c r="N3273" s="511"/>
      <c r="O3273" s="511"/>
      <c r="P3273" s="602"/>
    </row>
    <row r="3274" ht="15.75" customHeight="1">
      <c r="A3274" s="1"/>
      <c r="B3274" s="511"/>
      <c r="C3274" s="604"/>
      <c r="D3274" s="513"/>
      <c r="E3274" s="514"/>
      <c r="F3274" s="514"/>
      <c r="G3274" s="514"/>
      <c r="H3274" s="514"/>
      <c r="I3274" s="514"/>
      <c r="J3274" s="511"/>
      <c r="K3274" s="511"/>
      <c r="L3274" s="511"/>
      <c r="M3274" s="511"/>
      <c r="N3274" s="511"/>
      <c r="O3274" s="511"/>
      <c r="P3274" s="602"/>
    </row>
    <row r="3275" ht="15.75" customHeight="1">
      <c r="A3275" s="1"/>
      <c r="B3275" s="511"/>
      <c r="C3275" s="604"/>
      <c r="D3275" s="513"/>
      <c r="E3275" s="514"/>
      <c r="F3275" s="514"/>
      <c r="G3275" s="514"/>
      <c r="H3275" s="514"/>
      <c r="I3275" s="514"/>
      <c r="J3275" s="511"/>
      <c r="K3275" s="511"/>
      <c r="L3275" s="511"/>
      <c r="M3275" s="511"/>
      <c r="N3275" s="511"/>
      <c r="O3275" s="511"/>
      <c r="P3275" s="602"/>
    </row>
    <row r="3276" ht="15.75" customHeight="1">
      <c r="A3276" s="1"/>
      <c r="B3276" s="511"/>
      <c r="C3276" s="604"/>
      <c r="D3276" s="513"/>
      <c r="E3276" s="514"/>
      <c r="F3276" s="514"/>
      <c r="G3276" s="514"/>
      <c r="H3276" s="514"/>
      <c r="I3276" s="514"/>
      <c r="J3276" s="511"/>
      <c r="K3276" s="511"/>
      <c r="L3276" s="511"/>
      <c r="M3276" s="511"/>
      <c r="N3276" s="511"/>
      <c r="O3276" s="511"/>
      <c r="P3276" s="602"/>
    </row>
    <row r="3277" ht="15.75" customHeight="1">
      <c r="A3277" s="1"/>
      <c r="B3277" s="511"/>
      <c r="C3277" s="604"/>
      <c r="D3277" s="513"/>
      <c r="E3277" s="514"/>
      <c r="F3277" s="514"/>
      <c r="G3277" s="514"/>
      <c r="H3277" s="514"/>
      <c r="I3277" s="514"/>
      <c r="J3277" s="511"/>
      <c r="K3277" s="511"/>
      <c r="L3277" s="511"/>
      <c r="M3277" s="511"/>
      <c r="N3277" s="511"/>
      <c r="O3277" s="511"/>
      <c r="P3277" s="602"/>
    </row>
    <row r="3278" ht="15.75" customHeight="1">
      <c r="A3278" s="1"/>
      <c r="B3278" s="511"/>
      <c r="C3278" s="603">
        <v>22.25</v>
      </c>
      <c r="D3278" s="513"/>
      <c r="E3278" s="514"/>
      <c r="F3278" s="514"/>
      <c r="G3278" s="514"/>
      <c r="H3278" s="514"/>
      <c r="I3278" s="514"/>
      <c r="J3278" s="511"/>
      <c r="K3278" s="511"/>
      <c r="L3278" s="511"/>
      <c r="M3278" s="511"/>
      <c r="N3278" s="511"/>
      <c r="O3278" s="511"/>
      <c r="P3278" s="602"/>
    </row>
    <row r="3279" ht="15.75" customHeight="1">
      <c r="A3279" s="1"/>
      <c r="B3279" s="511"/>
      <c r="C3279" s="604"/>
      <c r="D3279" s="513"/>
      <c r="E3279" s="514"/>
      <c r="F3279" s="514"/>
      <c r="G3279" s="514"/>
      <c r="H3279" s="514"/>
      <c r="I3279" s="514"/>
      <c r="J3279" s="511"/>
      <c r="K3279" s="511"/>
      <c r="L3279" s="511"/>
      <c r="M3279" s="511"/>
      <c r="N3279" s="511"/>
      <c r="O3279" s="511"/>
      <c r="P3279" s="602"/>
    </row>
    <row r="3280" ht="15.75" customHeight="1">
      <c r="A3280" s="1"/>
      <c r="B3280" s="511"/>
      <c r="C3280" s="604"/>
      <c r="D3280" s="513"/>
      <c r="E3280" s="514"/>
      <c r="F3280" s="514"/>
      <c r="G3280" s="514"/>
      <c r="H3280" s="514"/>
      <c r="I3280" s="514"/>
      <c r="J3280" s="511"/>
      <c r="K3280" s="511"/>
      <c r="L3280" s="511"/>
      <c r="M3280" s="511"/>
      <c r="N3280" s="511"/>
      <c r="O3280" s="511"/>
      <c r="P3280" s="602"/>
    </row>
    <row r="3281" ht="15.75" customHeight="1">
      <c r="A3281" s="1"/>
      <c r="B3281" s="511"/>
      <c r="C3281" s="604"/>
      <c r="D3281" s="513"/>
      <c r="E3281" s="514"/>
      <c r="F3281" s="514"/>
      <c r="G3281" s="514"/>
      <c r="H3281" s="514"/>
      <c r="I3281" s="514"/>
      <c r="J3281" s="511"/>
      <c r="K3281" s="511"/>
      <c r="L3281" s="511"/>
      <c r="M3281" s="511"/>
      <c r="N3281" s="511"/>
      <c r="O3281" s="511"/>
      <c r="P3281" s="602"/>
    </row>
    <row r="3282" ht="15.75" customHeight="1">
      <c r="A3282" s="1"/>
      <c r="B3282" s="511"/>
      <c r="C3282" s="604"/>
      <c r="D3282" s="513"/>
      <c r="E3282" s="514"/>
      <c r="F3282" s="514"/>
      <c r="G3282" s="514"/>
      <c r="H3282" s="514"/>
      <c r="I3282" s="514"/>
      <c r="J3282" s="511"/>
      <c r="K3282" s="511"/>
      <c r="L3282" s="511"/>
      <c r="M3282" s="511"/>
      <c r="N3282" s="511"/>
      <c r="O3282" s="511"/>
      <c r="P3282" s="602"/>
    </row>
    <row r="3283" ht="15.75" customHeight="1">
      <c r="A3283" s="1"/>
      <c r="B3283" s="511"/>
      <c r="C3283" s="604"/>
      <c r="D3283" s="513"/>
      <c r="E3283" s="514"/>
      <c r="F3283" s="514"/>
      <c r="G3283" s="514"/>
      <c r="H3283" s="514"/>
      <c r="I3283" s="514"/>
      <c r="J3283" s="511"/>
      <c r="K3283" s="511"/>
      <c r="L3283" s="511"/>
      <c r="M3283" s="511"/>
      <c r="N3283" s="511"/>
      <c r="O3283" s="511"/>
      <c r="P3283" s="602"/>
    </row>
    <row r="3284" ht="15.75" customHeight="1">
      <c r="A3284" s="1"/>
      <c r="B3284" s="511"/>
      <c r="C3284" s="604"/>
      <c r="D3284" s="513"/>
      <c r="E3284" s="514"/>
      <c r="F3284" s="514"/>
      <c r="G3284" s="514"/>
      <c r="H3284" s="514"/>
      <c r="I3284" s="514"/>
      <c r="J3284" s="511"/>
      <c r="K3284" s="511"/>
      <c r="L3284" s="511"/>
      <c r="M3284" s="511"/>
      <c r="N3284" s="511"/>
      <c r="O3284" s="511"/>
      <c r="P3284" s="602"/>
    </row>
    <row r="3285" ht="15.75" customHeight="1">
      <c r="A3285" s="1"/>
      <c r="B3285" s="511"/>
      <c r="C3285" s="604"/>
      <c r="D3285" s="513"/>
      <c r="E3285" s="514"/>
      <c r="F3285" s="514"/>
      <c r="G3285" s="514"/>
      <c r="H3285" s="514"/>
      <c r="I3285" s="514"/>
      <c r="J3285" s="511"/>
      <c r="K3285" s="511"/>
      <c r="L3285" s="511"/>
      <c r="M3285" s="511"/>
      <c r="N3285" s="511"/>
      <c r="O3285" s="511"/>
      <c r="P3285" s="602"/>
    </row>
    <row r="3286" ht="15.75" customHeight="1">
      <c r="A3286" s="1"/>
      <c r="B3286" s="511"/>
      <c r="C3286" s="604"/>
      <c r="D3286" s="513"/>
      <c r="E3286" s="514"/>
      <c r="F3286" s="514"/>
      <c r="G3286" s="514"/>
      <c r="H3286" s="514"/>
      <c r="I3286" s="514"/>
      <c r="J3286" s="511"/>
      <c r="K3286" s="511"/>
      <c r="L3286" s="511"/>
      <c r="M3286" s="511"/>
      <c r="N3286" s="511"/>
      <c r="O3286" s="511"/>
      <c r="P3286" s="602"/>
    </row>
    <row r="3287" ht="15.75" customHeight="1">
      <c r="A3287" s="1"/>
      <c r="B3287" s="511"/>
      <c r="C3287" s="604"/>
      <c r="D3287" s="513"/>
      <c r="E3287" s="514"/>
      <c r="F3287" s="514"/>
      <c r="G3287" s="514"/>
      <c r="H3287" s="514"/>
      <c r="I3287" s="514"/>
      <c r="J3287" s="511"/>
      <c r="K3287" s="511"/>
      <c r="L3287" s="511"/>
      <c r="M3287" s="511"/>
      <c r="N3287" s="511"/>
      <c r="O3287" s="511"/>
      <c r="P3287" s="602"/>
    </row>
    <row r="3288" ht="15.75" customHeight="1">
      <c r="A3288" s="1"/>
      <c r="B3288" s="511"/>
      <c r="C3288" s="604"/>
      <c r="D3288" s="513"/>
      <c r="E3288" s="514"/>
      <c r="F3288" s="514"/>
      <c r="G3288" s="514"/>
      <c r="H3288" s="514"/>
      <c r="I3288" s="514"/>
      <c r="J3288" s="511"/>
      <c r="K3288" s="511"/>
      <c r="L3288" s="511"/>
      <c r="M3288" s="511"/>
      <c r="N3288" s="511"/>
      <c r="O3288" s="511"/>
      <c r="P3288" s="602"/>
    </row>
    <row r="3289" ht="15.75" customHeight="1">
      <c r="A3289" s="1"/>
      <c r="B3289" s="511"/>
      <c r="C3289" s="604"/>
      <c r="D3289" s="513"/>
      <c r="E3289" s="514"/>
      <c r="F3289" s="514"/>
      <c r="G3289" s="514"/>
      <c r="H3289" s="514"/>
      <c r="I3289" s="514"/>
      <c r="J3289" s="511"/>
      <c r="K3289" s="511"/>
      <c r="L3289" s="511"/>
      <c r="M3289" s="511"/>
      <c r="N3289" s="511"/>
      <c r="O3289" s="511"/>
      <c r="P3289" s="602"/>
    </row>
    <row r="3290" ht="15.75" customHeight="1">
      <c r="A3290" s="1"/>
      <c r="B3290" s="511"/>
      <c r="C3290" s="604"/>
      <c r="D3290" s="513"/>
      <c r="E3290" s="514"/>
      <c r="F3290" s="514"/>
      <c r="G3290" s="514"/>
      <c r="H3290" s="514"/>
      <c r="I3290" s="514"/>
      <c r="J3290" s="511"/>
      <c r="K3290" s="511"/>
      <c r="L3290" s="511"/>
      <c r="M3290" s="511"/>
      <c r="N3290" s="511"/>
      <c r="O3290" s="511"/>
      <c r="P3290" s="602"/>
    </row>
    <row r="3291" ht="15.75" customHeight="1">
      <c r="A3291" s="1"/>
      <c r="B3291" s="511"/>
      <c r="C3291" s="604"/>
      <c r="D3291" s="513"/>
      <c r="E3291" s="514"/>
      <c r="F3291" s="514"/>
      <c r="G3291" s="514"/>
      <c r="H3291" s="514"/>
      <c r="I3291" s="514"/>
      <c r="J3291" s="511"/>
      <c r="K3291" s="511"/>
      <c r="L3291" s="511"/>
      <c r="M3291" s="511"/>
      <c r="N3291" s="511"/>
      <c r="O3291" s="511"/>
      <c r="P3291" s="602"/>
    </row>
    <row r="3292" ht="15.75" customHeight="1">
      <c r="A3292" s="1"/>
      <c r="B3292" s="511"/>
      <c r="C3292" s="603">
        <v>21.5</v>
      </c>
      <c r="D3292" s="513"/>
      <c r="E3292" s="514"/>
      <c r="F3292" s="514"/>
      <c r="G3292" s="514"/>
      <c r="H3292" s="514"/>
      <c r="I3292" s="514"/>
      <c r="J3292" s="511"/>
      <c r="K3292" s="511"/>
      <c r="L3292" s="511"/>
      <c r="M3292" s="511"/>
      <c r="N3292" s="511"/>
      <c r="O3292" s="511"/>
      <c r="P3292" s="602"/>
    </row>
    <row r="3293" ht="15.75" customHeight="1">
      <c r="A3293" s="1"/>
      <c r="B3293" s="511"/>
      <c r="C3293" s="604"/>
      <c r="D3293" s="513"/>
      <c r="E3293" s="514"/>
      <c r="F3293" s="514"/>
      <c r="G3293" s="514"/>
      <c r="H3293" s="514"/>
      <c r="I3293" s="514"/>
      <c r="J3293" s="511"/>
      <c r="K3293" s="511"/>
      <c r="L3293" s="511"/>
      <c r="M3293" s="511"/>
      <c r="N3293" s="511"/>
      <c r="O3293" s="511"/>
      <c r="P3293" s="602"/>
    </row>
    <row r="3294" ht="15.75" customHeight="1">
      <c r="A3294" s="1"/>
      <c r="B3294" s="511"/>
      <c r="C3294" s="604"/>
      <c r="D3294" s="513"/>
      <c r="E3294" s="514"/>
      <c r="F3294" s="514"/>
      <c r="G3294" s="514"/>
      <c r="H3294" s="514"/>
      <c r="I3294" s="514"/>
      <c r="J3294" s="511"/>
      <c r="K3294" s="511"/>
      <c r="L3294" s="511"/>
      <c r="M3294" s="511"/>
      <c r="N3294" s="511"/>
      <c r="O3294" s="511"/>
      <c r="P3294" s="602"/>
    </row>
    <row r="3295" ht="15.75" customHeight="1">
      <c r="A3295" s="1"/>
      <c r="B3295" s="511"/>
      <c r="C3295" s="604"/>
      <c r="D3295" s="513"/>
      <c r="E3295" s="514"/>
      <c r="F3295" s="514"/>
      <c r="G3295" s="514"/>
      <c r="H3295" s="514"/>
      <c r="I3295" s="514"/>
      <c r="J3295" s="511"/>
      <c r="K3295" s="511"/>
      <c r="L3295" s="511"/>
      <c r="M3295" s="511"/>
      <c r="N3295" s="511"/>
      <c r="O3295" s="511"/>
      <c r="P3295" s="602"/>
    </row>
    <row r="3296" ht="15.75" customHeight="1">
      <c r="A3296" s="1"/>
      <c r="B3296" s="511"/>
      <c r="C3296" s="604"/>
      <c r="D3296" s="513"/>
      <c r="E3296" s="514"/>
      <c r="F3296" s="514"/>
      <c r="G3296" s="514"/>
      <c r="H3296" s="514"/>
      <c r="I3296" s="514"/>
      <c r="J3296" s="511"/>
      <c r="K3296" s="511"/>
      <c r="L3296" s="511"/>
      <c r="M3296" s="511"/>
      <c r="N3296" s="511"/>
      <c r="O3296" s="511"/>
      <c r="P3296" s="602"/>
    </row>
    <row r="3297" ht="15.75" customHeight="1">
      <c r="A3297" s="1"/>
      <c r="B3297" s="511"/>
      <c r="C3297" s="604"/>
      <c r="D3297" s="513"/>
      <c r="E3297" s="514"/>
      <c r="F3297" s="514"/>
      <c r="G3297" s="514"/>
      <c r="H3297" s="514"/>
      <c r="I3297" s="514"/>
      <c r="J3297" s="511"/>
      <c r="K3297" s="511"/>
      <c r="L3297" s="511"/>
      <c r="M3297" s="511"/>
      <c r="N3297" s="511"/>
      <c r="O3297" s="511"/>
      <c r="P3297" s="602"/>
    </row>
    <row r="3298" ht="15.75" customHeight="1">
      <c r="A3298" s="1"/>
      <c r="B3298" s="511"/>
      <c r="C3298" s="604"/>
      <c r="D3298" s="513"/>
      <c r="E3298" s="514"/>
      <c r="F3298" s="514"/>
      <c r="G3298" s="514"/>
      <c r="H3298" s="514"/>
      <c r="I3298" s="514"/>
      <c r="J3298" s="511"/>
      <c r="K3298" s="511"/>
      <c r="L3298" s="511"/>
      <c r="M3298" s="511"/>
      <c r="N3298" s="511"/>
      <c r="O3298" s="511"/>
      <c r="P3298" s="602"/>
    </row>
    <row r="3299" ht="15.75" customHeight="1">
      <c r="A3299" s="1"/>
      <c r="B3299" s="511"/>
      <c r="C3299" s="604"/>
      <c r="D3299" s="513"/>
      <c r="E3299" s="514"/>
      <c r="F3299" s="514"/>
      <c r="G3299" s="514"/>
      <c r="H3299" s="514"/>
      <c r="I3299" s="514"/>
      <c r="J3299" s="511"/>
      <c r="K3299" s="511"/>
      <c r="L3299" s="511"/>
      <c r="M3299" s="511"/>
      <c r="N3299" s="511"/>
      <c r="O3299" s="511"/>
      <c r="P3299" s="602"/>
    </row>
    <row r="3300" ht="15.75" customHeight="1">
      <c r="A3300" s="1"/>
      <c r="B3300" s="511"/>
      <c r="C3300" s="604"/>
      <c r="D3300" s="513"/>
      <c r="E3300" s="514"/>
      <c r="F3300" s="514"/>
      <c r="G3300" s="514"/>
      <c r="H3300" s="514"/>
      <c r="I3300" s="514"/>
      <c r="J3300" s="511"/>
      <c r="K3300" s="511"/>
      <c r="L3300" s="511"/>
      <c r="M3300" s="511"/>
      <c r="N3300" s="511"/>
      <c r="O3300" s="511"/>
      <c r="P3300" s="602"/>
    </row>
    <row r="3301" ht="15.75" customHeight="1">
      <c r="A3301" s="1"/>
      <c r="B3301" s="511"/>
      <c r="C3301" s="604"/>
      <c r="D3301" s="513"/>
      <c r="E3301" s="514"/>
      <c r="F3301" s="514"/>
      <c r="G3301" s="514"/>
      <c r="H3301" s="514"/>
      <c r="I3301" s="514"/>
      <c r="J3301" s="511"/>
      <c r="K3301" s="511"/>
      <c r="L3301" s="511"/>
      <c r="M3301" s="511"/>
      <c r="N3301" s="511"/>
      <c r="O3301" s="511"/>
      <c r="P3301" s="602"/>
    </row>
    <row r="3302" ht="15.75" customHeight="1">
      <c r="A3302" s="1"/>
      <c r="B3302" s="511"/>
      <c r="C3302" s="604"/>
      <c r="D3302" s="513"/>
      <c r="E3302" s="514"/>
      <c r="F3302" s="514"/>
      <c r="G3302" s="514"/>
      <c r="H3302" s="514"/>
      <c r="I3302" s="514"/>
      <c r="J3302" s="511"/>
      <c r="K3302" s="511"/>
      <c r="L3302" s="511"/>
      <c r="M3302" s="511"/>
      <c r="N3302" s="511"/>
      <c r="O3302" s="511"/>
      <c r="P3302" s="602"/>
    </row>
    <row r="3303" ht="15.75" customHeight="1">
      <c r="A3303" s="1"/>
      <c r="B3303" s="511"/>
      <c r="C3303" s="604"/>
      <c r="D3303" s="513"/>
      <c r="E3303" s="514"/>
      <c r="F3303" s="514"/>
      <c r="G3303" s="514"/>
      <c r="H3303" s="514"/>
      <c r="I3303" s="514"/>
      <c r="J3303" s="511"/>
      <c r="K3303" s="511"/>
      <c r="L3303" s="511"/>
      <c r="M3303" s="511"/>
      <c r="N3303" s="511"/>
      <c r="O3303" s="511"/>
      <c r="P3303" s="602"/>
    </row>
    <row r="3304" ht="15.75" customHeight="1">
      <c r="A3304" s="1"/>
      <c r="B3304" s="511"/>
      <c r="C3304" s="604"/>
      <c r="D3304" s="513"/>
      <c r="E3304" s="514"/>
      <c r="F3304" s="514"/>
      <c r="G3304" s="514"/>
      <c r="H3304" s="514"/>
      <c r="I3304" s="514"/>
      <c r="J3304" s="511"/>
      <c r="K3304" s="511"/>
      <c r="L3304" s="511"/>
      <c r="M3304" s="511"/>
      <c r="N3304" s="511"/>
      <c r="O3304" s="511"/>
      <c r="P3304" s="602"/>
    </row>
    <row r="3305" ht="15.75" customHeight="1">
      <c r="A3305" s="1"/>
      <c r="B3305" s="511"/>
      <c r="C3305" s="604"/>
      <c r="D3305" s="513"/>
      <c r="E3305" s="514"/>
      <c r="F3305" s="514"/>
      <c r="G3305" s="514"/>
      <c r="H3305" s="514"/>
      <c r="I3305" s="514"/>
      <c r="J3305" s="511"/>
      <c r="K3305" s="511"/>
      <c r="L3305" s="511"/>
      <c r="M3305" s="511"/>
      <c r="N3305" s="511"/>
      <c r="O3305" s="511"/>
      <c r="P3305" s="602"/>
    </row>
    <row r="3306" ht="15.75" customHeight="1">
      <c r="A3306" s="1"/>
      <c r="B3306" s="511"/>
      <c r="C3306" s="603">
        <v>23.5</v>
      </c>
      <c r="D3306" s="513"/>
      <c r="E3306" s="514"/>
      <c r="F3306" s="514"/>
      <c r="G3306" s="514"/>
      <c r="H3306" s="514"/>
      <c r="I3306" s="514"/>
      <c r="J3306" s="511"/>
      <c r="K3306" s="511"/>
      <c r="L3306" s="511"/>
      <c r="M3306" s="511"/>
      <c r="N3306" s="511"/>
      <c r="O3306" s="511"/>
      <c r="P3306" s="602"/>
    </row>
    <row r="3307" ht="15.75" customHeight="1">
      <c r="A3307" s="1"/>
      <c r="B3307" s="511"/>
      <c r="C3307" s="604"/>
      <c r="D3307" s="513"/>
      <c r="E3307" s="514"/>
      <c r="F3307" s="514"/>
      <c r="G3307" s="514"/>
      <c r="H3307" s="514"/>
      <c r="I3307" s="514"/>
      <c r="J3307" s="511"/>
      <c r="K3307" s="511"/>
      <c r="L3307" s="511"/>
      <c r="M3307" s="511"/>
      <c r="N3307" s="511"/>
      <c r="O3307" s="511"/>
      <c r="P3307" s="602"/>
    </row>
    <row r="3308" ht="15.75" customHeight="1">
      <c r="A3308" s="1"/>
      <c r="B3308" s="511"/>
      <c r="C3308" s="604"/>
      <c r="D3308" s="513"/>
      <c r="E3308" s="514"/>
      <c r="F3308" s="514"/>
      <c r="G3308" s="514"/>
      <c r="H3308" s="514"/>
      <c r="I3308" s="514"/>
      <c r="J3308" s="511"/>
      <c r="K3308" s="511"/>
      <c r="L3308" s="511"/>
      <c r="M3308" s="511"/>
      <c r="N3308" s="511"/>
      <c r="O3308" s="511"/>
      <c r="P3308" s="602"/>
    </row>
    <row r="3309" ht="15.75" customHeight="1">
      <c r="A3309" s="1"/>
      <c r="B3309" s="511"/>
      <c r="C3309" s="604"/>
      <c r="D3309" s="513"/>
      <c r="E3309" s="514"/>
      <c r="F3309" s="514"/>
      <c r="G3309" s="514"/>
      <c r="H3309" s="514"/>
      <c r="I3309" s="514"/>
      <c r="J3309" s="511"/>
      <c r="K3309" s="511"/>
      <c r="L3309" s="511"/>
      <c r="M3309" s="511"/>
      <c r="N3309" s="511"/>
      <c r="O3309" s="511"/>
      <c r="P3309" s="602"/>
    </row>
    <row r="3310" ht="15.75" customHeight="1">
      <c r="A3310" s="1"/>
      <c r="B3310" s="511"/>
      <c r="C3310" s="604"/>
      <c r="D3310" s="513"/>
      <c r="E3310" s="514"/>
      <c r="F3310" s="514"/>
      <c r="G3310" s="514"/>
      <c r="H3310" s="514"/>
      <c r="I3310" s="514"/>
      <c r="J3310" s="511"/>
      <c r="K3310" s="511"/>
      <c r="L3310" s="511"/>
      <c r="M3310" s="511"/>
      <c r="N3310" s="511"/>
      <c r="O3310" s="511"/>
      <c r="P3310" s="602"/>
    </row>
    <row r="3311" ht="15.75" customHeight="1">
      <c r="A3311" s="1"/>
      <c r="B3311" s="511"/>
      <c r="C3311" s="604"/>
      <c r="D3311" s="513"/>
      <c r="E3311" s="514"/>
      <c r="F3311" s="514"/>
      <c r="G3311" s="514"/>
      <c r="H3311" s="514"/>
      <c r="I3311" s="514"/>
      <c r="J3311" s="511"/>
      <c r="K3311" s="511"/>
      <c r="L3311" s="511"/>
      <c r="M3311" s="511"/>
      <c r="N3311" s="511"/>
      <c r="O3311" s="511"/>
      <c r="P3311" s="602"/>
    </row>
    <row r="3312" ht="15.75" customHeight="1">
      <c r="A3312" s="1"/>
      <c r="B3312" s="511"/>
      <c r="C3312" s="604"/>
      <c r="D3312" s="513"/>
      <c r="E3312" s="514"/>
      <c r="F3312" s="514"/>
      <c r="G3312" s="514"/>
      <c r="H3312" s="514"/>
      <c r="I3312" s="514"/>
      <c r="J3312" s="511"/>
      <c r="K3312" s="511"/>
      <c r="L3312" s="511"/>
      <c r="M3312" s="511"/>
      <c r="N3312" s="511"/>
      <c r="O3312" s="511"/>
      <c r="P3312" s="602"/>
    </row>
    <row r="3313" ht="15.75" customHeight="1">
      <c r="A3313" s="1"/>
      <c r="B3313" s="511"/>
      <c r="C3313" s="604"/>
      <c r="D3313" s="513"/>
      <c r="E3313" s="514"/>
      <c r="F3313" s="514"/>
      <c r="G3313" s="514"/>
      <c r="H3313" s="514"/>
      <c r="I3313" s="514"/>
      <c r="J3313" s="511"/>
      <c r="K3313" s="511"/>
      <c r="L3313" s="511"/>
      <c r="M3313" s="511"/>
      <c r="N3313" s="511"/>
      <c r="O3313" s="511"/>
      <c r="P3313" s="602"/>
    </row>
    <row r="3314" ht="15.75" customHeight="1">
      <c r="A3314" s="1"/>
      <c r="B3314" s="511"/>
      <c r="C3314" s="604"/>
      <c r="D3314" s="513"/>
      <c r="E3314" s="514"/>
      <c r="F3314" s="514"/>
      <c r="G3314" s="514"/>
      <c r="H3314" s="514"/>
      <c r="I3314" s="514"/>
      <c r="J3314" s="511"/>
      <c r="K3314" s="511"/>
      <c r="L3314" s="511"/>
      <c r="M3314" s="511"/>
      <c r="N3314" s="511"/>
      <c r="O3314" s="511"/>
      <c r="P3314" s="602"/>
    </row>
    <row r="3315" ht="15.75" customHeight="1">
      <c r="A3315" s="1"/>
      <c r="B3315" s="511"/>
      <c r="C3315" s="604"/>
      <c r="D3315" s="513"/>
      <c r="E3315" s="514"/>
      <c r="F3315" s="514"/>
      <c r="G3315" s="514"/>
      <c r="H3315" s="514"/>
      <c r="I3315" s="514"/>
      <c r="J3315" s="511"/>
      <c r="K3315" s="511"/>
      <c r="L3315" s="511"/>
      <c r="M3315" s="511"/>
      <c r="N3315" s="511"/>
      <c r="O3315" s="511"/>
      <c r="P3315" s="602"/>
    </row>
    <row r="3316" ht="15.75" customHeight="1">
      <c r="A3316" s="1"/>
      <c r="B3316" s="511"/>
      <c r="C3316" s="604"/>
      <c r="D3316" s="513"/>
      <c r="E3316" s="514"/>
      <c r="F3316" s="514"/>
      <c r="G3316" s="514"/>
      <c r="H3316" s="514"/>
      <c r="I3316" s="514"/>
      <c r="J3316" s="511"/>
      <c r="K3316" s="511"/>
      <c r="L3316" s="511"/>
      <c r="M3316" s="511"/>
      <c r="N3316" s="511"/>
      <c r="O3316" s="511"/>
      <c r="P3316" s="602"/>
    </row>
    <row r="3317" ht="15.75" customHeight="1">
      <c r="A3317" s="1"/>
      <c r="B3317" s="511"/>
      <c r="C3317" s="604"/>
      <c r="D3317" s="513"/>
      <c r="E3317" s="514"/>
      <c r="F3317" s="514"/>
      <c r="G3317" s="514"/>
      <c r="H3317" s="514"/>
      <c r="I3317" s="514"/>
      <c r="J3317" s="511"/>
      <c r="K3317" s="511"/>
      <c r="L3317" s="511"/>
      <c r="M3317" s="511"/>
      <c r="N3317" s="511"/>
      <c r="O3317" s="511"/>
      <c r="P3317" s="602"/>
    </row>
    <row r="3318" ht="15.75" customHeight="1">
      <c r="A3318" s="1"/>
      <c r="B3318" s="511"/>
      <c r="C3318" s="604"/>
      <c r="D3318" s="513"/>
      <c r="E3318" s="514"/>
      <c r="F3318" s="514"/>
      <c r="G3318" s="514"/>
      <c r="H3318" s="514"/>
      <c r="I3318" s="514"/>
      <c r="J3318" s="511"/>
      <c r="K3318" s="511"/>
      <c r="L3318" s="511"/>
      <c r="M3318" s="511"/>
      <c r="N3318" s="511"/>
      <c r="O3318" s="511"/>
      <c r="P3318" s="602"/>
    </row>
    <row r="3319" ht="15.75" customHeight="1">
      <c r="A3319" s="1"/>
      <c r="B3319" s="511"/>
      <c r="C3319" s="604"/>
      <c r="D3319" s="513"/>
      <c r="E3319" s="514"/>
      <c r="F3319" s="514"/>
      <c r="G3319" s="514"/>
      <c r="H3319" s="514"/>
      <c r="I3319" s="514"/>
      <c r="J3319" s="511"/>
      <c r="K3319" s="511"/>
      <c r="L3319" s="511"/>
      <c r="M3319" s="511"/>
      <c r="N3319" s="511"/>
      <c r="O3319" s="511"/>
      <c r="P3319" s="602"/>
    </row>
    <row r="3320" ht="15.75" customHeight="1">
      <c r="A3320" s="1"/>
      <c r="B3320" s="511"/>
      <c r="C3320" s="603">
        <v>21.5</v>
      </c>
      <c r="D3320" s="513"/>
      <c r="E3320" s="514"/>
      <c r="F3320" s="514"/>
      <c r="G3320" s="514"/>
      <c r="H3320" s="514"/>
      <c r="I3320" s="514"/>
      <c r="J3320" s="511"/>
      <c r="K3320" s="511"/>
      <c r="L3320" s="511"/>
      <c r="M3320" s="511"/>
      <c r="N3320" s="511"/>
      <c r="O3320" s="511"/>
      <c r="P3320" s="602"/>
    </row>
    <row r="3321" ht="15.75" customHeight="1">
      <c r="A3321" s="1"/>
      <c r="B3321" s="511"/>
      <c r="C3321" s="604"/>
      <c r="D3321" s="513"/>
      <c r="E3321" s="514"/>
      <c r="F3321" s="514"/>
      <c r="G3321" s="514"/>
      <c r="H3321" s="514"/>
      <c r="I3321" s="514"/>
      <c r="J3321" s="511"/>
      <c r="K3321" s="511"/>
      <c r="L3321" s="511"/>
      <c r="M3321" s="511"/>
      <c r="N3321" s="511"/>
      <c r="O3321" s="511"/>
      <c r="P3321" s="602"/>
    </row>
    <row r="3322" ht="15.75" customHeight="1">
      <c r="A3322" s="1"/>
      <c r="B3322" s="511"/>
      <c r="C3322" s="604"/>
      <c r="D3322" s="513"/>
      <c r="E3322" s="514"/>
      <c r="F3322" s="514"/>
      <c r="G3322" s="514"/>
      <c r="H3322" s="514"/>
      <c r="I3322" s="514"/>
      <c r="J3322" s="511"/>
      <c r="K3322" s="511"/>
      <c r="L3322" s="511"/>
      <c r="M3322" s="511"/>
      <c r="N3322" s="511"/>
      <c r="O3322" s="511"/>
      <c r="P3322" s="602"/>
    </row>
    <row r="3323" ht="15.75" customHeight="1">
      <c r="A3323" s="1"/>
      <c r="B3323" s="511"/>
      <c r="C3323" s="604"/>
      <c r="D3323" s="513"/>
      <c r="E3323" s="514"/>
      <c r="F3323" s="514"/>
      <c r="G3323" s="514"/>
      <c r="H3323" s="514"/>
      <c r="I3323" s="514"/>
      <c r="J3323" s="511"/>
      <c r="K3323" s="511"/>
      <c r="L3323" s="511"/>
      <c r="M3323" s="511"/>
      <c r="N3323" s="511"/>
      <c r="O3323" s="511"/>
      <c r="P3323" s="602"/>
    </row>
    <row r="3324" ht="15.75" customHeight="1">
      <c r="A3324" s="1"/>
      <c r="B3324" s="511"/>
      <c r="C3324" s="604"/>
      <c r="D3324" s="513"/>
      <c r="E3324" s="514"/>
      <c r="F3324" s="514"/>
      <c r="G3324" s="514"/>
      <c r="H3324" s="514"/>
      <c r="I3324" s="514"/>
      <c r="J3324" s="511"/>
      <c r="K3324" s="511"/>
      <c r="L3324" s="511"/>
      <c r="M3324" s="511"/>
      <c r="N3324" s="511"/>
      <c r="O3324" s="511"/>
      <c r="P3324" s="602"/>
    </row>
    <row r="3325" ht="15.75" customHeight="1">
      <c r="A3325" s="1"/>
      <c r="B3325" s="511"/>
      <c r="C3325" s="604"/>
      <c r="D3325" s="513"/>
      <c r="E3325" s="514"/>
      <c r="F3325" s="514"/>
      <c r="G3325" s="514"/>
      <c r="H3325" s="514"/>
      <c r="I3325" s="514"/>
      <c r="J3325" s="511"/>
      <c r="K3325" s="511"/>
      <c r="L3325" s="511"/>
      <c r="M3325" s="511"/>
      <c r="N3325" s="511"/>
      <c r="O3325" s="511"/>
      <c r="P3325" s="602"/>
    </row>
    <row r="3326" ht="15.75" customHeight="1">
      <c r="A3326" s="1"/>
      <c r="B3326" s="511"/>
      <c r="C3326" s="604"/>
      <c r="D3326" s="513"/>
      <c r="E3326" s="514"/>
      <c r="F3326" s="514"/>
      <c r="G3326" s="514"/>
      <c r="H3326" s="514"/>
      <c r="I3326" s="514"/>
      <c r="J3326" s="511"/>
      <c r="K3326" s="511"/>
      <c r="L3326" s="511"/>
      <c r="M3326" s="511"/>
      <c r="N3326" s="511"/>
      <c r="O3326" s="511"/>
      <c r="P3326" s="602"/>
    </row>
    <row r="3327" ht="15.75" customHeight="1">
      <c r="A3327" s="1"/>
      <c r="B3327" s="511"/>
      <c r="C3327" s="604"/>
      <c r="D3327" s="513"/>
      <c r="E3327" s="514"/>
      <c r="F3327" s="514"/>
      <c r="G3327" s="514"/>
      <c r="H3327" s="514"/>
      <c r="I3327" s="514"/>
      <c r="J3327" s="511"/>
      <c r="K3327" s="511"/>
      <c r="L3327" s="511"/>
      <c r="M3327" s="511"/>
      <c r="N3327" s="511"/>
      <c r="O3327" s="511"/>
      <c r="P3327" s="602"/>
    </row>
    <row r="3328" ht="15.75" customHeight="1">
      <c r="A3328" s="1"/>
      <c r="B3328" s="511"/>
      <c r="C3328" s="604"/>
      <c r="D3328" s="513"/>
      <c r="E3328" s="514"/>
      <c r="F3328" s="514"/>
      <c r="G3328" s="514"/>
      <c r="H3328" s="514"/>
      <c r="I3328" s="514"/>
      <c r="J3328" s="511"/>
      <c r="K3328" s="511"/>
      <c r="L3328" s="511"/>
      <c r="M3328" s="511"/>
      <c r="N3328" s="511"/>
      <c r="O3328" s="511"/>
      <c r="P3328" s="602"/>
    </row>
    <row r="3329" ht="15.75" customHeight="1">
      <c r="A3329" s="1"/>
      <c r="B3329" s="511"/>
      <c r="C3329" s="604"/>
      <c r="D3329" s="513"/>
      <c r="E3329" s="514"/>
      <c r="F3329" s="514"/>
      <c r="G3329" s="514"/>
      <c r="H3329" s="514"/>
      <c r="I3329" s="514"/>
      <c r="J3329" s="511"/>
      <c r="K3329" s="511"/>
      <c r="L3329" s="511"/>
      <c r="M3329" s="511"/>
      <c r="N3329" s="511"/>
      <c r="O3329" s="511"/>
      <c r="P3329" s="602"/>
    </row>
    <row r="3330" ht="15.75" customHeight="1">
      <c r="A3330" s="1"/>
      <c r="B3330" s="511"/>
      <c r="C3330" s="604"/>
      <c r="D3330" s="513"/>
      <c r="E3330" s="514"/>
      <c r="F3330" s="514"/>
      <c r="G3330" s="514"/>
      <c r="H3330" s="514"/>
      <c r="I3330" s="514"/>
      <c r="J3330" s="511"/>
      <c r="K3330" s="511"/>
      <c r="L3330" s="511"/>
      <c r="M3330" s="511"/>
      <c r="N3330" s="511"/>
      <c r="O3330" s="511"/>
      <c r="P3330" s="602"/>
    </row>
    <row r="3331" ht="15.75" customHeight="1">
      <c r="A3331" s="1"/>
      <c r="B3331" s="511"/>
      <c r="C3331" s="604"/>
      <c r="D3331" s="513"/>
      <c r="E3331" s="514"/>
      <c r="F3331" s="514"/>
      <c r="G3331" s="514"/>
      <c r="H3331" s="514"/>
      <c r="I3331" s="514"/>
      <c r="J3331" s="511"/>
      <c r="K3331" s="511"/>
      <c r="L3331" s="511"/>
      <c r="M3331" s="511"/>
      <c r="N3331" s="511"/>
      <c r="O3331" s="511"/>
      <c r="P3331" s="602"/>
    </row>
    <row r="3332" ht="15.75" customHeight="1">
      <c r="A3332" s="1"/>
      <c r="B3332" s="511"/>
      <c r="C3332" s="604"/>
      <c r="D3332" s="513"/>
      <c r="E3332" s="514"/>
      <c r="F3332" s="514"/>
      <c r="G3332" s="514"/>
      <c r="H3332" s="514"/>
      <c r="I3332" s="514"/>
      <c r="J3332" s="511"/>
      <c r="K3332" s="511"/>
      <c r="L3332" s="511"/>
      <c r="M3332" s="511"/>
      <c r="N3332" s="511"/>
      <c r="O3332" s="511"/>
      <c r="P3332" s="602"/>
    </row>
    <row r="3333" ht="15.75" customHeight="1">
      <c r="A3333" s="1"/>
      <c r="B3333" s="511"/>
      <c r="C3333" s="604"/>
      <c r="D3333" s="513"/>
      <c r="E3333" s="514"/>
      <c r="F3333" s="514"/>
      <c r="G3333" s="514"/>
      <c r="H3333" s="514"/>
      <c r="I3333" s="514"/>
      <c r="J3333" s="511"/>
      <c r="K3333" s="511"/>
      <c r="L3333" s="511"/>
      <c r="M3333" s="511"/>
      <c r="N3333" s="511"/>
      <c r="O3333" s="511"/>
      <c r="P3333" s="602"/>
    </row>
    <row r="3334" ht="15.75" customHeight="1">
      <c r="A3334" s="1"/>
      <c r="B3334" s="511"/>
      <c r="C3334" s="603">
        <v>22.5</v>
      </c>
      <c r="D3334" s="513"/>
      <c r="E3334" s="514"/>
      <c r="F3334" s="514"/>
      <c r="G3334" s="514"/>
      <c r="H3334" s="514"/>
      <c r="I3334" s="514"/>
      <c r="J3334" s="511"/>
      <c r="K3334" s="511"/>
      <c r="L3334" s="511"/>
      <c r="M3334" s="511"/>
      <c r="N3334" s="511"/>
      <c r="O3334" s="511"/>
      <c r="P3334" s="602"/>
    </row>
    <row r="3335" ht="15.75" customHeight="1">
      <c r="A3335" s="1"/>
      <c r="B3335" s="511"/>
      <c r="C3335" s="604"/>
      <c r="D3335" s="513"/>
      <c r="E3335" s="514"/>
      <c r="F3335" s="514"/>
      <c r="G3335" s="514"/>
      <c r="H3335" s="514"/>
      <c r="I3335" s="514"/>
      <c r="J3335" s="511"/>
      <c r="K3335" s="511"/>
      <c r="L3335" s="511"/>
      <c r="M3335" s="511"/>
      <c r="N3335" s="511"/>
      <c r="O3335" s="511"/>
      <c r="P3335" s="602"/>
    </row>
    <row r="3336" ht="15.75" customHeight="1">
      <c r="A3336" s="1"/>
      <c r="B3336" s="511"/>
      <c r="C3336" s="604"/>
      <c r="D3336" s="513"/>
      <c r="E3336" s="514"/>
      <c r="F3336" s="514"/>
      <c r="G3336" s="514"/>
      <c r="H3336" s="514"/>
      <c r="I3336" s="514"/>
      <c r="J3336" s="511"/>
      <c r="K3336" s="511"/>
      <c r="L3336" s="511"/>
      <c r="M3336" s="511"/>
      <c r="N3336" s="511"/>
      <c r="O3336" s="511"/>
      <c r="P3336" s="602"/>
    </row>
    <row r="3337" ht="15.75" customHeight="1">
      <c r="A3337" s="1"/>
      <c r="B3337" s="511"/>
      <c r="C3337" s="604"/>
      <c r="D3337" s="513"/>
      <c r="E3337" s="514"/>
      <c r="F3337" s="514"/>
      <c r="G3337" s="514"/>
      <c r="H3337" s="514"/>
      <c r="I3337" s="514"/>
      <c r="J3337" s="511"/>
      <c r="K3337" s="511"/>
      <c r="L3337" s="511"/>
      <c r="M3337" s="511"/>
      <c r="N3337" s="511"/>
      <c r="O3337" s="511"/>
      <c r="P3337" s="602"/>
    </row>
    <row r="3338" ht="15.75" customHeight="1">
      <c r="A3338" s="1"/>
      <c r="B3338" s="511"/>
      <c r="C3338" s="604"/>
      <c r="D3338" s="513"/>
      <c r="E3338" s="514"/>
      <c r="F3338" s="514"/>
      <c r="G3338" s="514"/>
      <c r="H3338" s="514"/>
      <c r="I3338" s="514"/>
      <c r="J3338" s="511"/>
      <c r="K3338" s="511"/>
      <c r="L3338" s="511"/>
      <c r="M3338" s="511"/>
      <c r="N3338" s="511"/>
      <c r="O3338" s="511"/>
      <c r="P3338" s="602"/>
    </row>
    <row r="3339" ht="15.75" customHeight="1">
      <c r="A3339" s="1"/>
      <c r="B3339" s="511"/>
      <c r="C3339" s="604"/>
      <c r="D3339" s="513"/>
      <c r="E3339" s="514"/>
      <c r="F3339" s="514"/>
      <c r="G3339" s="514"/>
      <c r="H3339" s="514"/>
      <c r="I3339" s="514"/>
      <c r="J3339" s="511"/>
      <c r="K3339" s="511"/>
      <c r="L3339" s="511"/>
      <c r="M3339" s="511"/>
      <c r="N3339" s="511"/>
      <c r="O3339" s="511"/>
      <c r="P3339" s="602"/>
    </row>
    <row r="3340" ht="15.75" customHeight="1">
      <c r="A3340" s="1"/>
      <c r="B3340" s="511"/>
      <c r="C3340" s="604"/>
      <c r="D3340" s="513"/>
      <c r="E3340" s="514"/>
      <c r="F3340" s="514"/>
      <c r="G3340" s="514"/>
      <c r="H3340" s="514"/>
      <c r="I3340" s="514"/>
      <c r="J3340" s="511"/>
      <c r="K3340" s="511"/>
      <c r="L3340" s="511"/>
      <c r="M3340" s="511"/>
      <c r="N3340" s="511"/>
      <c r="O3340" s="511"/>
      <c r="P3340" s="602"/>
    </row>
    <row r="3341" ht="15.75" customHeight="1">
      <c r="A3341" s="1"/>
      <c r="B3341" s="511"/>
      <c r="C3341" s="604"/>
      <c r="D3341" s="513"/>
      <c r="E3341" s="514"/>
      <c r="F3341" s="514"/>
      <c r="G3341" s="514"/>
      <c r="H3341" s="514"/>
      <c r="I3341" s="514"/>
      <c r="J3341" s="511"/>
      <c r="K3341" s="511"/>
      <c r="L3341" s="511"/>
      <c r="M3341" s="511"/>
      <c r="N3341" s="511"/>
      <c r="O3341" s="511"/>
      <c r="P3341" s="602"/>
    </row>
    <row r="3342" ht="15.75" customHeight="1">
      <c r="A3342" s="1"/>
      <c r="B3342" s="511"/>
      <c r="C3342" s="604"/>
      <c r="D3342" s="513"/>
      <c r="E3342" s="514"/>
      <c r="F3342" s="514"/>
      <c r="G3342" s="514"/>
      <c r="H3342" s="514"/>
      <c r="I3342" s="514"/>
      <c r="J3342" s="511"/>
      <c r="K3342" s="511"/>
      <c r="L3342" s="511"/>
      <c r="M3342" s="511"/>
      <c r="N3342" s="511"/>
      <c r="O3342" s="511"/>
      <c r="P3342" s="602"/>
    </row>
    <row r="3343" ht="15.75" customHeight="1">
      <c r="A3343" s="1"/>
      <c r="B3343" s="511"/>
      <c r="C3343" s="604"/>
      <c r="D3343" s="513"/>
      <c r="E3343" s="514"/>
      <c r="F3343" s="514"/>
      <c r="G3343" s="514"/>
      <c r="H3343" s="514"/>
      <c r="I3343" s="514"/>
      <c r="J3343" s="511"/>
      <c r="K3343" s="511"/>
      <c r="L3343" s="511"/>
      <c r="M3343" s="511"/>
      <c r="N3343" s="511"/>
      <c r="O3343" s="511"/>
      <c r="P3343" s="602"/>
    </row>
    <row r="3344" ht="15.75" customHeight="1">
      <c r="A3344" s="1"/>
      <c r="B3344" s="511"/>
      <c r="C3344" s="604"/>
      <c r="D3344" s="513"/>
      <c r="E3344" s="514"/>
      <c r="F3344" s="514"/>
      <c r="G3344" s="514"/>
      <c r="H3344" s="514"/>
      <c r="I3344" s="514"/>
      <c r="J3344" s="511"/>
      <c r="K3344" s="511"/>
      <c r="L3344" s="511"/>
      <c r="M3344" s="511"/>
      <c r="N3344" s="511"/>
      <c r="O3344" s="511"/>
      <c r="P3344" s="602"/>
    </row>
    <row r="3345" ht="15.75" customHeight="1">
      <c r="A3345" s="1"/>
      <c r="B3345" s="511"/>
      <c r="C3345" s="604"/>
      <c r="D3345" s="513"/>
      <c r="E3345" s="514"/>
      <c r="F3345" s="514"/>
      <c r="G3345" s="514"/>
      <c r="H3345" s="514"/>
      <c r="I3345" s="514"/>
      <c r="J3345" s="511"/>
      <c r="K3345" s="511"/>
      <c r="L3345" s="511"/>
      <c r="M3345" s="511"/>
      <c r="N3345" s="511"/>
      <c r="O3345" s="511"/>
      <c r="P3345" s="602"/>
    </row>
    <row r="3346" ht="15.75" customHeight="1">
      <c r="A3346" s="1"/>
      <c r="B3346" s="511"/>
      <c r="C3346" s="604"/>
      <c r="D3346" s="513"/>
      <c r="E3346" s="514"/>
      <c r="F3346" s="514"/>
      <c r="G3346" s="514"/>
      <c r="H3346" s="514"/>
      <c r="I3346" s="514"/>
      <c r="J3346" s="511"/>
      <c r="K3346" s="511"/>
      <c r="L3346" s="511"/>
      <c r="M3346" s="511"/>
      <c r="N3346" s="511"/>
      <c r="O3346" s="511"/>
      <c r="P3346" s="602"/>
    </row>
    <row r="3347" ht="15.75" customHeight="1">
      <c r="A3347" s="1"/>
      <c r="B3347" s="511"/>
      <c r="C3347" s="604"/>
      <c r="D3347" s="513"/>
      <c r="E3347" s="514"/>
      <c r="F3347" s="514"/>
      <c r="G3347" s="514"/>
      <c r="H3347" s="514"/>
      <c r="I3347" s="514"/>
      <c r="J3347" s="511"/>
      <c r="K3347" s="511"/>
      <c r="L3347" s="511"/>
      <c r="M3347" s="511"/>
      <c r="N3347" s="511"/>
      <c r="O3347" s="511"/>
      <c r="P3347" s="602"/>
    </row>
    <row r="3348" ht="15.75" customHeight="1">
      <c r="A3348" s="1"/>
      <c r="B3348" s="511"/>
      <c r="C3348" s="603">
        <v>21.25</v>
      </c>
      <c r="D3348" s="513"/>
      <c r="E3348" s="514"/>
      <c r="F3348" s="514"/>
      <c r="G3348" s="514"/>
      <c r="H3348" s="514"/>
      <c r="I3348" s="514"/>
      <c r="J3348" s="511"/>
      <c r="K3348" s="511"/>
      <c r="L3348" s="511"/>
      <c r="M3348" s="511"/>
      <c r="N3348" s="511"/>
      <c r="O3348" s="511"/>
      <c r="P3348" s="602"/>
    </row>
    <row r="3349" ht="15.75" customHeight="1">
      <c r="A3349" s="1"/>
      <c r="B3349" s="511"/>
      <c r="C3349" s="604"/>
      <c r="D3349" s="513"/>
      <c r="E3349" s="514"/>
      <c r="F3349" s="514"/>
      <c r="G3349" s="514"/>
      <c r="H3349" s="514"/>
      <c r="I3349" s="514"/>
      <c r="J3349" s="511"/>
      <c r="K3349" s="511"/>
      <c r="L3349" s="511"/>
      <c r="M3349" s="511"/>
      <c r="N3349" s="511"/>
      <c r="O3349" s="511"/>
      <c r="P3349" s="602"/>
    </row>
    <row r="3350" ht="15.75" customHeight="1">
      <c r="A3350" s="1"/>
      <c r="B3350" s="511"/>
      <c r="C3350" s="604"/>
      <c r="D3350" s="513"/>
      <c r="E3350" s="514"/>
      <c r="F3350" s="514"/>
      <c r="G3350" s="514"/>
      <c r="H3350" s="514"/>
      <c r="I3350" s="514"/>
      <c r="J3350" s="511"/>
      <c r="K3350" s="511"/>
      <c r="L3350" s="511"/>
      <c r="M3350" s="511"/>
      <c r="N3350" s="511"/>
      <c r="O3350" s="511"/>
      <c r="P3350" s="602"/>
    </row>
    <row r="3351" ht="15.75" customHeight="1">
      <c r="A3351" s="1"/>
      <c r="B3351" s="511"/>
      <c r="C3351" s="604"/>
      <c r="D3351" s="513"/>
      <c r="E3351" s="514"/>
      <c r="F3351" s="514"/>
      <c r="G3351" s="514"/>
      <c r="H3351" s="514"/>
      <c r="I3351" s="514"/>
      <c r="J3351" s="511"/>
      <c r="K3351" s="511"/>
      <c r="L3351" s="511"/>
      <c r="M3351" s="511"/>
      <c r="N3351" s="511"/>
      <c r="O3351" s="511"/>
      <c r="P3351" s="602"/>
    </row>
    <row r="3352" ht="15.75" customHeight="1">
      <c r="A3352" s="1"/>
      <c r="B3352" s="511"/>
      <c r="C3352" s="604"/>
      <c r="D3352" s="513"/>
      <c r="E3352" s="514"/>
      <c r="F3352" s="514"/>
      <c r="G3352" s="514"/>
      <c r="H3352" s="514"/>
      <c r="I3352" s="514"/>
      <c r="J3352" s="511"/>
      <c r="K3352" s="511"/>
      <c r="L3352" s="511"/>
      <c r="M3352" s="511"/>
      <c r="N3352" s="511"/>
      <c r="O3352" s="511"/>
      <c r="P3352" s="602"/>
    </row>
    <row r="3353" ht="15.75" customHeight="1">
      <c r="A3353" s="1"/>
      <c r="B3353" s="511"/>
      <c r="C3353" s="604"/>
      <c r="D3353" s="513"/>
      <c r="E3353" s="514"/>
      <c r="F3353" s="514"/>
      <c r="G3353" s="514"/>
      <c r="H3353" s="514"/>
      <c r="I3353" s="514"/>
      <c r="J3353" s="511"/>
      <c r="K3353" s="511"/>
      <c r="L3353" s="511"/>
      <c r="M3353" s="511"/>
      <c r="N3353" s="511"/>
      <c r="O3353" s="511"/>
      <c r="P3353" s="602"/>
    </row>
    <row r="3354" ht="15.75" customHeight="1">
      <c r="A3354" s="1"/>
      <c r="B3354" s="511"/>
      <c r="C3354" s="604"/>
      <c r="D3354" s="513"/>
      <c r="E3354" s="514"/>
      <c r="F3354" s="514"/>
      <c r="G3354" s="514"/>
      <c r="H3354" s="514"/>
      <c r="I3354" s="514"/>
      <c r="J3354" s="511"/>
      <c r="K3354" s="511"/>
      <c r="L3354" s="511"/>
      <c r="M3354" s="511"/>
      <c r="N3354" s="511"/>
      <c r="O3354" s="511"/>
      <c r="P3354" s="602"/>
    </row>
    <row r="3355" ht="15.75" customHeight="1">
      <c r="A3355" s="1"/>
      <c r="B3355" s="511"/>
      <c r="C3355" s="604"/>
      <c r="D3355" s="513"/>
      <c r="E3355" s="514"/>
      <c r="F3355" s="514"/>
      <c r="G3355" s="514"/>
      <c r="H3355" s="514"/>
      <c r="I3355" s="514"/>
      <c r="J3355" s="511"/>
      <c r="K3355" s="511"/>
      <c r="L3355" s="511"/>
      <c r="M3355" s="511"/>
      <c r="N3355" s="511"/>
      <c r="O3355" s="511"/>
      <c r="P3355" s="602"/>
    </row>
    <row r="3356" ht="15.75" customHeight="1">
      <c r="A3356" s="1"/>
      <c r="B3356" s="511"/>
      <c r="C3356" s="604"/>
      <c r="D3356" s="513"/>
      <c r="E3356" s="514"/>
      <c r="F3356" s="514"/>
      <c r="G3356" s="514"/>
      <c r="H3356" s="514"/>
      <c r="I3356" s="514"/>
      <c r="J3356" s="511"/>
      <c r="K3356" s="511"/>
      <c r="L3356" s="511"/>
      <c r="M3356" s="511"/>
      <c r="N3356" s="511"/>
      <c r="O3356" s="511"/>
      <c r="P3356" s="602"/>
    </row>
    <row r="3357" ht="15.75" customHeight="1">
      <c r="A3357" s="1"/>
      <c r="B3357" s="511"/>
      <c r="C3357" s="604"/>
      <c r="D3357" s="513"/>
      <c r="E3357" s="514"/>
      <c r="F3357" s="514"/>
      <c r="G3357" s="514"/>
      <c r="H3357" s="514"/>
      <c r="I3357" s="514"/>
      <c r="J3357" s="511"/>
      <c r="K3357" s="511"/>
      <c r="L3357" s="511"/>
      <c r="M3357" s="511"/>
      <c r="N3357" s="511"/>
      <c r="O3357" s="511"/>
      <c r="P3357" s="602"/>
    </row>
    <row r="3358" ht="15.75" customHeight="1">
      <c r="A3358" s="1"/>
      <c r="B3358" s="511"/>
      <c r="C3358" s="604"/>
      <c r="D3358" s="513"/>
      <c r="E3358" s="514"/>
      <c r="F3358" s="514"/>
      <c r="G3358" s="514"/>
      <c r="H3358" s="514"/>
      <c r="I3358" s="514"/>
      <c r="J3358" s="511"/>
      <c r="K3358" s="511"/>
      <c r="L3358" s="511"/>
      <c r="M3358" s="511"/>
      <c r="N3358" s="511"/>
      <c r="O3358" s="511"/>
      <c r="P3358" s="602"/>
    </row>
    <row r="3359" ht="15.75" customHeight="1">
      <c r="A3359" s="1"/>
      <c r="B3359" s="511"/>
      <c r="C3359" s="604"/>
      <c r="D3359" s="513"/>
      <c r="E3359" s="514"/>
      <c r="F3359" s="514"/>
      <c r="G3359" s="514"/>
      <c r="H3359" s="514"/>
      <c r="I3359" s="514"/>
      <c r="J3359" s="511"/>
      <c r="K3359" s="511"/>
      <c r="L3359" s="511"/>
      <c r="M3359" s="511"/>
      <c r="N3359" s="511"/>
      <c r="O3359" s="511"/>
      <c r="P3359" s="602"/>
    </row>
    <row r="3360" ht="15.75" customHeight="1">
      <c r="A3360" s="1"/>
      <c r="B3360" s="511"/>
      <c r="C3360" s="604"/>
      <c r="D3360" s="513"/>
      <c r="E3360" s="514"/>
      <c r="F3360" s="514"/>
      <c r="G3360" s="514"/>
      <c r="H3360" s="514"/>
      <c r="I3360" s="514"/>
      <c r="J3360" s="511"/>
      <c r="K3360" s="511"/>
      <c r="L3360" s="511"/>
      <c r="M3360" s="511"/>
      <c r="N3360" s="511"/>
      <c r="O3360" s="511"/>
      <c r="P3360" s="602"/>
    </row>
    <row r="3361" ht="15.75" customHeight="1">
      <c r="A3361" s="1"/>
      <c r="B3361" s="511"/>
      <c r="C3361" s="604"/>
      <c r="D3361" s="513"/>
      <c r="E3361" s="514"/>
      <c r="F3361" s="514"/>
      <c r="G3361" s="514"/>
      <c r="H3361" s="514"/>
      <c r="I3361" s="514"/>
      <c r="J3361" s="511"/>
      <c r="K3361" s="511"/>
      <c r="L3361" s="511"/>
      <c r="M3361" s="511"/>
      <c r="N3361" s="511"/>
      <c r="O3361" s="511"/>
      <c r="P3361" s="602"/>
    </row>
    <row r="3362" ht="15.75" customHeight="1">
      <c r="A3362" s="1"/>
      <c r="B3362" s="511"/>
      <c r="C3362" s="603">
        <v>21.6</v>
      </c>
      <c r="D3362" s="513"/>
      <c r="E3362" s="514"/>
      <c r="F3362" s="514"/>
      <c r="G3362" s="514"/>
      <c r="H3362" s="514"/>
      <c r="I3362" s="514"/>
      <c r="J3362" s="511"/>
      <c r="K3362" s="511"/>
      <c r="L3362" s="511"/>
      <c r="M3362" s="511"/>
      <c r="N3362" s="511"/>
      <c r="O3362" s="511"/>
      <c r="P3362" s="602"/>
    </row>
    <row r="3363" ht="15.75" customHeight="1">
      <c r="A3363" s="1"/>
      <c r="B3363" s="511"/>
      <c r="C3363" s="604"/>
      <c r="D3363" s="513"/>
      <c r="E3363" s="514"/>
      <c r="F3363" s="514"/>
      <c r="G3363" s="514"/>
      <c r="H3363" s="514"/>
      <c r="I3363" s="514"/>
      <c r="J3363" s="511"/>
      <c r="K3363" s="511"/>
      <c r="L3363" s="511"/>
      <c r="M3363" s="511"/>
      <c r="N3363" s="511"/>
      <c r="O3363" s="511"/>
      <c r="P3363" s="602"/>
    </row>
    <row r="3364" ht="15.75" customHeight="1">
      <c r="A3364" s="1"/>
      <c r="B3364" s="511"/>
      <c r="C3364" s="604"/>
      <c r="D3364" s="513"/>
      <c r="E3364" s="514"/>
      <c r="F3364" s="514"/>
      <c r="G3364" s="514"/>
      <c r="H3364" s="514"/>
      <c r="I3364" s="514"/>
      <c r="J3364" s="511"/>
      <c r="K3364" s="511"/>
      <c r="L3364" s="511"/>
      <c r="M3364" s="511"/>
      <c r="N3364" s="511"/>
      <c r="O3364" s="511"/>
      <c r="P3364" s="602"/>
    </row>
    <row r="3365" ht="15.75" customHeight="1">
      <c r="A3365" s="1"/>
      <c r="B3365" s="511"/>
      <c r="C3365" s="604"/>
      <c r="D3365" s="513"/>
      <c r="E3365" s="514"/>
      <c r="F3365" s="514"/>
      <c r="G3365" s="514"/>
      <c r="H3365" s="514"/>
      <c r="I3365" s="514"/>
      <c r="J3365" s="511"/>
      <c r="K3365" s="511"/>
      <c r="L3365" s="511"/>
      <c r="M3365" s="511"/>
      <c r="N3365" s="511"/>
      <c r="O3365" s="511"/>
      <c r="P3365" s="602"/>
    </row>
    <row r="3366" ht="15.75" customHeight="1">
      <c r="A3366" s="1"/>
      <c r="B3366" s="511"/>
      <c r="C3366" s="604"/>
      <c r="D3366" s="513"/>
      <c r="E3366" s="514"/>
      <c r="F3366" s="514"/>
      <c r="G3366" s="514"/>
      <c r="H3366" s="514"/>
      <c r="I3366" s="514"/>
      <c r="J3366" s="511"/>
      <c r="K3366" s="511"/>
      <c r="L3366" s="511"/>
      <c r="M3366" s="511"/>
      <c r="N3366" s="511"/>
      <c r="O3366" s="511"/>
      <c r="P3366" s="602"/>
    </row>
    <row r="3367" ht="15.75" customHeight="1">
      <c r="A3367" s="1"/>
      <c r="B3367" s="511"/>
      <c r="C3367" s="604"/>
      <c r="D3367" s="513"/>
      <c r="E3367" s="514"/>
      <c r="F3367" s="514"/>
      <c r="G3367" s="514"/>
      <c r="H3367" s="514"/>
      <c r="I3367" s="514"/>
      <c r="J3367" s="511"/>
      <c r="K3367" s="511"/>
      <c r="L3367" s="511"/>
      <c r="M3367" s="511"/>
      <c r="N3367" s="511"/>
      <c r="O3367" s="511"/>
      <c r="P3367" s="602"/>
    </row>
    <row r="3368" ht="15.75" customHeight="1">
      <c r="A3368" s="1"/>
      <c r="B3368" s="511"/>
      <c r="C3368" s="604"/>
      <c r="D3368" s="513"/>
      <c r="E3368" s="514"/>
      <c r="F3368" s="514"/>
      <c r="G3368" s="514"/>
      <c r="H3368" s="514"/>
      <c r="I3368" s="514"/>
      <c r="J3368" s="511"/>
      <c r="K3368" s="511"/>
      <c r="L3368" s="511"/>
      <c r="M3368" s="511"/>
      <c r="N3368" s="511"/>
      <c r="O3368" s="511"/>
      <c r="P3368" s="602"/>
    </row>
    <row r="3369" ht="15.75" customHeight="1">
      <c r="A3369" s="1"/>
      <c r="B3369" s="511"/>
      <c r="C3369" s="604"/>
      <c r="D3369" s="513"/>
      <c r="E3369" s="514"/>
      <c r="F3369" s="514"/>
      <c r="G3369" s="514"/>
      <c r="H3369" s="514"/>
      <c r="I3369" s="514"/>
      <c r="J3369" s="511"/>
      <c r="K3369" s="511"/>
      <c r="L3369" s="511"/>
      <c r="M3369" s="511"/>
      <c r="N3369" s="511"/>
      <c r="O3369" s="511"/>
      <c r="P3369" s="602"/>
    </row>
    <row r="3370" ht="15.75" customHeight="1">
      <c r="A3370" s="1"/>
      <c r="B3370" s="511"/>
      <c r="C3370" s="604"/>
      <c r="D3370" s="513"/>
      <c r="E3370" s="514"/>
      <c r="F3370" s="514"/>
      <c r="G3370" s="514"/>
      <c r="H3370" s="514"/>
      <c r="I3370" s="514"/>
      <c r="J3370" s="511"/>
      <c r="K3370" s="511"/>
      <c r="L3370" s="511"/>
      <c r="M3370" s="511"/>
      <c r="N3370" s="511"/>
      <c r="O3370" s="511"/>
      <c r="P3370" s="602"/>
    </row>
    <row r="3371" ht="15.75" customHeight="1">
      <c r="A3371" s="1"/>
      <c r="B3371" s="511"/>
      <c r="C3371" s="604"/>
      <c r="D3371" s="513"/>
      <c r="E3371" s="514"/>
      <c r="F3371" s="514"/>
      <c r="G3371" s="514"/>
      <c r="H3371" s="514"/>
      <c r="I3371" s="514"/>
      <c r="J3371" s="511"/>
      <c r="K3371" s="511"/>
      <c r="L3371" s="511"/>
      <c r="M3371" s="511"/>
      <c r="N3371" s="511"/>
      <c r="O3371" s="511"/>
      <c r="P3371" s="602"/>
    </row>
    <row r="3372" ht="15.75" customHeight="1">
      <c r="A3372" s="1"/>
      <c r="B3372" s="511"/>
      <c r="C3372" s="604"/>
      <c r="D3372" s="513"/>
      <c r="E3372" s="514"/>
      <c r="F3372" s="514"/>
      <c r="G3372" s="514"/>
      <c r="H3372" s="514"/>
      <c r="I3372" s="514"/>
      <c r="J3372" s="511"/>
      <c r="K3372" s="511"/>
      <c r="L3372" s="511"/>
      <c r="M3372" s="511"/>
      <c r="N3372" s="511"/>
      <c r="O3372" s="511"/>
      <c r="P3372" s="602"/>
    </row>
    <row r="3373" ht="15.75" customHeight="1">
      <c r="A3373" s="1"/>
      <c r="B3373" s="511"/>
      <c r="C3373" s="604"/>
      <c r="D3373" s="513"/>
      <c r="E3373" s="514"/>
      <c r="F3373" s="514"/>
      <c r="G3373" s="514"/>
      <c r="H3373" s="514"/>
      <c r="I3373" s="514"/>
      <c r="J3373" s="511"/>
      <c r="K3373" s="511"/>
      <c r="L3373" s="511"/>
      <c r="M3373" s="511"/>
      <c r="N3373" s="511"/>
      <c r="O3373" s="511"/>
      <c r="P3373" s="602"/>
    </row>
    <row r="3374" ht="15.75" customHeight="1">
      <c r="A3374" s="1"/>
      <c r="B3374" s="511"/>
      <c r="C3374" s="604"/>
      <c r="D3374" s="513"/>
      <c r="E3374" s="514"/>
      <c r="F3374" s="514"/>
      <c r="G3374" s="514"/>
      <c r="H3374" s="514"/>
      <c r="I3374" s="514"/>
      <c r="J3374" s="511"/>
      <c r="K3374" s="511"/>
      <c r="L3374" s="511"/>
      <c r="M3374" s="511"/>
      <c r="N3374" s="511"/>
      <c r="O3374" s="511"/>
      <c r="P3374" s="602"/>
    </row>
    <row r="3375" ht="15.75" customHeight="1">
      <c r="A3375" s="1"/>
      <c r="B3375" s="511"/>
      <c r="C3375" s="604"/>
      <c r="D3375" s="513"/>
      <c r="E3375" s="514"/>
      <c r="F3375" s="514"/>
      <c r="G3375" s="514"/>
      <c r="H3375" s="514"/>
      <c r="I3375" s="514"/>
      <c r="J3375" s="511"/>
      <c r="K3375" s="511"/>
      <c r="L3375" s="511"/>
      <c r="M3375" s="511"/>
      <c r="N3375" s="511"/>
      <c r="O3375" s="511"/>
      <c r="P3375" s="602"/>
    </row>
    <row r="3376" ht="15.75" customHeight="1">
      <c r="A3376" s="1"/>
      <c r="B3376" s="511"/>
      <c r="C3376" s="603">
        <v>22.25</v>
      </c>
      <c r="D3376" s="513"/>
      <c r="E3376" s="514"/>
      <c r="F3376" s="514"/>
      <c r="G3376" s="514"/>
      <c r="H3376" s="514"/>
      <c r="I3376" s="514"/>
      <c r="J3376" s="511"/>
      <c r="K3376" s="511"/>
      <c r="L3376" s="511"/>
      <c r="M3376" s="511"/>
      <c r="N3376" s="511"/>
      <c r="O3376" s="511"/>
      <c r="P3376" s="602"/>
    </row>
    <row r="3377" ht="15.75" customHeight="1">
      <c r="A3377" s="1"/>
      <c r="B3377" s="511"/>
      <c r="C3377" s="604"/>
      <c r="D3377" s="513"/>
      <c r="E3377" s="514"/>
      <c r="F3377" s="514"/>
      <c r="G3377" s="514"/>
      <c r="H3377" s="514"/>
      <c r="I3377" s="514"/>
      <c r="J3377" s="511"/>
      <c r="K3377" s="511"/>
      <c r="L3377" s="511"/>
      <c r="M3377" s="511"/>
      <c r="N3377" s="511"/>
      <c r="O3377" s="511"/>
      <c r="P3377" s="602"/>
    </row>
    <row r="3378" ht="15.75" customHeight="1">
      <c r="A3378" s="1"/>
      <c r="B3378" s="511"/>
      <c r="C3378" s="604"/>
      <c r="D3378" s="513"/>
      <c r="E3378" s="514"/>
      <c r="F3378" s="514"/>
      <c r="G3378" s="514"/>
      <c r="H3378" s="514"/>
      <c r="I3378" s="514"/>
      <c r="J3378" s="511"/>
      <c r="K3378" s="511"/>
      <c r="L3378" s="511"/>
      <c r="M3378" s="511"/>
      <c r="N3378" s="511"/>
      <c r="O3378" s="511"/>
      <c r="P3378" s="602"/>
    </row>
    <row r="3379" ht="15.75" customHeight="1">
      <c r="A3379" s="1"/>
      <c r="B3379" s="511"/>
      <c r="C3379" s="604"/>
      <c r="D3379" s="513"/>
      <c r="E3379" s="514"/>
      <c r="F3379" s="514"/>
      <c r="G3379" s="514"/>
      <c r="H3379" s="514"/>
      <c r="I3379" s="514"/>
      <c r="J3379" s="511"/>
      <c r="K3379" s="511"/>
      <c r="L3379" s="511"/>
      <c r="M3379" s="511"/>
      <c r="N3379" s="511"/>
      <c r="O3379" s="511"/>
      <c r="P3379" s="602"/>
    </row>
    <row r="3380" ht="15.75" customHeight="1">
      <c r="A3380" s="1"/>
      <c r="B3380" s="511"/>
      <c r="C3380" s="604"/>
      <c r="D3380" s="513"/>
      <c r="E3380" s="514"/>
      <c r="F3380" s="514"/>
      <c r="G3380" s="514"/>
      <c r="H3380" s="514"/>
      <c r="I3380" s="514"/>
      <c r="J3380" s="511"/>
      <c r="K3380" s="511"/>
      <c r="L3380" s="511"/>
      <c r="M3380" s="511"/>
      <c r="N3380" s="511"/>
      <c r="O3380" s="511"/>
      <c r="P3380" s="602"/>
    </row>
    <row r="3381" ht="15.75" customHeight="1">
      <c r="A3381" s="1"/>
      <c r="B3381" s="511"/>
      <c r="C3381" s="604"/>
      <c r="D3381" s="513"/>
      <c r="E3381" s="514"/>
      <c r="F3381" s="514"/>
      <c r="G3381" s="514"/>
      <c r="H3381" s="514"/>
      <c r="I3381" s="514"/>
      <c r="J3381" s="511"/>
      <c r="K3381" s="511"/>
      <c r="L3381" s="511"/>
      <c r="M3381" s="511"/>
      <c r="N3381" s="511"/>
      <c r="O3381" s="511"/>
      <c r="P3381" s="602"/>
    </row>
    <row r="3382" ht="15.75" customHeight="1">
      <c r="A3382" s="1"/>
      <c r="B3382" s="511"/>
      <c r="C3382" s="604"/>
      <c r="D3382" s="513"/>
      <c r="E3382" s="514"/>
      <c r="F3382" s="514"/>
      <c r="G3382" s="514"/>
      <c r="H3382" s="514"/>
      <c r="I3382" s="514"/>
      <c r="J3382" s="511"/>
      <c r="K3382" s="511"/>
      <c r="L3382" s="511"/>
      <c r="M3382" s="511"/>
      <c r="N3382" s="511"/>
      <c r="O3382" s="511"/>
      <c r="P3382" s="602"/>
    </row>
    <row r="3383" ht="15.75" customHeight="1">
      <c r="A3383" s="1"/>
      <c r="B3383" s="511"/>
      <c r="C3383" s="604"/>
      <c r="D3383" s="513"/>
      <c r="E3383" s="514"/>
      <c r="F3383" s="514"/>
      <c r="G3383" s="514"/>
      <c r="H3383" s="514"/>
      <c r="I3383" s="514"/>
      <c r="J3383" s="511"/>
      <c r="K3383" s="511"/>
      <c r="L3383" s="511"/>
      <c r="M3383" s="511"/>
      <c r="N3383" s="511"/>
      <c r="O3383" s="511"/>
      <c r="P3383" s="602"/>
    </row>
    <row r="3384" ht="15.75" customHeight="1">
      <c r="A3384" s="1"/>
      <c r="B3384" s="511"/>
      <c r="C3384" s="604"/>
      <c r="D3384" s="513"/>
      <c r="E3384" s="514"/>
      <c r="F3384" s="514"/>
      <c r="G3384" s="514"/>
      <c r="H3384" s="514"/>
      <c r="I3384" s="514"/>
      <c r="J3384" s="511"/>
      <c r="K3384" s="511"/>
      <c r="L3384" s="511"/>
      <c r="M3384" s="511"/>
      <c r="N3384" s="511"/>
      <c r="O3384" s="511"/>
      <c r="P3384" s="602"/>
    </row>
    <row r="3385" ht="15.75" customHeight="1">
      <c r="A3385" s="1"/>
      <c r="B3385" s="511"/>
      <c r="C3385" s="604"/>
      <c r="D3385" s="513"/>
      <c r="E3385" s="514"/>
      <c r="F3385" s="514"/>
      <c r="G3385" s="514"/>
      <c r="H3385" s="514"/>
      <c r="I3385" s="514"/>
      <c r="J3385" s="511"/>
      <c r="K3385" s="511"/>
      <c r="L3385" s="511"/>
      <c r="M3385" s="511"/>
      <c r="N3385" s="511"/>
      <c r="O3385" s="511"/>
      <c r="P3385" s="602"/>
    </row>
    <row r="3386" ht="15.75" customHeight="1">
      <c r="A3386" s="1"/>
      <c r="B3386" s="511"/>
      <c r="C3386" s="604"/>
      <c r="D3386" s="513"/>
      <c r="E3386" s="514"/>
      <c r="F3386" s="514"/>
      <c r="G3386" s="514"/>
      <c r="H3386" s="514"/>
      <c r="I3386" s="514"/>
      <c r="J3386" s="511"/>
      <c r="K3386" s="511"/>
      <c r="L3386" s="511"/>
      <c r="M3386" s="511"/>
      <c r="N3386" s="511"/>
      <c r="O3386" s="511"/>
      <c r="P3386" s="602"/>
    </row>
    <row r="3387" ht="15.75" customHeight="1">
      <c r="A3387" s="1"/>
      <c r="B3387" s="511"/>
      <c r="C3387" s="604"/>
      <c r="D3387" s="513"/>
      <c r="E3387" s="514"/>
      <c r="F3387" s="514"/>
      <c r="G3387" s="514"/>
      <c r="H3387" s="514"/>
      <c r="I3387" s="514"/>
      <c r="J3387" s="511"/>
      <c r="K3387" s="511"/>
      <c r="L3387" s="511"/>
      <c r="M3387" s="511"/>
      <c r="N3387" s="511"/>
      <c r="O3387" s="511"/>
      <c r="P3387" s="602"/>
    </row>
    <row r="3388" ht="15.75" customHeight="1">
      <c r="A3388" s="1"/>
      <c r="B3388" s="511"/>
      <c r="C3388" s="604"/>
      <c r="D3388" s="513"/>
      <c r="E3388" s="514"/>
      <c r="F3388" s="514"/>
      <c r="G3388" s="514"/>
      <c r="H3388" s="514"/>
      <c r="I3388" s="514"/>
      <c r="J3388" s="511"/>
      <c r="K3388" s="511"/>
      <c r="L3388" s="511"/>
      <c r="M3388" s="511"/>
      <c r="N3388" s="511"/>
      <c r="O3388" s="511"/>
      <c r="P3388" s="602"/>
    </row>
    <row r="3389" ht="15.75" customHeight="1">
      <c r="A3389" s="1"/>
      <c r="B3389" s="511"/>
      <c r="C3389" s="604"/>
      <c r="D3389" s="513"/>
      <c r="E3389" s="514"/>
      <c r="F3389" s="514"/>
      <c r="G3389" s="514"/>
      <c r="H3389" s="514"/>
      <c r="I3389" s="514"/>
      <c r="J3389" s="511"/>
      <c r="K3389" s="511"/>
      <c r="L3389" s="511"/>
      <c r="M3389" s="511"/>
      <c r="N3389" s="511"/>
      <c r="O3389" s="511"/>
      <c r="P3389" s="602"/>
    </row>
    <row r="3390" ht="15.75" customHeight="1">
      <c r="A3390" s="1"/>
      <c r="B3390" s="511"/>
      <c r="C3390" s="603">
        <v>23.25</v>
      </c>
      <c r="D3390" s="513"/>
      <c r="E3390" s="514"/>
      <c r="F3390" s="514"/>
      <c r="G3390" s="514"/>
      <c r="H3390" s="514"/>
      <c r="I3390" s="514"/>
      <c r="J3390" s="511"/>
      <c r="K3390" s="511"/>
      <c r="L3390" s="511"/>
      <c r="M3390" s="511"/>
      <c r="N3390" s="511"/>
      <c r="O3390" s="511"/>
      <c r="P3390" s="602"/>
    </row>
    <row r="3391" ht="15.75" customHeight="1">
      <c r="A3391" s="1"/>
      <c r="B3391" s="511"/>
      <c r="C3391" s="604"/>
      <c r="D3391" s="513"/>
      <c r="E3391" s="514"/>
      <c r="F3391" s="514"/>
      <c r="G3391" s="514"/>
      <c r="H3391" s="514"/>
      <c r="I3391" s="514"/>
      <c r="J3391" s="511"/>
      <c r="K3391" s="511"/>
      <c r="L3391" s="511"/>
      <c r="M3391" s="511"/>
      <c r="N3391" s="511"/>
      <c r="O3391" s="511"/>
      <c r="P3391" s="602"/>
    </row>
    <row r="3392" ht="15.75" customHeight="1">
      <c r="A3392" s="1"/>
      <c r="B3392" s="511"/>
      <c r="C3392" s="604"/>
      <c r="D3392" s="513"/>
      <c r="E3392" s="514"/>
      <c r="F3392" s="514"/>
      <c r="G3392" s="514"/>
      <c r="H3392" s="514"/>
      <c r="I3392" s="514"/>
      <c r="J3392" s="511"/>
      <c r="K3392" s="511"/>
      <c r="L3392" s="511"/>
      <c r="M3392" s="511"/>
      <c r="N3392" s="511"/>
      <c r="O3392" s="511"/>
      <c r="P3392" s="602"/>
    </row>
    <row r="3393" ht="15.75" customHeight="1">
      <c r="A3393" s="1"/>
      <c r="B3393" s="511"/>
      <c r="C3393" s="604"/>
      <c r="D3393" s="513"/>
      <c r="E3393" s="514"/>
      <c r="F3393" s="514"/>
      <c r="G3393" s="514"/>
      <c r="H3393" s="514"/>
      <c r="I3393" s="514"/>
      <c r="J3393" s="511"/>
      <c r="K3393" s="511"/>
      <c r="L3393" s="511"/>
      <c r="M3393" s="511"/>
      <c r="N3393" s="511"/>
      <c r="O3393" s="511"/>
      <c r="P3393" s="602"/>
    </row>
    <row r="3394" ht="15.75" customHeight="1">
      <c r="A3394" s="1"/>
      <c r="B3394" s="511"/>
      <c r="C3394" s="604"/>
      <c r="D3394" s="513"/>
      <c r="E3394" s="514"/>
      <c r="F3394" s="514"/>
      <c r="G3394" s="514"/>
      <c r="H3394" s="514"/>
      <c r="I3394" s="514"/>
      <c r="J3394" s="511"/>
      <c r="K3394" s="511"/>
      <c r="L3394" s="511"/>
      <c r="M3394" s="511"/>
      <c r="N3394" s="511"/>
      <c r="O3394" s="511"/>
      <c r="P3394" s="602"/>
    </row>
    <row r="3395" ht="15.75" customHeight="1">
      <c r="A3395" s="1"/>
      <c r="B3395" s="511"/>
      <c r="C3395" s="604"/>
      <c r="D3395" s="513"/>
      <c r="E3395" s="514"/>
      <c r="F3395" s="514"/>
      <c r="G3395" s="514"/>
      <c r="H3395" s="514"/>
      <c r="I3395" s="514"/>
      <c r="J3395" s="511"/>
      <c r="K3395" s="511"/>
      <c r="L3395" s="511"/>
      <c r="M3395" s="511"/>
      <c r="N3395" s="511"/>
      <c r="O3395" s="511"/>
      <c r="P3395" s="602"/>
    </row>
    <row r="3396" ht="15.75" customHeight="1">
      <c r="A3396" s="1"/>
      <c r="B3396" s="511"/>
      <c r="C3396" s="604"/>
      <c r="D3396" s="513"/>
      <c r="E3396" s="514"/>
      <c r="F3396" s="514"/>
      <c r="G3396" s="514"/>
      <c r="H3396" s="514"/>
      <c r="I3396" s="514"/>
      <c r="J3396" s="511"/>
      <c r="K3396" s="511"/>
      <c r="L3396" s="511"/>
      <c r="M3396" s="511"/>
      <c r="N3396" s="511"/>
      <c r="O3396" s="511"/>
      <c r="P3396" s="602"/>
    </row>
    <row r="3397" ht="15.75" customHeight="1">
      <c r="A3397" s="1"/>
      <c r="B3397" s="511"/>
      <c r="C3397" s="604"/>
      <c r="D3397" s="513"/>
      <c r="E3397" s="514"/>
      <c r="F3397" s="514"/>
      <c r="G3397" s="514"/>
      <c r="H3397" s="514"/>
      <c r="I3397" s="514"/>
      <c r="J3397" s="511"/>
      <c r="K3397" s="511"/>
      <c r="L3397" s="511"/>
      <c r="M3397" s="511"/>
      <c r="N3397" s="511"/>
      <c r="O3397" s="511"/>
      <c r="P3397" s="602"/>
    </row>
    <row r="3398" ht="15.75" customHeight="1">
      <c r="A3398" s="1"/>
      <c r="B3398" s="511"/>
      <c r="C3398" s="604"/>
      <c r="D3398" s="513"/>
      <c r="E3398" s="514"/>
      <c r="F3398" s="514"/>
      <c r="G3398" s="514"/>
      <c r="H3398" s="514"/>
      <c r="I3398" s="514"/>
      <c r="J3398" s="511"/>
      <c r="K3398" s="511"/>
      <c r="L3398" s="511"/>
      <c r="M3398" s="511"/>
      <c r="N3398" s="511"/>
      <c r="O3398" s="511"/>
      <c r="P3398" s="602"/>
    </row>
    <row r="3399" ht="15.75" customHeight="1">
      <c r="A3399" s="1"/>
      <c r="B3399" s="511"/>
      <c r="C3399" s="604"/>
      <c r="D3399" s="513"/>
      <c r="E3399" s="514"/>
      <c r="F3399" s="514"/>
      <c r="G3399" s="514"/>
      <c r="H3399" s="514"/>
      <c r="I3399" s="514"/>
      <c r="J3399" s="511"/>
      <c r="K3399" s="511"/>
      <c r="L3399" s="511"/>
      <c r="M3399" s="511"/>
      <c r="N3399" s="511"/>
      <c r="O3399" s="511"/>
      <c r="P3399" s="602"/>
    </row>
    <row r="3400" ht="15.75" customHeight="1">
      <c r="A3400" s="1"/>
      <c r="B3400" s="511"/>
      <c r="C3400" s="604"/>
      <c r="D3400" s="513"/>
      <c r="E3400" s="514"/>
      <c r="F3400" s="514"/>
      <c r="G3400" s="514"/>
      <c r="H3400" s="514"/>
      <c r="I3400" s="514"/>
      <c r="J3400" s="511"/>
      <c r="K3400" s="511"/>
      <c r="L3400" s="511"/>
      <c r="M3400" s="511"/>
      <c r="N3400" s="511"/>
      <c r="O3400" s="511"/>
      <c r="P3400" s="602"/>
    </row>
    <row r="3401" ht="15.75" customHeight="1">
      <c r="A3401" s="1"/>
      <c r="B3401" s="511"/>
      <c r="C3401" s="604"/>
      <c r="D3401" s="513"/>
      <c r="E3401" s="514"/>
      <c r="F3401" s="514"/>
      <c r="G3401" s="514"/>
      <c r="H3401" s="514"/>
      <c r="I3401" s="514"/>
      <c r="J3401" s="511"/>
      <c r="K3401" s="511"/>
      <c r="L3401" s="511"/>
      <c r="M3401" s="511"/>
      <c r="N3401" s="511"/>
      <c r="O3401" s="511"/>
      <c r="P3401" s="602"/>
    </row>
    <row r="3402" ht="15.75" customHeight="1">
      <c r="A3402" s="1"/>
      <c r="B3402" s="511"/>
      <c r="C3402" s="604"/>
      <c r="D3402" s="513"/>
      <c r="E3402" s="514"/>
      <c r="F3402" s="514"/>
      <c r="G3402" s="514"/>
      <c r="H3402" s="514"/>
      <c r="I3402" s="514"/>
      <c r="J3402" s="511"/>
      <c r="K3402" s="511"/>
      <c r="L3402" s="511"/>
      <c r="M3402" s="511"/>
      <c r="N3402" s="511"/>
      <c r="O3402" s="511"/>
      <c r="P3402" s="602"/>
    </row>
    <row r="3403" ht="15.75" customHeight="1">
      <c r="A3403" s="1"/>
      <c r="B3403" s="511"/>
      <c r="C3403" s="604"/>
      <c r="D3403" s="513"/>
      <c r="E3403" s="514"/>
      <c r="F3403" s="514"/>
      <c r="G3403" s="514"/>
      <c r="H3403" s="514"/>
      <c r="I3403" s="514"/>
      <c r="J3403" s="511"/>
      <c r="K3403" s="511"/>
      <c r="L3403" s="511"/>
      <c r="M3403" s="511"/>
      <c r="N3403" s="511"/>
      <c r="O3403" s="511"/>
      <c r="P3403" s="602"/>
    </row>
    <row r="3404" ht="15.75" customHeight="1">
      <c r="A3404" s="1"/>
      <c r="B3404" s="511"/>
      <c r="C3404" s="603">
        <v>19.25</v>
      </c>
      <c r="D3404" s="513"/>
      <c r="E3404" s="514"/>
      <c r="F3404" s="514"/>
      <c r="G3404" s="514"/>
      <c r="H3404" s="514"/>
      <c r="I3404" s="514"/>
      <c r="J3404" s="511"/>
      <c r="K3404" s="511"/>
      <c r="L3404" s="511"/>
      <c r="M3404" s="511"/>
      <c r="N3404" s="511"/>
      <c r="O3404" s="511"/>
      <c r="P3404" s="602"/>
    </row>
    <row r="3405" ht="15.75" customHeight="1">
      <c r="A3405" s="1"/>
      <c r="B3405" s="511"/>
      <c r="C3405" s="604"/>
      <c r="D3405" s="513"/>
      <c r="E3405" s="514"/>
      <c r="F3405" s="514"/>
      <c r="G3405" s="514"/>
      <c r="H3405" s="514"/>
      <c r="I3405" s="514"/>
      <c r="J3405" s="511"/>
      <c r="K3405" s="511"/>
      <c r="L3405" s="511"/>
      <c r="M3405" s="511"/>
      <c r="N3405" s="511"/>
      <c r="O3405" s="511"/>
      <c r="P3405" s="602"/>
    </row>
    <row r="3406" ht="15.75" customHeight="1">
      <c r="A3406" s="1"/>
      <c r="B3406" s="511"/>
      <c r="C3406" s="604"/>
      <c r="D3406" s="513"/>
      <c r="E3406" s="514"/>
      <c r="F3406" s="514"/>
      <c r="G3406" s="514"/>
      <c r="H3406" s="514"/>
      <c r="I3406" s="514"/>
      <c r="J3406" s="511"/>
      <c r="K3406" s="511"/>
      <c r="L3406" s="511"/>
      <c r="M3406" s="511"/>
      <c r="N3406" s="511"/>
      <c r="O3406" s="511"/>
      <c r="P3406" s="602"/>
    </row>
    <row r="3407" ht="15.75" customHeight="1">
      <c r="A3407" s="1"/>
      <c r="B3407" s="511"/>
      <c r="C3407" s="604"/>
      <c r="D3407" s="513"/>
      <c r="E3407" s="514"/>
      <c r="F3407" s="514"/>
      <c r="G3407" s="514"/>
      <c r="H3407" s="514"/>
      <c r="I3407" s="514"/>
      <c r="J3407" s="511"/>
      <c r="K3407" s="511"/>
      <c r="L3407" s="511"/>
      <c r="M3407" s="511"/>
      <c r="N3407" s="511"/>
      <c r="O3407" s="511"/>
      <c r="P3407" s="602"/>
    </row>
    <row r="3408" ht="15.75" customHeight="1">
      <c r="A3408" s="1"/>
      <c r="B3408" s="511"/>
      <c r="C3408" s="604"/>
      <c r="D3408" s="513"/>
      <c r="E3408" s="514"/>
      <c r="F3408" s="514"/>
      <c r="G3408" s="514"/>
      <c r="H3408" s="514"/>
      <c r="I3408" s="514"/>
      <c r="J3408" s="511"/>
      <c r="K3408" s="511"/>
      <c r="L3408" s="511"/>
      <c r="M3408" s="511"/>
      <c r="N3408" s="511"/>
      <c r="O3408" s="511"/>
      <c r="P3408" s="602"/>
    </row>
    <row r="3409" ht="15.75" customHeight="1">
      <c r="A3409" s="1"/>
      <c r="B3409" s="511"/>
      <c r="C3409" s="604"/>
      <c r="D3409" s="513"/>
      <c r="E3409" s="514"/>
      <c r="F3409" s="514"/>
      <c r="G3409" s="514"/>
      <c r="H3409" s="514"/>
      <c r="I3409" s="514"/>
      <c r="J3409" s="511"/>
      <c r="K3409" s="511"/>
      <c r="L3409" s="511"/>
      <c r="M3409" s="511"/>
      <c r="N3409" s="511"/>
      <c r="O3409" s="511"/>
      <c r="P3409" s="602"/>
    </row>
    <row r="3410" ht="15.75" customHeight="1">
      <c r="A3410" s="1"/>
      <c r="B3410" s="511"/>
      <c r="C3410" s="604"/>
      <c r="D3410" s="513"/>
      <c r="E3410" s="514"/>
      <c r="F3410" s="514"/>
      <c r="G3410" s="514"/>
      <c r="H3410" s="514"/>
      <c r="I3410" s="514"/>
      <c r="J3410" s="511"/>
      <c r="K3410" s="511"/>
      <c r="L3410" s="511"/>
      <c r="M3410" s="511"/>
      <c r="N3410" s="511"/>
      <c r="O3410" s="511"/>
      <c r="P3410" s="602"/>
    </row>
    <row r="3411" ht="15.75" customHeight="1">
      <c r="A3411" s="1"/>
      <c r="B3411" s="511"/>
      <c r="C3411" s="604"/>
      <c r="D3411" s="513"/>
      <c r="E3411" s="514"/>
      <c r="F3411" s="514"/>
      <c r="G3411" s="514"/>
      <c r="H3411" s="514"/>
      <c r="I3411" s="514"/>
      <c r="J3411" s="511"/>
      <c r="K3411" s="511"/>
      <c r="L3411" s="511"/>
      <c r="M3411" s="511"/>
      <c r="N3411" s="511"/>
      <c r="O3411" s="511"/>
      <c r="P3411" s="602"/>
    </row>
    <row r="3412" ht="15.75" customHeight="1">
      <c r="A3412" s="1"/>
      <c r="B3412" s="511"/>
      <c r="C3412" s="604"/>
      <c r="D3412" s="513"/>
      <c r="E3412" s="514"/>
      <c r="F3412" s="514"/>
      <c r="G3412" s="514"/>
      <c r="H3412" s="514"/>
      <c r="I3412" s="514"/>
      <c r="J3412" s="511"/>
      <c r="K3412" s="511"/>
      <c r="L3412" s="511"/>
      <c r="M3412" s="511"/>
      <c r="N3412" s="511"/>
      <c r="O3412" s="511"/>
      <c r="P3412" s="602"/>
    </row>
    <row r="3413" ht="15.75" customHeight="1">
      <c r="A3413" s="1"/>
      <c r="B3413" s="511"/>
      <c r="C3413" s="604"/>
      <c r="D3413" s="513"/>
      <c r="E3413" s="514"/>
      <c r="F3413" s="514"/>
      <c r="G3413" s="514"/>
      <c r="H3413" s="514"/>
      <c r="I3413" s="514"/>
      <c r="J3413" s="511"/>
      <c r="K3413" s="511"/>
      <c r="L3413" s="511"/>
      <c r="M3413" s="511"/>
      <c r="N3413" s="511"/>
      <c r="O3413" s="511"/>
      <c r="P3413" s="602"/>
    </row>
    <row r="3414" ht="15.75" customHeight="1">
      <c r="A3414" s="1"/>
      <c r="B3414" s="511"/>
      <c r="C3414" s="604"/>
      <c r="D3414" s="513"/>
      <c r="E3414" s="514"/>
      <c r="F3414" s="514"/>
      <c r="G3414" s="514"/>
      <c r="H3414" s="514"/>
      <c r="I3414" s="514"/>
      <c r="J3414" s="511"/>
      <c r="K3414" s="511"/>
      <c r="L3414" s="511"/>
      <c r="M3414" s="511"/>
      <c r="N3414" s="511"/>
      <c r="O3414" s="511"/>
      <c r="P3414" s="602"/>
    </row>
    <row r="3415" ht="15.75" customHeight="1">
      <c r="A3415" s="1"/>
      <c r="B3415" s="511"/>
      <c r="C3415" s="604"/>
      <c r="D3415" s="513"/>
      <c r="E3415" s="514"/>
      <c r="F3415" s="514"/>
      <c r="G3415" s="514"/>
      <c r="H3415" s="514"/>
      <c r="I3415" s="514"/>
      <c r="J3415" s="511"/>
      <c r="K3415" s="511"/>
      <c r="L3415" s="511"/>
      <c r="M3415" s="511"/>
      <c r="N3415" s="511"/>
      <c r="O3415" s="511"/>
      <c r="P3415" s="602"/>
    </row>
    <row r="3416" ht="15.75" customHeight="1">
      <c r="A3416" s="1"/>
      <c r="B3416" s="511"/>
      <c r="C3416" s="604"/>
      <c r="D3416" s="513"/>
      <c r="E3416" s="514"/>
      <c r="F3416" s="514"/>
      <c r="G3416" s="514"/>
      <c r="H3416" s="514"/>
      <c r="I3416" s="514"/>
      <c r="J3416" s="511"/>
      <c r="K3416" s="511"/>
      <c r="L3416" s="511"/>
      <c r="M3416" s="511"/>
      <c r="N3416" s="511"/>
      <c r="O3416" s="511"/>
      <c r="P3416" s="602"/>
    </row>
    <row r="3417" ht="15.75" customHeight="1">
      <c r="A3417" s="1"/>
      <c r="B3417" s="511"/>
      <c r="C3417" s="604"/>
      <c r="D3417" s="513"/>
      <c r="E3417" s="514"/>
      <c r="F3417" s="514"/>
      <c r="G3417" s="514"/>
      <c r="H3417" s="514"/>
      <c r="I3417" s="514"/>
      <c r="J3417" s="511"/>
      <c r="K3417" s="511"/>
      <c r="L3417" s="511"/>
      <c r="M3417" s="511"/>
      <c r="N3417" s="511"/>
      <c r="O3417" s="511"/>
      <c r="P3417" s="602"/>
    </row>
    <row r="3418" ht="15.75" customHeight="1">
      <c r="A3418" s="1"/>
      <c r="B3418" s="511"/>
      <c r="C3418" s="603">
        <v>22.25</v>
      </c>
      <c r="D3418" s="513"/>
      <c r="E3418" s="514"/>
      <c r="F3418" s="514"/>
      <c r="G3418" s="514"/>
      <c r="H3418" s="514"/>
      <c r="I3418" s="514"/>
      <c r="J3418" s="511"/>
      <c r="K3418" s="511"/>
      <c r="L3418" s="511"/>
      <c r="M3418" s="511"/>
      <c r="N3418" s="511"/>
      <c r="O3418" s="511"/>
      <c r="P3418" s="602"/>
    </row>
    <row r="3419" ht="15.75" customHeight="1">
      <c r="A3419" s="1"/>
      <c r="B3419" s="511"/>
      <c r="C3419" s="604"/>
      <c r="D3419" s="513"/>
      <c r="E3419" s="514"/>
      <c r="F3419" s="514"/>
      <c r="G3419" s="514"/>
      <c r="H3419" s="514"/>
      <c r="I3419" s="514"/>
      <c r="J3419" s="511"/>
      <c r="K3419" s="511"/>
      <c r="L3419" s="511"/>
      <c r="M3419" s="511"/>
      <c r="N3419" s="511"/>
      <c r="O3419" s="511"/>
      <c r="P3419" s="602"/>
    </row>
    <row r="3420" ht="15.75" customHeight="1">
      <c r="A3420" s="1"/>
      <c r="B3420" s="511"/>
      <c r="C3420" s="604"/>
      <c r="D3420" s="513"/>
      <c r="E3420" s="514"/>
      <c r="F3420" s="514"/>
      <c r="G3420" s="514"/>
      <c r="H3420" s="514"/>
      <c r="I3420" s="514"/>
      <c r="J3420" s="511"/>
      <c r="K3420" s="511"/>
      <c r="L3420" s="511"/>
      <c r="M3420" s="511"/>
      <c r="N3420" s="511"/>
      <c r="O3420" s="511"/>
      <c r="P3420" s="602"/>
    </row>
    <row r="3421" ht="15.75" customHeight="1">
      <c r="A3421" s="1"/>
      <c r="B3421" s="511"/>
      <c r="C3421" s="604"/>
      <c r="D3421" s="513"/>
      <c r="E3421" s="514"/>
      <c r="F3421" s="514"/>
      <c r="G3421" s="514"/>
      <c r="H3421" s="514"/>
      <c r="I3421" s="514"/>
      <c r="J3421" s="511"/>
      <c r="K3421" s="511"/>
      <c r="L3421" s="511"/>
      <c r="M3421" s="511"/>
      <c r="N3421" s="511"/>
      <c r="O3421" s="511"/>
      <c r="P3421" s="602"/>
    </row>
    <row r="3422" ht="15.75" customHeight="1">
      <c r="A3422" s="1"/>
      <c r="B3422" s="511"/>
      <c r="C3422" s="604"/>
      <c r="D3422" s="513"/>
      <c r="E3422" s="514"/>
      <c r="F3422" s="514"/>
      <c r="G3422" s="514"/>
      <c r="H3422" s="514"/>
      <c r="I3422" s="514"/>
      <c r="J3422" s="511"/>
      <c r="K3422" s="511"/>
      <c r="L3422" s="511"/>
      <c r="M3422" s="511"/>
      <c r="N3422" s="511"/>
      <c r="O3422" s="511"/>
      <c r="P3422" s="602"/>
    </row>
    <row r="3423" ht="15.75" customHeight="1">
      <c r="A3423" s="1"/>
      <c r="B3423" s="511"/>
      <c r="C3423" s="604"/>
      <c r="D3423" s="513"/>
      <c r="E3423" s="514"/>
      <c r="F3423" s="514"/>
      <c r="G3423" s="514"/>
      <c r="H3423" s="514"/>
      <c r="I3423" s="514"/>
      <c r="J3423" s="511"/>
      <c r="K3423" s="511"/>
      <c r="L3423" s="511"/>
      <c r="M3423" s="511"/>
      <c r="N3423" s="511"/>
      <c r="O3423" s="511"/>
      <c r="P3423" s="602"/>
    </row>
    <row r="3424" ht="15.75" customHeight="1">
      <c r="A3424" s="1"/>
      <c r="B3424" s="511"/>
      <c r="C3424" s="604"/>
      <c r="D3424" s="513"/>
      <c r="E3424" s="514"/>
      <c r="F3424" s="514"/>
      <c r="G3424" s="514"/>
      <c r="H3424" s="514"/>
      <c r="I3424" s="514"/>
      <c r="J3424" s="511"/>
      <c r="K3424" s="511"/>
      <c r="L3424" s="511"/>
      <c r="M3424" s="511"/>
      <c r="N3424" s="511"/>
      <c r="O3424" s="511"/>
      <c r="P3424" s="602"/>
    </row>
    <row r="3425" ht="15.75" customHeight="1">
      <c r="A3425" s="1"/>
      <c r="B3425" s="511"/>
      <c r="C3425" s="604"/>
      <c r="D3425" s="513"/>
      <c r="E3425" s="514"/>
      <c r="F3425" s="514"/>
      <c r="G3425" s="514"/>
      <c r="H3425" s="514"/>
      <c r="I3425" s="514"/>
      <c r="J3425" s="511"/>
      <c r="K3425" s="511"/>
      <c r="L3425" s="511"/>
      <c r="M3425" s="511"/>
      <c r="N3425" s="511"/>
      <c r="O3425" s="511"/>
      <c r="P3425" s="602"/>
    </row>
    <row r="3426" ht="15.75" customHeight="1">
      <c r="A3426" s="1"/>
      <c r="B3426" s="511"/>
      <c r="C3426" s="604"/>
      <c r="D3426" s="513"/>
      <c r="E3426" s="514"/>
      <c r="F3426" s="514"/>
      <c r="G3426" s="514"/>
      <c r="H3426" s="514"/>
      <c r="I3426" s="514"/>
      <c r="J3426" s="511"/>
      <c r="K3426" s="511"/>
      <c r="L3426" s="511"/>
      <c r="M3426" s="511"/>
      <c r="N3426" s="511"/>
      <c r="O3426" s="511"/>
      <c r="P3426" s="602"/>
    </row>
    <row r="3427" ht="15.75" customHeight="1">
      <c r="A3427" s="1"/>
      <c r="B3427" s="511"/>
      <c r="C3427" s="604"/>
      <c r="D3427" s="513"/>
      <c r="E3427" s="514"/>
      <c r="F3427" s="514"/>
      <c r="G3427" s="514"/>
      <c r="H3427" s="514"/>
      <c r="I3427" s="514"/>
      <c r="J3427" s="511"/>
      <c r="K3427" s="511"/>
      <c r="L3427" s="511"/>
      <c r="M3427" s="511"/>
      <c r="N3427" s="511"/>
      <c r="O3427" s="511"/>
      <c r="P3427" s="602"/>
    </row>
    <row r="3428" ht="15.75" customHeight="1">
      <c r="A3428" s="1"/>
      <c r="B3428" s="511"/>
      <c r="C3428" s="604"/>
      <c r="D3428" s="513"/>
      <c r="E3428" s="514"/>
      <c r="F3428" s="514"/>
      <c r="G3428" s="514"/>
      <c r="H3428" s="514"/>
      <c r="I3428" s="514"/>
      <c r="J3428" s="511"/>
      <c r="K3428" s="511"/>
      <c r="L3428" s="511"/>
      <c r="M3428" s="511"/>
      <c r="N3428" s="511"/>
      <c r="O3428" s="511"/>
      <c r="P3428" s="602"/>
    </row>
    <row r="3429" ht="15.75" customHeight="1">
      <c r="A3429" s="1"/>
      <c r="B3429" s="511"/>
      <c r="C3429" s="604"/>
      <c r="D3429" s="513"/>
      <c r="E3429" s="514"/>
      <c r="F3429" s="514"/>
      <c r="G3429" s="514"/>
      <c r="H3429" s="514"/>
      <c r="I3429" s="514"/>
      <c r="J3429" s="511"/>
      <c r="K3429" s="511"/>
      <c r="L3429" s="511"/>
      <c r="M3429" s="511"/>
      <c r="N3429" s="511"/>
      <c r="O3429" s="511"/>
      <c r="P3429" s="602"/>
    </row>
    <row r="3430" ht="15.75" customHeight="1">
      <c r="A3430" s="1"/>
      <c r="B3430" s="511"/>
      <c r="C3430" s="604"/>
      <c r="D3430" s="513"/>
      <c r="E3430" s="514"/>
      <c r="F3430" s="514"/>
      <c r="G3430" s="514"/>
      <c r="H3430" s="514"/>
      <c r="I3430" s="514"/>
      <c r="J3430" s="511"/>
      <c r="K3430" s="511"/>
      <c r="L3430" s="511"/>
      <c r="M3430" s="511"/>
      <c r="N3430" s="511"/>
      <c r="O3430" s="511"/>
      <c r="P3430" s="602"/>
    </row>
    <row r="3431" ht="15.75" customHeight="1">
      <c r="A3431" s="1"/>
      <c r="B3431" s="511"/>
      <c r="C3431" s="604"/>
      <c r="D3431" s="513"/>
      <c r="E3431" s="514"/>
      <c r="F3431" s="514"/>
      <c r="G3431" s="514"/>
      <c r="H3431" s="514"/>
      <c r="I3431" s="514"/>
      <c r="J3431" s="511"/>
      <c r="K3431" s="511"/>
      <c r="L3431" s="511"/>
      <c r="M3431" s="511"/>
      <c r="N3431" s="511"/>
      <c r="O3431" s="511"/>
      <c r="P3431" s="602"/>
    </row>
    <row r="3432" ht="15.75" customHeight="1">
      <c r="A3432" s="1"/>
      <c r="B3432" s="511"/>
      <c r="C3432" s="603">
        <v>20.25</v>
      </c>
      <c r="D3432" s="513"/>
      <c r="E3432" s="514"/>
      <c r="F3432" s="514"/>
      <c r="G3432" s="514"/>
      <c r="H3432" s="514"/>
      <c r="I3432" s="514"/>
      <c r="J3432" s="511"/>
      <c r="K3432" s="511"/>
      <c r="L3432" s="511"/>
      <c r="M3432" s="511"/>
      <c r="N3432" s="511"/>
      <c r="O3432" s="511"/>
      <c r="P3432" s="602"/>
    </row>
    <row r="3433" ht="15.75" customHeight="1">
      <c r="A3433" s="1"/>
      <c r="B3433" s="511"/>
      <c r="C3433" s="604"/>
      <c r="D3433" s="513"/>
      <c r="E3433" s="514"/>
      <c r="F3433" s="514"/>
      <c r="G3433" s="514"/>
      <c r="H3433" s="514"/>
      <c r="I3433" s="514"/>
      <c r="J3433" s="511"/>
      <c r="K3433" s="511"/>
      <c r="L3433" s="511"/>
      <c r="M3433" s="511"/>
      <c r="N3433" s="511"/>
      <c r="O3433" s="511"/>
      <c r="P3433" s="602"/>
    </row>
    <row r="3434" ht="15.75" customHeight="1">
      <c r="A3434" s="1"/>
      <c r="B3434" s="511"/>
      <c r="C3434" s="604"/>
      <c r="D3434" s="513"/>
      <c r="E3434" s="514"/>
      <c r="F3434" s="514"/>
      <c r="G3434" s="514"/>
      <c r="H3434" s="514"/>
      <c r="I3434" s="514"/>
      <c r="J3434" s="511"/>
      <c r="K3434" s="511"/>
      <c r="L3434" s="511"/>
      <c r="M3434" s="511"/>
      <c r="N3434" s="511"/>
      <c r="O3434" s="511"/>
      <c r="P3434" s="602"/>
    </row>
    <row r="3435" ht="15.75" customHeight="1">
      <c r="A3435" s="1"/>
      <c r="B3435" s="511"/>
      <c r="C3435" s="604"/>
      <c r="D3435" s="513"/>
      <c r="E3435" s="514"/>
      <c r="F3435" s="514"/>
      <c r="G3435" s="514"/>
      <c r="H3435" s="514"/>
      <c r="I3435" s="514"/>
      <c r="J3435" s="511"/>
      <c r="K3435" s="511"/>
      <c r="L3435" s="511"/>
      <c r="M3435" s="511"/>
      <c r="N3435" s="511"/>
      <c r="O3435" s="511"/>
      <c r="P3435" s="602"/>
    </row>
    <row r="3436" ht="15.75" customHeight="1">
      <c r="A3436" s="1"/>
      <c r="B3436" s="511"/>
      <c r="C3436" s="604"/>
      <c r="D3436" s="513"/>
      <c r="E3436" s="514"/>
      <c r="F3436" s="514"/>
      <c r="G3436" s="514"/>
      <c r="H3436" s="514"/>
      <c r="I3436" s="514"/>
      <c r="J3436" s="511"/>
      <c r="K3436" s="511"/>
      <c r="L3436" s="511"/>
      <c r="M3436" s="511"/>
      <c r="N3436" s="511"/>
      <c r="O3436" s="511"/>
      <c r="P3436" s="602"/>
    </row>
    <row r="3437" ht="15.75" customHeight="1">
      <c r="A3437" s="1"/>
      <c r="B3437" s="511"/>
      <c r="C3437" s="604"/>
      <c r="D3437" s="513"/>
      <c r="E3437" s="514"/>
      <c r="F3437" s="514"/>
      <c r="G3437" s="514"/>
      <c r="H3437" s="514"/>
      <c r="I3437" s="514"/>
      <c r="J3437" s="511"/>
      <c r="K3437" s="511"/>
      <c r="L3437" s="511"/>
      <c r="M3437" s="511"/>
      <c r="N3437" s="511"/>
      <c r="O3437" s="511"/>
      <c r="P3437" s="602"/>
    </row>
    <row r="3438" ht="15.75" customHeight="1">
      <c r="A3438" s="1"/>
      <c r="B3438" s="511"/>
      <c r="C3438" s="604"/>
      <c r="D3438" s="513"/>
      <c r="E3438" s="514"/>
      <c r="F3438" s="514"/>
      <c r="G3438" s="514"/>
      <c r="H3438" s="514"/>
      <c r="I3438" s="514"/>
      <c r="J3438" s="511"/>
      <c r="K3438" s="511"/>
      <c r="L3438" s="511"/>
      <c r="M3438" s="511"/>
      <c r="N3438" s="511"/>
      <c r="O3438" s="511"/>
      <c r="P3438" s="602"/>
    </row>
    <row r="3439" ht="15.75" customHeight="1">
      <c r="A3439" s="1"/>
      <c r="B3439" s="511"/>
      <c r="C3439" s="604"/>
      <c r="D3439" s="513"/>
      <c r="E3439" s="514"/>
      <c r="F3439" s="514"/>
      <c r="G3439" s="514"/>
      <c r="H3439" s="514"/>
      <c r="I3439" s="514"/>
      <c r="J3439" s="511"/>
      <c r="K3439" s="511"/>
      <c r="L3439" s="511"/>
      <c r="M3439" s="511"/>
      <c r="N3439" s="511"/>
      <c r="O3439" s="511"/>
      <c r="P3439" s="602"/>
    </row>
    <row r="3440" ht="15.75" customHeight="1">
      <c r="A3440" s="1"/>
      <c r="B3440" s="511"/>
      <c r="C3440" s="604"/>
      <c r="D3440" s="513"/>
      <c r="E3440" s="514"/>
      <c r="F3440" s="514"/>
      <c r="G3440" s="514"/>
      <c r="H3440" s="514"/>
      <c r="I3440" s="514"/>
      <c r="J3440" s="511"/>
      <c r="K3440" s="511"/>
      <c r="L3440" s="511"/>
      <c r="M3440" s="511"/>
      <c r="N3440" s="511"/>
      <c r="O3440" s="511"/>
      <c r="P3440" s="602"/>
    </row>
    <row r="3441" ht="15.75" customHeight="1">
      <c r="A3441" s="1"/>
      <c r="B3441" s="511"/>
      <c r="C3441" s="604"/>
      <c r="D3441" s="513"/>
      <c r="E3441" s="514"/>
      <c r="F3441" s="514"/>
      <c r="G3441" s="514"/>
      <c r="H3441" s="514"/>
      <c r="I3441" s="514"/>
      <c r="J3441" s="511"/>
      <c r="K3441" s="511"/>
      <c r="L3441" s="511"/>
      <c r="M3441" s="511"/>
      <c r="N3441" s="511"/>
      <c r="O3441" s="511"/>
      <c r="P3441" s="602"/>
    </row>
    <row r="3442" ht="15.75" customHeight="1">
      <c r="A3442" s="1"/>
      <c r="B3442" s="511"/>
      <c r="C3442" s="604"/>
      <c r="D3442" s="513"/>
      <c r="E3442" s="514"/>
      <c r="F3442" s="514"/>
      <c r="G3442" s="514"/>
      <c r="H3442" s="514"/>
      <c r="I3442" s="514"/>
      <c r="J3442" s="511"/>
      <c r="K3442" s="511"/>
      <c r="L3442" s="511"/>
      <c r="M3442" s="511"/>
      <c r="N3442" s="511"/>
      <c r="O3442" s="511"/>
      <c r="P3442" s="602"/>
    </row>
    <row r="3443" ht="15.75" customHeight="1">
      <c r="A3443" s="1"/>
      <c r="B3443" s="511"/>
      <c r="C3443" s="604"/>
      <c r="D3443" s="513"/>
      <c r="E3443" s="514"/>
      <c r="F3443" s="514"/>
      <c r="G3443" s="514"/>
      <c r="H3443" s="514"/>
      <c r="I3443" s="514"/>
      <c r="J3443" s="511"/>
      <c r="K3443" s="511"/>
      <c r="L3443" s="511"/>
      <c r="M3443" s="511"/>
      <c r="N3443" s="511"/>
      <c r="O3443" s="511"/>
      <c r="P3443" s="602"/>
    </row>
    <row r="3444" ht="15.75" customHeight="1">
      <c r="A3444" s="1"/>
      <c r="B3444" s="511"/>
      <c r="C3444" s="603">
        <v>22.7</v>
      </c>
      <c r="D3444" s="513"/>
      <c r="E3444" s="514"/>
      <c r="F3444" s="514"/>
      <c r="G3444" s="514"/>
      <c r="H3444" s="514"/>
      <c r="I3444" s="514"/>
      <c r="J3444" s="511"/>
      <c r="K3444" s="511"/>
      <c r="L3444" s="511"/>
      <c r="M3444" s="511"/>
      <c r="N3444" s="511"/>
      <c r="O3444" s="511"/>
      <c r="P3444" s="602"/>
    </row>
    <row r="3445" ht="15.75" customHeight="1">
      <c r="A3445" s="1"/>
      <c r="B3445" s="511"/>
      <c r="C3445" s="604"/>
      <c r="D3445" s="513"/>
      <c r="E3445" s="514"/>
      <c r="F3445" s="514"/>
      <c r="G3445" s="514"/>
      <c r="H3445" s="514"/>
      <c r="I3445" s="514"/>
      <c r="J3445" s="511"/>
      <c r="K3445" s="511"/>
      <c r="L3445" s="511"/>
      <c r="M3445" s="511"/>
      <c r="N3445" s="511"/>
      <c r="O3445" s="511"/>
      <c r="P3445" s="602"/>
    </row>
    <row r="3446" ht="15.75" customHeight="1">
      <c r="A3446" s="1"/>
      <c r="B3446" s="511"/>
      <c r="C3446" s="604"/>
      <c r="D3446" s="513"/>
      <c r="E3446" s="514"/>
      <c r="F3446" s="514"/>
      <c r="G3446" s="514"/>
      <c r="H3446" s="514"/>
      <c r="I3446" s="514"/>
      <c r="J3446" s="511"/>
      <c r="K3446" s="511"/>
      <c r="L3446" s="511"/>
      <c r="M3446" s="511"/>
      <c r="N3446" s="511"/>
      <c r="O3446" s="511"/>
      <c r="P3446" s="602"/>
    </row>
    <row r="3447" ht="15.75" customHeight="1">
      <c r="A3447" s="1"/>
      <c r="B3447" s="511"/>
      <c r="C3447" s="604"/>
      <c r="D3447" s="513"/>
      <c r="E3447" s="514"/>
      <c r="F3447" s="514"/>
      <c r="G3447" s="514"/>
      <c r="H3447" s="514"/>
      <c r="I3447" s="514"/>
      <c r="J3447" s="511"/>
      <c r="K3447" s="511"/>
      <c r="L3447" s="511"/>
      <c r="M3447" s="511"/>
      <c r="N3447" s="511"/>
      <c r="O3447" s="511"/>
      <c r="P3447" s="602"/>
    </row>
    <row r="3448" ht="15.75" customHeight="1">
      <c r="A3448" s="1"/>
      <c r="B3448" s="511"/>
      <c r="C3448" s="604"/>
      <c r="D3448" s="513"/>
      <c r="E3448" s="514"/>
      <c r="F3448" s="514"/>
      <c r="G3448" s="514"/>
      <c r="H3448" s="514"/>
      <c r="I3448" s="514"/>
      <c r="J3448" s="511"/>
      <c r="K3448" s="511"/>
      <c r="L3448" s="511"/>
      <c r="M3448" s="511"/>
      <c r="N3448" s="511"/>
      <c r="O3448" s="511"/>
      <c r="P3448" s="602"/>
    </row>
    <row r="3449" ht="15.75" customHeight="1">
      <c r="A3449" s="1"/>
      <c r="B3449" s="511"/>
      <c r="C3449" s="604"/>
      <c r="D3449" s="513"/>
      <c r="E3449" s="514"/>
      <c r="F3449" s="514"/>
      <c r="G3449" s="514"/>
      <c r="H3449" s="514"/>
      <c r="I3449" s="514"/>
      <c r="J3449" s="511"/>
      <c r="K3449" s="511"/>
      <c r="L3449" s="511"/>
      <c r="M3449" s="511"/>
      <c r="N3449" s="511"/>
      <c r="O3449" s="511"/>
      <c r="P3449" s="602"/>
    </row>
    <row r="3450" ht="15.75" customHeight="1">
      <c r="A3450" s="1"/>
      <c r="B3450" s="511"/>
      <c r="C3450" s="604"/>
      <c r="D3450" s="513"/>
      <c r="E3450" s="514"/>
      <c r="F3450" s="514"/>
      <c r="G3450" s="514"/>
      <c r="H3450" s="514"/>
      <c r="I3450" s="514"/>
      <c r="J3450" s="511"/>
      <c r="K3450" s="511"/>
      <c r="L3450" s="511"/>
      <c r="M3450" s="511"/>
      <c r="N3450" s="511"/>
      <c r="O3450" s="511"/>
      <c r="P3450" s="602"/>
    </row>
    <row r="3451" ht="15.75" customHeight="1">
      <c r="A3451" s="1"/>
      <c r="B3451" s="511"/>
      <c r="C3451" s="604"/>
      <c r="D3451" s="513"/>
      <c r="E3451" s="514"/>
      <c r="F3451" s="514"/>
      <c r="G3451" s="514"/>
      <c r="H3451" s="514"/>
      <c r="I3451" s="514"/>
      <c r="J3451" s="511"/>
      <c r="K3451" s="511"/>
      <c r="L3451" s="511"/>
      <c r="M3451" s="511"/>
      <c r="N3451" s="511"/>
      <c r="O3451" s="511"/>
      <c r="P3451" s="602"/>
    </row>
    <row r="3452" ht="15.75" customHeight="1">
      <c r="A3452" s="1"/>
      <c r="B3452" s="511"/>
      <c r="C3452" s="604"/>
      <c r="D3452" s="513"/>
      <c r="E3452" s="514"/>
      <c r="F3452" s="514"/>
      <c r="G3452" s="514"/>
      <c r="H3452" s="514"/>
      <c r="I3452" s="514"/>
      <c r="J3452" s="511"/>
      <c r="K3452" s="511"/>
      <c r="L3452" s="511"/>
      <c r="M3452" s="511"/>
      <c r="N3452" s="511"/>
      <c r="O3452" s="511"/>
      <c r="P3452" s="602"/>
    </row>
    <row r="3453" ht="15.75" customHeight="1">
      <c r="A3453" s="1"/>
      <c r="B3453" s="511"/>
      <c r="C3453" s="604"/>
      <c r="D3453" s="513"/>
      <c r="E3453" s="514"/>
      <c r="F3453" s="514"/>
      <c r="G3453" s="514"/>
      <c r="H3453" s="514"/>
      <c r="I3453" s="514"/>
      <c r="J3453" s="511"/>
      <c r="K3453" s="511"/>
      <c r="L3453" s="511"/>
      <c r="M3453" s="511"/>
      <c r="N3453" s="511"/>
      <c r="O3453" s="511"/>
      <c r="P3453" s="602"/>
    </row>
    <row r="3454" ht="15.75" customHeight="1">
      <c r="A3454" s="1"/>
      <c r="B3454" s="511"/>
      <c r="C3454" s="604"/>
      <c r="D3454" s="513"/>
      <c r="E3454" s="514"/>
      <c r="F3454" s="514"/>
      <c r="G3454" s="514"/>
      <c r="H3454" s="514"/>
      <c r="I3454" s="514"/>
      <c r="J3454" s="511"/>
      <c r="K3454" s="511"/>
      <c r="L3454" s="511"/>
      <c r="M3454" s="511"/>
      <c r="N3454" s="511"/>
      <c r="O3454" s="511"/>
      <c r="P3454" s="602"/>
    </row>
    <row r="3455" ht="15.75" customHeight="1">
      <c r="A3455" s="1"/>
      <c r="B3455" s="511"/>
      <c r="C3455" s="604"/>
      <c r="D3455" s="513"/>
      <c r="E3455" s="514"/>
      <c r="F3455" s="514"/>
      <c r="G3455" s="514"/>
      <c r="H3455" s="514"/>
      <c r="I3455" s="514"/>
      <c r="J3455" s="511"/>
      <c r="K3455" s="511"/>
      <c r="L3455" s="511"/>
      <c r="M3455" s="511"/>
      <c r="N3455" s="511"/>
      <c r="O3455" s="511"/>
      <c r="P3455" s="602"/>
    </row>
    <row r="3456" ht="15.75" customHeight="1">
      <c r="A3456" s="1"/>
      <c r="B3456" s="511"/>
      <c r="C3456" s="604"/>
      <c r="D3456" s="513"/>
      <c r="E3456" s="514"/>
      <c r="F3456" s="514"/>
      <c r="G3456" s="514"/>
      <c r="H3456" s="514"/>
      <c r="I3456" s="514"/>
      <c r="J3456" s="511"/>
      <c r="K3456" s="511"/>
      <c r="L3456" s="511"/>
      <c r="M3456" s="511"/>
      <c r="N3456" s="511"/>
      <c r="O3456" s="511"/>
      <c r="P3456" s="602"/>
    </row>
    <row r="3457" ht="15.75" customHeight="1">
      <c r="A3457" s="1"/>
      <c r="B3457" s="511"/>
      <c r="C3457" s="604"/>
      <c r="D3457" s="513"/>
      <c r="E3457" s="514"/>
      <c r="F3457" s="514"/>
      <c r="G3457" s="514"/>
      <c r="H3457" s="514"/>
      <c r="I3457" s="514"/>
      <c r="J3457" s="511"/>
      <c r="K3457" s="511"/>
      <c r="L3457" s="511"/>
      <c r="M3457" s="511"/>
      <c r="N3457" s="511"/>
      <c r="O3457" s="511"/>
      <c r="P3457" s="602"/>
    </row>
    <row r="3458" ht="15.75" customHeight="1">
      <c r="A3458" s="1"/>
      <c r="B3458" s="511"/>
      <c r="C3458" s="603">
        <v>23.25</v>
      </c>
      <c r="D3458" s="513"/>
      <c r="E3458" s="514"/>
      <c r="F3458" s="514"/>
      <c r="G3458" s="514"/>
      <c r="H3458" s="514"/>
      <c r="I3458" s="514"/>
      <c r="J3458" s="511"/>
      <c r="K3458" s="511"/>
      <c r="L3458" s="511"/>
      <c r="M3458" s="511"/>
      <c r="N3458" s="511"/>
      <c r="O3458" s="511"/>
      <c r="P3458" s="602"/>
    </row>
    <row r="3459" ht="15.75" customHeight="1">
      <c r="A3459" s="1"/>
      <c r="B3459" s="511"/>
      <c r="C3459" s="604"/>
      <c r="D3459" s="513"/>
      <c r="E3459" s="514"/>
      <c r="F3459" s="514"/>
      <c r="G3459" s="514"/>
      <c r="H3459" s="514"/>
      <c r="I3459" s="514"/>
      <c r="J3459" s="511"/>
      <c r="K3459" s="511"/>
      <c r="L3459" s="511"/>
      <c r="M3459" s="511"/>
      <c r="N3459" s="511"/>
      <c r="O3459" s="511"/>
      <c r="P3459" s="602"/>
    </row>
    <row r="3460" ht="15.75" customHeight="1">
      <c r="A3460" s="1"/>
      <c r="B3460" s="511"/>
      <c r="C3460" s="604"/>
      <c r="D3460" s="513"/>
      <c r="E3460" s="514"/>
      <c r="F3460" s="514"/>
      <c r="G3460" s="514"/>
      <c r="H3460" s="514"/>
      <c r="I3460" s="514"/>
      <c r="J3460" s="511"/>
      <c r="K3460" s="511"/>
      <c r="L3460" s="511"/>
      <c r="M3460" s="511"/>
      <c r="N3460" s="511"/>
      <c r="O3460" s="511"/>
      <c r="P3460" s="602"/>
    </row>
    <row r="3461" ht="15.75" customHeight="1">
      <c r="A3461" s="1"/>
      <c r="B3461" s="511"/>
      <c r="C3461" s="604"/>
      <c r="D3461" s="513"/>
      <c r="E3461" s="514"/>
      <c r="F3461" s="514"/>
      <c r="G3461" s="514"/>
      <c r="H3461" s="514"/>
      <c r="I3461" s="514"/>
      <c r="J3461" s="511"/>
      <c r="K3461" s="511"/>
      <c r="L3461" s="511"/>
      <c r="M3461" s="511"/>
      <c r="N3461" s="511"/>
      <c r="O3461" s="511"/>
      <c r="P3461" s="602"/>
    </row>
    <row r="3462" ht="15.75" customHeight="1">
      <c r="A3462" s="1"/>
      <c r="B3462" s="511"/>
      <c r="C3462" s="604"/>
      <c r="D3462" s="513"/>
      <c r="E3462" s="514"/>
      <c r="F3462" s="514"/>
      <c r="G3462" s="514"/>
      <c r="H3462" s="514"/>
      <c r="I3462" s="514"/>
      <c r="J3462" s="511"/>
      <c r="K3462" s="511"/>
      <c r="L3462" s="511"/>
      <c r="M3462" s="511"/>
      <c r="N3462" s="511"/>
      <c r="O3462" s="511"/>
      <c r="P3462" s="602"/>
    </row>
    <row r="3463" ht="15.75" customHeight="1">
      <c r="A3463" s="1"/>
      <c r="B3463" s="511"/>
      <c r="C3463" s="604"/>
      <c r="D3463" s="513"/>
      <c r="E3463" s="514"/>
      <c r="F3463" s="514"/>
      <c r="G3463" s="514"/>
      <c r="H3463" s="514"/>
      <c r="I3463" s="514"/>
      <c r="J3463" s="511"/>
      <c r="K3463" s="511"/>
      <c r="L3463" s="511"/>
      <c r="M3463" s="511"/>
      <c r="N3463" s="511"/>
      <c r="O3463" s="511"/>
      <c r="P3463" s="602"/>
    </row>
    <row r="3464" ht="15.75" customHeight="1">
      <c r="A3464" s="1"/>
      <c r="B3464" s="511"/>
      <c r="C3464" s="604"/>
      <c r="D3464" s="513"/>
      <c r="E3464" s="514"/>
      <c r="F3464" s="514"/>
      <c r="G3464" s="514"/>
      <c r="H3464" s="514"/>
      <c r="I3464" s="514"/>
      <c r="J3464" s="511"/>
      <c r="K3464" s="511"/>
      <c r="L3464" s="511"/>
      <c r="M3464" s="511"/>
      <c r="N3464" s="511"/>
      <c r="O3464" s="511"/>
      <c r="P3464" s="602"/>
    </row>
    <row r="3465" ht="15.75" customHeight="1">
      <c r="A3465" s="1"/>
      <c r="B3465" s="511"/>
      <c r="C3465" s="604"/>
      <c r="D3465" s="513"/>
      <c r="E3465" s="514"/>
      <c r="F3465" s="514"/>
      <c r="G3465" s="514"/>
      <c r="H3465" s="514"/>
      <c r="I3465" s="514"/>
      <c r="J3465" s="511"/>
      <c r="K3465" s="511"/>
      <c r="L3465" s="511"/>
      <c r="M3465" s="511"/>
      <c r="N3465" s="511"/>
      <c r="O3465" s="511"/>
      <c r="P3465" s="602"/>
    </row>
    <row r="3466" ht="15.75" customHeight="1">
      <c r="A3466" s="1"/>
      <c r="B3466" s="511"/>
      <c r="C3466" s="604"/>
      <c r="D3466" s="513"/>
      <c r="E3466" s="514"/>
      <c r="F3466" s="514"/>
      <c r="G3466" s="514"/>
      <c r="H3466" s="514"/>
      <c r="I3466" s="514"/>
      <c r="J3466" s="511"/>
      <c r="K3466" s="511"/>
      <c r="L3466" s="511"/>
      <c r="M3466" s="511"/>
      <c r="N3466" s="511"/>
      <c r="O3466" s="511"/>
      <c r="P3466" s="602"/>
    </row>
    <row r="3467" ht="15.75" customHeight="1">
      <c r="A3467" s="1"/>
      <c r="B3467" s="511"/>
      <c r="C3467" s="604"/>
      <c r="D3467" s="513"/>
      <c r="E3467" s="514"/>
      <c r="F3467" s="514"/>
      <c r="G3467" s="514"/>
      <c r="H3467" s="514"/>
      <c r="I3467" s="514"/>
      <c r="J3467" s="511"/>
      <c r="K3467" s="511"/>
      <c r="L3467" s="511"/>
      <c r="M3467" s="511"/>
      <c r="N3467" s="511"/>
      <c r="O3467" s="511"/>
      <c r="P3467" s="602"/>
    </row>
    <row r="3468" ht="15.75" customHeight="1">
      <c r="A3468" s="1"/>
      <c r="B3468" s="511"/>
      <c r="C3468" s="604"/>
      <c r="D3468" s="513"/>
      <c r="E3468" s="514"/>
      <c r="F3468" s="514"/>
      <c r="G3468" s="514"/>
      <c r="H3468" s="514"/>
      <c r="I3468" s="514"/>
      <c r="J3468" s="511"/>
      <c r="K3468" s="511"/>
      <c r="L3468" s="511"/>
      <c r="M3468" s="511"/>
      <c r="N3468" s="511"/>
      <c r="O3468" s="511"/>
      <c r="P3468" s="602"/>
    </row>
    <row r="3469" ht="15.75" customHeight="1">
      <c r="A3469" s="1"/>
      <c r="B3469" s="511"/>
      <c r="C3469" s="604"/>
      <c r="D3469" s="513"/>
      <c r="E3469" s="514"/>
      <c r="F3469" s="514"/>
      <c r="G3469" s="514"/>
      <c r="H3469" s="514"/>
      <c r="I3469" s="514"/>
      <c r="J3469" s="511"/>
      <c r="K3469" s="511"/>
      <c r="L3469" s="511"/>
      <c r="M3469" s="511"/>
      <c r="N3469" s="511"/>
      <c r="O3469" s="511"/>
      <c r="P3469" s="602"/>
    </row>
    <row r="3470" ht="15.75" customHeight="1">
      <c r="A3470" s="1"/>
      <c r="B3470" s="511"/>
      <c r="C3470" s="604"/>
      <c r="D3470" s="513"/>
      <c r="E3470" s="514"/>
      <c r="F3470" s="514"/>
      <c r="G3470" s="514"/>
      <c r="H3470" s="514"/>
      <c r="I3470" s="514"/>
      <c r="J3470" s="511"/>
      <c r="K3470" s="511"/>
      <c r="L3470" s="511"/>
      <c r="M3470" s="511"/>
      <c r="N3470" s="511"/>
      <c r="O3470" s="511"/>
      <c r="P3470" s="602"/>
    </row>
    <row r="3471" ht="15.75" customHeight="1">
      <c r="A3471" s="1"/>
      <c r="B3471" s="511"/>
      <c r="C3471" s="604"/>
      <c r="D3471" s="513"/>
      <c r="E3471" s="514"/>
      <c r="F3471" s="514"/>
      <c r="G3471" s="514"/>
      <c r="H3471" s="514"/>
      <c r="I3471" s="514"/>
      <c r="J3471" s="511"/>
      <c r="K3471" s="511"/>
      <c r="L3471" s="511"/>
      <c r="M3471" s="511"/>
      <c r="N3471" s="511"/>
      <c r="O3471" s="511"/>
      <c r="P3471" s="602"/>
    </row>
    <row r="3472" ht="15.75" customHeight="1">
      <c r="A3472" s="1"/>
      <c r="B3472" s="511"/>
      <c r="C3472" s="603">
        <v>22.7</v>
      </c>
      <c r="D3472" s="513"/>
      <c r="E3472" s="514"/>
      <c r="F3472" s="514"/>
      <c r="G3472" s="514"/>
      <c r="H3472" s="514"/>
      <c r="I3472" s="514"/>
      <c r="J3472" s="511"/>
      <c r="K3472" s="511"/>
      <c r="L3472" s="511"/>
      <c r="M3472" s="511"/>
      <c r="N3472" s="511"/>
      <c r="O3472" s="511"/>
      <c r="P3472" s="602"/>
    </row>
    <row r="3473" ht="15.75" customHeight="1">
      <c r="A3473" s="1"/>
      <c r="B3473" s="511"/>
      <c r="C3473" s="604"/>
      <c r="D3473" s="513"/>
      <c r="E3473" s="514"/>
      <c r="F3473" s="514"/>
      <c r="G3473" s="514"/>
      <c r="H3473" s="514"/>
      <c r="I3473" s="514"/>
      <c r="J3473" s="511"/>
      <c r="K3473" s="511"/>
      <c r="L3473" s="511"/>
      <c r="M3473" s="511"/>
      <c r="N3473" s="511"/>
      <c r="O3473" s="511"/>
      <c r="P3473" s="602"/>
    </row>
    <row r="3474" ht="15.75" customHeight="1">
      <c r="A3474" s="1"/>
      <c r="B3474" s="511"/>
      <c r="C3474" s="604"/>
      <c r="D3474" s="513"/>
      <c r="E3474" s="514"/>
      <c r="F3474" s="514"/>
      <c r="G3474" s="514"/>
      <c r="H3474" s="514"/>
      <c r="I3474" s="514"/>
      <c r="J3474" s="511"/>
      <c r="K3474" s="511"/>
      <c r="L3474" s="511"/>
      <c r="M3474" s="511"/>
      <c r="N3474" s="511"/>
      <c r="O3474" s="511"/>
      <c r="P3474" s="602"/>
    </row>
    <row r="3475" ht="15.75" customHeight="1">
      <c r="A3475" s="1"/>
      <c r="B3475" s="511"/>
      <c r="C3475" s="604"/>
      <c r="D3475" s="513"/>
      <c r="E3475" s="514"/>
      <c r="F3475" s="514"/>
      <c r="G3475" s="514"/>
      <c r="H3475" s="514"/>
      <c r="I3475" s="514"/>
      <c r="J3475" s="511"/>
      <c r="K3475" s="511"/>
      <c r="L3475" s="511"/>
      <c r="M3475" s="511"/>
      <c r="N3475" s="511"/>
      <c r="O3475" s="511"/>
      <c r="P3475" s="602"/>
    </row>
    <row r="3476" ht="15.75" customHeight="1">
      <c r="A3476" s="1"/>
      <c r="B3476" s="511"/>
      <c r="C3476" s="604"/>
      <c r="D3476" s="513"/>
      <c r="E3476" s="514"/>
      <c r="F3476" s="514"/>
      <c r="G3476" s="514"/>
      <c r="H3476" s="514"/>
      <c r="I3476" s="514"/>
      <c r="J3476" s="511"/>
      <c r="K3476" s="511"/>
      <c r="L3476" s="511"/>
      <c r="M3476" s="511"/>
      <c r="N3476" s="511"/>
      <c r="O3476" s="511"/>
      <c r="P3476" s="602"/>
    </row>
    <row r="3477" ht="15.75" customHeight="1">
      <c r="A3477" s="1"/>
      <c r="B3477" s="511"/>
      <c r="C3477" s="604"/>
      <c r="D3477" s="513"/>
      <c r="E3477" s="514"/>
      <c r="F3477" s="514"/>
      <c r="G3477" s="514"/>
      <c r="H3477" s="514"/>
      <c r="I3477" s="514"/>
      <c r="J3477" s="511"/>
      <c r="K3477" s="511"/>
      <c r="L3477" s="511"/>
      <c r="M3477" s="511"/>
      <c r="N3477" s="511"/>
      <c r="O3477" s="511"/>
      <c r="P3477" s="602"/>
    </row>
    <row r="3478" ht="15.75" customHeight="1">
      <c r="A3478" s="1"/>
      <c r="B3478" s="511"/>
      <c r="C3478" s="604"/>
      <c r="D3478" s="513"/>
      <c r="E3478" s="514"/>
      <c r="F3478" s="514"/>
      <c r="G3478" s="514"/>
      <c r="H3478" s="514"/>
      <c r="I3478" s="514"/>
      <c r="J3478" s="511"/>
      <c r="K3478" s="511"/>
      <c r="L3478" s="511"/>
      <c r="M3478" s="511"/>
      <c r="N3478" s="511"/>
      <c r="O3478" s="511"/>
      <c r="P3478" s="602"/>
    </row>
    <row r="3479" ht="15.75" customHeight="1">
      <c r="A3479" s="1"/>
      <c r="B3479" s="511"/>
      <c r="C3479" s="604"/>
      <c r="D3479" s="513"/>
      <c r="E3479" s="514"/>
      <c r="F3479" s="514"/>
      <c r="G3479" s="514"/>
      <c r="H3479" s="514"/>
      <c r="I3479" s="514"/>
      <c r="J3479" s="511"/>
      <c r="K3479" s="511"/>
      <c r="L3479" s="511"/>
      <c r="M3479" s="511"/>
      <c r="N3479" s="511"/>
      <c r="O3479" s="511"/>
      <c r="P3479" s="602"/>
    </row>
    <row r="3480" ht="15.75" customHeight="1">
      <c r="A3480" s="1"/>
      <c r="B3480" s="511"/>
      <c r="C3480" s="604"/>
      <c r="D3480" s="513"/>
      <c r="E3480" s="514"/>
      <c r="F3480" s="514"/>
      <c r="G3480" s="514"/>
      <c r="H3480" s="514"/>
      <c r="I3480" s="514"/>
      <c r="J3480" s="511"/>
      <c r="K3480" s="511"/>
      <c r="L3480" s="511"/>
      <c r="M3480" s="511"/>
      <c r="N3480" s="511"/>
      <c r="O3480" s="511"/>
      <c r="P3480" s="602"/>
    </row>
    <row r="3481" ht="15.75" customHeight="1">
      <c r="A3481" s="1"/>
      <c r="B3481" s="511"/>
      <c r="C3481" s="604"/>
      <c r="D3481" s="513"/>
      <c r="E3481" s="514"/>
      <c r="F3481" s="514"/>
      <c r="G3481" s="514"/>
      <c r="H3481" s="514"/>
      <c r="I3481" s="514"/>
      <c r="J3481" s="511"/>
      <c r="K3481" s="511"/>
      <c r="L3481" s="511"/>
      <c r="M3481" s="511"/>
      <c r="N3481" s="511"/>
      <c r="O3481" s="511"/>
      <c r="P3481" s="602"/>
    </row>
    <row r="3482" ht="15.75" customHeight="1">
      <c r="A3482" s="1"/>
      <c r="B3482" s="511"/>
      <c r="C3482" s="604"/>
      <c r="D3482" s="513"/>
      <c r="E3482" s="514"/>
      <c r="F3482" s="514"/>
      <c r="G3482" s="514"/>
      <c r="H3482" s="514"/>
      <c r="I3482" s="514"/>
      <c r="J3482" s="511"/>
      <c r="K3482" s="511"/>
      <c r="L3482" s="511"/>
      <c r="M3482" s="511"/>
      <c r="N3482" s="511"/>
      <c r="O3482" s="511"/>
      <c r="P3482" s="602"/>
    </row>
    <row r="3483" ht="15.75" customHeight="1">
      <c r="A3483" s="1"/>
      <c r="B3483" s="511"/>
      <c r="C3483" s="604"/>
      <c r="D3483" s="513"/>
      <c r="E3483" s="514"/>
      <c r="F3483" s="514"/>
      <c r="G3483" s="514"/>
      <c r="H3483" s="514"/>
      <c r="I3483" s="514"/>
      <c r="J3483" s="511"/>
      <c r="K3483" s="511"/>
      <c r="L3483" s="511"/>
      <c r="M3483" s="511"/>
      <c r="N3483" s="511"/>
      <c r="O3483" s="511"/>
      <c r="P3483" s="602"/>
    </row>
    <row r="3484" ht="15.75" customHeight="1">
      <c r="A3484" s="1"/>
      <c r="B3484" s="511"/>
      <c r="C3484" s="604"/>
      <c r="D3484" s="513"/>
      <c r="E3484" s="514"/>
      <c r="F3484" s="514"/>
      <c r="G3484" s="514"/>
      <c r="H3484" s="514"/>
      <c r="I3484" s="514"/>
      <c r="J3484" s="511"/>
      <c r="K3484" s="511"/>
      <c r="L3484" s="511"/>
      <c r="M3484" s="511"/>
      <c r="N3484" s="511"/>
      <c r="O3484" s="511"/>
      <c r="P3484" s="602"/>
    </row>
    <row r="3485" ht="15.75" customHeight="1">
      <c r="A3485" s="1"/>
      <c r="B3485" s="511"/>
      <c r="C3485" s="604"/>
      <c r="D3485" s="513"/>
      <c r="E3485" s="514"/>
      <c r="F3485" s="514"/>
      <c r="G3485" s="514"/>
      <c r="H3485" s="514"/>
      <c r="I3485" s="514"/>
      <c r="J3485" s="511"/>
      <c r="K3485" s="511"/>
      <c r="L3485" s="511"/>
      <c r="M3485" s="511"/>
      <c r="N3485" s="511"/>
      <c r="O3485" s="511"/>
      <c r="P3485" s="602"/>
    </row>
    <row r="3486" ht="15.75" customHeight="1">
      <c r="A3486" s="1"/>
      <c r="B3486" s="511"/>
      <c r="C3486" s="603">
        <v>22.5</v>
      </c>
      <c r="D3486" s="513"/>
      <c r="E3486" s="514"/>
      <c r="F3486" s="514"/>
      <c r="G3486" s="514"/>
      <c r="H3486" s="514"/>
      <c r="I3486" s="514"/>
      <c r="J3486" s="511"/>
      <c r="K3486" s="511"/>
      <c r="L3486" s="511"/>
      <c r="M3486" s="511"/>
      <c r="N3486" s="511"/>
      <c r="O3486" s="511"/>
      <c r="P3486" s="602"/>
    </row>
    <row r="3487" ht="15.75" customHeight="1">
      <c r="A3487" s="1"/>
      <c r="B3487" s="511"/>
      <c r="C3487" s="604"/>
      <c r="D3487" s="513"/>
      <c r="E3487" s="514"/>
      <c r="F3487" s="514"/>
      <c r="G3487" s="514"/>
      <c r="H3487" s="514"/>
      <c r="I3487" s="514"/>
      <c r="J3487" s="511"/>
      <c r="K3487" s="511"/>
      <c r="L3487" s="511"/>
      <c r="M3487" s="511"/>
      <c r="N3487" s="511"/>
      <c r="O3487" s="511"/>
      <c r="P3487" s="602"/>
    </row>
    <row r="3488" ht="15.75" customHeight="1">
      <c r="A3488" s="1"/>
      <c r="B3488" s="511"/>
      <c r="C3488" s="604"/>
      <c r="D3488" s="513"/>
      <c r="E3488" s="514"/>
      <c r="F3488" s="514"/>
      <c r="G3488" s="514"/>
      <c r="H3488" s="514"/>
      <c r="I3488" s="514"/>
      <c r="J3488" s="511"/>
      <c r="K3488" s="511"/>
      <c r="L3488" s="511"/>
      <c r="M3488" s="511"/>
      <c r="N3488" s="511"/>
      <c r="O3488" s="511"/>
      <c r="P3488" s="602"/>
    </row>
    <row r="3489" ht="15.75" customHeight="1">
      <c r="A3489" s="1"/>
      <c r="B3489" s="511"/>
      <c r="C3489" s="604"/>
      <c r="D3489" s="513"/>
      <c r="E3489" s="514"/>
      <c r="F3489" s="514"/>
      <c r="G3489" s="514"/>
      <c r="H3489" s="514"/>
      <c r="I3489" s="514"/>
      <c r="J3489" s="511"/>
      <c r="K3489" s="511"/>
      <c r="L3489" s="511"/>
      <c r="M3489" s="511"/>
      <c r="N3489" s="511"/>
      <c r="O3489" s="511"/>
      <c r="P3489" s="602"/>
    </row>
    <row r="3490" ht="15.75" customHeight="1">
      <c r="A3490" s="1"/>
      <c r="B3490" s="511"/>
      <c r="C3490" s="604"/>
      <c r="D3490" s="513"/>
      <c r="E3490" s="514"/>
      <c r="F3490" s="514"/>
      <c r="G3490" s="514"/>
      <c r="H3490" s="514"/>
      <c r="I3490" s="514"/>
      <c r="J3490" s="511"/>
      <c r="K3490" s="511"/>
      <c r="L3490" s="511"/>
      <c r="M3490" s="511"/>
      <c r="N3490" s="511"/>
      <c r="O3490" s="511"/>
      <c r="P3490" s="602"/>
    </row>
    <row r="3491" ht="15.75" customHeight="1">
      <c r="A3491" s="1"/>
      <c r="B3491" s="511"/>
      <c r="C3491" s="604"/>
      <c r="D3491" s="513"/>
      <c r="E3491" s="514"/>
      <c r="F3491" s="514"/>
      <c r="G3491" s="514"/>
      <c r="H3491" s="514"/>
      <c r="I3491" s="514"/>
      <c r="J3491" s="511"/>
      <c r="K3491" s="511"/>
      <c r="L3491" s="511"/>
      <c r="M3491" s="511"/>
      <c r="N3491" s="511"/>
      <c r="O3491" s="511"/>
      <c r="P3491" s="602"/>
    </row>
    <row r="3492" ht="15.75" customHeight="1">
      <c r="A3492" s="1"/>
      <c r="B3492" s="511"/>
      <c r="C3492" s="604"/>
      <c r="D3492" s="513"/>
      <c r="E3492" s="514"/>
      <c r="F3492" s="514"/>
      <c r="G3492" s="514"/>
      <c r="H3492" s="514"/>
      <c r="I3492" s="514"/>
      <c r="J3492" s="511"/>
      <c r="K3492" s="511"/>
      <c r="L3492" s="511"/>
      <c r="M3492" s="511"/>
      <c r="N3492" s="511"/>
      <c r="O3492" s="511"/>
      <c r="P3492" s="602"/>
    </row>
    <row r="3493" ht="15.75" customHeight="1">
      <c r="A3493" s="1"/>
      <c r="B3493" s="511"/>
      <c r="C3493" s="604"/>
      <c r="D3493" s="513"/>
      <c r="E3493" s="514"/>
      <c r="F3493" s="514"/>
      <c r="G3493" s="514"/>
      <c r="H3493" s="514"/>
      <c r="I3493" s="514"/>
      <c r="J3493" s="511"/>
      <c r="K3493" s="511"/>
      <c r="L3493" s="511"/>
      <c r="M3493" s="511"/>
      <c r="N3493" s="511"/>
      <c r="O3493" s="511"/>
      <c r="P3493" s="602"/>
    </row>
    <row r="3494" ht="15.75" customHeight="1">
      <c r="A3494" s="1"/>
      <c r="B3494" s="511"/>
      <c r="C3494" s="604"/>
      <c r="D3494" s="513"/>
      <c r="E3494" s="514"/>
      <c r="F3494" s="514"/>
      <c r="G3494" s="514"/>
      <c r="H3494" s="514"/>
      <c r="I3494" s="514"/>
      <c r="J3494" s="511"/>
      <c r="K3494" s="511"/>
      <c r="L3494" s="511"/>
      <c r="M3494" s="511"/>
      <c r="N3494" s="511"/>
      <c r="O3494" s="511"/>
      <c r="P3494" s="602"/>
    </row>
    <row r="3495" ht="15.75" customHeight="1">
      <c r="A3495" s="1"/>
      <c r="B3495" s="511"/>
      <c r="C3495" s="604"/>
      <c r="D3495" s="513"/>
      <c r="E3495" s="514"/>
      <c r="F3495" s="514"/>
      <c r="G3495" s="514"/>
      <c r="H3495" s="514"/>
      <c r="I3495" s="514"/>
      <c r="J3495" s="511"/>
      <c r="K3495" s="511"/>
      <c r="L3495" s="511"/>
      <c r="M3495" s="511"/>
      <c r="N3495" s="511"/>
      <c r="O3495" s="511"/>
      <c r="P3495" s="602"/>
    </row>
    <row r="3496" ht="15.75" customHeight="1">
      <c r="A3496" s="1"/>
      <c r="B3496" s="511"/>
      <c r="C3496" s="604"/>
      <c r="D3496" s="513"/>
      <c r="E3496" s="514"/>
      <c r="F3496" s="514"/>
      <c r="G3496" s="514"/>
      <c r="H3496" s="514"/>
      <c r="I3496" s="514"/>
      <c r="J3496" s="511"/>
      <c r="K3496" s="511"/>
      <c r="L3496" s="511"/>
      <c r="M3496" s="511"/>
      <c r="N3496" s="511"/>
      <c r="O3496" s="511"/>
      <c r="P3496" s="602"/>
    </row>
    <row r="3497" ht="15.75" customHeight="1">
      <c r="A3497" s="1"/>
      <c r="B3497" s="511"/>
      <c r="C3497" s="604"/>
      <c r="D3497" s="513"/>
      <c r="E3497" s="514"/>
      <c r="F3497" s="514"/>
      <c r="G3497" s="514"/>
      <c r="H3497" s="514"/>
      <c r="I3497" s="514"/>
      <c r="J3497" s="511"/>
      <c r="K3497" s="511"/>
      <c r="L3497" s="511"/>
      <c r="M3497" s="511"/>
      <c r="N3497" s="511"/>
      <c r="O3497" s="511"/>
      <c r="P3497" s="602"/>
    </row>
    <row r="3498" ht="15.75" customHeight="1">
      <c r="A3498" s="1"/>
      <c r="B3498" s="511"/>
      <c r="C3498" s="604"/>
      <c r="D3498" s="513"/>
      <c r="E3498" s="514"/>
      <c r="F3498" s="514"/>
      <c r="G3498" s="514"/>
      <c r="H3498" s="514"/>
      <c r="I3498" s="514"/>
      <c r="J3498" s="511"/>
      <c r="K3498" s="511"/>
      <c r="L3498" s="511"/>
      <c r="M3498" s="511"/>
      <c r="N3498" s="511"/>
      <c r="O3498" s="511"/>
      <c r="P3498" s="602"/>
    </row>
    <row r="3499" ht="15.75" customHeight="1">
      <c r="A3499" s="1"/>
      <c r="B3499" s="511"/>
      <c r="C3499" s="604"/>
      <c r="D3499" s="513"/>
      <c r="E3499" s="514"/>
      <c r="F3499" s="514"/>
      <c r="G3499" s="514"/>
      <c r="H3499" s="514"/>
      <c r="I3499" s="514"/>
      <c r="J3499" s="511"/>
      <c r="K3499" s="511"/>
      <c r="L3499" s="511"/>
      <c r="M3499" s="511"/>
      <c r="N3499" s="511"/>
      <c r="O3499" s="511"/>
      <c r="P3499" s="602"/>
    </row>
    <row r="3500" ht="15.75" customHeight="1">
      <c r="A3500" s="1"/>
      <c r="B3500" s="511"/>
      <c r="C3500" s="603">
        <v>20.85</v>
      </c>
      <c r="D3500" s="513"/>
      <c r="E3500" s="514"/>
      <c r="F3500" s="514"/>
      <c r="G3500" s="514"/>
      <c r="H3500" s="514"/>
      <c r="I3500" s="514"/>
      <c r="J3500" s="511"/>
      <c r="K3500" s="511"/>
      <c r="L3500" s="511"/>
      <c r="M3500" s="511"/>
      <c r="N3500" s="511"/>
      <c r="O3500" s="511"/>
      <c r="P3500" s="602"/>
    </row>
    <row r="3501" ht="15.75" customHeight="1">
      <c r="A3501" s="1"/>
      <c r="B3501" s="511"/>
      <c r="C3501" s="604"/>
      <c r="D3501" s="513"/>
      <c r="E3501" s="514"/>
      <c r="F3501" s="514"/>
      <c r="G3501" s="514"/>
      <c r="H3501" s="514"/>
      <c r="I3501" s="514"/>
      <c r="J3501" s="511"/>
      <c r="K3501" s="511"/>
      <c r="L3501" s="511"/>
      <c r="M3501" s="511"/>
      <c r="N3501" s="511"/>
      <c r="O3501" s="511"/>
      <c r="P3501" s="602"/>
    </row>
    <row r="3502" ht="15.75" customHeight="1">
      <c r="A3502" s="1"/>
      <c r="B3502" s="511"/>
      <c r="C3502" s="604"/>
      <c r="D3502" s="513"/>
      <c r="E3502" s="514"/>
      <c r="F3502" s="514"/>
      <c r="G3502" s="514"/>
      <c r="H3502" s="514"/>
      <c r="I3502" s="514"/>
      <c r="J3502" s="511"/>
      <c r="K3502" s="511"/>
      <c r="L3502" s="511"/>
      <c r="M3502" s="511"/>
      <c r="N3502" s="511"/>
      <c r="O3502" s="511"/>
      <c r="P3502" s="602"/>
    </row>
    <row r="3503" ht="15.75" customHeight="1">
      <c r="A3503" s="1"/>
      <c r="B3503" s="511"/>
      <c r="C3503" s="604"/>
      <c r="D3503" s="513"/>
      <c r="E3503" s="514"/>
      <c r="F3503" s="514"/>
      <c r="G3503" s="514"/>
      <c r="H3503" s="514"/>
      <c r="I3503" s="514"/>
      <c r="J3503" s="511"/>
      <c r="K3503" s="511"/>
      <c r="L3503" s="511"/>
      <c r="M3503" s="511"/>
      <c r="N3503" s="511"/>
      <c r="O3503" s="511"/>
      <c r="P3503" s="602"/>
    </row>
    <row r="3504" ht="15.75" customHeight="1">
      <c r="A3504" s="1"/>
      <c r="B3504" s="511"/>
      <c r="C3504" s="604"/>
      <c r="D3504" s="513"/>
      <c r="E3504" s="514"/>
      <c r="F3504" s="514"/>
      <c r="G3504" s="514"/>
      <c r="H3504" s="514"/>
      <c r="I3504" s="514"/>
      <c r="J3504" s="511"/>
      <c r="K3504" s="511"/>
      <c r="L3504" s="511"/>
      <c r="M3504" s="511"/>
      <c r="N3504" s="511"/>
      <c r="O3504" s="511"/>
      <c r="P3504" s="602"/>
    </row>
    <row r="3505" ht="15.75" customHeight="1">
      <c r="A3505" s="1"/>
      <c r="B3505" s="511"/>
      <c r="C3505" s="604"/>
      <c r="D3505" s="513"/>
      <c r="E3505" s="514"/>
      <c r="F3505" s="514"/>
      <c r="G3505" s="514"/>
      <c r="H3505" s="514"/>
      <c r="I3505" s="514"/>
      <c r="J3505" s="511"/>
      <c r="K3505" s="511"/>
      <c r="L3505" s="511"/>
      <c r="M3505" s="511"/>
      <c r="N3505" s="511"/>
      <c r="O3505" s="511"/>
      <c r="P3505" s="602"/>
    </row>
    <row r="3506" ht="15.75" customHeight="1">
      <c r="A3506" s="1"/>
      <c r="B3506" s="511"/>
      <c r="C3506" s="604"/>
      <c r="D3506" s="513"/>
      <c r="E3506" s="514"/>
      <c r="F3506" s="514"/>
      <c r="G3506" s="514"/>
      <c r="H3506" s="514"/>
      <c r="I3506" s="514"/>
      <c r="J3506" s="511"/>
      <c r="K3506" s="511"/>
      <c r="L3506" s="511"/>
      <c r="M3506" s="511"/>
      <c r="N3506" s="511"/>
      <c r="O3506" s="511"/>
      <c r="P3506" s="602"/>
    </row>
    <row r="3507" ht="15.75" customHeight="1">
      <c r="A3507" s="1"/>
      <c r="B3507" s="511"/>
      <c r="C3507" s="604"/>
      <c r="D3507" s="513"/>
      <c r="E3507" s="514"/>
      <c r="F3507" s="514"/>
      <c r="G3507" s="514"/>
      <c r="H3507" s="514"/>
      <c r="I3507" s="514"/>
      <c r="J3507" s="511"/>
      <c r="K3507" s="511"/>
      <c r="L3507" s="511"/>
      <c r="M3507" s="511"/>
      <c r="N3507" s="511"/>
      <c r="O3507" s="511"/>
      <c r="P3507" s="602"/>
    </row>
    <row r="3508" ht="15.75" customHeight="1">
      <c r="A3508" s="1"/>
      <c r="B3508" s="511"/>
      <c r="C3508" s="604"/>
      <c r="D3508" s="513"/>
      <c r="E3508" s="514"/>
      <c r="F3508" s="514"/>
      <c r="G3508" s="514"/>
      <c r="H3508" s="514"/>
      <c r="I3508" s="514"/>
      <c r="J3508" s="511"/>
      <c r="K3508" s="511"/>
      <c r="L3508" s="511"/>
      <c r="M3508" s="511"/>
      <c r="N3508" s="511"/>
      <c r="O3508" s="511"/>
      <c r="P3508" s="602"/>
    </row>
    <row r="3509" ht="15.75" customHeight="1">
      <c r="A3509" s="1"/>
      <c r="B3509" s="511"/>
      <c r="C3509" s="604"/>
      <c r="D3509" s="513"/>
      <c r="E3509" s="514"/>
      <c r="F3509" s="514"/>
      <c r="G3509" s="514"/>
      <c r="H3509" s="514"/>
      <c r="I3509" s="514"/>
      <c r="J3509" s="511"/>
      <c r="K3509" s="511"/>
      <c r="L3509" s="511"/>
      <c r="M3509" s="511"/>
      <c r="N3509" s="511"/>
      <c r="O3509" s="511"/>
      <c r="P3509" s="602"/>
    </row>
    <row r="3510" ht="15.75" customHeight="1">
      <c r="A3510" s="1"/>
      <c r="B3510" s="511"/>
      <c r="C3510" s="604"/>
      <c r="D3510" s="513"/>
      <c r="E3510" s="514"/>
      <c r="F3510" s="514"/>
      <c r="G3510" s="514"/>
      <c r="H3510" s="514"/>
      <c r="I3510" s="514"/>
      <c r="J3510" s="511"/>
      <c r="K3510" s="511"/>
      <c r="L3510" s="511"/>
      <c r="M3510" s="511"/>
      <c r="N3510" s="511"/>
      <c r="O3510" s="511"/>
      <c r="P3510" s="602"/>
    </row>
    <row r="3511" ht="15.75" customHeight="1">
      <c r="A3511" s="1"/>
      <c r="B3511" s="511"/>
      <c r="C3511" s="604"/>
      <c r="D3511" s="513"/>
      <c r="E3511" s="514"/>
      <c r="F3511" s="514"/>
      <c r="G3511" s="514"/>
      <c r="H3511" s="514"/>
      <c r="I3511" s="514"/>
      <c r="J3511" s="511"/>
      <c r="K3511" s="511"/>
      <c r="L3511" s="511"/>
      <c r="M3511" s="511"/>
      <c r="N3511" s="511"/>
      <c r="O3511" s="511"/>
      <c r="P3511" s="602"/>
    </row>
    <row r="3512" ht="15.75" customHeight="1">
      <c r="A3512" s="1"/>
      <c r="B3512" s="511"/>
      <c r="C3512" s="604"/>
      <c r="D3512" s="513"/>
      <c r="E3512" s="514"/>
      <c r="F3512" s="514"/>
      <c r="G3512" s="514"/>
      <c r="H3512" s="514"/>
      <c r="I3512" s="514"/>
      <c r="J3512" s="511"/>
      <c r="K3512" s="511"/>
      <c r="L3512" s="511"/>
      <c r="M3512" s="511"/>
      <c r="N3512" s="511"/>
      <c r="O3512" s="511"/>
      <c r="P3512" s="602"/>
    </row>
    <row r="3513" ht="15.75" customHeight="1">
      <c r="A3513" s="1"/>
      <c r="B3513" s="511"/>
      <c r="C3513" s="604"/>
      <c r="D3513" s="513"/>
      <c r="E3513" s="514"/>
      <c r="F3513" s="514"/>
      <c r="G3513" s="514"/>
      <c r="H3513" s="514"/>
      <c r="I3513" s="514"/>
      <c r="J3513" s="511"/>
      <c r="K3513" s="511"/>
      <c r="L3513" s="511"/>
      <c r="M3513" s="511"/>
      <c r="N3513" s="511"/>
      <c r="O3513" s="511"/>
      <c r="P3513" s="602"/>
    </row>
    <row r="3514" ht="15.75" customHeight="1">
      <c r="A3514" s="1"/>
      <c r="B3514" s="511"/>
      <c r="C3514" s="603">
        <v>22.25</v>
      </c>
      <c r="D3514" s="513"/>
      <c r="E3514" s="514"/>
      <c r="F3514" s="514"/>
      <c r="G3514" s="514"/>
      <c r="H3514" s="514"/>
      <c r="I3514" s="514"/>
      <c r="J3514" s="511"/>
      <c r="K3514" s="511"/>
      <c r="L3514" s="511"/>
      <c r="M3514" s="511"/>
      <c r="N3514" s="511"/>
      <c r="O3514" s="511"/>
      <c r="P3514" s="602"/>
    </row>
    <row r="3515" ht="15.75" customHeight="1">
      <c r="A3515" s="1"/>
      <c r="B3515" s="511"/>
      <c r="C3515" s="604"/>
      <c r="D3515" s="513"/>
      <c r="E3515" s="514"/>
      <c r="F3515" s="514"/>
      <c r="G3515" s="514"/>
      <c r="H3515" s="514"/>
      <c r="I3515" s="514"/>
      <c r="J3515" s="511"/>
      <c r="K3515" s="511"/>
      <c r="L3515" s="511"/>
      <c r="M3515" s="511"/>
      <c r="N3515" s="511"/>
      <c r="O3515" s="511"/>
      <c r="P3515" s="602"/>
    </row>
    <row r="3516" ht="15.75" customHeight="1">
      <c r="A3516" s="1"/>
      <c r="B3516" s="511"/>
      <c r="C3516" s="604"/>
      <c r="D3516" s="513"/>
      <c r="E3516" s="514"/>
      <c r="F3516" s="514"/>
      <c r="G3516" s="514"/>
      <c r="H3516" s="514"/>
      <c r="I3516" s="514"/>
      <c r="J3516" s="511"/>
      <c r="K3516" s="511"/>
      <c r="L3516" s="511"/>
      <c r="M3516" s="511"/>
      <c r="N3516" s="511"/>
      <c r="O3516" s="511"/>
      <c r="P3516" s="602"/>
    </row>
    <row r="3517" ht="15.75" customHeight="1">
      <c r="A3517" s="1"/>
      <c r="B3517" s="511"/>
      <c r="C3517" s="604"/>
      <c r="D3517" s="513"/>
      <c r="E3517" s="514"/>
      <c r="F3517" s="514"/>
      <c r="G3517" s="514"/>
      <c r="H3517" s="514"/>
      <c r="I3517" s="514"/>
      <c r="J3517" s="511"/>
      <c r="K3517" s="511"/>
      <c r="L3517" s="511"/>
      <c r="M3517" s="511"/>
      <c r="N3517" s="511"/>
      <c r="O3517" s="511"/>
      <c r="P3517" s="602"/>
    </row>
    <row r="3518" ht="15.75" customHeight="1">
      <c r="A3518" s="1"/>
      <c r="B3518" s="511"/>
      <c r="C3518" s="604"/>
      <c r="D3518" s="513"/>
      <c r="E3518" s="514"/>
      <c r="F3518" s="514"/>
      <c r="G3518" s="514"/>
      <c r="H3518" s="514"/>
      <c r="I3518" s="514"/>
      <c r="J3518" s="511"/>
      <c r="K3518" s="511"/>
      <c r="L3518" s="511"/>
      <c r="M3518" s="511"/>
      <c r="N3518" s="511"/>
      <c r="O3518" s="511"/>
      <c r="P3518" s="602"/>
    </row>
    <row r="3519" ht="15.75" customHeight="1">
      <c r="A3519" s="1"/>
      <c r="B3519" s="511"/>
      <c r="C3519" s="604"/>
      <c r="D3519" s="513"/>
      <c r="E3519" s="514"/>
      <c r="F3519" s="514"/>
      <c r="G3519" s="514"/>
      <c r="H3519" s="514"/>
      <c r="I3519" s="514"/>
      <c r="J3519" s="511"/>
      <c r="K3519" s="511"/>
      <c r="L3519" s="511"/>
      <c r="M3519" s="511"/>
      <c r="N3519" s="511"/>
      <c r="O3519" s="511"/>
      <c r="P3519" s="602"/>
    </row>
    <row r="3520" ht="15.75" customHeight="1">
      <c r="A3520" s="1"/>
      <c r="B3520" s="511"/>
      <c r="C3520" s="604"/>
      <c r="D3520" s="513"/>
      <c r="E3520" s="514"/>
      <c r="F3520" s="514"/>
      <c r="G3520" s="514"/>
      <c r="H3520" s="514"/>
      <c r="I3520" s="514"/>
      <c r="J3520" s="511"/>
      <c r="K3520" s="511"/>
      <c r="L3520" s="511"/>
      <c r="M3520" s="511"/>
      <c r="N3520" s="511"/>
      <c r="O3520" s="511"/>
      <c r="P3520" s="602"/>
    </row>
    <row r="3521" ht="15.75" customHeight="1">
      <c r="A3521" s="1"/>
      <c r="B3521" s="511"/>
      <c r="C3521" s="604"/>
      <c r="D3521" s="513"/>
      <c r="E3521" s="514"/>
      <c r="F3521" s="514"/>
      <c r="G3521" s="514"/>
      <c r="H3521" s="514"/>
      <c r="I3521" s="514"/>
      <c r="J3521" s="511"/>
      <c r="K3521" s="511"/>
      <c r="L3521" s="511"/>
      <c r="M3521" s="511"/>
      <c r="N3521" s="511"/>
      <c r="O3521" s="511"/>
      <c r="P3521" s="602"/>
    </row>
    <row r="3522" ht="15.75" customHeight="1">
      <c r="A3522" s="1"/>
      <c r="B3522" s="511"/>
      <c r="C3522" s="604"/>
      <c r="D3522" s="513"/>
      <c r="E3522" s="514"/>
      <c r="F3522" s="514"/>
      <c r="G3522" s="514"/>
      <c r="H3522" s="514"/>
      <c r="I3522" s="514"/>
      <c r="J3522" s="511"/>
      <c r="K3522" s="511"/>
      <c r="L3522" s="511"/>
      <c r="M3522" s="511"/>
      <c r="N3522" s="511"/>
      <c r="O3522" s="511"/>
      <c r="P3522" s="602"/>
    </row>
    <row r="3523" ht="15.75" customHeight="1">
      <c r="A3523" s="1"/>
      <c r="B3523" s="511"/>
      <c r="C3523" s="604"/>
      <c r="D3523" s="513"/>
      <c r="E3523" s="514"/>
      <c r="F3523" s="514"/>
      <c r="G3523" s="514"/>
      <c r="H3523" s="514"/>
      <c r="I3523" s="514"/>
      <c r="J3523" s="511"/>
      <c r="K3523" s="511"/>
      <c r="L3523" s="511"/>
      <c r="M3523" s="511"/>
      <c r="N3523" s="511"/>
      <c r="O3523" s="511"/>
      <c r="P3523" s="602"/>
    </row>
    <row r="3524" ht="15.75" customHeight="1">
      <c r="A3524" s="1"/>
      <c r="B3524" s="511"/>
      <c r="C3524" s="604"/>
      <c r="D3524" s="513"/>
      <c r="E3524" s="514"/>
      <c r="F3524" s="514"/>
      <c r="G3524" s="514"/>
      <c r="H3524" s="514"/>
      <c r="I3524" s="514"/>
      <c r="J3524" s="511"/>
      <c r="K3524" s="511"/>
      <c r="L3524" s="511"/>
      <c r="M3524" s="511"/>
      <c r="N3524" s="511"/>
      <c r="O3524" s="511"/>
      <c r="P3524" s="602"/>
    </row>
    <row r="3525" ht="15.75" customHeight="1">
      <c r="A3525" s="1"/>
      <c r="B3525" s="511"/>
      <c r="C3525" s="604"/>
      <c r="D3525" s="513"/>
      <c r="E3525" s="514"/>
      <c r="F3525" s="514"/>
      <c r="G3525" s="514"/>
      <c r="H3525" s="514"/>
      <c r="I3525" s="514"/>
      <c r="J3525" s="511"/>
      <c r="K3525" s="511"/>
      <c r="L3525" s="511"/>
      <c r="M3525" s="511"/>
      <c r="N3525" s="511"/>
      <c r="O3525" s="511"/>
      <c r="P3525" s="602"/>
    </row>
    <row r="3526" ht="15.75" customHeight="1">
      <c r="A3526" s="1"/>
      <c r="B3526" s="511"/>
      <c r="C3526" s="604"/>
      <c r="D3526" s="513"/>
      <c r="E3526" s="514"/>
      <c r="F3526" s="514"/>
      <c r="G3526" s="514"/>
      <c r="H3526" s="514"/>
      <c r="I3526" s="514"/>
      <c r="J3526" s="511"/>
      <c r="K3526" s="511"/>
      <c r="L3526" s="511"/>
      <c r="M3526" s="511"/>
      <c r="N3526" s="511"/>
      <c r="O3526" s="511"/>
      <c r="P3526" s="602"/>
    </row>
    <row r="3527" ht="15.75" customHeight="1">
      <c r="A3527" s="1"/>
      <c r="B3527" s="511"/>
      <c r="C3527" s="604"/>
      <c r="D3527" s="513"/>
      <c r="E3527" s="514"/>
      <c r="F3527" s="514"/>
      <c r="G3527" s="514"/>
      <c r="H3527" s="514"/>
      <c r="I3527" s="514"/>
      <c r="J3527" s="511"/>
      <c r="K3527" s="511"/>
      <c r="L3527" s="511"/>
      <c r="M3527" s="511"/>
      <c r="N3527" s="511"/>
      <c r="O3527" s="511"/>
      <c r="P3527" s="602"/>
    </row>
    <row r="3528" ht="15.75" customHeight="1">
      <c r="A3528" s="1"/>
      <c r="B3528" s="511"/>
      <c r="C3528" s="603">
        <v>23.25</v>
      </c>
      <c r="D3528" s="513"/>
      <c r="E3528" s="514"/>
      <c r="F3528" s="514"/>
      <c r="G3528" s="514"/>
      <c r="H3528" s="514"/>
      <c r="I3528" s="514"/>
      <c r="J3528" s="511"/>
      <c r="K3528" s="511"/>
      <c r="L3528" s="511"/>
      <c r="M3528" s="511"/>
      <c r="N3528" s="511"/>
      <c r="O3528" s="511"/>
      <c r="P3528" s="602"/>
    </row>
    <row r="3529" ht="15.75" customHeight="1">
      <c r="A3529" s="1"/>
      <c r="B3529" s="511"/>
      <c r="C3529" s="604"/>
      <c r="D3529" s="513"/>
      <c r="E3529" s="514"/>
      <c r="F3529" s="514"/>
      <c r="G3529" s="514"/>
      <c r="H3529" s="514"/>
      <c r="I3529" s="514"/>
      <c r="J3529" s="511"/>
      <c r="K3529" s="511"/>
      <c r="L3529" s="511"/>
      <c r="M3529" s="511"/>
      <c r="N3529" s="511"/>
      <c r="O3529" s="511"/>
      <c r="P3529" s="602"/>
    </row>
    <row r="3530" ht="15.75" customHeight="1">
      <c r="A3530" s="1"/>
      <c r="B3530" s="511"/>
      <c r="C3530" s="604"/>
      <c r="D3530" s="513"/>
      <c r="E3530" s="514"/>
      <c r="F3530" s="514"/>
      <c r="G3530" s="514"/>
      <c r="H3530" s="514"/>
      <c r="I3530" s="514"/>
      <c r="J3530" s="511"/>
      <c r="K3530" s="511"/>
      <c r="L3530" s="511"/>
      <c r="M3530" s="511"/>
      <c r="N3530" s="511"/>
      <c r="O3530" s="511"/>
      <c r="P3530" s="602"/>
    </row>
    <row r="3531" ht="15.75" customHeight="1">
      <c r="A3531" s="1"/>
      <c r="B3531" s="511"/>
      <c r="C3531" s="604"/>
      <c r="D3531" s="513"/>
      <c r="E3531" s="514"/>
      <c r="F3531" s="514"/>
      <c r="G3531" s="514"/>
      <c r="H3531" s="514"/>
      <c r="I3531" s="514"/>
      <c r="J3531" s="511"/>
      <c r="K3531" s="511"/>
      <c r="L3531" s="511"/>
      <c r="M3531" s="511"/>
      <c r="N3531" s="511"/>
      <c r="O3531" s="511"/>
      <c r="P3531" s="602"/>
    </row>
    <row r="3532" ht="15.75" customHeight="1">
      <c r="A3532" s="1"/>
      <c r="B3532" s="511"/>
      <c r="C3532" s="604"/>
      <c r="D3532" s="513"/>
      <c r="E3532" s="514"/>
      <c r="F3532" s="514"/>
      <c r="G3532" s="514"/>
      <c r="H3532" s="514"/>
      <c r="I3532" s="514"/>
      <c r="J3532" s="511"/>
      <c r="K3532" s="511"/>
      <c r="L3532" s="511"/>
      <c r="M3532" s="511"/>
      <c r="N3532" s="511"/>
      <c r="O3532" s="511"/>
      <c r="P3532" s="602"/>
    </row>
    <row r="3533" ht="15.75" customHeight="1">
      <c r="A3533" s="1"/>
      <c r="B3533" s="511"/>
      <c r="C3533" s="604"/>
      <c r="D3533" s="513"/>
      <c r="E3533" s="514"/>
      <c r="F3533" s="514"/>
      <c r="G3533" s="514"/>
      <c r="H3533" s="514"/>
      <c r="I3533" s="514"/>
      <c r="J3533" s="511"/>
      <c r="K3533" s="511"/>
      <c r="L3533" s="511"/>
      <c r="M3533" s="511"/>
      <c r="N3533" s="511"/>
      <c r="O3533" s="511"/>
      <c r="P3533" s="602"/>
    </row>
    <row r="3534" ht="15.75" customHeight="1">
      <c r="A3534" s="1"/>
      <c r="B3534" s="511"/>
      <c r="C3534" s="604"/>
      <c r="D3534" s="513"/>
      <c r="E3534" s="514"/>
      <c r="F3534" s="514"/>
      <c r="G3534" s="514"/>
      <c r="H3534" s="514"/>
      <c r="I3534" s="514"/>
      <c r="J3534" s="511"/>
      <c r="K3534" s="511"/>
      <c r="L3534" s="511"/>
      <c r="M3534" s="511"/>
      <c r="N3534" s="511"/>
      <c r="O3534" s="511"/>
      <c r="P3534" s="602"/>
    </row>
    <row r="3535" ht="15.75" customHeight="1">
      <c r="A3535" s="1"/>
      <c r="B3535" s="511"/>
      <c r="C3535" s="604"/>
      <c r="D3535" s="513"/>
      <c r="E3535" s="514"/>
      <c r="F3535" s="514"/>
      <c r="G3535" s="514"/>
      <c r="H3535" s="514"/>
      <c r="I3535" s="514"/>
      <c r="J3535" s="511"/>
      <c r="K3535" s="511"/>
      <c r="L3535" s="511"/>
      <c r="M3535" s="511"/>
      <c r="N3535" s="511"/>
      <c r="O3535" s="511"/>
      <c r="P3535" s="602"/>
    </row>
    <row r="3536" ht="15.75" customHeight="1">
      <c r="A3536" s="1"/>
      <c r="B3536" s="511"/>
      <c r="C3536" s="604"/>
      <c r="D3536" s="513"/>
      <c r="E3536" s="514"/>
      <c r="F3536" s="514"/>
      <c r="G3536" s="514"/>
      <c r="H3536" s="514"/>
      <c r="I3536" s="514"/>
      <c r="J3536" s="511"/>
      <c r="K3536" s="511"/>
      <c r="L3536" s="511"/>
      <c r="M3536" s="511"/>
      <c r="N3536" s="511"/>
      <c r="O3536" s="511"/>
      <c r="P3536" s="602"/>
    </row>
    <row r="3537" ht="15.75" customHeight="1">
      <c r="A3537" s="1"/>
      <c r="B3537" s="511"/>
      <c r="C3537" s="604"/>
      <c r="D3537" s="513"/>
      <c r="E3537" s="514"/>
      <c r="F3537" s="514"/>
      <c r="G3537" s="514"/>
      <c r="H3537" s="514"/>
      <c r="I3537" s="514"/>
      <c r="J3537" s="511"/>
      <c r="K3537" s="511"/>
      <c r="L3537" s="511"/>
      <c r="M3537" s="511"/>
      <c r="N3537" s="511"/>
      <c r="O3537" s="511"/>
      <c r="P3537" s="602"/>
    </row>
    <row r="3538" ht="15.75" customHeight="1">
      <c r="A3538" s="1"/>
      <c r="B3538" s="511"/>
      <c r="C3538" s="604"/>
      <c r="D3538" s="513"/>
      <c r="E3538" s="514"/>
      <c r="F3538" s="514"/>
      <c r="G3538" s="514"/>
      <c r="H3538" s="514"/>
      <c r="I3538" s="514"/>
      <c r="J3538" s="511"/>
      <c r="K3538" s="511"/>
      <c r="L3538" s="511"/>
      <c r="M3538" s="511"/>
      <c r="N3538" s="511"/>
      <c r="O3538" s="511"/>
      <c r="P3538" s="602"/>
    </row>
    <row r="3539" ht="15.75" customHeight="1">
      <c r="A3539" s="1"/>
      <c r="B3539" s="511"/>
      <c r="C3539" s="604"/>
      <c r="D3539" s="513"/>
      <c r="E3539" s="514"/>
      <c r="F3539" s="514"/>
      <c r="G3539" s="514"/>
      <c r="H3539" s="514"/>
      <c r="I3539" s="514"/>
      <c r="J3539" s="511"/>
      <c r="K3539" s="511"/>
      <c r="L3539" s="511"/>
      <c r="M3539" s="511"/>
      <c r="N3539" s="511"/>
      <c r="O3539" s="511"/>
      <c r="P3539" s="602"/>
    </row>
    <row r="3540" ht="15.75" customHeight="1">
      <c r="A3540" s="1"/>
      <c r="B3540" s="511"/>
      <c r="C3540" s="604"/>
      <c r="D3540" s="513"/>
      <c r="E3540" s="514"/>
      <c r="F3540" s="514"/>
      <c r="G3540" s="514"/>
      <c r="H3540" s="514"/>
      <c r="I3540" s="514"/>
      <c r="J3540" s="511"/>
      <c r="K3540" s="511"/>
      <c r="L3540" s="511"/>
      <c r="M3540" s="511"/>
      <c r="N3540" s="511"/>
      <c r="O3540" s="511"/>
      <c r="P3540" s="602"/>
    </row>
    <row r="3541" ht="15.75" customHeight="1">
      <c r="A3541" s="1"/>
      <c r="B3541" s="511"/>
      <c r="C3541" s="604"/>
      <c r="D3541" s="513"/>
      <c r="E3541" s="514"/>
      <c r="F3541" s="514"/>
      <c r="G3541" s="514"/>
      <c r="H3541" s="514"/>
      <c r="I3541" s="514"/>
      <c r="J3541" s="511"/>
      <c r="K3541" s="511"/>
      <c r="L3541" s="511"/>
      <c r="M3541" s="511"/>
      <c r="N3541" s="511"/>
      <c r="O3541" s="511"/>
      <c r="P3541" s="602"/>
    </row>
    <row r="3542" ht="15.75" customHeight="1">
      <c r="A3542" s="1"/>
      <c r="B3542" s="511"/>
      <c r="C3542" s="603">
        <v>22.0</v>
      </c>
      <c r="D3542" s="513"/>
      <c r="E3542" s="514"/>
      <c r="F3542" s="514"/>
      <c r="G3542" s="514"/>
      <c r="H3542" s="514"/>
      <c r="I3542" s="514"/>
      <c r="J3542" s="511"/>
      <c r="K3542" s="511"/>
      <c r="L3542" s="511"/>
      <c r="M3542" s="511"/>
      <c r="N3542" s="511"/>
      <c r="O3542" s="511"/>
      <c r="P3542" s="602"/>
    </row>
    <row r="3543" ht="15.75" customHeight="1">
      <c r="A3543" s="1"/>
      <c r="B3543" s="511"/>
      <c r="C3543" s="604"/>
      <c r="D3543" s="513"/>
      <c r="E3543" s="514"/>
      <c r="F3543" s="514"/>
      <c r="G3543" s="514"/>
      <c r="H3543" s="514"/>
      <c r="I3543" s="514"/>
      <c r="J3543" s="511"/>
      <c r="K3543" s="511"/>
      <c r="L3543" s="511"/>
      <c r="M3543" s="511"/>
      <c r="N3543" s="511"/>
      <c r="O3543" s="511"/>
      <c r="P3543" s="602"/>
    </row>
    <row r="3544" ht="15.75" customHeight="1">
      <c r="A3544" s="1"/>
      <c r="B3544" s="511"/>
      <c r="C3544" s="604"/>
      <c r="D3544" s="513"/>
      <c r="E3544" s="514"/>
      <c r="F3544" s="514"/>
      <c r="G3544" s="514"/>
      <c r="H3544" s="514"/>
      <c r="I3544" s="514"/>
      <c r="J3544" s="511"/>
      <c r="K3544" s="511"/>
      <c r="L3544" s="511"/>
      <c r="M3544" s="511"/>
      <c r="N3544" s="511"/>
      <c r="O3544" s="511"/>
      <c r="P3544" s="602"/>
    </row>
    <row r="3545" ht="15.75" customHeight="1">
      <c r="A3545" s="1"/>
      <c r="B3545" s="511"/>
      <c r="C3545" s="604"/>
      <c r="D3545" s="513"/>
      <c r="E3545" s="514"/>
      <c r="F3545" s="514"/>
      <c r="G3545" s="514"/>
      <c r="H3545" s="514"/>
      <c r="I3545" s="514"/>
      <c r="J3545" s="511"/>
      <c r="K3545" s="511"/>
      <c r="L3545" s="511"/>
      <c r="M3545" s="511"/>
      <c r="N3545" s="511"/>
      <c r="O3545" s="511"/>
      <c r="P3545" s="602"/>
    </row>
    <row r="3546" ht="15.75" customHeight="1">
      <c r="A3546" s="1"/>
      <c r="B3546" s="511"/>
      <c r="C3546" s="604"/>
      <c r="D3546" s="513"/>
      <c r="E3546" s="514"/>
      <c r="F3546" s="514"/>
      <c r="G3546" s="514"/>
      <c r="H3546" s="514"/>
      <c r="I3546" s="514"/>
      <c r="J3546" s="511"/>
      <c r="K3546" s="511"/>
      <c r="L3546" s="511"/>
      <c r="M3546" s="511"/>
      <c r="N3546" s="511"/>
      <c r="O3546" s="511"/>
      <c r="P3546" s="602"/>
    </row>
    <row r="3547" ht="15.75" customHeight="1">
      <c r="A3547" s="1"/>
      <c r="B3547" s="511"/>
      <c r="C3547" s="604"/>
      <c r="D3547" s="513"/>
      <c r="E3547" s="514"/>
      <c r="F3547" s="514"/>
      <c r="G3547" s="514"/>
      <c r="H3547" s="514"/>
      <c r="I3547" s="514"/>
      <c r="J3547" s="511"/>
      <c r="K3547" s="511"/>
      <c r="L3547" s="511"/>
      <c r="M3547" s="511"/>
      <c r="N3547" s="511"/>
      <c r="O3547" s="511"/>
      <c r="P3547" s="602"/>
    </row>
    <row r="3548" ht="15.75" customHeight="1">
      <c r="A3548" s="1"/>
      <c r="B3548" s="511"/>
      <c r="C3548" s="604"/>
      <c r="D3548" s="513"/>
      <c r="E3548" s="514"/>
      <c r="F3548" s="514"/>
      <c r="G3548" s="514"/>
      <c r="H3548" s="514"/>
      <c r="I3548" s="514"/>
      <c r="J3548" s="511"/>
      <c r="K3548" s="511"/>
      <c r="L3548" s="511"/>
      <c r="M3548" s="511"/>
      <c r="N3548" s="511"/>
      <c r="O3548" s="511"/>
      <c r="P3548" s="602"/>
    </row>
    <row r="3549" ht="15.75" customHeight="1">
      <c r="A3549" s="1"/>
      <c r="B3549" s="511"/>
      <c r="C3549" s="604"/>
      <c r="D3549" s="513"/>
      <c r="E3549" s="514"/>
      <c r="F3549" s="514"/>
      <c r="G3549" s="514"/>
      <c r="H3549" s="514"/>
      <c r="I3549" s="514"/>
      <c r="J3549" s="511"/>
      <c r="K3549" s="511"/>
      <c r="L3549" s="511"/>
      <c r="M3549" s="511"/>
      <c r="N3549" s="511"/>
      <c r="O3549" s="511"/>
      <c r="P3549" s="602"/>
    </row>
    <row r="3550" ht="15.75" customHeight="1">
      <c r="A3550" s="1"/>
      <c r="B3550" s="511"/>
      <c r="C3550" s="604"/>
      <c r="D3550" s="513"/>
      <c r="E3550" s="514"/>
      <c r="F3550" s="514"/>
      <c r="G3550" s="514"/>
      <c r="H3550" s="514"/>
      <c r="I3550" s="514"/>
      <c r="J3550" s="511"/>
      <c r="K3550" s="511"/>
      <c r="L3550" s="511"/>
      <c r="M3550" s="511"/>
      <c r="N3550" s="511"/>
      <c r="O3550" s="511"/>
      <c r="P3550" s="602"/>
    </row>
    <row r="3551" ht="15.75" customHeight="1">
      <c r="A3551" s="1"/>
      <c r="B3551" s="511"/>
      <c r="C3551" s="604"/>
      <c r="D3551" s="513"/>
      <c r="E3551" s="514"/>
      <c r="F3551" s="514"/>
      <c r="G3551" s="514"/>
      <c r="H3551" s="514"/>
      <c r="I3551" s="514"/>
      <c r="J3551" s="511"/>
      <c r="K3551" s="511"/>
      <c r="L3551" s="511"/>
      <c r="M3551" s="511"/>
      <c r="N3551" s="511"/>
      <c r="O3551" s="511"/>
      <c r="P3551" s="602"/>
    </row>
    <row r="3552" ht="15.75" customHeight="1">
      <c r="A3552" s="1"/>
      <c r="B3552" s="511"/>
      <c r="C3552" s="604"/>
      <c r="D3552" s="513"/>
      <c r="E3552" s="514"/>
      <c r="F3552" s="514"/>
      <c r="G3552" s="514"/>
      <c r="H3552" s="514"/>
      <c r="I3552" s="514"/>
      <c r="J3552" s="511"/>
      <c r="K3552" s="511"/>
      <c r="L3552" s="511"/>
      <c r="M3552" s="511"/>
      <c r="N3552" s="511"/>
      <c r="O3552" s="511"/>
      <c r="P3552" s="602"/>
    </row>
    <row r="3553" ht="15.75" customHeight="1">
      <c r="A3553" s="1"/>
      <c r="B3553" s="511"/>
      <c r="C3553" s="604"/>
      <c r="D3553" s="513"/>
      <c r="E3553" s="514"/>
      <c r="F3553" s="514"/>
      <c r="G3553" s="514"/>
      <c r="H3553" s="514"/>
      <c r="I3553" s="514"/>
      <c r="J3553" s="511"/>
      <c r="K3553" s="511"/>
      <c r="L3553" s="511"/>
      <c r="M3553" s="511"/>
      <c r="N3553" s="511"/>
      <c r="O3553" s="511"/>
      <c r="P3553" s="602"/>
    </row>
    <row r="3554" ht="15.75" customHeight="1">
      <c r="A3554" s="1"/>
      <c r="B3554" s="511"/>
      <c r="C3554" s="604"/>
      <c r="D3554" s="513"/>
      <c r="E3554" s="514"/>
      <c r="F3554" s="514"/>
      <c r="G3554" s="514"/>
      <c r="H3554" s="514"/>
      <c r="I3554" s="514"/>
      <c r="J3554" s="511"/>
      <c r="K3554" s="511"/>
      <c r="L3554" s="511"/>
      <c r="M3554" s="511"/>
      <c r="N3554" s="511"/>
      <c r="O3554" s="511"/>
      <c r="P3554" s="602"/>
    </row>
    <row r="3555" ht="15.75" customHeight="1">
      <c r="A3555" s="1"/>
      <c r="B3555" s="511"/>
      <c r="C3555" s="604"/>
      <c r="D3555" s="513"/>
      <c r="E3555" s="514"/>
      <c r="F3555" s="514"/>
      <c r="G3555" s="514"/>
      <c r="H3555" s="514"/>
      <c r="I3555" s="514"/>
      <c r="J3555" s="511"/>
      <c r="K3555" s="511"/>
      <c r="L3555" s="511"/>
      <c r="M3555" s="511"/>
      <c r="N3555" s="511"/>
      <c r="O3555" s="511"/>
      <c r="P3555" s="602"/>
    </row>
    <row r="3556" ht="15.75" customHeight="1">
      <c r="A3556" s="1"/>
      <c r="B3556" s="511"/>
      <c r="C3556" s="603">
        <v>24.0</v>
      </c>
      <c r="D3556" s="513"/>
      <c r="E3556" s="514"/>
      <c r="F3556" s="514"/>
      <c r="G3556" s="514"/>
      <c r="H3556" s="514"/>
      <c r="I3556" s="514"/>
      <c r="J3556" s="511"/>
      <c r="K3556" s="511"/>
      <c r="L3556" s="511"/>
      <c r="M3556" s="511"/>
      <c r="N3556" s="511"/>
      <c r="O3556" s="511"/>
      <c r="P3556" s="602"/>
    </row>
    <row r="3557" ht="15.75" customHeight="1">
      <c r="A3557" s="1"/>
      <c r="B3557" s="511"/>
      <c r="C3557" s="604"/>
      <c r="D3557" s="513"/>
      <c r="E3557" s="514"/>
      <c r="F3557" s="514"/>
      <c r="G3557" s="514"/>
      <c r="H3557" s="514"/>
      <c r="I3557" s="514"/>
      <c r="J3557" s="511"/>
      <c r="K3557" s="511"/>
      <c r="L3557" s="511"/>
      <c r="M3557" s="511"/>
      <c r="N3557" s="511"/>
      <c r="O3557" s="511"/>
      <c r="P3557" s="602"/>
    </row>
    <row r="3558" ht="15.75" customHeight="1">
      <c r="A3558" s="1"/>
      <c r="B3558" s="511"/>
      <c r="C3558" s="604"/>
      <c r="D3558" s="513"/>
      <c r="E3558" s="514"/>
      <c r="F3558" s="514"/>
      <c r="G3558" s="514"/>
      <c r="H3558" s="514"/>
      <c r="I3558" s="514"/>
      <c r="J3558" s="511"/>
      <c r="K3558" s="511"/>
      <c r="L3558" s="511"/>
      <c r="M3558" s="511"/>
      <c r="N3558" s="511"/>
      <c r="O3558" s="511"/>
      <c r="P3558" s="602"/>
    </row>
    <row r="3559" ht="15.75" customHeight="1">
      <c r="A3559" s="1"/>
      <c r="B3559" s="511"/>
      <c r="C3559" s="604"/>
      <c r="D3559" s="513"/>
      <c r="E3559" s="514"/>
      <c r="F3559" s="514"/>
      <c r="G3559" s="514"/>
      <c r="H3559" s="514"/>
      <c r="I3559" s="514"/>
      <c r="J3559" s="511"/>
      <c r="K3559" s="511"/>
      <c r="L3559" s="511"/>
      <c r="M3559" s="511"/>
      <c r="N3559" s="511"/>
      <c r="O3559" s="511"/>
      <c r="P3559" s="602"/>
    </row>
    <row r="3560" ht="15.75" customHeight="1">
      <c r="A3560" s="1"/>
      <c r="B3560" s="511"/>
      <c r="C3560" s="604"/>
      <c r="D3560" s="513"/>
      <c r="E3560" s="514"/>
      <c r="F3560" s="514"/>
      <c r="G3560" s="514"/>
      <c r="H3560" s="514"/>
      <c r="I3560" s="514"/>
      <c r="J3560" s="511"/>
      <c r="K3560" s="511"/>
      <c r="L3560" s="511"/>
      <c r="M3560" s="511"/>
      <c r="N3560" s="511"/>
      <c r="O3560" s="511"/>
      <c r="P3560" s="602"/>
    </row>
    <row r="3561" ht="15.75" customHeight="1">
      <c r="A3561" s="1"/>
      <c r="B3561" s="511"/>
      <c r="C3561" s="604"/>
      <c r="D3561" s="513"/>
      <c r="E3561" s="514"/>
      <c r="F3561" s="514"/>
      <c r="G3561" s="514"/>
      <c r="H3561" s="514"/>
      <c r="I3561" s="514"/>
      <c r="J3561" s="511"/>
      <c r="K3561" s="511"/>
      <c r="L3561" s="511"/>
      <c r="M3561" s="511"/>
      <c r="N3561" s="511"/>
      <c r="O3561" s="511"/>
      <c r="P3561" s="602"/>
    </row>
    <row r="3562" ht="15.75" customHeight="1">
      <c r="A3562" s="1"/>
      <c r="B3562" s="511"/>
      <c r="C3562" s="604"/>
      <c r="D3562" s="513"/>
      <c r="E3562" s="514"/>
      <c r="F3562" s="514"/>
      <c r="G3562" s="514"/>
      <c r="H3562" s="514"/>
      <c r="I3562" s="514"/>
      <c r="J3562" s="511"/>
      <c r="K3562" s="511"/>
      <c r="L3562" s="511"/>
      <c r="M3562" s="511"/>
      <c r="N3562" s="511"/>
      <c r="O3562" s="511"/>
      <c r="P3562" s="602"/>
    </row>
    <row r="3563" ht="15.75" customHeight="1">
      <c r="A3563" s="1"/>
      <c r="B3563" s="511"/>
      <c r="C3563" s="604"/>
      <c r="D3563" s="513"/>
      <c r="E3563" s="514"/>
      <c r="F3563" s="514"/>
      <c r="G3563" s="514"/>
      <c r="H3563" s="514"/>
      <c r="I3563" s="514"/>
      <c r="J3563" s="511"/>
      <c r="K3563" s="511"/>
      <c r="L3563" s="511"/>
      <c r="M3563" s="511"/>
      <c r="N3563" s="511"/>
      <c r="O3563" s="511"/>
      <c r="P3563" s="602"/>
    </row>
    <row r="3564" ht="15.75" customHeight="1">
      <c r="A3564" s="1"/>
      <c r="B3564" s="511"/>
      <c r="C3564" s="604"/>
      <c r="D3564" s="513"/>
      <c r="E3564" s="514"/>
      <c r="F3564" s="514"/>
      <c r="G3564" s="514"/>
      <c r="H3564" s="514"/>
      <c r="I3564" s="514"/>
      <c r="J3564" s="511"/>
      <c r="K3564" s="511"/>
      <c r="L3564" s="511"/>
      <c r="M3564" s="511"/>
      <c r="N3564" s="511"/>
      <c r="O3564" s="511"/>
      <c r="P3564" s="602"/>
    </row>
    <row r="3565" ht="15.75" customHeight="1">
      <c r="A3565" s="1"/>
      <c r="B3565" s="511"/>
      <c r="C3565" s="604"/>
      <c r="D3565" s="513"/>
      <c r="E3565" s="514"/>
      <c r="F3565" s="514"/>
      <c r="G3565" s="514"/>
      <c r="H3565" s="514"/>
      <c r="I3565" s="514"/>
      <c r="J3565" s="511"/>
      <c r="K3565" s="511"/>
      <c r="L3565" s="511"/>
      <c r="M3565" s="511"/>
      <c r="N3565" s="511"/>
      <c r="O3565" s="511"/>
      <c r="P3565" s="602"/>
    </row>
    <row r="3566" ht="15.75" customHeight="1">
      <c r="A3566" s="1"/>
      <c r="B3566" s="511"/>
      <c r="C3566" s="604"/>
      <c r="D3566" s="513"/>
      <c r="E3566" s="514"/>
      <c r="F3566" s="514"/>
      <c r="G3566" s="514"/>
      <c r="H3566" s="514"/>
      <c r="I3566" s="514"/>
      <c r="J3566" s="511"/>
      <c r="K3566" s="511"/>
      <c r="L3566" s="511"/>
      <c r="M3566" s="511"/>
      <c r="N3566" s="511"/>
      <c r="O3566" s="511"/>
      <c r="P3566" s="602"/>
    </row>
    <row r="3567" ht="15.75" customHeight="1">
      <c r="A3567" s="1"/>
      <c r="B3567" s="511"/>
      <c r="C3567" s="604"/>
      <c r="D3567" s="513"/>
      <c r="E3567" s="514"/>
      <c r="F3567" s="514"/>
      <c r="G3567" s="514"/>
      <c r="H3567" s="514"/>
      <c r="I3567" s="514"/>
      <c r="J3567" s="511"/>
      <c r="K3567" s="511"/>
      <c r="L3567" s="511"/>
      <c r="M3567" s="511"/>
      <c r="N3567" s="511"/>
      <c r="O3567" s="511"/>
      <c r="P3567" s="602"/>
    </row>
    <row r="3568" ht="15.75" customHeight="1">
      <c r="A3568" s="1"/>
      <c r="B3568" s="511"/>
      <c r="C3568" s="604"/>
      <c r="D3568" s="513"/>
      <c r="E3568" s="514"/>
      <c r="F3568" s="514"/>
      <c r="G3568" s="514"/>
      <c r="H3568" s="514"/>
      <c r="I3568" s="514"/>
      <c r="J3568" s="511"/>
      <c r="K3568" s="511"/>
      <c r="L3568" s="511"/>
      <c r="M3568" s="511"/>
      <c r="N3568" s="511"/>
      <c r="O3568" s="511"/>
      <c r="P3568" s="602"/>
    </row>
    <row r="3569" ht="15.75" customHeight="1">
      <c r="A3569" s="1"/>
      <c r="B3569" s="511"/>
      <c r="C3569" s="604"/>
      <c r="D3569" s="513"/>
      <c r="E3569" s="514"/>
      <c r="F3569" s="514"/>
      <c r="G3569" s="514"/>
      <c r="H3569" s="514"/>
      <c r="I3569" s="514"/>
      <c r="J3569" s="511"/>
      <c r="K3569" s="511"/>
      <c r="L3569" s="511"/>
      <c r="M3569" s="511"/>
      <c r="N3569" s="511"/>
      <c r="O3569" s="511"/>
      <c r="P3569" s="602"/>
    </row>
    <row r="3570" ht="15.75" customHeight="1">
      <c r="A3570" s="1"/>
      <c r="B3570" s="511"/>
      <c r="C3570" s="603">
        <v>22.25</v>
      </c>
      <c r="D3570" s="513"/>
      <c r="E3570" s="514"/>
      <c r="F3570" s="514"/>
      <c r="G3570" s="514"/>
      <c r="H3570" s="514"/>
      <c r="I3570" s="514"/>
      <c r="J3570" s="511"/>
      <c r="K3570" s="511"/>
      <c r="L3570" s="511"/>
      <c r="M3570" s="511"/>
      <c r="N3570" s="511"/>
      <c r="O3570" s="511"/>
      <c r="P3570" s="602"/>
    </row>
    <row r="3571" ht="15.75" customHeight="1">
      <c r="A3571" s="1"/>
      <c r="B3571" s="511"/>
      <c r="C3571" s="604"/>
      <c r="D3571" s="513"/>
      <c r="E3571" s="514"/>
      <c r="F3571" s="514"/>
      <c r="G3571" s="514"/>
      <c r="H3571" s="514"/>
      <c r="I3571" s="514"/>
      <c r="J3571" s="511"/>
      <c r="K3571" s="511"/>
      <c r="L3571" s="511"/>
      <c r="M3571" s="511"/>
      <c r="N3571" s="511"/>
      <c r="O3571" s="511"/>
      <c r="P3571" s="602"/>
    </row>
    <row r="3572" ht="15.75" customHeight="1">
      <c r="A3572" s="1"/>
      <c r="B3572" s="511"/>
      <c r="C3572" s="604"/>
      <c r="D3572" s="513"/>
      <c r="E3572" s="514"/>
      <c r="F3572" s="514"/>
      <c r="G3572" s="514"/>
      <c r="H3572" s="514"/>
      <c r="I3572" s="514"/>
      <c r="J3572" s="511"/>
      <c r="K3572" s="511"/>
      <c r="L3572" s="511"/>
      <c r="M3572" s="511"/>
      <c r="N3572" s="511"/>
      <c r="O3572" s="511"/>
      <c r="P3572" s="602"/>
    </row>
    <row r="3573" ht="15.75" customHeight="1">
      <c r="A3573" s="1"/>
      <c r="B3573" s="511"/>
      <c r="C3573" s="604"/>
      <c r="D3573" s="513"/>
      <c r="E3573" s="514"/>
      <c r="F3573" s="514"/>
      <c r="G3573" s="514"/>
      <c r="H3573" s="514"/>
      <c r="I3573" s="514"/>
      <c r="J3573" s="511"/>
      <c r="K3573" s="511"/>
      <c r="L3573" s="511"/>
      <c r="M3573" s="511"/>
      <c r="N3573" s="511"/>
      <c r="O3573" s="511"/>
      <c r="P3573" s="602"/>
    </row>
    <row r="3574" ht="15.75" customHeight="1">
      <c r="A3574" s="1"/>
      <c r="B3574" s="511"/>
      <c r="C3574" s="604"/>
      <c r="D3574" s="513"/>
      <c r="E3574" s="514"/>
      <c r="F3574" s="514"/>
      <c r="G3574" s="514"/>
      <c r="H3574" s="514"/>
      <c r="I3574" s="514"/>
      <c r="J3574" s="511"/>
      <c r="K3574" s="511"/>
      <c r="L3574" s="511"/>
      <c r="M3574" s="511"/>
      <c r="N3574" s="511"/>
      <c r="O3574" s="511"/>
      <c r="P3574" s="602"/>
    </row>
    <row r="3575" ht="15.75" customHeight="1">
      <c r="A3575" s="1"/>
      <c r="B3575" s="511"/>
      <c r="C3575" s="604"/>
      <c r="D3575" s="513"/>
      <c r="E3575" s="514"/>
      <c r="F3575" s="514"/>
      <c r="G3575" s="514"/>
      <c r="H3575" s="514"/>
      <c r="I3575" s="514"/>
      <c r="J3575" s="511"/>
      <c r="K3575" s="511"/>
      <c r="L3575" s="511"/>
      <c r="M3575" s="511"/>
      <c r="N3575" s="511"/>
      <c r="O3575" s="511"/>
      <c r="P3575" s="602"/>
    </row>
    <row r="3576" ht="15.75" customHeight="1">
      <c r="A3576" s="1"/>
      <c r="B3576" s="511"/>
      <c r="C3576" s="604"/>
      <c r="D3576" s="513"/>
      <c r="E3576" s="514"/>
      <c r="F3576" s="514"/>
      <c r="G3576" s="514"/>
      <c r="H3576" s="514"/>
      <c r="I3576" s="514"/>
      <c r="J3576" s="511"/>
      <c r="K3576" s="511"/>
      <c r="L3576" s="511"/>
      <c r="M3576" s="511"/>
      <c r="N3576" s="511"/>
      <c r="O3576" s="511"/>
      <c r="P3576" s="602"/>
    </row>
    <row r="3577" ht="15.75" customHeight="1">
      <c r="A3577" s="1"/>
      <c r="B3577" s="511"/>
      <c r="C3577" s="604"/>
      <c r="D3577" s="513"/>
      <c r="E3577" s="514"/>
      <c r="F3577" s="514"/>
      <c r="G3577" s="514"/>
      <c r="H3577" s="514"/>
      <c r="I3577" s="514"/>
      <c r="J3577" s="511"/>
      <c r="K3577" s="511"/>
      <c r="L3577" s="511"/>
      <c r="M3577" s="511"/>
      <c r="N3577" s="511"/>
      <c r="O3577" s="511"/>
      <c r="P3577" s="602"/>
    </row>
    <row r="3578" ht="15.75" customHeight="1">
      <c r="A3578" s="1"/>
      <c r="B3578" s="511"/>
      <c r="C3578" s="604"/>
      <c r="D3578" s="513"/>
      <c r="E3578" s="514"/>
      <c r="F3578" s="514"/>
      <c r="G3578" s="514"/>
      <c r="H3578" s="514"/>
      <c r="I3578" s="514"/>
      <c r="J3578" s="511"/>
      <c r="K3578" s="511"/>
      <c r="L3578" s="511"/>
      <c r="M3578" s="511"/>
      <c r="N3578" s="511"/>
      <c r="O3578" s="511"/>
      <c r="P3578" s="602"/>
    </row>
    <row r="3579" ht="15.75" customHeight="1">
      <c r="A3579" s="1"/>
      <c r="B3579" s="511"/>
      <c r="C3579" s="604"/>
      <c r="D3579" s="513"/>
      <c r="E3579" s="514"/>
      <c r="F3579" s="514"/>
      <c r="G3579" s="514"/>
      <c r="H3579" s="514"/>
      <c r="I3579" s="514"/>
      <c r="J3579" s="511"/>
      <c r="K3579" s="511"/>
      <c r="L3579" s="511"/>
      <c r="M3579" s="511"/>
      <c r="N3579" s="511"/>
      <c r="O3579" s="511"/>
      <c r="P3579" s="602"/>
    </row>
    <row r="3580" ht="15.75" customHeight="1">
      <c r="A3580" s="1"/>
      <c r="B3580" s="511"/>
      <c r="C3580" s="604"/>
      <c r="D3580" s="513"/>
      <c r="E3580" s="514"/>
      <c r="F3580" s="514"/>
      <c r="G3580" s="514"/>
      <c r="H3580" s="514"/>
      <c r="I3580" s="514"/>
      <c r="J3580" s="511"/>
      <c r="K3580" s="511"/>
      <c r="L3580" s="511"/>
      <c r="M3580" s="511"/>
      <c r="N3580" s="511"/>
      <c r="O3580" s="511"/>
      <c r="P3580" s="602"/>
    </row>
    <row r="3581" ht="15.75" customHeight="1">
      <c r="A3581" s="1"/>
      <c r="B3581" s="511"/>
      <c r="C3581" s="604"/>
      <c r="D3581" s="513"/>
      <c r="E3581" s="514"/>
      <c r="F3581" s="514"/>
      <c r="G3581" s="514"/>
      <c r="H3581" s="514"/>
      <c r="I3581" s="514"/>
      <c r="J3581" s="511"/>
      <c r="K3581" s="511"/>
      <c r="L3581" s="511"/>
      <c r="M3581" s="511"/>
      <c r="N3581" s="511"/>
      <c r="O3581" s="511"/>
      <c r="P3581" s="602"/>
    </row>
    <row r="3582" ht="15.75" customHeight="1">
      <c r="A3582" s="1"/>
      <c r="B3582" s="511"/>
      <c r="C3582" s="604"/>
      <c r="D3582" s="513"/>
      <c r="E3582" s="514"/>
      <c r="F3582" s="514"/>
      <c r="G3582" s="514"/>
      <c r="H3582" s="514"/>
      <c r="I3582" s="514"/>
      <c r="J3582" s="511"/>
      <c r="K3582" s="511"/>
      <c r="L3582" s="511"/>
      <c r="M3582" s="511"/>
      <c r="N3582" s="511"/>
      <c r="O3582" s="511"/>
      <c r="P3582" s="602"/>
    </row>
    <row r="3583" ht="15.75" customHeight="1">
      <c r="A3583" s="1"/>
      <c r="B3583" s="511"/>
      <c r="C3583" s="604"/>
      <c r="D3583" s="513"/>
      <c r="E3583" s="514"/>
      <c r="F3583" s="514"/>
      <c r="G3583" s="514"/>
      <c r="H3583" s="514"/>
      <c r="I3583" s="514"/>
      <c r="J3583" s="511"/>
      <c r="K3583" s="511"/>
      <c r="L3583" s="511"/>
      <c r="M3583" s="511"/>
      <c r="N3583" s="511"/>
      <c r="O3583" s="511"/>
      <c r="P3583" s="602"/>
    </row>
    <row r="3584" ht="15.75" customHeight="1">
      <c r="A3584" s="1"/>
      <c r="B3584" s="511"/>
      <c r="C3584" s="603">
        <v>11.8</v>
      </c>
      <c r="D3584" s="513"/>
      <c r="E3584" s="514"/>
      <c r="F3584" s="514"/>
      <c r="G3584" s="514"/>
      <c r="H3584" s="514"/>
      <c r="I3584" s="514"/>
      <c r="J3584" s="511"/>
      <c r="K3584" s="511"/>
      <c r="L3584" s="511"/>
      <c r="M3584" s="511"/>
      <c r="N3584" s="511"/>
      <c r="O3584" s="511"/>
      <c r="P3584" s="602"/>
    </row>
    <row r="3585" ht="15.75" customHeight="1">
      <c r="A3585" s="1"/>
      <c r="B3585" s="511"/>
      <c r="C3585" s="604"/>
      <c r="D3585" s="513"/>
      <c r="E3585" s="514"/>
      <c r="F3585" s="514"/>
      <c r="G3585" s="514"/>
      <c r="H3585" s="514"/>
      <c r="I3585" s="514"/>
      <c r="J3585" s="511"/>
      <c r="K3585" s="511"/>
      <c r="L3585" s="511"/>
      <c r="M3585" s="511"/>
      <c r="N3585" s="511"/>
      <c r="O3585" s="511"/>
      <c r="P3585" s="602"/>
    </row>
    <row r="3586" ht="15.75" customHeight="1">
      <c r="A3586" s="1"/>
      <c r="B3586" s="511"/>
      <c r="C3586" s="604"/>
      <c r="D3586" s="513"/>
      <c r="E3586" s="514"/>
      <c r="F3586" s="514"/>
      <c r="G3586" s="514"/>
      <c r="H3586" s="514"/>
      <c r="I3586" s="514"/>
      <c r="J3586" s="511"/>
      <c r="K3586" s="511"/>
      <c r="L3586" s="511"/>
      <c r="M3586" s="511"/>
      <c r="N3586" s="511"/>
      <c r="O3586" s="511"/>
      <c r="P3586" s="602"/>
    </row>
    <row r="3587" ht="15.75" customHeight="1">
      <c r="A3587" s="1"/>
      <c r="B3587" s="511"/>
      <c r="C3587" s="604"/>
      <c r="D3587" s="513"/>
      <c r="E3587" s="514"/>
      <c r="F3587" s="514"/>
      <c r="G3587" s="514"/>
      <c r="H3587" s="514"/>
      <c r="I3587" s="514"/>
      <c r="J3587" s="511"/>
      <c r="K3587" s="511"/>
      <c r="L3587" s="511"/>
      <c r="M3587" s="511"/>
      <c r="N3587" s="511"/>
      <c r="O3587" s="511"/>
      <c r="P3587" s="602"/>
    </row>
    <row r="3588" ht="15.75" customHeight="1">
      <c r="A3588" s="1"/>
      <c r="B3588" s="511"/>
      <c r="C3588" s="604"/>
      <c r="D3588" s="513"/>
      <c r="E3588" s="514"/>
      <c r="F3588" s="514"/>
      <c r="G3588" s="514"/>
      <c r="H3588" s="514"/>
      <c r="I3588" s="514"/>
      <c r="J3588" s="511"/>
      <c r="K3588" s="511"/>
      <c r="L3588" s="511"/>
      <c r="M3588" s="511"/>
      <c r="N3588" s="511"/>
      <c r="O3588" s="511"/>
      <c r="P3588" s="602"/>
    </row>
    <row r="3589" ht="15.75" customHeight="1">
      <c r="A3589" s="1"/>
      <c r="B3589" s="511"/>
      <c r="C3589" s="604"/>
      <c r="D3589" s="513"/>
      <c r="E3589" s="514"/>
      <c r="F3589" s="514"/>
      <c r="G3589" s="514"/>
      <c r="H3589" s="514"/>
      <c r="I3589" s="514"/>
      <c r="J3589" s="511"/>
      <c r="K3589" s="511"/>
      <c r="L3589" s="511"/>
      <c r="M3589" s="511"/>
      <c r="N3589" s="511"/>
      <c r="O3589" s="511"/>
      <c r="P3589" s="602"/>
    </row>
    <row r="3590" ht="15.75" customHeight="1">
      <c r="A3590" s="1"/>
      <c r="B3590" s="511"/>
      <c r="C3590" s="604"/>
      <c r="D3590" s="513"/>
      <c r="E3590" s="514"/>
      <c r="F3590" s="514"/>
      <c r="G3590" s="514"/>
      <c r="H3590" s="514"/>
      <c r="I3590" s="514"/>
      <c r="J3590" s="511"/>
      <c r="K3590" s="511"/>
      <c r="L3590" s="511"/>
      <c r="M3590" s="511"/>
      <c r="N3590" s="511"/>
      <c r="O3590" s="511"/>
      <c r="P3590" s="602"/>
    </row>
    <row r="3591" ht="15.75" customHeight="1">
      <c r="A3591" s="1"/>
      <c r="B3591" s="511"/>
      <c r="C3591" s="604"/>
      <c r="D3591" s="513"/>
      <c r="E3591" s="514"/>
      <c r="F3591" s="514"/>
      <c r="G3591" s="514"/>
      <c r="H3591" s="514"/>
      <c r="I3591" s="514"/>
      <c r="J3591" s="511"/>
      <c r="K3591" s="511"/>
      <c r="L3591" s="511"/>
      <c r="M3591" s="511"/>
      <c r="N3591" s="511"/>
      <c r="O3591" s="511"/>
      <c r="P3591" s="602"/>
    </row>
    <row r="3592" ht="15.75" customHeight="1">
      <c r="A3592" s="1"/>
      <c r="B3592" s="511"/>
      <c r="C3592" s="604"/>
      <c r="D3592" s="513"/>
      <c r="E3592" s="514"/>
      <c r="F3592" s="514"/>
      <c r="G3592" s="514"/>
      <c r="H3592" s="514"/>
      <c r="I3592" s="514"/>
      <c r="J3592" s="511"/>
      <c r="K3592" s="511"/>
      <c r="L3592" s="511"/>
      <c r="M3592" s="511"/>
      <c r="N3592" s="511"/>
      <c r="O3592" s="511"/>
      <c r="P3592" s="602"/>
    </row>
    <row r="3593" ht="15.75" customHeight="1">
      <c r="A3593" s="1"/>
      <c r="B3593" s="511"/>
      <c r="C3593" s="604"/>
      <c r="D3593" s="513"/>
      <c r="E3593" s="514"/>
      <c r="F3593" s="514"/>
      <c r="G3593" s="514"/>
      <c r="H3593" s="514"/>
      <c r="I3593" s="514"/>
      <c r="J3593" s="511"/>
      <c r="K3593" s="511"/>
      <c r="L3593" s="511"/>
      <c r="M3593" s="511"/>
      <c r="N3593" s="511"/>
      <c r="O3593" s="511"/>
      <c r="P3593" s="602"/>
    </row>
    <row r="3594" ht="15.75" customHeight="1">
      <c r="A3594" s="1"/>
      <c r="B3594" s="511"/>
      <c r="C3594" s="604"/>
      <c r="D3594" s="513"/>
      <c r="E3594" s="514"/>
      <c r="F3594" s="514"/>
      <c r="G3594" s="514"/>
      <c r="H3594" s="514"/>
      <c r="I3594" s="514"/>
      <c r="J3594" s="511"/>
      <c r="K3594" s="511"/>
      <c r="L3594" s="511"/>
      <c r="M3594" s="511"/>
      <c r="N3594" s="511"/>
      <c r="O3594" s="511"/>
      <c r="P3594" s="602"/>
    </row>
    <row r="3595" ht="15.75" customHeight="1">
      <c r="A3595" s="1"/>
      <c r="B3595" s="511"/>
      <c r="C3595" s="604"/>
      <c r="D3595" s="513"/>
      <c r="E3595" s="514"/>
      <c r="F3595" s="514"/>
      <c r="G3595" s="514"/>
      <c r="H3595" s="514"/>
      <c r="I3595" s="514"/>
      <c r="J3595" s="511"/>
      <c r="K3595" s="511"/>
      <c r="L3595" s="511"/>
      <c r="M3595" s="511"/>
      <c r="N3595" s="511"/>
      <c r="O3595" s="511"/>
      <c r="P3595" s="602"/>
    </row>
    <row r="3596" ht="15.75" customHeight="1">
      <c r="A3596" s="1"/>
      <c r="B3596" s="511"/>
      <c r="C3596" s="604"/>
      <c r="D3596" s="513"/>
      <c r="E3596" s="514"/>
      <c r="F3596" s="514"/>
      <c r="G3596" s="514"/>
      <c r="H3596" s="514"/>
      <c r="I3596" s="514"/>
      <c r="J3596" s="511"/>
      <c r="K3596" s="511"/>
      <c r="L3596" s="511"/>
      <c r="M3596" s="511"/>
      <c r="N3596" s="511"/>
      <c r="O3596" s="511"/>
      <c r="P3596" s="602"/>
    </row>
    <row r="3597" ht="15.75" customHeight="1">
      <c r="A3597" s="1"/>
      <c r="B3597" s="511"/>
      <c r="C3597" s="604"/>
      <c r="D3597" s="513"/>
      <c r="E3597" s="514"/>
      <c r="F3597" s="514"/>
      <c r="G3597" s="514"/>
      <c r="H3597" s="514"/>
      <c r="I3597" s="514"/>
      <c r="J3597" s="511"/>
      <c r="K3597" s="511"/>
      <c r="L3597" s="511"/>
      <c r="M3597" s="511"/>
      <c r="N3597" s="511"/>
      <c r="O3597" s="511"/>
      <c r="P3597" s="602"/>
    </row>
    <row r="3598" ht="15.75" customHeight="1">
      <c r="A3598" s="1"/>
      <c r="B3598" s="511"/>
      <c r="C3598" s="603">
        <v>25.0</v>
      </c>
      <c r="D3598" s="513"/>
      <c r="E3598" s="514"/>
      <c r="F3598" s="514"/>
      <c r="G3598" s="514"/>
      <c r="H3598" s="514"/>
      <c r="I3598" s="514"/>
      <c r="J3598" s="511"/>
      <c r="K3598" s="511"/>
      <c r="L3598" s="511"/>
      <c r="M3598" s="511"/>
      <c r="N3598" s="511"/>
      <c r="O3598" s="511"/>
      <c r="P3598" s="602"/>
    </row>
    <row r="3599" ht="15.75" customHeight="1">
      <c r="A3599" s="1"/>
      <c r="B3599" s="511"/>
      <c r="C3599" s="604"/>
      <c r="D3599" s="513"/>
      <c r="E3599" s="514"/>
      <c r="F3599" s="514"/>
      <c r="G3599" s="514"/>
      <c r="H3599" s="514"/>
      <c r="I3599" s="514"/>
      <c r="J3599" s="511"/>
      <c r="K3599" s="511"/>
      <c r="L3599" s="511"/>
      <c r="M3599" s="511"/>
      <c r="N3599" s="511"/>
      <c r="O3599" s="511"/>
      <c r="P3599" s="602"/>
    </row>
    <row r="3600" ht="15.75" customHeight="1">
      <c r="A3600" s="1"/>
      <c r="B3600" s="511"/>
      <c r="C3600" s="604"/>
      <c r="D3600" s="513"/>
      <c r="E3600" s="514"/>
      <c r="F3600" s="514"/>
      <c r="G3600" s="514"/>
      <c r="H3600" s="514"/>
      <c r="I3600" s="514"/>
      <c r="J3600" s="511"/>
      <c r="K3600" s="511"/>
      <c r="L3600" s="511"/>
      <c r="M3600" s="511"/>
      <c r="N3600" s="511"/>
      <c r="O3600" s="511"/>
      <c r="P3600" s="602"/>
    </row>
    <row r="3601" ht="15.75" customHeight="1">
      <c r="A3601" s="1"/>
      <c r="B3601" s="511"/>
      <c r="C3601" s="604"/>
      <c r="D3601" s="513"/>
      <c r="E3601" s="514"/>
      <c r="F3601" s="514"/>
      <c r="G3601" s="514"/>
      <c r="H3601" s="514"/>
      <c r="I3601" s="514"/>
      <c r="J3601" s="511"/>
      <c r="K3601" s="511"/>
      <c r="L3601" s="511"/>
      <c r="M3601" s="511"/>
      <c r="N3601" s="511"/>
      <c r="O3601" s="511"/>
      <c r="P3601" s="602"/>
    </row>
    <row r="3602" ht="15.75" customHeight="1">
      <c r="A3602" s="1"/>
      <c r="B3602" s="511"/>
      <c r="C3602" s="604"/>
      <c r="D3602" s="513"/>
      <c r="E3602" s="514"/>
      <c r="F3602" s="514"/>
      <c r="G3602" s="514"/>
      <c r="H3602" s="514"/>
      <c r="I3602" s="514"/>
      <c r="J3602" s="511"/>
      <c r="K3602" s="511"/>
      <c r="L3602" s="511"/>
      <c r="M3602" s="511"/>
      <c r="N3602" s="511"/>
      <c r="O3602" s="511"/>
      <c r="P3602" s="602"/>
    </row>
    <row r="3603" ht="15.75" customHeight="1">
      <c r="A3603" s="1"/>
      <c r="B3603" s="511"/>
      <c r="C3603" s="604"/>
      <c r="D3603" s="513"/>
      <c r="E3603" s="514"/>
      <c r="F3603" s="514"/>
      <c r="G3603" s="514"/>
      <c r="H3603" s="514"/>
      <c r="I3603" s="514"/>
      <c r="J3603" s="511"/>
      <c r="K3603" s="511"/>
      <c r="L3603" s="511"/>
      <c r="M3603" s="511"/>
      <c r="N3603" s="511"/>
      <c r="O3603" s="511"/>
      <c r="P3603" s="602"/>
    </row>
    <row r="3604" ht="15.75" customHeight="1">
      <c r="A3604" s="1"/>
      <c r="B3604" s="511"/>
      <c r="C3604" s="604"/>
      <c r="D3604" s="513"/>
      <c r="E3604" s="514"/>
      <c r="F3604" s="514"/>
      <c r="G3604" s="514"/>
      <c r="H3604" s="514"/>
      <c r="I3604" s="514"/>
      <c r="J3604" s="511"/>
      <c r="K3604" s="511"/>
      <c r="L3604" s="511"/>
      <c r="M3604" s="511"/>
      <c r="N3604" s="511"/>
      <c r="O3604" s="511"/>
      <c r="P3604" s="602"/>
    </row>
    <row r="3605" ht="15.75" customHeight="1">
      <c r="A3605" s="1"/>
      <c r="B3605" s="511"/>
      <c r="C3605" s="604"/>
      <c r="D3605" s="513"/>
      <c r="E3605" s="514"/>
      <c r="F3605" s="514"/>
      <c r="G3605" s="514"/>
      <c r="H3605" s="514"/>
      <c r="I3605" s="514"/>
      <c r="J3605" s="511"/>
      <c r="K3605" s="511"/>
      <c r="L3605" s="511"/>
      <c r="M3605" s="511"/>
      <c r="N3605" s="511"/>
      <c r="O3605" s="511"/>
      <c r="P3605" s="602"/>
    </row>
    <row r="3606" ht="15.75" customHeight="1">
      <c r="A3606" s="1"/>
      <c r="B3606" s="511"/>
      <c r="C3606" s="604"/>
      <c r="D3606" s="513"/>
      <c r="E3606" s="514"/>
      <c r="F3606" s="514"/>
      <c r="G3606" s="514"/>
      <c r="H3606" s="514"/>
      <c r="I3606" s="514"/>
      <c r="J3606" s="511"/>
      <c r="K3606" s="511"/>
      <c r="L3606" s="511"/>
      <c r="M3606" s="511"/>
      <c r="N3606" s="511"/>
      <c r="O3606" s="511"/>
      <c r="P3606" s="602"/>
    </row>
    <row r="3607" ht="15.75" customHeight="1">
      <c r="A3607" s="1"/>
      <c r="B3607" s="511"/>
      <c r="C3607" s="604"/>
      <c r="D3607" s="513"/>
      <c r="E3607" s="514"/>
      <c r="F3607" s="514"/>
      <c r="G3607" s="514"/>
      <c r="H3607" s="514"/>
      <c r="I3607" s="514"/>
      <c r="J3607" s="511"/>
      <c r="K3607" s="511"/>
      <c r="L3607" s="511"/>
      <c r="M3607" s="511"/>
      <c r="N3607" s="511"/>
      <c r="O3607" s="511"/>
      <c r="P3607" s="602"/>
    </row>
    <row r="3608" ht="15.75" customHeight="1">
      <c r="A3608" s="1"/>
      <c r="B3608" s="511"/>
      <c r="C3608" s="604"/>
      <c r="D3608" s="513"/>
      <c r="E3608" s="514"/>
      <c r="F3608" s="514"/>
      <c r="G3608" s="514"/>
      <c r="H3608" s="514"/>
      <c r="I3608" s="514"/>
      <c r="J3608" s="511"/>
      <c r="K3608" s="511"/>
      <c r="L3608" s="511"/>
      <c r="M3608" s="511"/>
      <c r="N3608" s="511"/>
      <c r="O3608" s="511"/>
      <c r="P3608" s="602"/>
    </row>
    <row r="3609" ht="15.75" customHeight="1">
      <c r="A3609" s="1"/>
      <c r="B3609" s="511"/>
      <c r="C3609" s="604"/>
      <c r="D3609" s="513"/>
      <c r="E3609" s="514"/>
      <c r="F3609" s="514"/>
      <c r="G3609" s="514"/>
      <c r="H3609" s="514"/>
      <c r="I3609" s="514"/>
      <c r="J3609" s="511"/>
      <c r="K3609" s="511"/>
      <c r="L3609" s="511"/>
      <c r="M3609" s="511"/>
      <c r="N3609" s="511"/>
      <c r="O3609" s="511"/>
      <c r="P3609" s="602"/>
    </row>
    <row r="3610" ht="15.75" customHeight="1">
      <c r="A3610" s="1"/>
      <c r="B3610" s="511"/>
      <c r="C3610" s="604"/>
      <c r="D3610" s="513"/>
      <c r="E3610" s="514"/>
      <c r="F3610" s="514"/>
      <c r="G3610" s="514"/>
      <c r="H3610" s="514"/>
      <c r="I3610" s="514"/>
      <c r="J3610" s="511"/>
      <c r="K3610" s="511"/>
      <c r="L3610" s="511"/>
      <c r="M3610" s="511"/>
      <c r="N3610" s="511"/>
      <c r="O3610" s="511"/>
      <c r="P3610" s="602"/>
    </row>
    <row r="3611" ht="15.75" customHeight="1">
      <c r="A3611" s="1"/>
      <c r="B3611" s="511"/>
      <c r="C3611" s="604"/>
      <c r="D3611" s="513"/>
      <c r="E3611" s="514"/>
      <c r="F3611" s="514"/>
      <c r="G3611" s="514"/>
      <c r="H3611" s="514"/>
      <c r="I3611" s="514"/>
      <c r="J3611" s="511"/>
      <c r="K3611" s="511"/>
      <c r="L3611" s="511"/>
      <c r="M3611" s="511"/>
      <c r="N3611" s="511"/>
      <c r="O3611" s="511"/>
      <c r="P3611" s="602"/>
    </row>
    <row r="3612" ht="15.75" customHeight="1">
      <c r="A3612" s="1"/>
      <c r="B3612" s="511"/>
      <c r="C3612" s="603">
        <v>22.7</v>
      </c>
      <c r="D3612" s="513"/>
      <c r="E3612" s="514"/>
      <c r="F3612" s="514"/>
      <c r="G3612" s="514"/>
      <c r="H3612" s="514"/>
      <c r="I3612" s="514"/>
      <c r="J3612" s="511"/>
      <c r="K3612" s="511"/>
      <c r="L3612" s="511"/>
      <c r="M3612" s="511"/>
      <c r="N3612" s="511"/>
      <c r="O3612" s="511"/>
      <c r="P3612" s="602"/>
    </row>
    <row r="3613" ht="15.75" customHeight="1">
      <c r="A3613" s="1"/>
      <c r="B3613" s="511"/>
      <c r="C3613" s="604"/>
      <c r="D3613" s="513"/>
      <c r="E3613" s="514"/>
      <c r="F3613" s="514"/>
      <c r="G3613" s="514"/>
      <c r="H3613" s="514"/>
      <c r="I3613" s="514"/>
      <c r="J3613" s="511"/>
      <c r="K3613" s="511"/>
      <c r="L3613" s="511"/>
      <c r="M3613" s="511"/>
      <c r="N3613" s="511"/>
      <c r="O3613" s="511"/>
      <c r="P3613" s="602"/>
    </row>
    <row r="3614" ht="15.75" customHeight="1">
      <c r="A3614" s="1"/>
      <c r="B3614" s="511"/>
      <c r="C3614" s="604"/>
      <c r="D3614" s="513"/>
      <c r="E3614" s="514"/>
      <c r="F3614" s="514"/>
      <c r="G3614" s="514"/>
      <c r="H3614" s="514"/>
      <c r="I3614" s="514"/>
      <c r="J3614" s="511"/>
      <c r="K3614" s="511"/>
      <c r="L3614" s="511"/>
      <c r="M3614" s="511"/>
      <c r="N3614" s="511"/>
      <c r="O3614" s="511"/>
      <c r="P3614" s="602"/>
    </row>
    <row r="3615" ht="15.75" customHeight="1">
      <c r="A3615" s="1"/>
      <c r="B3615" s="511"/>
      <c r="C3615" s="604"/>
      <c r="D3615" s="513"/>
      <c r="E3615" s="514"/>
      <c r="F3615" s="514"/>
      <c r="G3615" s="514"/>
      <c r="H3615" s="514"/>
      <c r="I3615" s="514"/>
      <c r="J3615" s="511"/>
      <c r="K3615" s="511"/>
      <c r="L3615" s="511"/>
      <c r="M3615" s="511"/>
      <c r="N3615" s="511"/>
      <c r="O3615" s="511"/>
      <c r="P3615" s="602"/>
    </row>
    <row r="3616" ht="15.75" customHeight="1">
      <c r="A3616" s="1"/>
      <c r="B3616" s="511"/>
      <c r="C3616" s="604"/>
      <c r="D3616" s="513"/>
      <c r="E3616" s="514"/>
      <c r="F3616" s="514"/>
      <c r="G3616" s="514"/>
      <c r="H3616" s="514"/>
      <c r="I3616" s="514"/>
      <c r="J3616" s="511"/>
      <c r="K3616" s="511"/>
      <c r="L3616" s="511"/>
      <c r="M3616" s="511"/>
      <c r="N3616" s="511"/>
      <c r="O3616" s="511"/>
      <c r="P3616" s="602"/>
    </row>
    <row r="3617" ht="15.75" customHeight="1">
      <c r="A3617" s="1"/>
      <c r="B3617" s="511"/>
      <c r="C3617" s="604"/>
      <c r="D3617" s="513"/>
      <c r="E3617" s="514"/>
      <c r="F3617" s="514"/>
      <c r="G3617" s="514"/>
      <c r="H3617" s="514"/>
      <c r="I3617" s="514"/>
      <c r="J3617" s="511"/>
      <c r="K3617" s="511"/>
      <c r="L3617" s="511"/>
      <c r="M3617" s="511"/>
      <c r="N3617" s="511"/>
      <c r="O3617" s="511"/>
      <c r="P3617" s="602"/>
    </row>
    <row r="3618" ht="15.75" customHeight="1">
      <c r="A3618" s="1"/>
      <c r="B3618" s="511"/>
      <c r="C3618" s="604"/>
      <c r="D3618" s="513"/>
      <c r="E3618" s="514"/>
      <c r="F3618" s="514"/>
      <c r="G3618" s="514"/>
      <c r="H3618" s="514"/>
      <c r="I3618" s="514"/>
      <c r="J3618" s="511"/>
      <c r="K3618" s="511"/>
      <c r="L3618" s="511"/>
      <c r="M3618" s="511"/>
      <c r="N3618" s="511"/>
      <c r="O3618" s="511"/>
      <c r="P3618" s="602"/>
    </row>
    <row r="3619" ht="15.75" customHeight="1">
      <c r="A3619" s="1"/>
      <c r="B3619" s="511"/>
      <c r="C3619" s="604"/>
      <c r="D3619" s="513"/>
      <c r="E3619" s="514"/>
      <c r="F3619" s="514"/>
      <c r="G3619" s="514"/>
      <c r="H3619" s="514"/>
      <c r="I3619" s="514"/>
      <c r="J3619" s="511"/>
      <c r="K3619" s="511"/>
      <c r="L3619" s="511"/>
      <c r="M3619" s="511"/>
      <c r="N3619" s="511"/>
      <c r="O3619" s="511"/>
      <c r="P3619" s="602"/>
    </row>
    <row r="3620" ht="15.75" customHeight="1">
      <c r="A3620" s="1"/>
      <c r="B3620" s="511"/>
      <c r="C3620" s="604"/>
      <c r="D3620" s="513"/>
      <c r="E3620" s="514"/>
      <c r="F3620" s="514"/>
      <c r="G3620" s="514"/>
      <c r="H3620" s="514"/>
      <c r="I3620" s="514"/>
      <c r="J3620" s="511"/>
      <c r="K3620" s="511"/>
      <c r="L3620" s="511"/>
      <c r="M3620" s="511"/>
      <c r="N3620" s="511"/>
      <c r="O3620" s="511"/>
      <c r="P3620" s="602"/>
    </row>
    <row r="3621" ht="15.75" customHeight="1">
      <c r="A3621" s="1"/>
      <c r="B3621" s="511"/>
      <c r="C3621" s="604"/>
      <c r="D3621" s="513"/>
      <c r="E3621" s="514"/>
      <c r="F3621" s="514"/>
      <c r="G3621" s="514"/>
      <c r="H3621" s="514"/>
      <c r="I3621" s="514"/>
      <c r="J3621" s="511"/>
      <c r="K3621" s="511"/>
      <c r="L3621" s="511"/>
      <c r="M3621" s="511"/>
      <c r="N3621" s="511"/>
      <c r="O3621" s="511"/>
      <c r="P3621" s="602"/>
    </row>
    <row r="3622" ht="15.75" customHeight="1">
      <c r="A3622" s="1"/>
      <c r="B3622" s="511"/>
      <c r="C3622" s="604"/>
      <c r="D3622" s="513"/>
      <c r="E3622" s="514"/>
      <c r="F3622" s="514"/>
      <c r="G3622" s="514"/>
      <c r="H3622" s="514"/>
      <c r="I3622" s="514"/>
      <c r="J3622" s="511"/>
      <c r="K3622" s="511"/>
      <c r="L3622" s="511"/>
      <c r="M3622" s="511"/>
      <c r="N3622" s="511"/>
      <c r="O3622" s="511"/>
      <c r="P3622" s="602"/>
    </row>
    <row r="3623" ht="15.75" customHeight="1">
      <c r="A3623" s="1"/>
      <c r="B3623" s="511"/>
      <c r="C3623" s="604"/>
      <c r="D3623" s="513"/>
      <c r="E3623" s="514"/>
      <c r="F3623" s="514"/>
      <c r="G3623" s="514"/>
      <c r="H3623" s="514"/>
      <c r="I3623" s="514"/>
      <c r="J3623" s="511"/>
      <c r="K3623" s="511"/>
      <c r="L3623" s="511"/>
      <c r="M3623" s="511"/>
      <c r="N3623" s="511"/>
      <c r="O3623" s="511"/>
      <c r="P3623" s="602"/>
    </row>
    <row r="3624" ht="15.75" customHeight="1">
      <c r="A3624" s="1"/>
      <c r="B3624" s="511"/>
      <c r="C3624" s="604"/>
      <c r="D3624" s="513"/>
      <c r="E3624" s="514"/>
      <c r="F3624" s="514"/>
      <c r="G3624" s="514"/>
      <c r="H3624" s="514"/>
      <c r="I3624" s="514"/>
      <c r="J3624" s="511"/>
      <c r="K3624" s="511"/>
      <c r="L3624" s="511"/>
      <c r="M3624" s="511"/>
      <c r="N3624" s="511"/>
      <c r="O3624" s="511"/>
      <c r="P3624" s="602"/>
    </row>
    <row r="3625" ht="15.75" customHeight="1">
      <c r="A3625" s="1"/>
      <c r="B3625" s="511"/>
      <c r="C3625" s="604"/>
      <c r="D3625" s="513"/>
      <c r="E3625" s="514"/>
      <c r="F3625" s="514"/>
      <c r="G3625" s="514"/>
      <c r="H3625" s="514"/>
      <c r="I3625" s="514"/>
      <c r="J3625" s="511"/>
      <c r="K3625" s="511"/>
      <c r="L3625" s="511"/>
      <c r="M3625" s="511"/>
      <c r="N3625" s="511"/>
      <c r="O3625" s="511"/>
      <c r="P3625" s="602"/>
    </row>
    <row r="3626" ht="15.75" customHeight="1">
      <c r="A3626" s="1"/>
      <c r="B3626" s="511"/>
      <c r="C3626" s="603">
        <v>22.25</v>
      </c>
      <c r="D3626" s="513"/>
      <c r="E3626" s="514"/>
      <c r="F3626" s="514"/>
      <c r="G3626" s="514"/>
      <c r="H3626" s="514"/>
      <c r="I3626" s="514"/>
      <c r="J3626" s="511"/>
      <c r="K3626" s="511"/>
      <c r="L3626" s="511"/>
      <c r="M3626" s="511"/>
      <c r="N3626" s="511"/>
      <c r="O3626" s="511"/>
      <c r="P3626" s="602"/>
    </row>
    <row r="3627" ht="15.75" customHeight="1">
      <c r="A3627" s="1"/>
      <c r="B3627" s="511"/>
      <c r="C3627" s="604"/>
      <c r="D3627" s="513"/>
      <c r="E3627" s="514"/>
      <c r="F3627" s="514"/>
      <c r="G3627" s="514"/>
      <c r="H3627" s="514"/>
      <c r="I3627" s="514"/>
      <c r="J3627" s="511"/>
      <c r="K3627" s="511"/>
      <c r="L3627" s="511"/>
      <c r="M3627" s="511"/>
      <c r="N3627" s="511"/>
      <c r="O3627" s="511"/>
      <c r="P3627" s="602"/>
    </row>
    <row r="3628" ht="15.75" customHeight="1">
      <c r="A3628" s="1"/>
      <c r="B3628" s="511"/>
      <c r="C3628" s="604"/>
      <c r="D3628" s="513"/>
      <c r="E3628" s="514"/>
      <c r="F3628" s="514"/>
      <c r="G3628" s="514"/>
      <c r="H3628" s="514"/>
      <c r="I3628" s="514"/>
      <c r="J3628" s="511"/>
      <c r="K3628" s="511"/>
      <c r="L3628" s="511"/>
      <c r="M3628" s="511"/>
      <c r="N3628" s="511"/>
      <c r="O3628" s="511"/>
      <c r="P3628" s="602"/>
    </row>
    <row r="3629" ht="15.75" customHeight="1">
      <c r="A3629" s="1"/>
      <c r="B3629" s="511"/>
      <c r="C3629" s="604"/>
      <c r="D3629" s="513"/>
      <c r="E3629" s="514"/>
      <c r="F3629" s="514"/>
      <c r="G3629" s="514"/>
      <c r="H3629" s="514"/>
      <c r="I3629" s="514"/>
      <c r="J3629" s="511"/>
      <c r="K3629" s="511"/>
      <c r="L3629" s="511"/>
      <c r="M3629" s="511"/>
      <c r="N3629" s="511"/>
      <c r="O3629" s="511"/>
      <c r="P3629" s="602"/>
    </row>
    <row r="3630" ht="15.75" customHeight="1">
      <c r="A3630" s="1"/>
      <c r="B3630" s="511"/>
      <c r="C3630" s="604"/>
      <c r="D3630" s="513"/>
      <c r="E3630" s="514"/>
      <c r="F3630" s="514"/>
      <c r="G3630" s="514"/>
      <c r="H3630" s="514"/>
      <c r="I3630" s="514"/>
      <c r="J3630" s="511"/>
      <c r="K3630" s="511"/>
      <c r="L3630" s="511"/>
      <c r="M3630" s="511"/>
      <c r="N3630" s="511"/>
      <c r="O3630" s="511"/>
      <c r="P3630" s="602"/>
    </row>
    <row r="3631" ht="15.75" customHeight="1">
      <c r="A3631" s="1"/>
      <c r="B3631" s="511"/>
      <c r="C3631" s="604"/>
      <c r="D3631" s="513"/>
      <c r="E3631" s="514"/>
      <c r="F3631" s="514"/>
      <c r="G3631" s="514"/>
      <c r="H3631" s="514"/>
      <c r="I3631" s="514"/>
      <c r="J3631" s="511"/>
      <c r="K3631" s="511"/>
      <c r="L3631" s="511"/>
      <c r="M3631" s="511"/>
      <c r="N3631" s="511"/>
      <c r="O3631" s="511"/>
      <c r="P3631" s="602"/>
    </row>
    <row r="3632" ht="15.75" customHeight="1">
      <c r="A3632" s="1"/>
      <c r="B3632" s="511"/>
      <c r="C3632" s="604"/>
      <c r="D3632" s="513"/>
      <c r="E3632" s="514"/>
      <c r="F3632" s="514"/>
      <c r="G3632" s="514"/>
      <c r="H3632" s="514"/>
      <c r="I3632" s="514"/>
      <c r="J3632" s="511"/>
      <c r="K3632" s="511"/>
      <c r="L3632" s="511"/>
      <c r="M3632" s="511"/>
      <c r="N3632" s="511"/>
      <c r="O3632" s="511"/>
      <c r="P3632" s="602"/>
    </row>
    <row r="3633" ht="15.75" customHeight="1">
      <c r="A3633" s="1"/>
      <c r="B3633" s="511"/>
      <c r="C3633" s="604"/>
      <c r="D3633" s="513"/>
      <c r="E3633" s="514"/>
      <c r="F3633" s="514"/>
      <c r="G3633" s="514"/>
      <c r="H3633" s="514"/>
      <c r="I3633" s="514"/>
      <c r="J3633" s="511"/>
      <c r="K3633" s="511"/>
      <c r="L3633" s="511"/>
      <c r="M3633" s="511"/>
      <c r="N3633" s="511"/>
      <c r="O3633" s="511"/>
      <c r="P3633" s="602"/>
    </row>
    <row r="3634" ht="15.75" customHeight="1">
      <c r="A3634" s="1"/>
      <c r="B3634" s="511"/>
      <c r="C3634" s="604"/>
      <c r="D3634" s="513"/>
      <c r="E3634" s="514"/>
      <c r="F3634" s="514"/>
      <c r="G3634" s="514"/>
      <c r="H3634" s="514"/>
      <c r="I3634" s="514"/>
      <c r="J3634" s="511"/>
      <c r="K3634" s="511"/>
      <c r="L3634" s="511"/>
      <c r="M3634" s="511"/>
      <c r="N3634" s="511"/>
      <c r="O3634" s="511"/>
      <c r="P3634" s="602"/>
    </row>
    <row r="3635" ht="15.75" customHeight="1">
      <c r="A3635" s="1"/>
      <c r="B3635" s="511"/>
      <c r="C3635" s="604"/>
      <c r="D3635" s="513"/>
      <c r="E3635" s="514"/>
      <c r="F3635" s="514"/>
      <c r="G3635" s="514"/>
      <c r="H3635" s="514"/>
      <c r="I3635" s="514"/>
      <c r="J3635" s="511"/>
      <c r="K3635" s="511"/>
      <c r="L3635" s="511"/>
      <c r="M3635" s="511"/>
      <c r="N3635" s="511"/>
      <c r="O3635" s="511"/>
      <c r="P3635" s="602"/>
    </row>
    <row r="3636" ht="15.75" customHeight="1">
      <c r="A3636" s="1"/>
      <c r="B3636" s="511"/>
      <c r="C3636" s="604"/>
      <c r="D3636" s="513"/>
      <c r="E3636" s="514"/>
      <c r="F3636" s="514"/>
      <c r="G3636" s="514"/>
      <c r="H3636" s="514"/>
      <c r="I3636" s="514"/>
      <c r="J3636" s="511"/>
      <c r="K3636" s="511"/>
      <c r="L3636" s="511"/>
      <c r="M3636" s="511"/>
      <c r="N3636" s="511"/>
      <c r="O3636" s="511"/>
      <c r="P3636" s="602"/>
    </row>
    <row r="3637" ht="15.75" customHeight="1">
      <c r="A3637" s="1"/>
      <c r="B3637" s="511"/>
      <c r="C3637" s="604"/>
      <c r="D3637" s="513"/>
      <c r="E3637" s="514"/>
      <c r="F3637" s="514"/>
      <c r="G3637" s="514"/>
      <c r="H3637" s="514"/>
      <c r="I3637" s="514"/>
      <c r="J3637" s="511"/>
      <c r="K3637" s="511"/>
      <c r="L3637" s="511"/>
      <c r="M3637" s="511"/>
      <c r="N3637" s="511"/>
      <c r="O3637" s="511"/>
      <c r="P3637" s="602"/>
    </row>
    <row r="3638" ht="15.75" customHeight="1">
      <c r="A3638" s="1"/>
      <c r="B3638" s="511"/>
      <c r="C3638" s="604"/>
      <c r="D3638" s="513"/>
      <c r="E3638" s="514"/>
      <c r="F3638" s="514"/>
      <c r="G3638" s="514"/>
      <c r="H3638" s="514"/>
      <c r="I3638" s="514"/>
      <c r="J3638" s="511"/>
      <c r="K3638" s="511"/>
      <c r="L3638" s="511"/>
      <c r="M3638" s="511"/>
      <c r="N3638" s="511"/>
      <c r="O3638" s="511"/>
      <c r="P3638" s="602"/>
    </row>
    <row r="3639" ht="15.75" customHeight="1">
      <c r="A3639" s="1"/>
      <c r="B3639" s="511"/>
      <c r="C3639" s="604"/>
      <c r="D3639" s="513"/>
      <c r="E3639" s="514"/>
      <c r="F3639" s="514"/>
      <c r="G3639" s="514"/>
      <c r="H3639" s="514"/>
      <c r="I3639" s="514"/>
      <c r="J3639" s="511"/>
      <c r="K3639" s="511"/>
      <c r="L3639" s="511"/>
      <c r="M3639" s="511"/>
      <c r="N3639" s="511"/>
      <c r="O3639" s="511"/>
      <c r="P3639" s="602"/>
    </row>
    <row r="3640" ht="15.75" customHeight="1">
      <c r="A3640" s="1"/>
      <c r="B3640" s="511"/>
      <c r="C3640" s="603">
        <v>22.5</v>
      </c>
      <c r="D3640" s="513"/>
      <c r="E3640" s="514"/>
      <c r="F3640" s="514"/>
      <c r="G3640" s="514"/>
      <c r="H3640" s="514"/>
      <c r="I3640" s="514"/>
      <c r="J3640" s="511"/>
      <c r="K3640" s="511"/>
      <c r="L3640" s="511"/>
      <c r="M3640" s="511"/>
      <c r="N3640" s="511"/>
      <c r="O3640" s="511"/>
      <c r="P3640" s="602"/>
    </row>
    <row r="3641" ht="15.75" customHeight="1">
      <c r="A3641" s="1"/>
      <c r="B3641" s="511"/>
      <c r="C3641" s="604"/>
      <c r="D3641" s="513"/>
      <c r="E3641" s="514"/>
      <c r="F3641" s="514"/>
      <c r="G3641" s="514"/>
      <c r="H3641" s="514"/>
      <c r="I3641" s="514"/>
      <c r="J3641" s="511"/>
      <c r="K3641" s="511"/>
      <c r="L3641" s="511"/>
      <c r="M3641" s="511"/>
      <c r="N3641" s="511"/>
      <c r="O3641" s="511"/>
      <c r="P3641" s="602"/>
    </row>
    <row r="3642" ht="15.75" customHeight="1">
      <c r="A3642" s="1"/>
      <c r="B3642" s="511"/>
      <c r="C3642" s="604"/>
      <c r="D3642" s="513"/>
      <c r="E3642" s="514"/>
      <c r="F3642" s="514"/>
      <c r="G3642" s="514"/>
      <c r="H3642" s="514"/>
      <c r="I3642" s="514"/>
      <c r="J3642" s="511"/>
      <c r="K3642" s="511"/>
      <c r="L3642" s="511"/>
      <c r="M3642" s="511"/>
      <c r="N3642" s="511"/>
      <c r="O3642" s="511"/>
      <c r="P3642" s="602"/>
    </row>
    <row r="3643" ht="15.75" customHeight="1">
      <c r="A3643" s="1"/>
      <c r="B3643" s="511"/>
      <c r="C3643" s="604"/>
      <c r="D3643" s="513"/>
      <c r="E3643" s="514"/>
      <c r="F3643" s="514"/>
      <c r="G3643" s="514"/>
      <c r="H3643" s="514"/>
      <c r="I3643" s="514"/>
      <c r="J3643" s="511"/>
      <c r="K3643" s="511"/>
      <c r="L3643" s="511"/>
      <c r="M3643" s="511"/>
      <c r="N3643" s="511"/>
      <c r="O3643" s="511"/>
      <c r="P3643" s="602"/>
    </row>
    <row r="3644" ht="15.75" customHeight="1">
      <c r="A3644" s="1"/>
      <c r="B3644" s="511"/>
      <c r="C3644" s="604"/>
      <c r="D3644" s="513"/>
      <c r="E3644" s="514"/>
      <c r="F3644" s="514"/>
      <c r="G3644" s="514"/>
      <c r="H3644" s="514"/>
      <c r="I3644" s="514"/>
      <c r="J3644" s="511"/>
      <c r="K3644" s="511"/>
      <c r="L3644" s="511"/>
      <c r="M3644" s="511"/>
      <c r="N3644" s="511"/>
      <c r="O3644" s="511"/>
      <c r="P3644" s="602"/>
    </row>
    <row r="3645" ht="15.75" customHeight="1">
      <c r="A3645" s="1"/>
      <c r="B3645" s="511"/>
      <c r="C3645" s="604"/>
      <c r="D3645" s="513"/>
      <c r="E3645" s="514"/>
      <c r="F3645" s="514"/>
      <c r="G3645" s="514"/>
      <c r="H3645" s="514"/>
      <c r="I3645" s="514"/>
      <c r="J3645" s="511"/>
      <c r="K3645" s="511"/>
      <c r="L3645" s="511"/>
      <c r="M3645" s="511"/>
      <c r="N3645" s="511"/>
      <c r="O3645" s="511"/>
      <c r="P3645" s="602"/>
    </row>
    <row r="3646" ht="15.75" customHeight="1">
      <c r="A3646" s="1"/>
      <c r="B3646" s="511"/>
      <c r="C3646" s="604"/>
      <c r="D3646" s="513"/>
      <c r="E3646" s="514"/>
      <c r="F3646" s="514"/>
      <c r="G3646" s="514"/>
      <c r="H3646" s="514"/>
      <c r="I3646" s="514"/>
      <c r="J3646" s="511"/>
      <c r="K3646" s="511"/>
      <c r="L3646" s="511"/>
      <c r="M3646" s="511"/>
      <c r="N3646" s="511"/>
      <c r="O3646" s="511"/>
      <c r="P3646" s="602"/>
    </row>
    <row r="3647" ht="15.75" customHeight="1">
      <c r="A3647" s="1"/>
      <c r="B3647" s="511"/>
      <c r="C3647" s="604"/>
      <c r="D3647" s="513"/>
      <c r="E3647" s="514"/>
      <c r="F3647" s="514"/>
      <c r="G3647" s="514"/>
      <c r="H3647" s="514"/>
      <c r="I3647" s="514"/>
      <c r="J3647" s="511"/>
      <c r="K3647" s="511"/>
      <c r="L3647" s="511"/>
      <c r="M3647" s="511"/>
      <c r="N3647" s="511"/>
      <c r="O3647" s="511"/>
      <c r="P3647" s="602"/>
    </row>
    <row r="3648" ht="15.75" customHeight="1">
      <c r="A3648" s="1"/>
      <c r="B3648" s="511"/>
      <c r="C3648" s="604"/>
      <c r="D3648" s="513"/>
      <c r="E3648" s="514"/>
      <c r="F3648" s="514"/>
      <c r="G3648" s="514"/>
      <c r="H3648" s="514"/>
      <c r="I3648" s="514"/>
      <c r="J3648" s="511"/>
      <c r="K3648" s="511"/>
      <c r="L3648" s="511"/>
      <c r="M3648" s="511"/>
      <c r="N3648" s="511"/>
      <c r="O3648" s="511"/>
      <c r="P3648" s="602"/>
    </row>
    <row r="3649" ht="15.75" customHeight="1">
      <c r="A3649" s="1"/>
      <c r="B3649" s="511"/>
      <c r="C3649" s="604"/>
      <c r="D3649" s="513"/>
      <c r="E3649" s="514"/>
      <c r="F3649" s="514"/>
      <c r="G3649" s="514"/>
      <c r="H3649" s="514"/>
      <c r="I3649" s="514"/>
      <c r="J3649" s="511"/>
      <c r="K3649" s="511"/>
      <c r="L3649" s="511"/>
      <c r="M3649" s="511"/>
      <c r="N3649" s="511"/>
      <c r="O3649" s="511"/>
      <c r="P3649" s="602"/>
    </row>
    <row r="3650" ht="15.75" customHeight="1">
      <c r="A3650" s="1"/>
      <c r="B3650" s="511"/>
      <c r="C3650" s="604"/>
      <c r="D3650" s="513"/>
      <c r="E3650" s="514"/>
      <c r="F3650" s="514"/>
      <c r="G3650" s="514"/>
      <c r="H3650" s="514"/>
      <c r="I3650" s="514"/>
      <c r="J3650" s="511"/>
      <c r="K3650" s="511"/>
      <c r="L3650" s="511"/>
      <c r="M3650" s="511"/>
      <c r="N3650" s="511"/>
      <c r="O3650" s="511"/>
      <c r="P3650" s="602"/>
    </row>
    <row r="3651" ht="15.75" customHeight="1">
      <c r="A3651" s="1"/>
      <c r="B3651" s="511"/>
      <c r="C3651" s="604"/>
      <c r="D3651" s="513"/>
      <c r="E3651" s="514"/>
      <c r="F3651" s="514"/>
      <c r="G3651" s="514"/>
      <c r="H3651" s="514"/>
      <c r="I3651" s="514"/>
      <c r="J3651" s="511"/>
      <c r="K3651" s="511"/>
      <c r="L3651" s="511"/>
      <c r="M3651" s="511"/>
      <c r="N3651" s="511"/>
      <c r="O3651" s="511"/>
      <c r="P3651" s="602"/>
    </row>
    <row r="3652" ht="15.75" customHeight="1">
      <c r="A3652" s="1"/>
      <c r="B3652" s="511"/>
      <c r="C3652" s="604"/>
      <c r="D3652" s="513"/>
      <c r="E3652" s="514"/>
      <c r="F3652" s="514"/>
      <c r="G3652" s="514"/>
      <c r="H3652" s="514"/>
      <c r="I3652" s="514"/>
      <c r="J3652" s="511"/>
      <c r="K3652" s="511"/>
      <c r="L3652" s="511"/>
      <c r="M3652" s="511"/>
      <c r="N3652" s="511"/>
      <c r="O3652" s="511"/>
      <c r="P3652" s="602"/>
    </row>
    <row r="3653" ht="15.75" customHeight="1">
      <c r="A3653" s="1"/>
      <c r="B3653" s="511"/>
      <c r="C3653" s="604"/>
      <c r="D3653" s="513"/>
      <c r="E3653" s="514"/>
      <c r="F3653" s="514"/>
      <c r="G3653" s="514"/>
      <c r="H3653" s="514"/>
      <c r="I3653" s="514"/>
      <c r="J3653" s="511"/>
      <c r="K3653" s="511"/>
      <c r="L3653" s="511"/>
      <c r="M3653" s="511"/>
      <c r="N3653" s="511"/>
      <c r="O3653" s="511"/>
      <c r="P3653" s="602"/>
    </row>
    <row r="3654" ht="15.75" customHeight="1">
      <c r="A3654" s="1"/>
      <c r="B3654" s="511"/>
      <c r="C3654" s="603">
        <v>21.5</v>
      </c>
      <c r="D3654" s="513"/>
      <c r="E3654" s="514"/>
      <c r="F3654" s="514"/>
      <c r="G3654" s="514"/>
      <c r="H3654" s="514"/>
      <c r="I3654" s="514"/>
      <c r="J3654" s="511"/>
      <c r="K3654" s="511"/>
      <c r="L3654" s="511"/>
      <c r="M3654" s="511"/>
      <c r="N3654" s="511"/>
      <c r="O3654" s="511"/>
      <c r="P3654" s="602"/>
    </row>
    <row r="3655" ht="15.75" customHeight="1">
      <c r="A3655" s="1"/>
      <c r="B3655" s="511"/>
      <c r="C3655" s="604"/>
      <c r="D3655" s="513"/>
      <c r="E3655" s="514"/>
      <c r="F3655" s="514"/>
      <c r="G3655" s="514"/>
      <c r="H3655" s="514"/>
      <c r="I3655" s="514"/>
      <c r="J3655" s="511"/>
      <c r="K3655" s="511"/>
      <c r="L3655" s="511"/>
      <c r="M3655" s="511"/>
      <c r="N3655" s="511"/>
      <c r="O3655" s="511"/>
      <c r="P3655" s="602"/>
    </row>
    <row r="3656" ht="15.75" customHeight="1">
      <c r="A3656" s="1"/>
      <c r="B3656" s="511"/>
      <c r="C3656" s="604"/>
      <c r="D3656" s="513"/>
      <c r="E3656" s="514"/>
      <c r="F3656" s="514"/>
      <c r="G3656" s="514"/>
      <c r="H3656" s="514"/>
      <c r="I3656" s="514"/>
      <c r="J3656" s="511"/>
      <c r="K3656" s="511"/>
      <c r="L3656" s="511"/>
      <c r="M3656" s="511"/>
      <c r="N3656" s="511"/>
      <c r="O3656" s="511"/>
      <c r="P3656" s="602"/>
    </row>
    <row r="3657" ht="15.75" customHeight="1">
      <c r="A3657" s="1"/>
      <c r="B3657" s="511"/>
      <c r="C3657" s="604"/>
      <c r="D3657" s="513"/>
      <c r="E3657" s="514"/>
      <c r="F3657" s="514"/>
      <c r="G3657" s="514"/>
      <c r="H3657" s="514"/>
      <c r="I3657" s="514"/>
      <c r="J3657" s="511"/>
      <c r="K3657" s="511"/>
      <c r="L3657" s="511"/>
      <c r="M3657" s="511"/>
      <c r="N3657" s="511"/>
      <c r="O3657" s="511"/>
      <c r="P3657" s="602"/>
    </row>
    <row r="3658" ht="15.75" customHeight="1">
      <c r="A3658" s="1"/>
      <c r="B3658" s="511"/>
      <c r="C3658" s="604"/>
      <c r="D3658" s="513"/>
      <c r="E3658" s="514"/>
      <c r="F3658" s="514"/>
      <c r="G3658" s="514"/>
      <c r="H3658" s="514"/>
      <c r="I3658" s="514"/>
      <c r="J3658" s="511"/>
      <c r="K3658" s="511"/>
      <c r="L3658" s="511"/>
      <c r="M3658" s="511"/>
      <c r="N3658" s="511"/>
      <c r="O3658" s="511"/>
      <c r="P3658" s="602"/>
    </row>
    <row r="3659" ht="15.75" customHeight="1">
      <c r="A3659" s="1"/>
      <c r="B3659" s="511"/>
      <c r="C3659" s="604"/>
      <c r="D3659" s="513"/>
      <c r="E3659" s="514"/>
      <c r="F3659" s="514"/>
      <c r="G3659" s="514"/>
      <c r="H3659" s="514"/>
      <c r="I3659" s="514"/>
      <c r="J3659" s="511"/>
      <c r="K3659" s="511"/>
      <c r="L3659" s="511"/>
      <c r="M3659" s="511"/>
      <c r="N3659" s="511"/>
      <c r="O3659" s="511"/>
      <c r="P3659" s="602"/>
    </row>
    <row r="3660" ht="15.75" customHeight="1">
      <c r="A3660" s="1"/>
      <c r="B3660" s="511"/>
      <c r="C3660" s="604"/>
      <c r="D3660" s="513"/>
      <c r="E3660" s="514"/>
      <c r="F3660" s="514"/>
      <c r="G3660" s="514"/>
      <c r="H3660" s="514"/>
      <c r="I3660" s="514"/>
      <c r="J3660" s="511"/>
      <c r="K3660" s="511"/>
      <c r="L3660" s="511"/>
      <c r="M3660" s="511"/>
      <c r="N3660" s="511"/>
      <c r="O3660" s="511"/>
      <c r="P3660" s="602"/>
    </row>
    <row r="3661" ht="15.75" customHeight="1">
      <c r="A3661" s="1"/>
      <c r="B3661" s="511"/>
      <c r="C3661" s="604"/>
      <c r="D3661" s="513"/>
      <c r="E3661" s="514"/>
      <c r="F3661" s="514"/>
      <c r="G3661" s="514"/>
      <c r="H3661" s="514"/>
      <c r="I3661" s="514"/>
      <c r="J3661" s="511"/>
      <c r="K3661" s="511"/>
      <c r="L3661" s="511"/>
      <c r="M3661" s="511"/>
      <c r="N3661" s="511"/>
      <c r="O3661" s="511"/>
      <c r="P3661" s="602"/>
    </row>
    <row r="3662" ht="15.75" customHeight="1">
      <c r="A3662" s="1"/>
      <c r="B3662" s="511"/>
      <c r="C3662" s="604"/>
      <c r="D3662" s="513"/>
      <c r="E3662" s="514"/>
      <c r="F3662" s="514"/>
      <c r="G3662" s="514"/>
      <c r="H3662" s="514"/>
      <c r="I3662" s="514"/>
      <c r="J3662" s="511"/>
      <c r="K3662" s="511"/>
      <c r="L3662" s="511"/>
      <c r="M3662" s="511"/>
      <c r="N3662" s="511"/>
      <c r="O3662" s="511"/>
      <c r="P3662" s="602"/>
    </row>
    <row r="3663" ht="15.75" customHeight="1">
      <c r="A3663" s="1"/>
      <c r="B3663" s="511"/>
      <c r="C3663" s="604"/>
      <c r="D3663" s="513"/>
      <c r="E3663" s="514"/>
      <c r="F3663" s="514"/>
      <c r="G3663" s="514"/>
      <c r="H3663" s="514"/>
      <c r="I3663" s="514"/>
      <c r="J3663" s="511"/>
      <c r="K3663" s="511"/>
      <c r="L3663" s="511"/>
      <c r="M3663" s="511"/>
      <c r="N3663" s="511"/>
      <c r="O3663" s="511"/>
      <c r="P3663" s="602"/>
    </row>
    <row r="3664" ht="15.75" customHeight="1">
      <c r="A3664" s="1"/>
      <c r="B3664" s="511"/>
      <c r="C3664" s="604"/>
      <c r="D3664" s="513"/>
      <c r="E3664" s="514"/>
      <c r="F3664" s="514"/>
      <c r="G3664" s="514"/>
      <c r="H3664" s="514"/>
      <c r="I3664" s="514"/>
      <c r="J3664" s="511"/>
      <c r="K3664" s="511"/>
      <c r="L3664" s="511"/>
      <c r="M3664" s="511"/>
      <c r="N3664" s="511"/>
      <c r="O3664" s="511"/>
      <c r="P3664" s="602"/>
    </row>
    <row r="3665" ht="15.75" customHeight="1">
      <c r="A3665" s="1"/>
      <c r="B3665" s="511"/>
      <c r="C3665" s="604"/>
      <c r="D3665" s="513"/>
      <c r="E3665" s="514"/>
      <c r="F3665" s="514"/>
      <c r="G3665" s="514"/>
      <c r="H3665" s="514"/>
      <c r="I3665" s="514"/>
      <c r="J3665" s="511"/>
      <c r="K3665" s="511"/>
      <c r="L3665" s="511"/>
      <c r="M3665" s="511"/>
      <c r="N3665" s="511"/>
      <c r="O3665" s="511"/>
      <c r="P3665" s="602"/>
    </row>
    <row r="3666" ht="15.75" customHeight="1">
      <c r="A3666" s="1"/>
      <c r="B3666" s="511"/>
      <c r="C3666" s="604"/>
      <c r="D3666" s="513"/>
      <c r="E3666" s="514"/>
      <c r="F3666" s="514"/>
      <c r="G3666" s="514"/>
      <c r="H3666" s="514"/>
      <c r="I3666" s="514"/>
      <c r="J3666" s="511"/>
      <c r="K3666" s="511"/>
      <c r="L3666" s="511"/>
      <c r="M3666" s="511"/>
      <c r="N3666" s="511"/>
      <c r="O3666" s="511"/>
      <c r="P3666" s="602"/>
    </row>
    <row r="3667" ht="15.75" customHeight="1">
      <c r="A3667" s="1"/>
      <c r="B3667" s="511"/>
      <c r="C3667" s="604"/>
      <c r="D3667" s="513"/>
      <c r="E3667" s="514"/>
      <c r="F3667" s="514"/>
      <c r="G3667" s="514"/>
      <c r="H3667" s="514"/>
      <c r="I3667" s="514"/>
      <c r="J3667" s="511"/>
      <c r="K3667" s="511"/>
      <c r="L3667" s="511"/>
      <c r="M3667" s="511"/>
      <c r="N3667" s="511"/>
      <c r="O3667" s="511"/>
      <c r="P3667" s="602"/>
    </row>
    <row r="3668" ht="15.75" customHeight="1">
      <c r="A3668" s="1"/>
      <c r="B3668" s="511"/>
      <c r="C3668" s="603">
        <v>22.25</v>
      </c>
      <c r="D3668" s="513"/>
      <c r="E3668" s="514"/>
      <c r="F3668" s="514"/>
      <c r="G3668" s="514"/>
      <c r="H3668" s="514"/>
      <c r="I3668" s="514"/>
      <c r="J3668" s="511"/>
      <c r="K3668" s="511"/>
      <c r="L3668" s="511"/>
      <c r="M3668" s="511"/>
      <c r="N3668" s="511"/>
      <c r="O3668" s="511"/>
      <c r="P3668" s="602"/>
    </row>
    <row r="3669" ht="15.75" customHeight="1">
      <c r="A3669" s="1"/>
      <c r="B3669" s="511"/>
      <c r="C3669" s="604"/>
      <c r="D3669" s="513"/>
      <c r="E3669" s="514"/>
      <c r="F3669" s="514"/>
      <c r="G3669" s="514"/>
      <c r="H3669" s="514"/>
      <c r="I3669" s="514"/>
      <c r="J3669" s="511"/>
      <c r="K3669" s="511"/>
      <c r="L3669" s="511"/>
      <c r="M3669" s="511"/>
      <c r="N3669" s="511"/>
      <c r="O3669" s="511"/>
      <c r="P3669" s="602"/>
    </row>
    <row r="3670" ht="15.75" customHeight="1">
      <c r="A3670" s="1"/>
      <c r="B3670" s="511"/>
      <c r="C3670" s="604"/>
      <c r="D3670" s="513"/>
      <c r="E3670" s="514"/>
      <c r="F3670" s="514"/>
      <c r="G3670" s="514"/>
      <c r="H3670" s="514"/>
      <c r="I3670" s="514"/>
      <c r="J3670" s="511"/>
      <c r="K3670" s="511"/>
      <c r="L3670" s="511"/>
      <c r="M3670" s="511"/>
      <c r="N3670" s="511"/>
      <c r="O3670" s="511"/>
      <c r="P3670" s="602"/>
    </row>
    <row r="3671" ht="15.75" customHeight="1">
      <c r="A3671" s="1"/>
      <c r="B3671" s="511"/>
      <c r="C3671" s="604"/>
      <c r="D3671" s="513"/>
      <c r="E3671" s="514"/>
      <c r="F3671" s="514"/>
      <c r="G3671" s="514"/>
      <c r="H3671" s="514"/>
      <c r="I3671" s="514"/>
      <c r="J3671" s="511"/>
      <c r="K3671" s="511"/>
      <c r="L3671" s="511"/>
      <c r="M3671" s="511"/>
      <c r="N3671" s="511"/>
      <c r="O3671" s="511"/>
      <c r="P3671" s="602"/>
    </row>
    <row r="3672" ht="15.75" customHeight="1">
      <c r="A3672" s="1"/>
      <c r="B3672" s="511"/>
      <c r="C3672" s="604"/>
      <c r="D3672" s="513"/>
      <c r="E3672" s="514"/>
      <c r="F3672" s="514"/>
      <c r="G3672" s="514"/>
      <c r="H3672" s="514"/>
      <c r="I3672" s="514"/>
      <c r="J3672" s="511"/>
      <c r="K3672" s="511"/>
      <c r="L3672" s="511"/>
      <c r="M3672" s="511"/>
      <c r="N3672" s="511"/>
      <c r="O3672" s="511"/>
      <c r="P3672" s="602"/>
    </row>
    <row r="3673" ht="15.75" customHeight="1">
      <c r="A3673" s="1"/>
      <c r="B3673" s="511"/>
      <c r="C3673" s="604"/>
      <c r="D3673" s="513"/>
      <c r="E3673" s="514"/>
      <c r="F3673" s="514"/>
      <c r="G3673" s="514"/>
      <c r="H3673" s="514"/>
      <c r="I3673" s="514"/>
      <c r="J3673" s="511"/>
      <c r="K3673" s="511"/>
      <c r="L3673" s="511"/>
      <c r="M3673" s="511"/>
      <c r="N3673" s="511"/>
      <c r="O3673" s="511"/>
      <c r="P3673" s="602"/>
    </row>
    <row r="3674" ht="15.75" customHeight="1">
      <c r="A3674" s="1"/>
      <c r="B3674" s="511"/>
      <c r="C3674" s="604"/>
      <c r="D3674" s="513"/>
      <c r="E3674" s="514"/>
      <c r="F3674" s="514"/>
      <c r="G3674" s="514"/>
      <c r="H3674" s="514"/>
      <c r="I3674" s="514"/>
      <c r="J3674" s="511"/>
      <c r="K3674" s="511"/>
      <c r="L3674" s="511"/>
      <c r="M3674" s="511"/>
      <c r="N3674" s="511"/>
      <c r="O3674" s="511"/>
      <c r="P3674" s="602"/>
    </row>
    <row r="3675" ht="15.75" customHeight="1">
      <c r="A3675" s="1"/>
      <c r="B3675" s="511"/>
      <c r="C3675" s="604"/>
      <c r="D3675" s="513"/>
      <c r="E3675" s="514"/>
      <c r="F3675" s="514"/>
      <c r="G3675" s="514"/>
      <c r="H3675" s="514"/>
      <c r="I3675" s="514"/>
      <c r="J3675" s="511"/>
      <c r="K3675" s="511"/>
      <c r="L3675" s="511"/>
      <c r="M3675" s="511"/>
      <c r="N3675" s="511"/>
      <c r="O3675" s="511"/>
      <c r="P3675" s="602"/>
    </row>
    <row r="3676" ht="15.75" customHeight="1">
      <c r="A3676" s="1"/>
      <c r="B3676" s="511"/>
      <c r="C3676" s="604"/>
      <c r="D3676" s="513"/>
      <c r="E3676" s="514"/>
      <c r="F3676" s="514"/>
      <c r="G3676" s="514"/>
      <c r="H3676" s="514"/>
      <c r="I3676" s="514"/>
      <c r="J3676" s="511"/>
      <c r="K3676" s="511"/>
      <c r="L3676" s="511"/>
      <c r="M3676" s="511"/>
      <c r="N3676" s="511"/>
      <c r="O3676" s="511"/>
      <c r="P3676" s="602"/>
    </row>
    <row r="3677" ht="15.75" customHeight="1">
      <c r="A3677" s="1"/>
      <c r="B3677" s="511"/>
      <c r="C3677" s="604"/>
      <c r="D3677" s="513"/>
      <c r="E3677" s="514"/>
      <c r="F3677" s="514"/>
      <c r="G3677" s="514"/>
      <c r="H3677" s="514"/>
      <c r="I3677" s="514"/>
      <c r="J3677" s="511"/>
      <c r="K3677" s="511"/>
      <c r="L3677" s="511"/>
      <c r="M3677" s="511"/>
      <c r="N3677" s="511"/>
      <c r="O3677" s="511"/>
      <c r="P3677" s="602"/>
    </row>
    <row r="3678" ht="15.75" customHeight="1">
      <c r="A3678" s="1"/>
      <c r="B3678" s="511"/>
      <c r="C3678" s="604"/>
      <c r="D3678" s="513"/>
      <c r="E3678" s="514"/>
      <c r="F3678" s="514"/>
      <c r="G3678" s="514"/>
      <c r="H3678" s="514"/>
      <c r="I3678" s="514"/>
      <c r="J3678" s="511"/>
      <c r="K3678" s="511"/>
      <c r="L3678" s="511"/>
      <c r="M3678" s="511"/>
      <c r="N3678" s="511"/>
      <c r="O3678" s="511"/>
      <c r="P3678" s="602"/>
    </row>
    <row r="3679" ht="15.75" customHeight="1">
      <c r="A3679" s="1"/>
      <c r="B3679" s="511"/>
      <c r="C3679" s="604"/>
      <c r="D3679" s="513"/>
      <c r="E3679" s="514"/>
      <c r="F3679" s="514"/>
      <c r="G3679" s="514"/>
      <c r="H3679" s="514"/>
      <c r="I3679" s="514"/>
      <c r="J3679" s="511"/>
      <c r="K3679" s="511"/>
      <c r="L3679" s="511"/>
      <c r="M3679" s="511"/>
      <c r="N3679" s="511"/>
      <c r="O3679" s="511"/>
      <c r="P3679" s="602"/>
    </row>
    <row r="3680" ht="15.75" customHeight="1">
      <c r="A3680" s="1"/>
      <c r="B3680" s="511"/>
      <c r="C3680" s="604"/>
      <c r="D3680" s="513"/>
      <c r="E3680" s="514"/>
      <c r="F3680" s="514"/>
      <c r="G3680" s="514"/>
      <c r="H3680" s="514"/>
      <c r="I3680" s="514"/>
      <c r="J3680" s="511"/>
      <c r="K3680" s="511"/>
      <c r="L3680" s="511"/>
      <c r="M3680" s="511"/>
      <c r="N3680" s="511"/>
      <c r="O3680" s="511"/>
      <c r="P3680" s="602"/>
    </row>
    <row r="3681" ht="15.75" customHeight="1">
      <c r="A3681" s="1"/>
      <c r="B3681" s="511"/>
      <c r="C3681" s="604"/>
      <c r="D3681" s="513"/>
      <c r="E3681" s="514"/>
      <c r="F3681" s="514"/>
      <c r="G3681" s="514"/>
      <c r="H3681" s="514"/>
      <c r="I3681" s="514"/>
      <c r="J3681" s="511"/>
      <c r="K3681" s="511"/>
      <c r="L3681" s="511"/>
      <c r="M3681" s="511"/>
      <c r="N3681" s="511"/>
      <c r="O3681" s="511"/>
      <c r="P3681" s="602"/>
    </row>
    <row r="3682" ht="15.75" customHeight="1">
      <c r="A3682" s="1"/>
      <c r="B3682" s="511"/>
      <c r="C3682" s="603">
        <v>22.5</v>
      </c>
      <c r="D3682" s="513"/>
      <c r="E3682" s="514"/>
      <c r="F3682" s="514"/>
      <c r="G3682" s="514"/>
      <c r="H3682" s="514"/>
      <c r="I3682" s="514"/>
      <c r="J3682" s="511"/>
      <c r="K3682" s="511"/>
      <c r="L3682" s="511"/>
      <c r="M3682" s="511"/>
      <c r="N3682" s="511"/>
      <c r="O3682" s="511"/>
      <c r="P3682" s="602"/>
    </row>
    <row r="3683" ht="15.75" customHeight="1">
      <c r="A3683" s="1"/>
      <c r="B3683" s="511"/>
      <c r="C3683" s="604"/>
      <c r="D3683" s="513"/>
      <c r="E3683" s="514"/>
      <c r="F3683" s="514"/>
      <c r="G3683" s="514"/>
      <c r="H3683" s="514"/>
      <c r="I3683" s="514"/>
      <c r="J3683" s="511"/>
      <c r="K3683" s="511"/>
      <c r="L3683" s="511"/>
      <c r="M3683" s="511"/>
      <c r="N3683" s="511"/>
      <c r="O3683" s="511"/>
      <c r="P3683" s="602"/>
    </row>
    <row r="3684" ht="15.75" customHeight="1">
      <c r="A3684" s="1"/>
      <c r="B3684" s="511"/>
      <c r="C3684" s="604"/>
      <c r="D3684" s="513"/>
      <c r="E3684" s="514"/>
      <c r="F3684" s="514"/>
      <c r="G3684" s="514"/>
      <c r="H3684" s="514"/>
      <c r="I3684" s="514"/>
      <c r="J3684" s="511"/>
      <c r="K3684" s="511"/>
      <c r="L3684" s="511"/>
      <c r="M3684" s="511"/>
      <c r="N3684" s="511"/>
      <c r="O3684" s="511"/>
      <c r="P3684" s="602"/>
    </row>
    <row r="3685" ht="15.75" customHeight="1">
      <c r="A3685" s="1"/>
      <c r="B3685" s="511"/>
      <c r="C3685" s="604"/>
      <c r="D3685" s="513"/>
      <c r="E3685" s="514"/>
      <c r="F3685" s="514"/>
      <c r="G3685" s="514"/>
      <c r="H3685" s="514"/>
      <c r="I3685" s="514"/>
      <c r="J3685" s="511"/>
      <c r="K3685" s="511"/>
      <c r="L3685" s="511"/>
      <c r="M3685" s="511"/>
      <c r="N3685" s="511"/>
      <c r="O3685" s="511"/>
      <c r="P3685" s="602"/>
    </row>
    <row r="3686" ht="15.75" customHeight="1">
      <c r="A3686" s="1"/>
      <c r="B3686" s="511"/>
      <c r="C3686" s="604"/>
      <c r="D3686" s="513"/>
      <c r="E3686" s="514"/>
      <c r="F3686" s="514"/>
      <c r="G3686" s="514"/>
      <c r="H3686" s="514"/>
      <c r="I3686" s="514"/>
      <c r="J3686" s="511"/>
      <c r="K3686" s="511"/>
      <c r="L3686" s="511"/>
      <c r="M3686" s="511"/>
      <c r="N3686" s="511"/>
      <c r="O3686" s="511"/>
      <c r="P3686" s="602"/>
    </row>
    <row r="3687" ht="15.75" customHeight="1">
      <c r="A3687" s="1"/>
      <c r="B3687" s="511"/>
      <c r="C3687" s="604"/>
      <c r="D3687" s="513"/>
      <c r="E3687" s="514"/>
      <c r="F3687" s="514"/>
      <c r="G3687" s="514"/>
      <c r="H3687" s="514"/>
      <c r="I3687" s="514"/>
      <c r="J3687" s="511"/>
      <c r="K3687" s="511"/>
      <c r="L3687" s="511"/>
      <c r="M3687" s="511"/>
      <c r="N3687" s="511"/>
      <c r="O3687" s="511"/>
      <c r="P3687" s="602"/>
    </row>
    <row r="3688" ht="15.75" customHeight="1">
      <c r="A3688" s="1"/>
      <c r="B3688" s="511"/>
      <c r="C3688" s="604"/>
      <c r="D3688" s="513"/>
      <c r="E3688" s="514"/>
      <c r="F3688" s="514"/>
      <c r="G3688" s="514"/>
      <c r="H3688" s="514"/>
      <c r="I3688" s="514"/>
      <c r="J3688" s="511"/>
      <c r="K3688" s="511"/>
      <c r="L3688" s="511"/>
      <c r="M3688" s="511"/>
      <c r="N3688" s="511"/>
      <c r="O3688" s="511"/>
      <c r="P3688" s="602"/>
    </row>
    <row r="3689" ht="15.75" customHeight="1">
      <c r="A3689" s="1"/>
      <c r="B3689" s="511"/>
      <c r="C3689" s="604"/>
      <c r="D3689" s="513"/>
      <c r="E3689" s="514"/>
      <c r="F3689" s="514"/>
      <c r="G3689" s="514"/>
      <c r="H3689" s="514"/>
      <c r="I3689" s="514"/>
      <c r="J3689" s="511"/>
      <c r="K3689" s="511"/>
      <c r="L3689" s="511"/>
      <c r="M3689" s="511"/>
      <c r="N3689" s="511"/>
      <c r="O3689" s="511"/>
      <c r="P3689" s="602"/>
    </row>
    <row r="3690" ht="15.75" customHeight="1">
      <c r="A3690" s="1"/>
      <c r="B3690" s="511"/>
      <c r="C3690" s="604"/>
      <c r="D3690" s="513"/>
      <c r="E3690" s="514"/>
      <c r="F3690" s="514"/>
      <c r="G3690" s="514"/>
      <c r="H3690" s="514"/>
      <c r="I3690" s="514"/>
      <c r="J3690" s="511"/>
      <c r="K3690" s="511"/>
      <c r="L3690" s="511"/>
      <c r="M3690" s="511"/>
      <c r="N3690" s="511"/>
      <c r="O3690" s="511"/>
      <c r="P3690" s="602"/>
    </row>
    <row r="3691" ht="15.75" customHeight="1">
      <c r="A3691" s="1"/>
      <c r="B3691" s="511"/>
      <c r="C3691" s="604"/>
      <c r="D3691" s="513"/>
      <c r="E3691" s="514"/>
      <c r="F3691" s="514"/>
      <c r="G3691" s="514"/>
      <c r="H3691" s="514"/>
      <c r="I3691" s="514"/>
      <c r="J3691" s="511"/>
      <c r="K3691" s="511"/>
      <c r="L3691" s="511"/>
      <c r="M3691" s="511"/>
      <c r="N3691" s="511"/>
      <c r="O3691" s="511"/>
      <c r="P3691" s="602"/>
    </row>
    <row r="3692" ht="15.75" customHeight="1">
      <c r="A3692" s="1"/>
      <c r="B3692" s="511"/>
      <c r="C3692" s="604"/>
      <c r="D3692" s="513"/>
      <c r="E3692" s="514"/>
      <c r="F3692" s="514"/>
      <c r="G3692" s="514"/>
      <c r="H3692" s="514"/>
      <c r="I3692" s="514"/>
      <c r="J3692" s="511"/>
      <c r="K3692" s="511"/>
      <c r="L3692" s="511"/>
      <c r="M3692" s="511"/>
      <c r="N3692" s="511"/>
      <c r="O3692" s="511"/>
      <c r="P3692" s="602"/>
    </row>
    <row r="3693" ht="15.75" customHeight="1">
      <c r="A3693" s="1"/>
      <c r="B3693" s="511"/>
      <c r="C3693" s="604"/>
      <c r="D3693" s="513"/>
      <c r="E3693" s="514"/>
      <c r="F3693" s="514"/>
      <c r="G3693" s="514"/>
      <c r="H3693" s="514"/>
      <c r="I3693" s="514"/>
      <c r="J3693" s="511"/>
      <c r="K3693" s="511"/>
      <c r="L3693" s="511"/>
      <c r="M3693" s="511"/>
      <c r="N3693" s="511"/>
      <c r="O3693" s="511"/>
      <c r="P3693" s="602"/>
    </row>
    <row r="3694" ht="15.75" customHeight="1">
      <c r="A3694" s="1"/>
      <c r="B3694" s="511"/>
      <c r="C3694" s="604"/>
      <c r="D3694" s="513"/>
      <c r="E3694" s="514"/>
      <c r="F3694" s="514"/>
      <c r="G3694" s="514"/>
      <c r="H3694" s="514"/>
      <c r="I3694" s="514"/>
      <c r="J3694" s="511"/>
      <c r="K3694" s="511"/>
      <c r="L3694" s="511"/>
      <c r="M3694" s="511"/>
      <c r="N3694" s="511"/>
      <c r="O3694" s="511"/>
      <c r="P3694" s="602"/>
    </row>
    <row r="3695" ht="15.75" customHeight="1">
      <c r="A3695" s="1"/>
      <c r="B3695" s="511"/>
      <c r="C3695" s="604"/>
      <c r="D3695" s="513"/>
      <c r="E3695" s="514"/>
      <c r="F3695" s="514"/>
      <c r="G3695" s="514"/>
      <c r="H3695" s="514"/>
      <c r="I3695" s="514"/>
      <c r="J3695" s="511"/>
      <c r="K3695" s="511"/>
      <c r="L3695" s="511"/>
      <c r="M3695" s="511"/>
      <c r="N3695" s="511"/>
      <c r="O3695" s="511"/>
      <c r="P3695" s="602"/>
    </row>
    <row r="3696" ht="15.75" customHeight="1">
      <c r="A3696" s="1"/>
      <c r="B3696" s="511"/>
      <c r="C3696" s="603">
        <v>22.5</v>
      </c>
      <c r="D3696" s="513"/>
      <c r="E3696" s="514"/>
      <c r="F3696" s="514"/>
      <c r="G3696" s="514"/>
      <c r="H3696" s="514"/>
      <c r="I3696" s="514"/>
      <c r="J3696" s="511"/>
      <c r="K3696" s="511"/>
      <c r="L3696" s="511"/>
      <c r="M3696" s="511"/>
      <c r="N3696" s="511"/>
      <c r="O3696" s="511"/>
      <c r="P3696" s="602"/>
    </row>
    <row r="3697" ht="15.75" customHeight="1">
      <c r="A3697" s="1"/>
      <c r="B3697" s="511"/>
      <c r="C3697" s="604"/>
      <c r="D3697" s="513"/>
      <c r="E3697" s="514"/>
      <c r="F3697" s="514"/>
      <c r="G3697" s="514"/>
      <c r="H3697" s="514"/>
      <c r="I3697" s="514"/>
      <c r="J3697" s="511"/>
      <c r="K3697" s="511"/>
      <c r="L3697" s="511"/>
      <c r="M3697" s="511"/>
      <c r="N3697" s="511"/>
      <c r="O3697" s="511"/>
      <c r="P3697" s="602"/>
    </row>
    <row r="3698" ht="15.75" customHeight="1">
      <c r="A3698" s="1"/>
      <c r="B3698" s="511"/>
      <c r="C3698" s="604"/>
      <c r="D3698" s="513"/>
      <c r="E3698" s="514"/>
      <c r="F3698" s="514"/>
      <c r="G3698" s="514"/>
      <c r="H3698" s="514"/>
      <c r="I3698" s="514"/>
      <c r="J3698" s="511"/>
      <c r="K3698" s="511"/>
      <c r="L3698" s="511"/>
      <c r="M3698" s="511"/>
      <c r="N3698" s="511"/>
      <c r="O3698" s="511"/>
      <c r="P3698" s="602"/>
    </row>
    <row r="3699" ht="15.75" customHeight="1">
      <c r="A3699" s="1"/>
      <c r="B3699" s="511"/>
      <c r="C3699" s="604"/>
      <c r="D3699" s="513"/>
      <c r="E3699" s="514"/>
      <c r="F3699" s="514"/>
      <c r="G3699" s="514"/>
      <c r="H3699" s="514"/>
      <c r="I3699" s="514"/>
      <c r="J3699" s="511"/>
      <c r="K3699" s="511"/>
      <c r="L3699" s="511"/>
      <c r="M3699" s="511"/>
      <c r="N3699" s="511"/>
      <c r="O3699" s="511"/>
      <c r="P3699" s="602"/>
    </row>
    <row r="3700" ht="15.75" customHeight="1">
      <c r="A3700" s="1"/>
      <c r="B3700" s="511"/>
      <c r="C3700" s="604"/>
      <c r="D3700" s="513"/>
      <c r="E3700" s="514"/>
      <c r="F3700" s="514"/>
      <c r="G3700" s="514"/>
      <c r="H3700" s="514"/>
      <c r="I3700" s="514"/>
      <c r="J3700" s="511"/>
      <c r="K3700" s="511"/>
      <c r="L3700" s="511"/>
      <c r="M3700" s="511"/>
      <c r="N3700" s="511"/>
      <c r="O3700" s="511"/>
      <c r="P3700" s="602"/>
    </row>
    <row r="3701" ht="15.75" customHeight="1">
      <c r="A3701" s="1"/>
      <c r="B3701" s="511"/>
      <c r="C3701" s="604"/>
      <c r="D3701" s="513"/>
      <c r="E3701" s="514"/>
      <c r="F3701" s="514"/>
      <c r="G3701" s="514"/>
      <c r="H3701" s="514"/>
      <c r="I3701" s="514"/>
      <c r="J3701" s="511"/>
      <c r="K3701" s="511"/>
      <c r="L3701" s="511"/>
      <c r="M3701" s="511"/>
      <c r="N3701" s="511"/>
      <c r="O3701" s="511"/>
      <c r="P3701" s="602"/>
    </row>
    <row r="3702" ht="15.75" customHeight="1">
      <c r="A3702" s="1"/>
      <c r="B3702" s="511"/>
      <c r="C3702" s="604"/>
      <c r="D3702" s="513"/>
      <c r="E3702" s="514"/>
      <c r="F3702" s="514"/>
      <c r="G3702" s="514"/>
      <c r="H3702" s="514"/>
      <c r="I3702" s="514"/>
      <c r="J3702" s="511"/>
      <c r="K3702" s="511"/>
      <c r="L3702" s="511"/>
      <c r="M3702" s="511"/>
      <c r="N3702" s="511"/>
      <c r="O3702" s="511"/>
      <c r="P3702" s="602"/>
    </row>
    <row r="3703" ht="15.75" customHeight="1">
      <c r="A3703" s="1"/>
      <c r="B3703" s="511"/>
      <c r="C3703" s="604"/>
      <c r="D3703" s="513"/>
      <c r="E3703" s="514"/>
      <c r="F3703" s="514"/>
      <c r="G3703" s="514"/>
      <c r="H3703" s="514"/>
      <c r="I3703" s="514"/>
      <c r="J3703" s="511"/>
      <c r="K3703" s="511"/>
      <c r="L3703" s="511"/>
      <c r="M3703" s="511"/>
      <c r="N3703" s="511"/>
      <c r="O3703" s="511"/>
      <c r="P3703" s="602"/>
    </row>
    <row r="3704" ht="15.75" customHeight="1">
      <c r="A3704" s="1"/>
      <c r="B3704" s="511"/>
      <c r="C3704" s="604"/>
      <c r="D3704" s="513"/>
      <c r="E3704" s="514"/>
      <c r="F3704" s="514"/>
      <c r="G3704" s="514"/>
      <c r="H3704" s="514"/>
      <c r="I3704" s="514"/>
      <c r="J3704" s="511"/>
      <c r="K3704" s="511"/>
      <c r="L3704" s="511"/>
      <c r="M3704" s="511"/>
      <c r="N3704" s="511"/>
      <c r="O3704" s="511"/>
      <c r="P3704" s="602"/>
    </row>
    <row r="3705" ht="15.75" customHeight="1">
      <c r="A3705" s="1"/>
      <c r="B3705" s="511"/>
      <c r="C3705" s="604"/>
      <c r="D3705" s="513"/>
      <c r="E3705" s="514"/>
      <c r="F3705" s="514"/>
      <c r="G3705" s="514"/>
      <c r="H3705" s="514"/>
      <c r="I3705" s="514"/>
      <c r="J3705" s="511"/>
      <c r="K3705" s="511"/>
      <c r="L3705" s="511"/>
      <c r="M3705" s="511"/>
      <c r="N3705" s="511"/>
      <c r="O3705" s="511"/>
      <c r="P3705" s="602"/>
    </row>
    <row r="3706" ht="15.75" customHeight="1">
      <c r="A3706" s="1"/>
      <c r="B3706" s="511"/>
      <c r="C3706" s="604"/>
      <c r="D3706" s="513"/>
      <c r="E3706" s="514"/>
      <c r="F3706" s="514"/>
      <c r="G3706" s="514"/>
      <c r="H3706" s="514"/>
      <c r="I3706" s="514"/>
      <c r="J3706" s="511"/>
      <c r="K3706" s="511"/>
      <c r="L3706" s="511"/>
      <c r="M3706" s="511"/>
      <c r="N3706" s="511"/>
      <c r="O3706" s="511"/>
      <c r="P3706" s="602"/>
    </row>
    <row r="3707" ht="15.75" customHeight="1">
      <c r="A3707" s="1"/>
      <c r="B3707" s="511"/>
      <c r="C3707" s="604"/>
      <c r="D3707" s="513"/>
      <c r="E3707" s="514"/>
      <c r="F3707" s="514"/>
      <c r="G3707" s="514"/>
      <c r="H3707" s="514"/>
      <c r="I3707" s="514"/>
      <c r="J3707" s="511"/>
      <c r="K3707" s="511"/>
      <c r="L3707" s="511"/>
      <c r="M3707" s="511"/>
      <c r="N3707" s="511"/>
      <c r="O3707" s="511"/>
      <c r="P3707" s="602"/>
    </row>
    <row r="3708" ht="15.75" customHeight="1">
      <c r="A3708" s="1"/>
      <c r="B3708" s="511"/>
      <c r="C3708" s="604"/>
      <c r="D3708" s="513"/>
      <c r="E3708" s="514"/>
      <c r="F3708" s="514"/>
      <c r="G3708" s="514"/>
      <c r="H3708" s="514"/>
      <c r="I3708" s="514"/>
      <c r="J3708" s="511"/>
      <c r="K3708" s="511"/>
      <c r="L3708" s="511"/>
      <c r="M3708" s="511"/>
      <c r="N3708" s="511"/>
      <c r="O3708" s="511"/>
      <c r="P3708" s="602"/>
    </row>
    <row r="3709" ht="15.75" customHeight="1">
      <c r="A3709" s="1"/>
      <c r="B3709" s="511"/>
      <c r="C3709" s="604"/>
      <c r="D3709" s="513"/>
      <c r="E3709" s="514"/>
      <c r="F3709" s="514"/>
      <c r="G3709" s="514"/>
      <c r="H3709" s="514"/>
      <c r="I3709" s="514"/>
      <c r="J3709" s="511"/>
      <c r="K3709" s="511"/>
      <c r="L3709" s="511"/>
      <c r="M3709" s="511"/>
      <c r="N3709" s="511"/>
      <c r="O3709" s="511"/>
      <c r="P3709" s="602"/>
    </row>
    <row r="3710" ht="15.75" customHeight="1">
      <c r="A3710" s="1"/>
      <c r="B3710" s="511"/>
      <c r="C3710" s="603">
        <v>22.25</v>
      </c>
      <c r="D3710" s="513"/>
      <c r="E3710" s="514"/>
      <c r="F3710" s="514"/>
      <c r="G3710" s="514"/>
      <c r="H3710" s="514"/>
      <c r="I3710" s="514"/>
      <c r="J3710" s="511"/>
      <c r="K3710" s="511"/>
      <c r="L3710" s="511"/>
      <c r="M3710" s="511"/>
      <c r="N3710" s="511"/>
      <c r="O3710" s="511"/>
      <c r="P3710" s="602"/>
    </row>
    <row r="3711" ht="15.75" customHeight="1">
      <c r="A3711" s="1"/>
      <c r="B3711" s="511"/>
      <c r="C3711" s="604"/>
      <c r="D3711" s="513"/>
      <c r="E3711" s="514"/>
      <c r="F3711" s="514"/>
      <c r="G3711" s="514"/>
      <c r="H3711" s="514"/>
      <c r="I3711" s="514"/>
      <c r="J3711" s="511"/>
      <c r="K3711" s="511"/>
      <c r="L3711" s="511"/>
      <c r="M3711" s="511"/>
      <c r="N3711" s="511"/>
      <c r="O3711" s="511"/>
      <c r="P3711" s="602"/>
    </row>
    <row r="3712" ht="15.75" customHeight="1">
      <c r="A3712" s="1"/>
      <c r="B3712" s="511"/>
      <c r="C3712" s="604"/>
      <c r="D3712" s="513"/>
      <c r="E3712" s="514"/>
      <c r="F3712" s="514"/>
      <c r="G3712" s="514"/>
      <c r="H3712" s="514"/>
      <c r="I3712" s="514"/>
      <c r="J3712" s="511"/>
      <c r="K3712" s="511"/>
      <c r="L3712" s="511"/>
      <c r="M3712" s="511"/>
      <c r="N3712" s="511"/>
      <c r="O3712" s="511"/>
      <c r="P3712" s="602"/>
    </row>
    <row r="3713" ht="15.75" customHeight="1">
      <c r="A3713" s="1"/>
      <c r="B3713" s="511"/>
      <c r="C3713" s="604"/>
      <c r="D3713" s="513"/>
      <c r="E3713" s="514"/>
      <c r="F3713" s="514"/>
      <c r="G3713" s="514"/>
      <c r="H3713" s="514"/>
      <c r="I3713" s="514"/>
      <c r="J3713" s="511"/>
      <c r="K3713" s="511"/>
      <c r="L3713" s="511"/>
      <c r="M3713" s="511"/>
      <c r="N3713" s="511"/>
      <c r="O3713" s="511"/>
      <c r="P3713" s="602"/>
    </row>
    <row r="3714" ht="15.75" customHeight="1">
      <c r="A3714" s="1"/>
      <c r="B3714" s="511"/>
      <c r="C3714" s="604"/>
      <c r="D3714" s="513"/>
      <c r="E3714" s="514"/>
      <c r="F3714" s="514"/>
      <c r="G3714" s="514"/>
      <c r="H3714" s="514"/>
      <c r="I3714" s="514"/>
      <c r="J3714" s="511"/>
      <c r="K3714" s="511"/>
      <c r="L3714" s="511"/>
      <c r="M3714" s="511"/>
      <c r="N3714" s="511"/>
      <c r="O3714" s="511"/>
      <c r="P3714" s="602"/>
    </row>
    <row r="3715" ht="15.75" customHeight="1">
      <c r="A3715" s="1"/>
      <c r="B3715" s="511"/>
      <c r="C3715" s="604"/>
      <c r="D3715" s="513"/>
      <c r="E3715" s="514"/>
      <c r="F3715" s="514"/>
      <c r="G3715" s="514"/>
      <c r="H3715" s="514"/>
      <c r="I3715" s="514"/>
      <c r="J3715" s="511"/>
      <c r="K3715" s="511"/>
      <c r="L3715" s="511"/>
      <c r="M3715" s="511"/>
      <c r="N3715" s="511"/>
      <c r="O3715" s="511"/>
      <c r="P3715" s="602"/>
    </row>
    <row r="3716" ht="15.75" customHeight="1">
      <c r="A3716" s="1"/>
      <c r="B3716" s="511"/>
      <c r="C3716" s="604"/>
      <c r="D3716" s="513"/>
      <c r="E3716" s="514"/>
      <c r="F3716" s="514"/>
      <c r="G3716" s="514"/>
      <c r="H3716" s="514"/>
      <c r="I3716" s="514"/>
      <c r="J3716" s="511"/>
      <c r="K3716" s="511"/>
      <c r="L3716" s="511"/>
      <c r="M3716" s="511"/>
      <c r="N3716" s="511"/>
      <c r="O3716" s="511"/>
      <c r="P3716" s="602"/>
    </row>
    <row r="3717" ht="15.75" customHeight="1">
      <c r="A3717" s="1"/>
      <c r="B3717" s="511"/>
      <c r="C3717" s="604"/>
      <c r="D3717" s="513"/>
      <c r="E3717" s="514"/>
      <c r="F3717" s="514"/>
      <c r="G3717" s="514"/>
      <c r="H3717" s="514"/>
      <c r="I3717" s="514"/>
      <c r="J3717" s="511"/>
      <c r="K3717" s="511"/>
      <c r="L3717" s="511"/>
      <c r="M3717" s="511"/>
      <c r="N3717" s="511"/>
      <c r="O3717" s="511"/>
      <c r="P3717" s="602"/>
    </row>
    <row r="3718" ht="15.75" customHeight="1">
      <c r="A3718" s="1"/>
      <c r="B3718" s="511"/>
      <c r="C3718" s="604"/>
      <c r="D3718" s="513"/>
      <c r="E3718" s="514"/>
      <c r="F3718" s="514"/>
      <c r="G3718" s="514"/>
      <c r="H3718" s="514"/>
      <c r="I3718" s="514"/>
      <c r="J3718" s="511"/>
      <c r="K3718" s="511"/>
      <c r="L3718" s="511"/>
      <c r="M3718" s="511"/>
      <c r="N3718" s="511"/>
      <c r="O3718" s="511"/>
      <c r="P3718" s="602"/>
    </row>
    <row r="3719" ht="15.75" customHeight="1">
      <c r="A3719" s="1"/>
      <c r="B3719" s="511"/>
      <c r="C3719" s="604"/>
      <c r="D3719" s="513"/>
      <c r="E3719" s="514"/>
      <c r="F3719" s="514"/>
      <c r="G3719" s="514"/>
      <c r="H3719" s="514"/>
      <c r="I3719" s="514"/>
      <c r="J3719" s="511"/>
      <c r="K3719" s="511"/>
      <c r="L3719" s="511"/>
      <c r="M3719" s="511"/>
      <c r="N3719" s="511"/>
      <c r="O3719" s="511"/>
      <c r="P3719" s="602"/>
    </row>
    <row r="3720" ht="15.75" customHeight="1">
      <c r="A3720" s="1"/>
      <c r="B3720" s="511"/>
      <c r="C3720" s="604"/>
      <c r="D3720" s="513"/>
      <c r="E3720" s="514"/>
      <c r="F3720" s="514"/>
      <c r="G3720" s="514"/>
      <c r="H3720" s="514"/>
      <c r="I3720" s="514"/>
      <c r="J3720" s="511"/>
      <c r="K3720" s="511"/>
      <c r="L3720" s="511"/>
      <c r="M3720" s="511"/>
      <c r="N3720" s="511"/>
      <c r="O3720" s="511"/>
      <c r="P3720" s="602"/>
    </row>
    <row r="3721" ht="15.75" customHeight="1">
      <c r="A3721" s="1"/>
      <c r="B3721" s="511"/>
      <c r="C3721" s="604"/>
      <c r="D3721" s="513"/>
      <c r="E3721" s="514"/>
      <c r="F3721" s="514"/>
      <c r="G3721" s="514"/>
      <c r="H3721" s="514"/>
      <c r="I3721" s="514"/>
      <c r="J3721" s="511"/>
      <c r="K3721" s="511"/>
      <c r="L3721" s="511"/>
      <c r="M3721" s="511"/>
      <c r="N3721" s="511"/>
      <c r="O3721" s="511"/>
      <c r="P3721" s="602"/>
    </row>
    <row r="3722" ht="15.75" customHeight="1">
      <c r="A3722" s="1"/>
      <c r="B3722" s="511"/>
      <c r="C3722" s="604"/>
      <c r="D3722" s="513"/>
      <c r="E3722" s="514"/>
      <c r="F3722" s="514"/>
      <c r="G3722" s="514"/>
      <c r="H3722" s="514"/>
      <c r="I3722" s="514"/>
      <c r="J3722" s="511"/>
      <c r="K3722" s="511"/>
      <c r="L3722" s="511"/>
      <c r="M3722" s="511"/>
      <c r="N3722" s="511"/>
      <c r="O3722" s="511"/>
      <c r="P3722" s="602"/>
    </row>
    <row r="3723" ht="15.75" customHeight="1">
      <c r="A3723" s="1"/>
      <c r="B3723" s="511"/>
      <c r="C3723" s="604"/>
      <c r="D3723" s="513"/>
      <c r="E3723" s="514"/>
      <c r="F3723" s="514"/>
      <c r="G3723" s="514"/>
      <c r="H3723" s="514"/>
      <c r="I3723" s="514"/>
      <c r="J3723" s="511"/>
      <c r="K3723" s="511"/>
      <c r="L3723" s="511"/>
      <c r="M3723" s="511"/>
      <c r="N3723" s="511"/>
      <c r="O3723" s="511"/>
      <c r="P3723" s="602"/>
    </row>
    <row r="3724" ht="15.75" customHeight="1">
      <c r="A3724" s="1"/>
      <c r="B3724" s="511"/>
      <c r="C3724" s="603">
        <v>21.5</v>
      </c>
      <c r="D3724" s="513"/>
      <c r="E3724" s="514"/>
      <c r="F3724" s="514"/>
      <c r="G3724" s="514"/>
      <c r="H3724" s="514"/>
      <c r="I3724" s="514"/>
      <c r="J3724" s="511"/>
      <c r="K3724" s="511"/>
      <c r="L3724" s="511"/>
      <c r="M3724" s="511"/>
      <c r="N3724" s="511"/>
      <c r="O3724" s="511"/>
      <c r="P3724" s="602"/>
    </row>
    <row r="3725" ht="15.75" customHeight="1">
      <c r="A3725" s="1"/>
      <c r="B3725" s="511"/>
      <c r="C3725" s="604"/>
      <c r="D3725" s="513"/>
      <c r="E3725" s="514"/>
      <c r="F3725" s="514"/>
      <c r="G3725" s="514"/>
      <c r="H3725" s="514"/>
      <c r="I3725" s="514"/>
      <c r="J3725" s="511"/>
      <c r="K3725" s="511"/>
      <c r="L3725" s="511"/>
      <c r="M3725" s="511"/>
      <c r="N3725" s="511"/>
      <c r="O3725" s="511"/>
      <c r="P3725" s="602"/>
    </row>
    <row r="3726" ht="15.75" customHeight="1">
      <c r="A3726" s="1"/>
      <c r="B3726" s="511"/>
      <c r="C3726" s="604"/>
      <c r="D3726" s="513"/>
      <c r="E3726" s="514"/>
      <c r="F3726" s="514"/>
      <c r="G3726" s="514"/>
      <c r="H3726" s="514"/>
      <c r="I3726" s="514"/>
      <c r="J3726" s="511"/>
      <c r="K3726" s="511"/>
      <c r="L3726" s="511"/>
      <c r="M3726" s="511"/>
      <c r="N3726" s="511"/>
      <c r="O3726" s="511"/>
      <c r="P3726" s="602"/>
    </row>
    <row r="3727" ht="15.75" customHeight="1">
      <c r="A3727" s="1"/>
      <c r="B3727" s="511"/>
      <c r="C3727" s="604"/>
      <c r="D3727" s="513"/>
      <c r="E3727" s="514"/>
      <c r="F3727" s="514"/>
      <c r="G3727" s="514"/>
      <c r="H3727" s="514"/>
      <c r="I3727" s="514"/>
      <c r="J3727" s="511"/>
      <c r="K3727" s="511"/>
      <c r="L3727" s="511"/>
      <c r="M3727" s="511"/>
      <c r="N3727" s="511"/>
      <c r="O3727" s="511"/>
      <c r="P3727" s="602"/>
    </row>
    <row r="3728" ht="15.75" customHeight="1">
      <c r="A3728" s="1"/>
      <c r="B3728" s="511"/>
      <c r="C3728" s="604"/>
      <c r="D3728" s="513"/>
      <c r="E3728" s="514"/>
      <c r="F3728" s="514"/>
      <c r="G3728" s="514"/>
      <c r="H3728" s="514"/>
      <c r="I3728" s="514"/>
      <c r="J3728" s="511"/>
      <c r="K3728" s="511"/>
      <c r="L3728" s="511"/>
      <c r="M3728" s="511"/>
      <c r="N3728" s="511"/>
      <c r="O3728" s="511"/>
      <c r="P3728" s="602"/>
    </row>
    <row r="3729" ht="15.75" customHeight="1">
      <c r="A3729" s="1"/>
      <c r="B3729" s="511"/>
      <c r="C3729" s="604"/>
      <c r="D3729" s="513"/>
      <c r="E3729" s="514"/>
      <c r="F3729" s="514"/>
      <c r="G3729" s="514"/>
      <c r="H3729" s="514"/>
      <c r="I3729" s="514"/>
      <c r="J3729" s="511"/>
      <c r="K3729" s="511"/>
      <c r="L3729" s="511"/>
      <c r="M3729" s="511"/>
      <c r="N3729" s="511"/>
      <c r="O3729" s="511"/>
      <c r="P3729" s="602"/>
    </row>
    <row r="3730" ht="15.75" customHeight="1">
      <c r="A3730" s="1"/>
      <c r="B3730" s="511"/>
      <c r="C3730" s="604"/>
      <c r="D3730" s="513"/>
      <c r="E3730" s="514"/>
      <c r="F3730" s="514"/>
      <c r="G3730" s="514"/>
      <c r="H3730" s="514"/>
      <c r="I3730" s="514"/>
      <c r="J3730" s="511"/>
      <c r="K3730" s="511"/>
      <c r="L3730" s="511"/>
      <c r="M3730" s="511"/>
      <c r="N3730" s="511"/>
      <c r="O3730" s="511"/>
      <c r="P3730" s="602"/>
    </row>
    <row r="3731" ht="15.75" customHeight="1">
      <c r="A3731" s="1"/>
      <c r="B3731" s="511"/>
      <c r="C3731" s="604"/>
      <c r="D3731" s="513"/>
      <c r="E3731" s="514"/>
      <c r="F3731" s="514"/>
      <c r="G3731" s="514"/>
      <c r="H3731" s="514"/>
      <c r="I3731" s="514"/>
      <c r="J3731" s="511"/>
      <c r="K3731" s="511"/>
      <c r="L3731" s="511"/>
      <c r="M3731" s="511"/>
      <c r="N3731" s="511"/>
      <c r="O3731" s="511"/>
      <c r="P3731" s="602"/>
    </row>
    <row r="3732" ht="15.75" customHeight="1">
      <c r="A3732" s="1"/>
      <c r="B3732" s="511"/>
      <c r="C3732" s="604"/>
      <c r="D3732" s="513"/>
      <c r="E3732" s="514"/>
      <c r="F3732" s="514"/>
      <c r="G3732" s="514"/>
      <c r="H3732" s="514"/>
      <c r="I3732" s="514"/>
      <c r="J3732" s="511"/>
      <c r="K3732" s="511"/>
      <c r="L3732" s="511"/>
      <c r="M3732" s="511"/>
      <c r="N3732" s="511"/>
      <c r="O3732" s="511"/>
      <c r="P3732" s="602"/>
    </row>
    <row r="3733" ht="15.75" customHeight="1">
      <c r="A3733" s="1"/>
      <c r="B3733" s="511"/>
      <c r="C3733" s="604"/>
      <c r="D3733" s="513"/>
      <c r="E3733" s="514"/>
      <c r="F3733" s="514"/>
      <c r="G3733" s="514"/>
      <c r="H3733" s="514"/>
      <c r="I3733" s="514"/>
      <c r="J3733" s="511"/>
      <c r="K3733" s="511"/>
      <c r="L3733" s="511"/>
      <c r="M3733" s="511"/>
      <c r="N3733" s="511"/>
      <c r="O3733" s="511"/>
      <c r="P3733" s="602"/>
    </row>
    <row r="3734" ht="15.75" customHeight="1">
      <c r="A3734" s="1"/>
      <c r="B3734" s="511"/>
      <c r="C3734" s="604"/>
      <c r="D3734" s="513"/>
      <c r="E3734" s="514"/>
      <c r="F3734" s="514"/>
      <c r="G3734" s="514"/>
      <c r="H3734" s="514"/>
      <c r="I3734" s="514"/>
      <c r="J3734" s="511"/>
      <c r="K3734" s="511"/>
      <c r="L3734" s="511"/>
      <c r="M3734" s="511"/>
      <c r="N3734" s="511"/>
      <c r="O3734" s="511"/>
      <c r="P3734" s="602"/>
    </row>
    <row r="3735" ht="15.75" customHeight="1">
      <c r="A3735" s="1"/>
      <c r="B3735" s="511"/>
      <c r="C3735" s="604"/>
      <c r="D3735" s="513"/>
      <c r="E3735" s="514"/>
      <c r="F3735" s="514"/>
      <c r="G3735" s="514"/>
      <c r="H3735" s="514"/>
      <c r="I3735" s="514"/>
      <c r="J3735" s="511"/>
      <c r="K3735" s="511"/>
      <c r="L3735" s="511"/>
      <c r="M3735" s="511"/>
      <c r="N3735" s="511"/>
      <c r="O3735" s="511"/>
      <c r="P3735" s="602"/>
    </row>
    <row r="3736" ht="15.75" customHeight="1">
      <c r="A3736" s="1"/>
      <c r="B3736" s="511"/>
      <c r="C3736" s="604"/>
      <c r="D3736" s="513"/>
      <c r="E3736" s="514"/>
      <c r="F3736" s="514"/>
      <c r="G3736" s="514"/>
      <c r="H3736" s="514"/>
      <c r="I3736" s="514"/>
      <c r="J3736" s="511"/>
      <c r="K3736" s="511"/>
      <c r="L3736" s="511"/>
      <c r="M3736" s="511"/>
      <c r="N3736" s="511"/>
      <c r="O3736" s="511"/>
      <c r="P3736" s="602"/>
    </row>
    <row r="3737" ht="15.75" customHeight="1">
      <c r="A3737" s="1"/>
      <c r="B3737" s="511"/>
      <c r="C3737" s="604"/>
      <c r="D3737" s="513"/>
      <c r="E3737" s="514"/>
      <c r="F3737" s="514"/>
      <c r="G3737" s="514"/>
      <c r="H3737" s="514"/>
      <c r="I3737" s="514"/>
      <c r="J3737" s="511"/>
      <c r="K3737" s="511"/>
      <c r="L3737" s="511"/>
      <c r="M3737" s="511"/>
      <c r="N3737" s="511"/>
      <c r="O3737" s="511"/>
      <c r="P3737" s="602"/>
    </row>
    <row r="3738" ht="15.75" customHeight="1">
      <c r="A3738" s="1"/>
      <c r="B3738" s="511"/>
      <c r="C3738" s="603">
        <v>21.5</v>
      </c>
      <c r="D3738" s="513"/>
      <c r="E3738" s="514"/>
      <c r="F3738" s="514"/>
      <c r="G3738" s="514"/>
      <c r="H3738" s="514"/>
      <c r="I3738" s="514"/>
      <c r="J3738" s="511"/>
      <c r="K3738" s="511"/>
      <c r="L3738" s="511"/>
      <c r="M3738" s="511"/>
      <c r="N3738" s="511"/>
      <c r="O3738" s="511"/>
      <c r="P3738" s="602"/>
    </row>
    <row r="3739" ht="15.75" customHeight="1">
      <c r="A3739" s="1"/>
      <c r="B3739" s="511"/>
      <c r="C3739" s="604"/>
      <c r="D3739" s="513"/>
      <c r="E3739" s="514"/>
      <c r="F3739" s="514"/>
      <c r="G3739" s="514"/>
      <c r="H3739" s="514"/>
      <c r="I3739" s="514"/>
      <c r="J3739" s="511"/>
      <c r="K3739" s="511"/>
      <c r="L3739" s="511"/>
      <c r="M3739" s="511"/>
      <c r="N3739" s="511"/>
      <c r="O3739" s="511"/>
      <c r="P3739" s="602"/>
    </row>
    <row r="3740" ht="15.75" customHeight="1">
      <c r="A3740" s="1"/>
      <c r="B3740" s="511"/>
      <c r="C3740" s="604"/>
      <c r="D3740" s="513"/>
      <c r="E3740" s="514"/>
      <c r="F3740" s="514"/>
      <c r="G3740" s="514"/>
      <c r="H3740" s="514"/>
      <c r="I3740" s="514"/>
      <c r="J3740" s="511"/>
      <c r="K3740" s="511"/>
      <c r="L3740" s="511"/>
      <c r="M3740" s="511"/>
      <c r="N3740" s="511"/>
      <c r="O3740" s="511"/>
      <c r="P3740" s="602"/>
    </row>
    <row r="3741" ht="15.75" customHeight="1">
      <c r="A3741" s="1"/>
      <c r="B3741" s="511"/>
      <c r="C3741" s="604"/>
      <c r="D3741" s="513"/>
      <c r="E3741" s="514"/>
      <c r="F3741" s="514"/>
      <c r="G3741" s="514"/>
      <c r="H3741" s="514"/>
      <c r="I3741" s="514"/>
      <c r="J3741" s="511"/>
      <c r="K3741" s="511"/>
      <c r="L3741" s="511"/>
      <c r="M3741" s="511"/>
      <c r="N3741" s="511"/>
      <c r="O3741" s="511"/>
      <c r="P3741" s="602"/>
    </row>
    <row r="3742" ht="15.75" customHeight="1">
      <c r="A3742" s="1"/>
      <c r="B3742" s="511"/>
      <c r="C3742" s="604"/>
      <c r="D3742" s="513"/>
      <c r="E3742" s="514"/>
      <c r="F3742" s="514"/>
      <c r="G3742" s="514"/>
      <c r="H3742" s="514"/>
      <c r="I3742" s="514"/>
      <c r="J3742" s="511"/>
      <c r="K3742" s="511"/>
      <c r="L3742" s="511"/>
      <c r="M3742" s="511"/>
      <c r="N3742" s="511"/>
      <c r="O3742" s="511"/>
      <c r="P3742" s="602"/>
    </row>
    <row r="3743" ht="15.75" customHeight="1">
      <c r="A3743" s="1"/>
      <c r="B3743" s="511"/>
      <c r="C3743" s="604"/>
      <c r="D3743" s="513"/>
      <c r="E3743" s="514"/>
      <c r="F3743" s="514"/>
      <c r="G3743" s="514"/>
      <c r="H3743" s="514"/>
      <c r="I3743" s="514"/>
      <c r="J3743" s="511"/>
      <c r="K3743" s="511"/>
      <c r="L3743" s="511"/>
      <c r="M3743" s="511"/>
      <c r="N3743" s="511"/>
      <c r="O3743" s="511"/>
      <c r="P3743" s="602"/>
    </row>
    <row r="3744" ht="15.75" customHeight="1">
      <c r="A3744" s="1"/>
      <c r="B3744" s="511"/>
      <c r="C3744" s="604"/>
      <c r="D3744" s="513"/>
      <c r="E3744" s="514"/>
      <c r="F3744" s="514"/>
      <c r="G3744" s="514"/>
      <c r="H3744" s="514"/>
      <c r="I3744" s="514"/>
      <c r="J3744" s="511"/>
      <c r="K3744" s="511"/>
      <c r="L3744" s="511"/>
      <c r="M3744" s="511"/>
      <c r="N3744" s="511"/>
      <c r="O3744" s="511"/>
      <c r="P3744" s="602"/>
    </row>
    <row r="3745" ht="15.75" customHeight="1">
      <c r="A3745" s="1"/>
      <c r="B3745" s="511"/>
      <c r="C3745" s="604"/>
      <c r="D3745" s="513"/>
      <c r="E3745" s="514"/>
      <c r="F3745" s="514"/>
      <c r="G3745" s="514"/>
      <c r="H3745" s="514"/>
      <c r="I3745" s="514"/>
      <c r="J3745" s="511"/>
      <c r="K3745" s="511"/>
      <c r="L3745" s="511"/>
      <c r="M3745" s="511"/>
      <c r="N3745" s="511"/>
      <c r="O3745" s="511"/>
      <c r="P3745" s="602"/>
    </row>
    <row r="3746" ht="15.75" customHeight="1">
      <c r="A3746" s="1"/>
      <c r="B3746" s="511"/>
      <c r="C3746" s="604"/>
      <c r="D3746" s="513"/>
      <c r="E3746" s="514"/>
      <c r="F3746" s="514"/>
      <c r="G3746" s="514"/>
      <c r="H3746" s="514"/>
      <c r="I3746" s="514"/>
      <c r="J3746" s="511"/>
      <c r="K3746" s="511"/>
      <c r="L3746" s="511"/>
      <c r="M3746" s="511"/>
      <c r="N3746" s="511"/>
      <c r="O3746" s="511"/>
      <c r="P3746" s="602"/>
    </row>
    <row r="3747" ht="15.75" customHeight="1">
      <c r="A3747" s="1"/>
      <c r="B3747" s="511"/>
      <c r="C3747" s="604"/>
      <c r="D3747" s="513"/>
      <c r="E3747" s="514"/>
      <c r="F3747" s="514"/>
      <c r="G3747" s="514"/>
      <c r="H3747" s="514"/>
      <c r="I3747" s="514"/>
      <c r="J3747" s="511"/>
      <c r="K3747" s="511"/>
      <c r="L3747" s="511"/>
      <c r="M3747" s="511"/>
      <c r="N3747" s="511"/>
      <c r="O3747" s="511"/>
      <c r="P3747" s="602"/>
    </row>
    <row r="3748" ht="15.75" customHeight="1">
      <c r="A3748" s="1"/>
      <c r="B3748" s="511"/>
      <c r="C3748" s="604"/>
      <c r="D3748" s="513"/>
      <c r="E3748" s="514"/>
      <c r="F3748" s="514"/>
      <c r="G3748" s="514"/>
      <c r="H3748" s="514"/>
      <c r="I3748" s="514"/>
      <c r="J3748" s="511"/>
      <c r="K3748" s="511"/>
      <c r="L3748" s="511"/>
      <c r="M3748" s="511"/>
      <c r="N3748" s="511"/>
      <c r="O3748" s="511"/>
      <c r="P3748" s="602"/>
    </row>
    <row r="3749" ht="15.75" customHeight="1">
      <c r="A3749" s="1"/>
      <c r="B3749" s="511"/>
      <c r="C3749" s="604"/>
      <c r="D3749" s="513"/>
      <c r="E3749" s="514"/>
      <c r="F3749" s="514"/>
      <c r="G3749" s="514"/>
      <c r="H3749" s="514"/>
      <c r="I3749" s="514"/>
      <c r="J3749" s="511"/>
      <c r="K3749" s="511"/>
      <c r="L3749" s="511"/>
      <c r="M3749" s="511"/>
      <c r="N3749" s="511"/>
      <c r="O3749" s="511"/>
      <c r="P3749" s="602"/>
    </row>
    <row r="3750" ht="15.75" customHeight="1">
      <c r="A3750" s="1"/>
      <c r="B3750" s="511"/>
      <c r="C3750" s="604"/>
      <c r="D3750" s="513"/>
      <c r="E3750" s="514"/>
      <c r="F3750" s="514"/>
      <c r="G3750" s="514"/>
      <c r="H3750" s="514"/>
      <c r="I3750" s="514"/>
      <c r="J3750" s="511"/>
      <c r="K3750" s="511"/>
      <c r="L3750" s="511"/>
      <c r="M3750" s="511"/>
      <c r="N3750" s="511"/>
      <c r="O3750" s="511"/>
      <c r="P3750" s="602"/>
    </row>
    <row r="3751" ht="15.75" customHeight="1">
      <c r="A3751" s="1"/>
      <c r="B3751" s="511"/>
      <c r="C3751" s="604"/>
      <c r="D3751" s="513"/>
      <c r="E3751" s="514"/>
      <c r="F3751" s="514"/>
      <c r="G3751" s="514"/>
      <c r="H3751" s="514"/>
      <c r="I3751" s="514"/>
      <c r="J3751" s="511"/>
      <c r="K3751" s="511"/>
      <c r="L3751" s="511"/>
      <c r="M3751" s="511"/>
      <c r="N3751" s="511"/>
      <c r="O3751" s="511"/>
      <c r="P3751" s="602"/>
    </row>
    <row r="3752" ht="15.75" customHeight="1">
      <c r="A3752" s="1"/>
      <c r="B3752" s="511"/>
      <c r="C3752" s="603">
        <v>18.9</v>
      </c>
      <c r="D3752" s="513"/>
      <c r="E3752" s="514"/>
      <c r="F3752" s="514"/>
      <c r="G3752" s="514"/>
      <c r="H3752" s="514"/>
      <c r="I3752" s="514"/>
      <c r="J3752" s="511"/>
      <c r="K3752" s="511"/>
      <c r="L3752" s="511"/>
      <c r="M3752" s="511"/>
      <c r="N3752" s="511"/>
      <c r="O3752" s="511"/>
      <c r="P3752" s="602"/>
    </row>
    <row r="3753" ht="15.75" customHeight="1">
      <c r="A3753" s="1"/>
      <c r="B3753" s="511"/>
      <c r="C3753" s="604"/>
      <c r="D3753" s="513"/>
      <c r="E3753" s="514"/>
      <c r="F3753" s="514"/>
      <c r="G3753" s="514"/>
      <c r="H3753" s="514"/>
      <c r="I3753" s="514"/>
      <c r="J3753" s="511"/>
      <c r="K3753" s="511"/>
      <c r="L3753" s="511"/>
      <c r="M3753" s="511"/>
      <c r="N3753" s="511"/>
      <c r="O3753" s="511"/>
      <c r="P3753" s="602"/>
    </row>
    <row r="3754" ht="15.75" customHeight="1">
      <c r="A3754" s="1"/>
      <c r="B3754" s="511"/>
      <c r="C3754" s="604"/>
      <c r="D3754" s="513"/>
      <c r="E3754" s="514"/>
      <c r="F3754" s="514"/>
      <c r="G3754" s="514"/>
      <c r="H3754" s="514"/>
      <c r="I3754" s="514"/>
      <c r="J3754" s="511"/>
      <c r="K3754" s="511"/>
      <c r="L3754" s="511"/>
      <c r="M3754" s="511"/>
      <c r="N3754" s="511"/>
      <c r="O3754" s="511"/>
      <c r="P3754" s="602"/>
    </row>
    <row r="3755" ht="15.75" customHeight="1">
      <c r="A3755" s="1"/>
      <c r="B3755" s="511"/>
      <c r="C3755" s="604"/>
      <c r="D3755" s="513"/>
      <c r="E3755" s="514"/>
      <c r="F3755" s="514"/>
      <c r="G3755" s="514"/>
      <c r="H3755" s="514"/>
      <c r="I3755" s="514"/>
      <c r="J3755" s="511"/>
      <c r="K3755" s="511"/>
      <c r="L3755" s="511"/>
      <c r="M3755" s="511"/>
      <c r="N3755" s="511"/>
      <c r="O3755" s="511"/>
      <c r="P3755" s="602"/>
    </row>
    <row r="3756" ht="15.75" customHeight="1">
      <c r="A3756" s="1"/>
      <c r="B3756" s="511"/>
      <c r="C3756" s="604"/>
      <c r="D3756" s="513"/>
      <c r="E3756" s="514"/>
      <c r="F3756" s="514"/>
      <c r="G3756" s="514"/>
      <c r="H3756" s="514"/>
      <c r="I3756" s="514"/>
      <c r="J3756" s="511"/>
      <c r="K3756" s="511"/>
      <c r="L3756" s="511"/>
      <c r="M3756" s="511"/>
      <c r="N3756" s="511"/>
      <c r="O3756" s="511"/>
      <c r="P3756" s="602"/>
    </row>
    <row r="3757" ht="15.75" customHeight="1">
      <c r="A3757" s="1"/>
      <c r="B3757" s="511"/>
      <c r="C3757" s="604"/>
      <c r="D3757" s="513"/>
      <c r="E3757" s="514"/>
      <c r="F3757" s="514"/>
      <c r="G3757" s="514"/>
      <c r="H3757" s="514"/>
      <c r="I3757" s="514"/>
      <c r="J3757" s="511"/>
      <c r="K3757" s="511"/>
      <c r="L3757" s="511"/>
      <c r="M3757" s="511"/>
      <c r="N3757" s="511"/>
      <c r="O3757" s="511"/>
      <c r="P3757" s="602"/>
    </row>
    <row r="3758" ht="15.75" customHeight="1">
      <c r="A3758" s="1"/>
      <c r="B3758" s="511"/>
      <c r="C3758" s="604"/>
      <c r="D3758" s="513"/>
      <c r="E3758" s="514"/>
      <c r="F3758" s="514"/>
      <c r="G3758" s="514"/>
      <c r="H3758" s="514"/>
      <c r="I3758" s="514"/>
      <c r="J3758" s="511"/>
      <c r="K3758" s="511"/>
      <c r="L3758" s="511"/>
      <c r="M3758" s="511"/>
      <c r="N3758" s="511"/>
      <c r="O3758" s="511"/>
      <c r="P3758" s="602"/>
    </row>
    <row r="3759" ht="15.75" customHeight="1">
      <c r="A3759" s="1"/>
      <c r="B3759" s="511"/>
      <c r="C3759" s="604"/>
      <c r="D3759" s="513"/>
      <c r="E3759" s="514"/>
      <c r="F3759" s="514"/>
      <c r="G3759" s="514"/>
      <c r="H3759" s="514"/>
      <c r="I3759" s="514"/>
      <c r="J3759" s="511"/>
      <c r="K3759" s="511"/>
      <c r="L3759" s="511"/>
      <c r="M3759" s="511"/>
      <c r="N3759" s="511"/>
      <c r="O3759" s="511"/>
      <c r="P3759" s="602"/>
    </row>
    <row r="3760" ht="15.75" customHeight="1">
      <c r="A3760" s="1"/>
      <c r="B3760" s="511"/>
      <c r="C3760" s="604"/>
      <c r="D3760" s="513"/>
      <c r="E3760" s="514"/>
      <c r="F3760" s="514"/>
      <c r="G3760" s="514"/>
      <c r="H3760" s="514"/>
      <c r="I3760" s="514"/>
      <c r="J3760" s="511"/>
      <c r="K3760" s="511"/>
      <c r="L3760" s="511"/>
      <c r="M3760" s="511"/>
      <c r="N3760" s="511"/>
      <c r="O3760" s="511"/>
      <c r="P3760" s="602"/>
    </row>
    <row r="3761" ht="15.75" customHeight="1">
      <c r="A3761" s="1"/>
      <c r="B3761" s="511"/>
      <c r="C3761" s="604"/>
      <c r="D3761" s="513"/>
      <c r="E3761" s="514"/>
      <c r="F3761" s="514"/>
      <c r="G3761" s="514"/>
      <c r="H3761" s="514"/>
      <c r="I3761" s="514"/>
      <c r="J3761" s="511"/>
      <c r="K3761" s="511"/>
      <c r="L3761" s="511"/>
      <c r="M3761" s="511"/>
      <c r="N3761" s="511"/>
      <c r="O3761" s="511"/>
      <c r="P3761" s="602"/>
    </row>
    <row r="3762" ht="15.75" customHeight="1">
      <c r="A3762" s="1"/>
      <c r="B3762" s="511"/>
      <c r="C3762" s="604"/>
      <c r="D3762" s="513"/>
      <c r="E3762" s="514"/>
      <c r="F3762" s="514"/>
      <c r="G3762" s="514"/>
      <c r="H3762" s="514"/>
      <c r="I3762" s="514"/>
      <c r="J3762" s="511"/>
      <c r="K3762" s="511"/>
      <c r="L3762" s="511"/>
      <c r="M3762" s="511"/>
      <c r="N3762" s="511"/>
      <c r="O3762" s="511"/>
      <c r="P3762" s="602"/>
    </row>
    <row r="3763" ht="15.75" customHeight="1">
      <c r="A3763" s="1"/>
      <c r="B3763" s="511"/>
      <c r="C3763" s="604"/>
      <c r="D3763" s="513"/>
      <c r="E3763" s="514"/>
      <c r="F3763" s="514"/>
      <c r="G3763" s="514"/>
      <c r="H3763" s="514"/>
      <c r="I3763" s="514"/>
      <c r="J3763" s="511"/>
      <c r="K3763" s="511"/>
      <c r="L3763" s="511"/>
      <c r="M3763" s="511"/>
      <c r="N3763" s="511"/>
      <c r="O3763" s="511"/>
      <c r="P3763" s="602"/>
    </row>
    <row r="3764" ht="15.75" customHeight="1">
      <c r="A3764" s="1"/>
      <c r="B3764" s="511"/>
      <c r="C3764" s="604"/>
      <c r="D3764" s="513"/>
      <c r="E3764" s="514"/>
      <c r="F3764" s="514"/>
      <c r="G3764" s="514"/>
      <c r="H3764" s="514"/>
      <c r="I3764" s="514"/>
      <c r="J3764" s="511"/>
      <c r="K3764" s="511"/>
      <c r="L3764" s="511"/>
      <c r="M3764" s="511"/>
      <c r="N3764" s="511"/>
      <c r="O3764" s="511"/>
      <c r="P3764" s="602"/>
    </row>
    <row r="3765" ht="15.75" customHeight="1">
      <c r="A3765" s="1"/>
      <c r="B3765" s="511"/>
      <c r="C3765" s="604"/>
      <c r="D3765" s="513"/>
      <c r="E3765" s="514"/>
      <c r="F3765" s="514"/>
      <c r="G3765" s="514"/>
      <c r="H3765" s="514"/>
      <c r="I3765" s="514"/>
      <c r="J3765" s="511"/>
      <c r="K3765" s="511"/>
      <c r="L3765" s="511"/>
      <c r="M3765" s="511"/>
      <c r="N3765" s="511"/>
      <c r="O3765" s="511"/>
      <c r="P3765" s="602"/>
    </row>
    <row r="3766" ht="15.75" customHeight="1">
      <c r="A3766" s="1"/>
      <c r="B3766" s="511"/>
      <c r="C3766" s="603">
        <v>23.5</v>
      </c>
      <c r="D3766" s="513"/>
      <c r="E3766" s="514"/>
      <c r="F3766" s="514"/>
      <c r="G3766" s="514"/>
      <c r="H3766" s="514"/>
      <c r="I3766" s="514"/>
      <c r="J3766" s="511"/>
      <c r="K3766" s="511"/>
      <c r="L3766" s="511"/>
      <c r="M3766" s="511"/>
      <c r="N3766" s="511"/>
      <c r="O3766" s="511"/>
      <c r="P3766" s="602"/>
    </row>
    <row r="3767" ht="15.75" customHeight="1">
      <c r="A3767" s="1"/>
      <c r="B3767" s="511"/>
      <c r="C3767" s="604"/>
      <c r="D3767" s="513"/>
      <c r="E3767" s="514"/>
      <c r="F3767" s="514"/>
      <c r="G3767" s="514"/>
      <c r="H3767" s="514"/>
      <c r="I3767" s="514"/>
      <c r="J3767" s="511"/>
      <c r="K3767" s="511"/>
      <c r="L3767" s="511"/>
      <c r="M3767" s="511"/>
      <c r="N3767" s="511"/>
      <c r="O3767" s="511"/>
      <c r="P3767" s="602"/>
    </row>
    <row r="3768" ht="15.75" customHeight="1">
      <c r="A3768" s="1"/>
      <c r="B3768" s="511"/>
      <c r="C3768" s="604"/>
      <c r="D3768" s="513"/>
      <c r="E3768" s="514"/>
      <c r="F3768" s="514"/>
      <c r="G3768" s="514"/>
      <c r="H3768" s="514"/>
      <c r="I3768" s="514"/>
      <c r="J3768" s="511"/>
      <c r="K3768" s="511"/>
      <c r="L3768" s="511"/>
      <c r="M3768" s="511"/>
      <c r="N3768" s="511"/>
      <c r="O3768" s="511"/>
      <c r="P3768" s="602"/>
    </row>
    <row r="3769" ht="15.75" customHeight="1">
      <c r="A3769" s="1"/>
      <c r="B3769" s="511"/>
      <c r="C3769" s="604"/>
      <c r="D3769" s="513"/>
      <c r="E3769" s="514"/>
      <c r="F3769" s="514"/>
      <c r="G3769" s="514"/>
      <c r="H3769" s="514"/>
      <c r="I3769" s="514"/>
      <c r="J3769" s="511"/>
      <c r="K3769" s="511"/>
      <c r="L3769" s="511"/>
      <c r="M3769" s="511"/>
      <c r="N3769" s="511"/>
      <c r="O3769" s="511"/>
      <c r="P3769" s="602"/>
    </row>
    <row r="3770" ht="15.75" customHeight="1">
      <c r="A3770" s="1"/>
      <c r="B3770" s="511"/>
      <c r="C3770" s="604"/>
      <c r="D3770" s="513"/>
      <c r="E3770" s="514"/>
      <c r="F3770" s="514"/>
      <c r="G3770" s="514"/>
      <c r="H3770" s="514"/>
      <c r="I3770" s="514"/>
      <c r="J3770" s="511"/>
      <c r="K3770" s="511"/>
      <c r="L3770" s="511"/>
      <c r="M3770" s="511"/>
      <c r="N3770" s="511"/>
      <c r="O3770" s="511"/>
      <c r="P3770" s="602"/>
    </row>
    <row r="3771" ht="15.75" customHeight="1">
      <c r="A3771" s="1"/>
      <c r="B3771" s="511"/>
      <c r="C3771" s="604"/>
      <c r="D3771" s="513"/>
      <c r="E3771" s="514"/>
      <c r="F3771" s="514"/>
      <c r="G3771" s="514"/>
      <c r="H3771" s="514"/>
      <c r="I3771" s="514"/>
      <c r="J3771" s="511"/>
      <c r="K3771" s="511"/>
      <c r="L3771" s="511"/>
      <c r="M3771" s="511"/>
      <c r="N3771" s="511"/>
      <c r="O3771" s="511"/>
      <c r="P3771" s="602"/>
    </row>
    <row r="3772" ht="15.75" customHeight="1">
      <c r="A3772" s="1"/>
      <c r="B3772" s="511"/>
      <c r="C3772" s="604"/>
      <c r="D3772" s="513"/>
      <c r="E3772" s="514"/>
      <c r="F3772" s="514"/>
      <c r="G3772" s="514"/>
      <c r="H3772" s="514"/>
      <c r="I3772" s="514"/>
      <c r="J3772" s="511"/>
      <c r="K3772" s="511"/>
      <c r="L3772" s="511"/>
      <c r="M3772" s="511"/>
      <c r="N3772" s="511"/>
      <c r="O3772" s="511"/>
      <c r="P3772" s="602"/>
    </row>
    <row r="3773" ht="15.75" customHeight="1">
      <c r="A3773" s="1"/>
      <c r="B3773" s="511"/>
      <c r="C3773" s="604"/>
      <c r="D3773" s="513"/>
      <c r="E3773" s="514"/>
      <c r="F3773" s="514"/>
      <c r="G3773" s="514"/>
      <c r="H3773" s="514"/>
      <c r="I3773" s="514"/>
      <c r="J3773" s="511"/>
      <c r="K3773" s="511"/>
      <c r="L3773" s="511"/>
      <c r="M3773" s="511"/>
      <c r="N3773" s="511"/>
      <c r="O3773" s="511"/>
      <c r="P3773" s="602"/>
    </row>
    <row r="3774" ht="15.75" customHeight="1">
      <c r="A3774" s="1"/>
      <c r="B3774" s="511"/>
      <c r="C3774" s="604"/>
      <c r="D3774" s="513"/>
      <c r="E3774" s="514"/>
      <c r="F3774" s="514"/>
      <c r="G3774" s="514"/>
      <c r="H3774" s="514"/>
      <c r="I3774" s="514"/>
      <c r="J3774" s="511"/>
      <c r="K3774" s="511"/>
      <c r="L3774" s="511"/>
      <c r="M3774" s="511"/>
      <c r="N3774" s="511"/>
      <c r="O3774" s="511"/>
      <c r="P3774" s="602"/>
    </row>
    <row r="3775" ht="15.75" customHeight="1">
      <c r="A3775" s="1"/>
      <c r="B3775" s="511"/>
      <c r="C3775" s="604"/>
      <c r="D3775" s="513"/>
      <c r="E3775" s="514"/>
      <c r="F3775" s="514"/>
      <c r="G3775" s="514"/>
      <c r="H3775" s="514"/>
      <c r="I3775" s="514"/>
      <c r="J3775" s="511"/>
      <c r="K3775" s="511"/>
      <c r="L3775" s="511"/>
      <c r="M3775" s="511"/>
      <c r="N3775" s="511"/>
      <c r="O3775" s="511"/>
      <c r="P3775" s="602"/>
    </row>
    <row r="3776" ht="15.75" customHeight="1">
      <c r="A3776" s="1"/>
      <c r="B3776" s="511"/>
      <c r="C3776" s="604"/>
      <c r="D3776" s="513"/>
      <c r="E3776" s="514"/>
      <c r="F3776" s="514"/>
      <c r="G3776" s="514"/>
      <c r="H3776" s="514"/>
      <c r="I3776" s="514"/>
      <c r="J3776" s="511"/>
      <c r="K3776" s="511"/>
      <c r="L3776" s="511"/>
      <c r="M3776" s="511"/>
      <c r="N3776" s="511"/>
      <c r="O3776" s="511"/>
      <c r="P3776" s="602"/>
    </row>
    <row r="3777" ht="15.75" customHeight="1">
      <c r="A3777" s="1"/>
      <c r="B3777" s="511"/>
      <c r="C3777" s="604"/>
      <c r="D3777" s="513"/>
      <c r="E3777" s="514"/>
      <c r="F3777" s="514"/>
      <c r="G3777" s="514"/>
      <c r="H3777" s="514"/>
      <c r="I3777" s="514"/>
      <c r="J3777" s="511"/>
      <c r="K3777" s="511"/>
      <c r="L3777" s="511"/>
      <c r="M3777" s="511"/>
      <c r="N3777" s="511"/>
      <c r="O3777" s="511"/>
      <c r="P3777" s="602"/>
    </row>
    <row r="3778" ht="15.75" customHeight="1">
      <c r="A3778" s="1"/>
      <c r="B3778" s="511"/>
      <c r="C3778" s="604"/>
      <c r="D3778" s="513"/>
      <c r="E3778" s="514"/>
      <c r="F3778" s="514"/>
      <c r="G3778" s="514"/>
      <c r="H3778" s="514"/>
      <c r="I3778" s="514"/>
      <c r="J3778" s="511"/>
      <c r="K3778" s="511"/>
      <c r="L3778" s="511"/>
      <c r="M3778" s="511"/>
      <c r="N3778" s="511"/>
      <c r="O3778" s="511"/>
      <c r="P3778" s="602"/>
    </row>
    <row r="3779" ht="15.75" customHeight="1">
      <c r="A3779" s="1"/>
      <c r="B3779" s="511"/>
      <c r="C3779" s="604"/>
      <c r="D3779" s="513"/>
      <c r="E3779" s="514"/>
      <c r="F3779" s="514"/>
      <c r="G3779" s="514"/>
      <c r="H3779" s="514"/>
      <c r="I3779" s="514"/>
      <c r="J3779" s="511"/>
      <c r="K3779" s="511"/>
      <c r="L3779" s="511"/>
      <c r="M3779" s="511"/>
      <c r="N3779" s="511"/>
      <c r="O3779" s="511"/>
      <c r="P3779" s="602"/>
    </row>
    <row r="3780" ht="15.75" customHeight="1">
      <c r="A3780" s="1"/>
      <c r="B3780" s="511"/>
      <c r="C3780" s="603">
        <v>23.5</v>
      </c>
      <c r="D3780" s="513"/>
      <c r="E3780" s="514"/>
      <c r="F3780" s="514"/>
      <c r="G3780" s="514"/>
      <c r="H3780" s="514"/>
      <c r="I3780" s="514"/>
      <c r="J3780" s="511"/>
      <c r="K3780" s="511"/>
      <c r="L3780" s="511"/>
      <c r="M3780" s="511"/>
      <c r="N3780" s="511"/>
      <c r="O3780" s="511"/>
      <c r="P3780" s="602"/>
    </row>
    <row r="3781" ht="15.75" customHeight="1">
      <c r="A3781" s="1"/>
      <c r="B3781" s="511"/>
      <c r="C3781" s="604"/>
      <c r="D3781" s="513"/>
      <c r="E3781" s="514"/>
      <c r="F3781" s="514"/>
      <c r="G3781" s="514"/>
      <c r="H3781" s="514"/>
      <c r="I3781" s="514"/>
      <c r="J3781" s="511"/>
      <c r="K3781" s="511"/>
      <c r="L3781" s="511"/>
      <c r="M3781" s="511"/>
      <c r="N3781" s="511"/>
      <c r="O3781" s="511"/>
      <c r="P3781" s="602"/>
    </row>
    <row r="3782" ht="15.75" customHeight="1">
      <c r="A3782" s="1"/>
      <c r="B3782" s="511"/>
      <c r="C3782" s="604"/>
      <c r="D3782" s="513"/>
      <c r="E3782" s="514"/>
      <c r="F3782" s="514"/>
      <c r="G3782" s="514"/>
      <c r="H3782" s="514"/>
      <c r="I3782" s="514"/>
      <c r="J3782" s="511"/>
      <c r="K3782" s="511"/>
      <c r="L3782" s="511"/>
      <c r="M3782" s="511"/>
      <c r="N3782" s="511"/>
      <c r="O3782" s="511"/>
      <c r="P3782" s="602"/>
    </row>
    <row r="3783" ht="15.75" customHeight="1">
      <c r="A3783" s="1"/>
      <c r="B3783" s="511"/>
      <c r="C3783" s="604"/>
      <c r="D3783" s="513"/>
      <c r="E3783" s="514"/>
      <c r="F3783" s="514"/>
      <c r="G3783" s="514"/>
      <c r="H3783" s="514"/>
      <c r="I3783" s="514"/>
      <c r="J3783" s="511"/>
      <c r="K3783" s="511"/>
      <c r="L3783" s="511"/>
      <c r="M3783" s="511"/>
      <c r="N3783" s="511"/>
      <c r="O3783" s="511"/>
      <c r="P3783" s="602"/>
    </row>
    <row r="3784" ht="15.75" customHeight="1">
      <c r="A3784" s="1"/>
      <c r="B3784" s="511"/>
      <c r="C3784" s="604"/>
      <c r="D3784" s="513"/>
      <c r="E3784" s="514"/>
      <c r="F3784" s="514"/>
      <c r="G3784" s="514"/>
      <c r="H3784" s="514"/>
      <c r="I3784" s="514"/>
      <c r="J3784" s="511"/>
      <c r="K3784" s="511"/>
      <c r="L3784" s="511"/>
      <c r="M3784" s="511"/>
      <c r="N3784" s="511"/>
      <c r="O3784" s="511"/>
      <c r="P3784" s="602"/>
    </row>
    <row r="3785" ht="15.75" customHeight="1">
      <c r="A3785" s="1"/>
      <c r="B3785" s="511"/>
      <c r="C3785" s="604"/>
      <c r="D3785" s="513"/>
      <c r="E3785" s="514"/>
      <c r="F3785" s="514"/>
      <c r="G3785" s="514"/>
      <c r="H3785" s="514"/>
      <c r="I3785" s="514"/>
      <c r="J3785" s="511"/>
      <c r="K3785" s="511"/>
      <c r="L3785" s="511"/>
      <c r="M3785" s="511"/>
      <c r="N3785" s="511"/>
      <c r="O3785" s="511"/>
      <c r="P3785" s="602"/>
    </row>
    <row r="3786" ht="15.75" customHeight="1">
      <c r="A3786" s="1"/>
      <c r="B3786" s="511"/>
      <c r="C3786" s="604"/>
      <c r="D3786" s="513"/>
      <c r="E3786" s="514"/>
      <c r="F3786" s="514"/>
      <c r="G3786" s="514"/>
      <c r="H3786" s="514"/>
      <c r="I3786" s="514"/>
      <c r="J3786" s="511"/>
      <c r="K3786" s="511"/>
      <c r="L3786" s="511"/>
      <c r="M3786" s="511"/>
      <c r="N3786" s="511"/>
      <c r="O3786" s="511"/>
      <c r="P3786" s="602"/>
    </row>
    <row r="3787" ht="15.75" customHeight="1">
      <c r="A3787" s="1"/>
      <c r="B3787" s="511"/>
      <c r="C3787" s="604"/>
      <c r="D3787" s="513"/>
      <c r="E3787" s="514"/>
      <c r="F3787" s="514"/>
      <c r="G3787" s="514"/>
      <c r="H3787" s="514"/>
      <c r="I3787" s="514"/>
      <c r="J3787" s="511"/>
      <c r="K3787" s="511"/>
      <c r="L3787" s="511"/>
      <c r="M3787" s="511"/>
      <c r="N3787" s="511"/>
      <c r="O3787" s="511"/>
      <c r="P3787" s="602"/>
    </row>
    <row r="3788" ht="15.75" customHeight="1">
      <c r="A3788" s="1"/>
      <c r="B3788" s="511"/>
      <c r="C3788" s="604"/>
      <c r="D3788" s="513"/>
      <c r="E3788" s="514"/>
      <c r="F3788" s="514"/>
      <c r="G3788" s="514"/>
      <c r="H3788" s="514"/>
      <c r="I3788" s="514"/>
      <c r="J3788" s="511"/>
      <c r="K3788" s="511"/>
      <c r="L3788" s="511"/>
      <c r="M3788" s="511"/>
      <c r="N3788" s="511"/>
      <c r="O3788" s="511"/>
      <c r="P3788" s="602"/>
    </row>
    <row r="3789" ht="15.75" customHeight="1">
      <c r="A3789" s="1"/>
      <c r="B3789" s="511"/>
      <c r="C3789" s="604"/>
      <c r="D3789" s="513"/>
      <c r="E3789" s="514"/>
      <c r="F3789" s="514"/>
      <c r="G3789" s="514"/>
      <c r="H3789" s="514"/>
      <c r="I3789" s="514"/>
      <c r="J3789" s="511"/>
      <c r="K3789" s="511"/>
      <c r="L3789" s="511"/>
      <c r="M3789" s="511"/>
      <c r="N3789" s="511"/>
      <c r="O3789" s="511"/>
      <c r="P3789" s="602"/>
    </row>
    <row r="3790" ht="15.75" customHeight="1">
      <c r="A3790" s="1"/>
      <c r="B3790" s="511"/>
      <c r="C3790" s="604"/>
      <c r="D3790" s="513"/>
      <c r="E3790" s="514"/>
      <c r="F3790" s="514"/>
      <c r="G3790" s="514"/>
      <c r="H3790" s="514"/>
      <c r="I3790" s="514"/>
      <c r="J3790" s="511"/>
      <c r="K3790" s="511"/>
      <c r="L3790" s="511"/>
      <c r="M3790" s="511"/>
      <c r="N3790" s="511"/>
      <c r="O3790" s="511"/>
      <c r="P3790" s="602"/>
    </row>
    <row r="3791" ht="15.75" customHeight="1">
      <c r="A3791" s="1"/>
      <c r="B3791" s="511"/>
      <c r="C3791" s="604"/>
      <c r="D3791" s="513"/>
      <c r="E3791" s="514"/>
      <c r="F3791" s="514"/>
      <c r="G3791" s="514"/>
      <c r="H3791" s="514"/>
      <c r="I3791" s="514"/>
      <c r="J3791" s="511"/>
      <c r="K3791" s="511"/>
      <c r="L3791" s="511"/>
      <c r="M3791" s="511"/>
      <c r="N3791" s="511"/>
      <c r="O3791" s="511"/>
      <c r="P3791" s="602"/>
    </row>
    <row r="3792" ht="15.75" customHeight="1">
      <c r="A3792" s="1"/>
      <c r="B3792" s="511"/>
      <c r="C3792" s="604"/>
      <c r="D3792" s="513"/>
      <c r="E3792" s="514"/>
      <c r="F3792" s="514"/>
      <c r="G3792" s="514"/>
      <c r="H3792" s="514"/>
      <c r="I3792" s="514"/>
      <c r="J3792" s="511"/>
      <c r="K3792" s="511"/>
      <c r="L3792" s="511"/>
      <c r="M3792" s="511"/>
      <c r="N3792" s="511"/>
      <c r="O3792" s="511"/>
      <c r="P3792" s="602"/>
    </row>
    <row r="3793" ht="15.75" customHeight="1">
      <c r="A3793" s="1"/>
      <c r="B3793" s="511"/>
      <c r="C3793" s="604"/>
      <c r="D3793" s="513"/>
      <c r="E3793" s="514"/>
      <c r="F3793" s="514"/>
      <c r="G3793" s="514"/>
      <c r="H3793" s="514"/>
      <c r="I3793" s="514"/>
      <c r="J3793" s="511"/>
      <c r="K3793" s="511"/>
      <c r="L3793" s="511"/>
      <c r="M3793" s="511"/>
      <c r="N3793" s="511"/>
      <c r="O3793" s="511"/>
      <c r="P3793" s="602"/>
    </row>
    <row r="3794" ht="15.75" customHeight="1">
      <c r="A3794" s="1"/>
      <c r="B3794" s="511"/>
      <c r="C3794" s="603">
        <v>22.08</v>
      </c>
      <c r="D3794" s="513"/>
      <c r="E3794" s="514"/>
      <c r="F3794" s="514"/>
      <c r="G3794" s="514"/>
      <c r="H3794" s="514"/>
      <c r="I3794" s="514"/>
      <c r="J3794" s="511"/>
      <c r="K3794" s="511"/>
      <c r="L3794" s="511"/>
      <c r="M3794" s="511"/>
      <c r="N3794" s="511"/>
      <c r="O3794" s="511"/>
      <c r="P3794" s="602"/>
    </row>
    <row r="3795" ht="15.75" customHeight="1">
      <c r="A3795" s="1"/>
      <c r="B3795" s="511"/>
      <c r="C3795" s="604"/>
      <c r="D3795" s="513"/>
      <c r="E3795" s="514"/>
      <c r="F3795" s="514"/>
      <c r="G3795" s="514"/>
      <c r="H3795" s="514"/>
      <c r="I3795" s="514"/>
      <c r="J3795" s="511"/>
      <c r="K3795" s="511"/>
      <c r="L3795" s="511"/>
      <c r="M3795" s="511"/>
      <c r="N3795" s="511"/>
      <c r="O3795" s="511"/>
      <c r="P3795" s="602"/>
    </row>
    <row r="3796" ht="15.75" customHeight="1">
      <c r="A3796" s="1"/>
      <c r="B3796" s="511"/>
      <c r="C3796" s="604"/>
      <c r="D3796" s="513"/>
      <c r="E3796" s="514"/>
      <c r="F3796" s="514"/>
      <c r="G3796" s="514"/>
      <c r="H3796" s="514"/>
      <c r="I3796" s="514"/>
      <c r="J3796" s="511"/>
      <c r="K3796" s="511"/>
      <c r="L3796" s="511"/>
      <c r="M3796" s="511"/>
      <c r="N3796" s="511"/>
      <c r="O3796" s="511"/>
      <c r="P3796" s="602"/>
    </row>
    <row r="3797" ht="15.75" customHeight="1">
      <c r="A3797" s="1"/>
      <c r="B3797" s="511"/>
      <c r="C3797" s="604"/>
      <c r="D3797" s="513"/>
      <c r="E3797" s="514"/>
      <c r="F3797" s="514"/>
      <c r="G3797" s="514"/>
      <c r="H3797" s="514"/>
      <c r="I3797" s="514"/>
      <c r="J3797" s="511"/>
      <c r="K3797" s="511"/>
      <c r="L3797" s="511"/>
      <c r="M3797" s="511"/>
      <c r="N3797" s="511"/>
      <c r="O3797" s="511"/>
      <c r="P3797" s="602"/>
    </row>
    <row r="3798" ht="15.75" customHeight="1">
      <c r="A3798" s="1"/>
      <c r="B3798" s="511"/>
      <c r="C3798" s="604"/>
      <c r="D3798" s="513"/>
      <c r="E3798" s="514"/>
      <c r="F3798" s="514"/>
      <c r="G3798" s="514"/>
      <c r="H3798" s="514"/>
      <c r="I3798" s="514"/>
      <c r="J3798" s="511"/>
      <c r="K3798" s="511"/>
      <c r="L3798" s="511"/>
      <c r="M3798" s="511"/>
      <c r="N3798" s="511"/>
      <c r="O3798" s="511"/>
      <c r="P3798" s="602"/>
    </row>
    <row r="3799" ht="15.75" customHeight="1">
      <c r="A3799" s="1"/>
      <c r="B3799" s="511"/>
      <c r="C3799" s="604"/>
      <c r="D3799" s="513"/>
      <c r="E3799" s="514"/>
      <c r="F3799" s="514"/>
      <c r="G3799" s="514"/>
      <c r="H3799" s="514"/>
      <c r="I3799" s="514"/>
      <c r="J3799" s="511"/>
      <c r="K3799" s="511"/>
      <c r="L3799" s="511"/>
      <c r="M3799" s="511"/>
      <c r="N3799" s="511"/>
      <c r="O3799" s="511"/>
      <c r="P3799" s="602"/>
    </row>
    <row r="3800" ht="15.75" customHeight="1">
      <c r="A3800" s="1"/>
      <c r="B3800" s="511"/>
      <c r="C3800" s="604"/>
      <c r="D3800" s="513"/>
      <c r="E3800" s="514"/>
      <c r="F3800" s="514"/>
      <c r="G3800" s="514"/>
      <c r="H3800" s="514"/>
      <c r="I3800" s="514"/>
      <c r="J3800" s="511"/>
      <c r="K3800" s="511"/>
      <c r="L3800" s="511"/>
      <c r="M3800" s="511"/>
      <c r="N3800" s="511"/>
      <c r="O3800" s="511"/>
      <c r="P3800" s="602"/>
    </row>
    <row r="3801" ht="15.75" customHeight="1">
      <c r="A3801" s="1"/>
      <c r="B3801" s="511"/>
      <c r="C3801" s="604"/>
      <c r="D3801" s="513"/>
      <c r="E3801" s="514"/>
      <c r="F3801" s="514"/>
      <c r="G3801" s="514"/>
      <c r="H3801" s="514"/>
      <c r="I3801" s="514"/>
      <c r="J3801" s="511"/>
      <c r="K3801" s="511"/>
      <c r="L3801" s="511"/>
      <c r="M3801" s="511"/>
      <c r="N3801" s="511"/>
      <c r="O3801" s="511"/>
      <c r="P3801" s="602"/>
    </row>
    <row r="3802" ht="15.75" customHeight="1">
      <c r="A3802" s="1"/>
      <c r="B3802" s="511"/>
      <c r="C3802" s="604"/>
      <c r="D3802" s="513"/>
      <c r="E3802" s="514"/>
      <c r="F3802" s="514"/>
      <c r="G3802" s="514"/>
      <c r="H3802" s="514"/>
      <c r="I3802" s="514"/>
      <c r="J3802" s="511"/>
      <c r="K3802" s="511"/>
      <c r="L3802" s="511"/>
      <c r="M3802" s="511"/>
      <c r="N3802" s="511"/>
      <c r="O3802" s="511"/>
      <c r="P3802" s="602"/>
    </row>
    <row r="3803" ht="15.75" customHeight="1">
      <c r="A3803" s="1"/>
      <c r="B3803" s="511"/>
      <c r="C3803" s="604"/>
      <c r="D3803" s="513"/>
      <c r="E3803" s="514"/>
      <c r="F3803" s="514"/>
      <c r="G3803" s="514"/>
      <c r="H3803" s="514"/>
      <c r="I3803" s="514"/>
      <c r="J3803" s="511"/>
      <c r="K3803" s="511"/>
      <c r="L3803" s="511"/>
      <c r="M3803" s="511"/>
      <c r="N3803" s="511"/>
      <c r="O3803" s="511"/>
      <c r="P3803" s="602"/>
    </row>
    <row r="3804" ht="15.75" customHeight="1">
      <c r="A3804" s="1"/>
      <c r="B3804" s="511"/>
      <c r="C3804" s="604"/>
      <c r="D3804" s="513"/>
      <c r="E3804" s="514"/>
      <c r="F3804" s="514"/>
      <c r="G3804" s="514"/>
      <c r="H3804" s="514"/>
      <c r="I3804" s="514"/>
      <c r="J3804" s="511"/>
      <c r="K3804" s="511"/>
      <c r="L3804" s="511"/>
      <c r="M3804" s="511"/>
      <c r="N3804" s="511"/>
      <c r="O3804" s="511"/>
      <c r="P3804" s="602"/>
    </row>
    <row r="3805" ht="15.75" customHeight="1">
      <c r="A3805" s="1"/>
      <c r="B3805" s="511"/>
      <c r="C3805" s="604"/>
      <c r="D3805" s="513"/>
      <c r="E3805" s="514"/>
      <c r="F3805" s="514"/>
      <c r="G3805" s="514"/>
      <c r="H3805" s="514"/>
      <c r="I3805" s="514"/>
      <c r="J3805" s="511"/>
      <c r="K3805" s="511"/>
      <c r="L3805" s="511"/>
      <c r="M3805" s="511"/>
      <c r="N3805" s="511"/>
      <c r="O3805" s="511"/>
      <c r="P3805" s="602"/>
    </row>
    <row r="3806" ht="15.75" customHeight="1">
      <c r="A3806" s="1"/>
      <c r="B3806" s="511"/>
      <c r="C3806" s="604"/>
      <c r="D3806" s="513"/>
      <c r="E3806" s="514"/>
      <c r="F3806" s="514"/>
      <c r="G3806" s="514"/>
      <c r="H3806" s="514"/>
      <c r="I3806" s="514"/>
      <c r="J3806" s="511"/>
      <c r="K3806" s="511"/>
      <c r="L3806" s="511"/>
      <c r="M3806" s="511"/>
      <c r="N3806" s="511"/>
      <c r="O3806" s="511"/>
      <c r="P3806" s="602"/>
    </row>
    <row r="3807" ht="15.75" customHeight="1">
      <c r="A3807" s="1"/>
      <c r="B3807" s="511"/>
      <c r="C3807" s="604"/>
      <c r="D3807" s="513"/>
      <c r="E3807" s="514"/>
      <c r="F3807" s="514"/>
      <c r="G3807" s="514"/>
      <c r="H3807" s="514"/>
      <c r="I3807" s="514"/>
      <c r="J3807" s="511"/>
      <c r="K3807" s="511"/>
      <c r="L3807" s="511"/>
      <c r="M3807" s="511"/>
      <c r="N3807" s="511"/>
      <c r="O3807" s="511"/>
      <c r="P3807" s="602"/>
    </row>
    <row r="3808" ht="15.75" customHeight="1">
      <c r="A3808" s="1"/>
      <c r="B3808" s="511"/>
      <c r="C3808" s="603">
        <v>22.25</v>
      </c>
      <c r="D3808" s="513"/>
      <c r="E3808" s="514"/>
      <c r="F3808" s="514"/>
      <c r="G3808" s="514"/>
      <c r="H3808" s="514"/>
      <c r="I3808" s="514"/>
      <c r="J3808" s="511"/>
      <c r="K3808" s="511"/>
      <c r="L3808" s="511"/>
      <c r="M3808" s="511"/>
      <c r="N3808" s="511"/>
      <c r="O3808" s="511"/>
      <c r="P3808" s="602"/>
    </row>
    <row r="3809" ht="15.75" customHeight="1">
      <c r="A3809" s="1"/>
      <c r="B3809" s="511"/>
      <c r="C3809" s="604"/>
      <c r="D3809" s="513"/>
      <c r="E3809" s="514"/>
      <c r="F3809" s="514"/>
      <c r="G3809" s="514"/>
      <c r="H3809" s="514"/>
      <c r="I3809" s="514"/>
      <c r="J3809" s="511"/>
      <c r="K3809" s="511"/>
      <c r="L3809" s="511"/>
      <c r="M3809" s="511"/>
      <c r="N3809" s="511"/>
      <c r="O3809" s="511"/>
      <c r="P3809" s="602"/>
    </row>
    <row r="3810" ht="15.75" customHeight="1">
      <c r="A3810" s="1"/>
      <c r="B3810" s="511"/>
      <c r="C3810" s="604"/>
      <c r="D3810" s="513"/>
      <c r="E3810" s="514"/>
      <c r="F3810" s="514"/>
      <c r="G3810" s="514"/>
      <c r="H3810" s="514"/>
      <c r="I3810" s="514"/>
      <c r="J3810" s="511"/>
      <c r="K3810" s="511"/>
      <c r="L3810" s="511"/>
      <c r="M3810" s="511"/>
      <c r="N3810" s="511"/>
      <c r="O3810" s="511"/>
      <c r="P3810" s="602"/>
    </row>
    <row r="3811" ht="15.75" customHeight="1">
      <c r="A3811" s="1"/>
      <c r="B3811" s="511"/>
      <c r="C3811" s="604"/>
      <c r="D3811" s="513"/>
      <c r="E3811" s="514"/>
      <c r="F3811" s="514"/>
      <c r="G3811" s="514"/>
      <c r="H3811" s="514"/>
      <c r="I3811" s="514"/>
      <c r="J3811" s="511"/>
      <c r="K3811" s="511"/>
      <c r="L3811" s="511"/>
      <c r="M3811" s="511"/>
      <c r="N3811" s="511"/>
      <c r="O3811" s="511"/>
      <c r="P3811" s="602"/>
    </row>
    <row r="3812" ht="15.75" customHeight="1">
      <c r="A3812" s="1"/>
      <c r="B3812" s="511"/>
      <c r="C3812" s="604"/>
      <c r="D3812" s="513"/>
      <c r="E3812" s="514"/>
      <c r="F3812" s="514"/>
      <c r="G3812" s="514"/>
      <c r="H3812" s="514"/>
      <c r="I3812" s="514"/>
      <c r="J3812" s="511"/>
      <c r="K3812" s="511"/>
      <c r="L3812" s="511"/>
      <c r="M3812" s="511"/>
      <c r="N3812" s="511"/>
      <c r="O3812" s="511"/>
      <c r="P3812" s="602"/>
    </row>
    <row r="3813" ht="15.75" customHeight="1">
      <c r="A3813" s="1"/>
      <c r="B3813" s="511"/>
      <c r="C3813" s="604"/>
      <c r="D3813" s="513"/>
      <c r="E3813" s="514"/>
      <c r="F3813" s="514"/>
      <c r="G3813" s="514"/>
      <c r="H3813" s="514"/>
      <c r="I3813" s="514"/>
      <c r="J3813" s="511"/>
      <c r="K3813" s="511"/>
      <c r="L3813" s="511"/>
      <c r="M3813" s="511"/>
      <c r="N3813" s="511"/>
      <c r="O3813" s="511"/>
      <c r="P3813" s="602"/>
    </row>
    <row r="3814" ht="15.75" customHeight="1">
      <c r="A3814" s="1"/>
      <c r="B3814" s="511"/>
      <c r="C3814" s="604"/>
      <c r="D3814" s="513"/>
      <c r="E3814" s="514"/>
      <c r="F3814" s="514"/>
      <c r="G3814" s="514"/>
      <c r="H3814" s="514"/>
      <c r="I3814" s="514"/>
      <c r="J3814" s="511"/>
      <c r="K3814" s="511"/>
      <c r="L3814" s="511"/>
      <c r="M3814" s="511"/>
      <c r="N3814" s="511"/>
      <c r="O3814" s="511"/>
      <c r="P3814" s="602"/>
    </row>
    <row r="3815" ht="15.75" customHeight="1">
      <c r="A3815" s="1"/>
      <c r="B3815" s="511"/>
      <c r="C3815" s="604"/>
      <c r="D3815" s="513"/>
      <c r="E3815" s="514"/>
      <c r="F3815" s="514"/>
      <c r="G3815" s="514"/>
      <c r="H3815" s="514"/>
      <c r="I3815" s="514"/>
      <c r="J3815" s="511"/>
      <c r="K3815" s="511"/>
      <c r="L3815" s="511"/>
      <c r="M3815" s="511"/>
      <c r="N3815" s="511"/>
      <c r="O3815" s="511"/>
      <c r="P3815" s="602"/>
    </row>
    <row r="3816" ht="15.75" customHeight="1">
      <c r="A3816" s="1"/>
      <c r="B3816" s="511"/>
      <c r="C3816" s="604"/>
      <c r="D3816" s="513"/>
      <c r="E3816" s="514"/>
      <c r="F3816" s="514"/>
      <c r="G3816" s="514"/>
      <c r="H3816" s="514"/>
      <c r="I3816" s="514"/>
      <c r="J3816" s="511"/>
      <c r="K3816" s="511"/>
      <c r="L3816" s="511"/>
      <c r="M3816" s="511"/>
      <c r="N3816" s="511"/>
      <c r="O3816" s="511"/>
      <c r="P3816" s="602"/>
    </row>
    <row r="3817" ht="15.75" customHeight="1">
      <c r="A3817" s="1"/>
      <c r="B3817" s="511"/>
      <c r="C3817" s="604"/>
      <c r="D3817" s="513"/>
      <c r="E3817" s="514"/>
      <c r="F3817" s="514"/>
      <c r="G3817" s="514"/>
      <c r="H3817" s="514"/>
      <c r="I3817" s="514"/>
      <c r="J3817" s="511"/>
      <c r="K3817" s="511"/>
      <c r="L3817" s="511"/>
      <c r="M3817" s="511"/>
      <c r="N3817" s="511"/>
      <c r="O3817" s="511"/>
      <c r="P3817" s="602"/>
    </row>
    <row r="3818" ht="15.75" customHeight="1">
      <c r="A3818" s="1"/>
      <c r="B3818" s="511"/>
      <c r="C3818" s="604"/>
      <c r="D3818" s="513"/>
      <c r="E3818" s="514"/>
      <c r="F3818" s="514"/>
      <c r="G3818" s="514"/>
      <c r="H3818" s="514"/>
      <c r="I3818" s="514"/>
      <c r="J3818" s="511"/>
      <c r="K3818" s="511"/>
      <c r="L3818" s="511"/>
      <c r="M3818" s="511"/>
      <c r="N3818" s="511"/>
      <c r="O3818" s="511"/>
      <c r="P3818" s="602"/>
    </row>
    <row r="3819" ht="15.75" customHeight="1">
      <c r="A3819" s="1"/>
      <c r="B3819" s="511"/>
      <c r="C3819" s="604"/>
      <c r="D3819" s="513"/>
      <c r="E3819" s="514"/>
      <c r="F3819" s="514"/>
      <c r="G3819" s="514"/>
      <c r="H3819" s="514"/>
      <c r="I3819" s="514"/>
      <c r="J3819" s="511"/>
      <c r="K3819" s="511"/>
      <c r="L3819" s="511"/>
      <c r="M3819" s="511"/>
      <c r="N3819" s="511"/>
      <c r="O3819" s="511"/>
      <c r="P3819" s="602"/>
    </row>
    <row r="3820" ht="15.75" customHeight="1">
      <c r="A3820" s="1"/>
      <c r="B3820" s="511"/>
      <c r="C3820" s="604"/>
      <c r="D3820" s="513"/>
      <c r="E3820" s="514"/>
      <c r="F3820" s="514"/>
      <c r="G3820" s="514"/>
      <c r="H3820" s="514"/>
      <c r="I3820" s="514"/>
      <c r="J3820" s="511"/>
      <c r="K3820" s="511"/>
      <c r="L3820" s="511"/>
      <c r="M3820" s="511"/>
      <c r="N3820" s="511"/>
      <c r="O3820" s="511"/>
      <c r="P3820" s="602"/>
    </row>
    <row r="3821" ht="15.75" customHeight="1">
      <c r="A3821" s="1"/>
      <c r="B3821" s="511"/>
      <c r="C3821" s="604"/>
      <c r="D3821" s="513"/>
      <c r="E3821" s="514"/>
      <c r="F3821" s="514"/>
      <c r="G3821" s="514"/>
      <c r="H3821" s="514"/>
      <c r="I3821" s="514"/>
      <c r="J3821" s="511"/>
      <c r="K3821" s="511"/>
      <c r="L3821" s="511"/>
      <c r="M3821" s="511"/>
      <c r="N3821" s="511"/>
      <c r="O3821" s="511"/>
      <c r="P3821" s="602"/>
    </row>
    <row r="3822" ht="15.75" customHeight="1">
      <c r="A3822" s="1"/>
      <c r="B3822" s="511"/>
      <c r="C3822" s="603">
        <v>22.0</v>
      </c>
      <c r="D3822" s="513"/>
      <c r="E3822" s="514"/>
      <c r="F3822" s="514"/>
      <c r="G3822" s="514"/>
      <c r="H3822" s="514"/>
      <c r="I3822" s="514"/>
      <c r="J3822" s="511"/>
      <c r="K3822" s="511"/>
      <c r="L3822" s="511"/>
      <c r="M3822" s="511"/>
      <c r="N3822" s="511"/>
      <c r="O3822" s="511"/>
      <c r="P3822" s="602"/>
    </row>
    <row r="3823" ht="15.75" customHeight="1">
      <c r="A3823" s="1"/>
      <c r="B3823" s="511"/>
      <c r="C3823" s="604"/>
      <c r="D3823" s="513"/>
      <c r="E3823" s="514"/>
      <c r="F3823" s="514"/>
      <c r="G3823" s="514"/>
      <c r="H3823" s="514"/>
      <c r="I3823" s="514"/>
      <c r="J3823" s="511"/>
      <c r="K3823" s="511"/>
      <c r="L3823" s="511"/>
      <c r="M3823" s="511"/>
      <c r="N3823" s="511"/>
      <c r="O3823" s="511"/>
      <c r="P3823" s="602"/>
    </row>
    <row r="3824" ht="15.75" customHeight="1">
      <c r="A3824" s="1"/>
      <c r="B3824" s="511"/>
      <c r="C3824" s="604"/>
      <c r="D3824" s="513"/>
      <c r="E3824" s="514"/>
      <c r="F3824" s="514"/>
      <c r="G3824" s="514"/>
      <c r="H3824" s="514"/>
      <c r="I3824" s="514"/>
      <c r="J3824" s="511"/>
      <c r="K3824" s="511"/>
      <c r="L3824" s="511"/>
      <c r="M3824" s="511"/>
      <c r="N3824" s="511"/>
      <c r="O3824" s="511"/>
      <c r="P3824" s="602"/>
    </row>
    <row r="3825" ht="15.75" customHeight="1">
      <c r="A3825" s="1"/>
      <c r="B3825" s="511"/>
      <c r="C3825" s="604"/>
      <c r="D3825" s="513"/>
      <c r="E3825" s="514"/>
      <c r="F3825" s="514"/>
      <c r="G3825" s="514"/>
      <c r="H3825" s="514"/>
      <c r="I3825" s="514"/>
      <c r="J3825" s="511"/>
      <c r="K3825" s="511"/>
      <c r="L3825" s="511"/>
      <c r="M3825" s="511"/>
      <c r="N3825" s="511"/>
      <c r="O3825" s="511"/>
      <c r="P3825" s="602"/>
    </row>
    <row r="3826" ht="15.75" customHeight="1">
      <c r="A3826" s="1"/>
      <c r="B3826" s="511"/>
      <c r="C3826" s="604"/>
      <c r="D3826" s="513"/>
      <c r="E3826" s="514"/>
      <c r="F3826" s="514"/>
      <c r="G3826" s="514"/>
      <c r="H3826" s="514"/>
      <c r="I3826" s="514"/>
      <c r="J3826" s="511"/>
      <c r="K3826" s="511"/>
      <c r="L3826" s="511"/>
      <c r="M3826" s="511"/>
      <c r="N3826" s="511"/>
      <c r="O3826" s="511"/>
      <c r="P3826" s="602"/>
    </row>
    <row r="3827" ht="15.75" customHeight="1">
      <c r="A3827" s="1"/>
      <c r="B3827" s="511"/>
      <c r="C3827" s="604"/>
      <c r="D3827" s="513"/>
      <c r="E3827" s="514"/>
      <c r="F3827" s="514"/>
      <c r="G3827" s="514"/>
      <c r="H3827" s="514"/>
      <c r="I3827" s="514"/>
      <c r="J3827" s="511"/>
      <c r="K3827" s="511"/>
      <c r="L3827" s="511"/>
      <c r="M3827" s="511"/>
      <c r="N3827" s="511"/>
      <c r="O3827" s="511"/>
      <c r="P3827" s="602"/>
    </row>
    <row r="3828" ht="15.75" customHeight="1">
      <c r="A3828" s="1"/>
      <c r="B3828" s="511"/>
      <c r="C3828" s="604"/>
      <c r="D3828" s="513"/>
      <c r="E3828" s="514"/>
      <c r="F3828" s="514"/>
      <c r="G3828" s="514"/>
      <c r="H3828" s="514"/>
      <c r="I3828" s="514"/>
      <c r="J3828" s="511"/>
      <c r="K3828" s="511"/>
      <c r="L3828" s="511"/>
      <c r="M3828" s="511"/>
      <c r="N3828" s="511"/>
      <c r="O3828" s="511"/>
      <c r="P3828" s="602"/>
    </row>
    <row r="3829" ht="15.75" customHeight="1">
      <c r="A3829" s="1"/>
      <c r="B3829" s="511"/>
      <c r="C3829" s="604"/>
      <c r="D3829" s="513"/>
      <c r="E3829" s="514"/>
      <c r="F3829" s="514"/>
      <c r="G3829" s="514"/>
      <c r="H3829" s="514"/>
      <c r="I3829" s="514"/>
      <c r="J3829" s="511"/>
      <c r="K3829" s="511"/>
      <c r="L3829" s="511"/>
      <c r="M3829" s="511"/>
      <c r="N3829" s="511"/>
      <c r="O3829" s="511"/>
      <c r="P3829" s="602"/>
    </row>
    <row r="3830" ht="15.75" customHeight="1">
      <c r="A3830" s="1"/>
      <c r="B3830" s="511"/>
      <c r="C3830" s="604"/>
      <c r="D3830" s="513"/>
      <c r="E3830" s="514"/>
      <c r="F3830" s="514"/>
      <c r="G3830" s="514"/>
      <c r="H3830" s="514"/>
      <c r="I3830" s="514"/>
      <c r="J3830" s="511"/>
      <c r="K3830" s="511"/>
      <c r="L3830" s="511"/>
      <c r="M3830" s="511"/>
      <c r="N3830" s="511"/>
      <c r="O3830" s="511"/>
      <c r="P3830" s="602"/>
    </row>
    <row r="3831" ht="15.75" customHeight="1">
      <c r="A3831" s="1"/>
      <c r="B3831" s="511"/>
      <c r="C3831" s="604"/>
      <c r="D3831" s="513"/>
      <c r="E3831" s="514"/>
      <c r="F3831" s="514"/>
      <c r="G3831" s="514"/>
      <c r="H3831" s="514"/>
      <c r="I3831" s="514"/>
      <c r="J3831" s="511"/>
      <c r="K3831" s="511"/>
      <c r="L3831" s="511"/>
      <c r="M3831" s="511"/>
      <c r="N3831" s="511"/>
      <c r="O3831" s="511"/>
      <c r="P3831" s="602"/>
    </row>
    <row r="3832" ht="15.75" customHeight="1">
      <c r="A3832" s="1"/>
      <c r="B3832" s="511"/>
      <c r="C3832" s="604"/>
      <c r="D3832" s="513"/>
      <c r="E3832" s="514"/>
      <c r="F3832" s="514"/>
      <c r="G3832" s="514"/>
      <c r="H3832" s="514"/>
      <c r="I3832" s="514"/>
      <c r="J3832" s="511"/>
      <c r="K3832" s="511"/>
      <c r="L3832" s="511"/>
      <c r="M3832" s="511"/>
      <c r="N3832" s="511"/>
      <c r="O3832" s="511"/>
      <c r="P3832" s="602"/>
    </row>
    <row r="3833" ht="15.75" customHeight="1">
      <c r="A3833" s="1"/>
      <c r="B3833" s="511"/>
      <c r="C3833" s="604"/>
      <c r="D3833" s="513"/>
      <c r="E3833" s="514"/>
      <c r="F3833" s="514"/>
      <c r="G3833" s="514"/>
      <c r="H3833" s="514"/>
      <c r="I3833" s="514"/>
      <c r="J3833" s="511"/>
      <c r="K3833" s="511"/>
      <c r="L3833" s="511"/>
      <c r="M3833" s="511"/>
      <c r="N3833" s="511"/>
      <c r="O3833" s="511"/>
      <c r="P3833" s="602"/>
    </row>
    <row r="3834" ht="15.75" customHeight="1">
      <c r="A3834" s="1"/>
      <c r="B3834" s="511"/>
      <c r="C3834" s="604"/>
      <c r="D3834" s="513"/>
      <c r="E3834" s="514"/>
      <c r="F3834" s="514"/>
      <c r="G3834" s="514"/>
      <c r="H3834" s="514"/>
      <c r="I3834" s="514"/>
      <c r="J3834" s="511"/>
      <c r="K3834" s="511"/>
      <c r="L3834" s="511"/>
      <c r="M3834" s="511"/>
      <c r="N3834" s="511"/>
      <c r="O3834" s="511"/>
      <c r="P3834" s="602"/>
    </row>
    <row r="3835" ht="15.75" customHeight="1">
      <c r="A3835" s="1"/>
      <c r="B3835" s="511"/>
      <c r="C3835" s="604"/>
      <c r="D3835" s="513"/>
      <c r="E3835" s="514"/>
      <c r="F3835" s="514"/>
      <c r="G3835" s="514"/>
      <c r="H3835" s="514"/>
      <c r="I3835" s="514"/>
      <c r="J3835" s="511"/>
      <c r="K3835" s="511"/>
      <c r="L3835" s="511"/>
      <c r="M3835" s="511"/>
      <c r="N3835" s="511"/>
      <c r="O3835" s="511"/>
      <c r="P3835" s="602"/>
    </row>
    <row r="3836" ht="15.75" customHeight="1">
      <c r="A3836" s="1"/>
      <c r="B3836" s="511"/>
      <c r="C3836" s="603">
        <v>22.25</v>
      </c>
      <c r="D3836" s="513"/>
      <c r="E3836" s="514"/>
      <c r="F3836" s="514"/>
      <c r="G3836" s="514"/>
      <c r="H3836" s="514"/>
      <c r="I3836" s="514"/>
      <c r="J3836" s="511"/>
      <c r="K3836" s="511"/>
      <c r="L3836" s="511"/>
      <c r="M3836" s="511"/>
      <c r="N3836" s="511"/>
      <c r="O3836" s="511"/>
      <c r="P3836" s="602"/>
    </row>
    <row r="3837" ht="15.75" customHeight="1">
      <c r="A3837" s="1"/>
      <c r="B3837" s="511"/>
      <c r="C3837" s="604"/>
      <c r="D3837" s="513"/>
      <c r="E3837" s="514"/>
      <c r="F3837" s="514"/>
      <c r="G3837" s="514"/>
      <c r="H3837" s="514"/>
      <c r="I3837" s="514"/>
      <c r="J3837" s="511"/>
      <c r="K3837" s="511"/>
      <c r="L3837" s="511"/>
      <c r="M3837" s="511"/>
      <c r="N3837" s="511"/>
      <c r="O3837" s="511"/>
      <c r="P3837" s="602"/>
    </row>
    <row r="3838" ht="15.75" customHeight="1">
      <c r="A3838" s="1"/>
      <c r="B3838" s="511"/>
      <c r="C3838" s="604"/>
      <c r="D3838" s="513"/>
      <c r="E3838" s="514"/>
      <c r="F3838" s="514"/>
      <c r="G3838" s="514"/>
      <c r="H3838" s="514"/>
      <c r="I3838" s="514"/>
      <c r="J3838" s="511"/>
      <c r="K3838" s="511"/>
      <c r="L3838" s="511"/>
      <c r="M3838" s="511"/>
      <c r="N3838" s="511"/>
      <c r="O3838" s="511"/>
      <c r="P3838" s="602"/>
    </row>
    <row r="3839" ht="15.75" customHeight="1">
      <c r="A3839" s="1"/>
      <c r="B3839" s="511"/>
      <c r="C3839" s="604"/>
      <c r="D3839" s="513"/>
      <c r="E3839" s="514"/>
      <c r="F3839" s="514"/>
      <c r="G3839" s="514"/>
      <c r="H3839" s="514"/>
      <c r="I3839" s="514"/>
      <c r="J3839" s="511"/>
      <c r="K3839" s="511"/>
      <c r="L3839" s="511"/>
      <c r="M3839" s="511"/>
      <c r="N3839" s="511"/>
      <c r="O3839" s="511"/>
      <c r="P3839" s="602"/>
    </row>
    <row r="3840" ht="15.75" customHeight="1">
      <c r="A3840" s="1"/>
      <c r="B3840" s="511"/>
      <c r="C3840" s="604"/>
      <c r="D3840" s="513"/>
      <c r="E3840" s="514"/>
      <c r="F3840" s="514"/>
      <c r="G3840" s="514"/>
      <c r="H3840" s="514"/>
      <c r="I3840" s="514"/>
      <c r="J3840" s="511"/>
      <c r="K3840" s="511"/>
      <c r="L3840" s="511"/>
      <c r="M3840" s="511"/>
      <c r="N3840" s="511"/>
      <c r="O3840" s="511"/>
      <c r="P3840" s="602"/>
    </row>
    <row r="3841" ht="15.75" customHeight="1">
      <c r="A3841" s="1"/>
      <c r="B3841" s="511"/>
      <c r="C3841" s="604"/>
      <c r="D3841" s="513"/>
      <c r="E3841" s="514"/>
      <c r="F3841" s="514"/>
      <c r="G3841" s="514"/>
      <c r="H3841" s="514"/>
      <c r="I3841" s="514"/>
      <c r="J3841" s="511"/>
      <c r="K3841" s="511"/>
      <c r="L3841" s="511"/>
      <c r="M3841" s="511"/>
      <c r="N3841" s="511"/>
      <c r="O3841" s="511"/>
      <c r="P3841" s="602"/>
    </row>
    <row r="3842" ht="15.75" customHeight="1">
      <c r="A3842" s="1"/>
      <c r="B3842" s="511"/>
      <c r="C3842" s="604"/>
      <c r="D3842" s="513"/>
      <c r="E3842" s="514"/>
      <c r="F3842" s="514"/>
      <c r="G3842" s="514"/>
      <c r="H3842" s="514"/>
      <c r="I3842" s="514"/>
      <c r="J3842" s="511"/>
      <c r="K3842" s="511"/>
      <c r="L3842" s="511"/>
      <c r="M3842" s="511"/>
      <c r="N3842" s="511"/>
      <c r="O3842" s="511"/>
      <c r="P3842" s="602"/>
    </row>
    <row r="3843" ht="15.75" customHeight="1">
      <c r="A3843" s="1"/>
      <c r="B3843" s="511"/>
      <c r="C3843" s="604"/>
      <c r="D3843" s="513"/>
      <c r="E3843" s="514"/>
      <c r="F3843" s="514"/>
      <c r="G3843" s="514"/>
      <c r="H3843" s="514"/>
      <c r="I3843" s="514"/>
      <c r="J3843" s="511"/>
      <c r="K3843" s="511"/>
      <c r="L3843" s="511"/>
      <c r="M3843" s="511"/>
      <c r="N3843" s="511"/>
      <c r="O3843" s="511"/>
      <c r="P3843" s="602"/>
    </row>
    <row r="3844" ht="15.75" customHeight="1">
      <c r="A3844" s="1"/>
      <c r="B3844" s="511"/>
      <c r="C3844" s="604"/>
      <c r="D3844" s="513"/>
      <c r="E3844" s="514"/>
      <c r="F3844" s="514"/>
      <c r="G3844" s="514"/>
      <c r="H3844" s="514"/>
      <c r="I3844" s="514"/>
      <c r="J3844" s="511"/>
      <c r="K3844" s="511"/>
      <c r="L3844" s="511"/>
      <c r="M3844" s="511"/>
      <c r="N3844" s="511"/>
      <c r="O3844" s="511"/>
      <c r="P3844" s="602"/>
    </row>
    <row r="3845" ht="15.75" customHeight="1">
      <c r="A3845" s="1"/>
      <c r="B3845" s="511"/>
      <c r="C3845" s="604"/>
      <c r="D3845" s="513"/>
      <c r="E3845" s="514"/>
      <c r="F3845" s="514"/>
      <c r="G3845" s="514"/>
      <c r="H3845" s="514"/>
      <c r="I3845" s="514"/>
      <c r="J3845" s="511"/>
      <c r="K3845" s="511"/>
      <c r="L3845" s="511"/>
      <c r="M3845" s="511"/>
      <c r="N3845" s="511"/>
      <c r="O3845" s="511"/>
      <c r="P3845" s="602"/>
    </row>
    <row r="3846" ht="15.75" customHeight="1">
      <c r="A3846" s="1"/>
      <c r="B3846" s="511"/>
      <c r="C3846" s="604"/>
      <c r="D3846" s="513"/>
      <c r="E3846" s="514"/>
      <c r="F3846" s="514"/>
      <c r="G3846" s="514"/>
      <c r="H3846" s="514"/>
      <c r="I3846" s="514"/>
      <c r="J3846" s="511"/>
      <c r="K3846" s="511"/>
      <c r="L3846" s="511"/>
      <c r="M3846" s="511"/>
      <c r="N3846" s="511"/>
      <c r="O3846" s="511"/>
      <c r="P3846" s="602"/>
    </row>
    <row r="3847" ht="15.75" customHeight="1">
      <c r="A3847" s="1"/>
      <c r="B3847" s="511"/>
      <c r="C3847" s="604"/>
      <c r="D3847" s="513"/>
      <c r="E3847" s="514"/>
      <c r="F3847" s="514"/>
      <c r="G3847" s="514"/>
      <c r="H3847" s="514"/>
      <c r="I3847" s="514"/>
      <c r="J3847" s="511"/>
      <c r="K3847" s="511"/>
      <c r="L3847" s="511"/>
      <c r="M3847" s="511"/>
      <c r="N3847" s="511"/>
      <c r="O3847" s="511"/>
      <c r="P3847" s="602"/>
    </row>
    <row r="3848" ht="15.75" customHeight="1">
      <c r="A3848" s="1"/>
      <c r="B3848" s="511"/>
      <c r="C3848" s="604"/>
      <c r="D3848" s="513"/>
      <c r="E3848" s="514"/>
      <c r="F3848" s="514"/>
      <c r="G3848" s="514"/>
      <c r="H3848" s="514"/>
      <c r="I3848" s="514"/>
      <c r="J3848" s="511"/>
      <c r="K3848" s="511"/>
      <c r="L3848" s="511"/>
      <c r="M3848" s="511"/>
      <c r="N3848" s="511"/>
      <c r="O3848" s="511"/>
      <c r="P3848" s="602"/>
    </row>
    <row r="3849" ht="15.75" customHeight="1">
      <c r="A3849" s="1"/>
      <c r="B3849" s="511"/>
      <c r="C3849" s="604"/>
      <c r="D3849" s="513"/>
      <c r="E3849" s="514"/>
      <c r="F3849" s="514"/>
      <c r="G3849" s="514"/>
      <c r="H3849" s="514"/>
      <c r="I3849" s="514"/>
      <c r="J3849" s="511"/>
      <c r="K3849" s="511"/>
      <c r="L3849" s="511"/>
      <c r="M3849" s="511"/>
      <c r="N3849" s="511"/>
      <c r="O3849" s="511"/>
      <c r="P3849" s="602"/>
    </row>
    <row r="3850" ht="15.75" customHeight="1">
      <c r="A3850" s="1"/>
      <c r="B3850" s="511"/>
      <c r="C3850" s="603">
        <v>21.9</v>
      </c>
      <c r="D3850" s="513"/>
      <c r="E3850" s="514"/>
      <c r="F3850" s="514"/>
      <c r="G3850" s="514"/>
      <c r="H3850" s="514"/>
      <c r="I3850" s="514"/>
      <c r="J3850" s="511"/>
      <c r="K3850" s="511"/>
      <c r="L3850" s="511"/>
      <c r="M3850" s="511"/>
      <c r="N3850" s="511"/>
      <c r="O3850" s="511"/>
      <c r="P3850" s="602"/>
    </row>
    <row r="3851" ht="15.75" customHeight="1">
      <c r="A3851" s="1"/>
      <c r="B3851" s="511"/>
      <c r="C3851" s="604"/>
      <c r="D3851" s="513"/>
      <c r="E3851" s="514"/>
      <c r="F3851" s="514"/>
      <c r="G3851" s="514"/>
      <c r="H3851" s="514"/>
      <c r="I3851" s="514"/>
      <c r="J3851" s="511"/>
      <c r="K3851" s="511"/>
      <c r="L3851" s="511"/>
      <c r="M3851" s="511"/>
      <c r="N3851" s="511"/>
      <c r="O3851" s="511"/>
      <c r="P3851" s="602"/>
    </row>
    <row r="3852" ht="15.75" customHeight="1">
      <c r="A3852" s="1"/>
      <c r="B3852" s="511"/>
      <c r="C3852" s="604"/>
      <c r="D3852" s="513"/>
      <c r="E3852" s="514"/>
      <c r="F3852" s="514"/>
      <c r="G3852" s="514"/>
      <c r="H3852" s="514"/>
      <c r="I3852" s="514"/>
      <c r="J3852" s="511"/>
      <c r="K3852" s="511"/>
      <c r="L3852" s="511"/>
      <c r="M3852" s="511"/>
      <c r="N3852" s="511"/>
      <c r="O3852" s="511"/>
      <c r="P3852" s="602"/>
    </row>
    <row r="3853" ht="15.75" customHeight="1">
      <c r="A3853" s="1"/>
      <c r="B3853" s="511"/>
      <c r="C3853" s="604"/>
      <c r="D3853" s="513"/>
      <c r="E3853" s="514"/>
      <c r="F3853" s="514"/>
      <c r="G3853" s="514"/>
      <c r="H3853" s="514"/>
      <c r="I3853" s="514"/>
      <c r="J3853" s="511"/>
      <c r="K3853" s="511"/>
      <c r="L3853" s="511"/>
      <c r="M3853" s="511"/>
      <c r="N3853" s="511"/>
      <c r="O3853" s="511"/>
      <c r="P3853" s="602"/>
    </row>
    <row r="3854" ht="15.75" customHeight="1">
      <c r="A3854" s="1"/>
      <c r="B3854" s="511"/>
      <c r="C3854" s="604"/>
      <c r="D3854" s="513"/>
      <c r="E3854" s="514"/>
      <c r="F3854" s="514"/>
      <c r="G3854" s="514"/>
      <c r="H3854" s="514"/>
      <c r="I3854" s="514"/>
      <c r="J3854" s="511"/>
      <c r="K3854" s="511"/>
      <c r="L3854" s="511"/>
      <c r="M3854" s="511"/>
      <c r="N3854" s="511"/>
      <c r="O3854" s="511"/>
      <c r="P3854" s="602"/>
    </row>
    <row r="3855" ht="15.75" customHeight="1">
      <c r="A3855" s="1"/>
      <c r="B3855" s="511"/>
      <c r="C3855" s="604"/>
      <c r="D3855" s="513"/>
      <c r="E3855" s="514"/>
      <c r="F3855" s="514"/>
      <c r="G3855" s="514"/>
      <c r="H3855" s="514"/>
      <c r="I3855" s="514"/>
      <c r="J3855" s="511"/>
      <c r="K3855" s="511"/>
      <c r="L3855" s="511"/>
      <c r="M3855" s="511"/>
      <c r="N3855" s="511"/>
      <c r="O3855" s="511"/>
      <c r="P3855" s="602"/>
    </row>
    <row r="3856" ht="15.75" customHeight="1">
      <c r="A3856" s="1"/>
      <c r="B3856" s="511"/>
      <c r="C3856" s="604"/>
      <c r="D3856" s="513"/>
      <c r="E3856" s="514"/>
      <c r="F3856" s="514"/>
      <c r="G3856" s="514"/>
      <c r="H3856" s="514"/>
      <c r="I3856" s="514"/>
      <c r="J3856" s="511"/>
      <c r="K3856" s="511"/>
      <c r="L3856" s="511"/>
      <c r="M3856" s="511"/>
      <c r="N3856" s="511"/>
      <c r="O3856" s="511"/>
      <c r="P3856" s="602"/>
    </row>
    <row r="3857" ht="15.75" customHeight="1">
      <c r="A3857" s="1"/>
      <c r="B3857" s="511"/>
      <c r="C3857" s="604"/>
      <c r="D3857" s="513"/>
      <c r="E3857" s="514"/>
      <c r="F3857" s="514"/>
      <c r="G3857" s="514"/>
      <c r="H3857" s="514"/>
      <c r="I3857" s="514"/>
      <c r="J3857" s="511"/>
      <c r="K3857" s="511"/>
      <c r="L3857" s="511"/>
      <c r="M3857" s="511"/>
      <c r="N3857" s="511"/>
      <c r="O3857" s="511"/>
      <c r="P3857" s="602"/>
    </row>
    <row r="3858" ht="15.75" customHeight="1">
      <c r="A3858" s="1"/>
      <c r="B3858" s="511"/>
      <c r="C3858" s="604"/>
      <c r="D3858" s="513"/>
      <c r="E3858" s="514"/>
      <c r="F3858" s="514"/>
      <c r="G3858" s="514"/>
      <c r="H3858" s="514"/>
      <c r="I3858" s="514"/>
      <c r="J3858" s="511"/>
      <c r="K3858" s="511"/>
      <c r="L3858" s="511"/>
      <c r="M3858" s="511"/>
      <c r="N3858" s="511"/>
      <c r="O3858" s="511"/>
      <c r="P3858" s="602"/>
    </row>
    <row r="3859" ht="15.75" customHeight="1">
      <c r="A3859" s="1"/>
      <c r="B3859" s="511"/>
      <c r="C3859" s="604"/>
      <c r="D3859" s="513"/>
      <c r="E3859" s="514"/>
      <c r="F3859" s="514"/>
      <c r="G3859" s="514"/>
      <c r="H3859" s="514"/>
      <c r="I3859" s="514"/>
      <c r="J3859" s="511"/>
      <c r="K3859" s="511"/>
      <c r="L3859" s="511"/>
      <c r="M3859" s="511"/>
      <c r="N3859" s="511"/>
      <c r="O3859" s="511"/>
      <c r="P3859" s="602"/>
    </row>
    <row r="3860" ht="15.75" customHeight="1">
      <c r="A3860" s="1"/>
      <c r="B3860" s="511"/>
      <c r="C3860" s="604"/>
      <c r="D3860" s="513"/>
      <c r="E3860" s="514"/>
      <c r="F3860" s="514"/>
      <c r="G3860" s="514"/>
      <c r="H3860" s="514"/>
      <c r="I3860" s="514"/>
      <c r="J3860" s="511"/>
      <c r="K3860" s="511"/>
      <c r="L3860" s="511"/>
      <c r="M3860" s="511"/>
      <c r="N3860" s="511"/>
      <c r="O3860" s="511"/>
      <c r="P3860" s="602"/>
    </row>
    <row r="3861" ht="15.75" customHeight="1">
      <c r="A3861" s="1"/>
      <c r="B3861" s="511"/>
      <c r="C3861" s="604"/>
      <c r="D3861" s="513"/>
      <c r="E3861" s="514"/>
      <c r="F3861" s="514"/>
      <c r="G3861" s="514"/>
      <c r="H3861" s="514"/>
      <c r="I3861" s="514"/>
      <c r="J3861" s="511"/>
      <c r="K3861" s="511"/>
      <c r="L3861" s="511"/>
      <c r="M3861" s="511"/>
      <c r="N3861" s="511"/>
      <c r="O3861" s="511"/>
      <c r="P3861" s="602"/>
    </row>
    <row r="3862" ht="15.75" customHeight="1">
      <c r="A3862" s="1"/>
      <c r="B3862" s="511"/>
      <c r="C3862" s="604"/>
      <c r="D3862" s="513"/>
      <c r="E3862" s="514"/>
      <c r="F3862" s="514"/>
      <c r="G3862" s="514"/>
      <c r="H3862" s="514"/>
      <c r="I3862" s="514"/>
      <c r="J3862" s="511"/>
      <c r="K3862" s="511"/>
      <c r="L3862" s="511"/>
      <c r="M3862" s="511"/>
      <c r="N3862" s="511"/>
      <c r="O3862" s="511"/>
      <c r="P3862" s="602"/>
    </row>
    <row r="3863" ht="15.75" customHeight="1">
      <c r="A3863" s="1"/>
      <c r="B3863" s="511"/>
      <c r="C3863" s="604"/>
      <c r="D3863" s="513"/>
      <c r="E3863" s="514"/>
      <c r="F3863" s="514"/>
      <c r="G3863" s="514"/>
      <c r="H3863" s="514"/>
      <c r="I3863" s="514"/>
      <c r="J3863" s="511"/>
      <c r="K3863" s="511"/>
      <c r="L3863" s="511"/>
      <c r="M3863" s="511"/>
      <c r="N3863" s="511"/>
      <c r="O3863" s="511"/>
      <c r="P3863" s="602"/>
    </row>
    <row r="3864" ht="15.75" customHeight="1">
      <c r="A3864" s="1"/>
      <c r="B3864" s="511"/>
      <c r="C3864" s="603">
        <v>8.25</v>
      </c>
      <c r="D3864" s="513"/>
      <c r="E3864" s="514"/>
      <c r="F3864" s="514"/>
      <c r="G3864" s="514"/>
      <c r="H3864" s="514"/>
      <c r="I3864" s="514"/>
      <c r="J3864" s="511"/>
      <c r="K3864" s="511"/>
      <c r="L3864" s="511"/>
      <c r="M3864" s="511"/>
      <c r="N3864" s="511"/>
      <c r="O3864" s="511"/>
      <c r="P3864" s="602"/>
    </row>
    <row r="3865" ht="15.75" customHeight="1">
      <c r="A3865" s="1"/>
      <c r="B3865" s="511"/>
      <c r="C3865" s="604"/>
      <c r="D3865" s="513"/>
      <c r="E3865" s="514"/>
      <c r="F3865" s="514"/>
      <c r="G3865" s="514"/>
      <c r="H3865" s="514"/>
      <c r="I3865" s="514"/>
      <c r="J3865" s="511"/>
      <c r="K3865" s="511"/>
      <c r="L3865" s="511"/>
      <c r="M3865" s="511"/>
      <c r="N3865" s="511"/>
      <c r="O3865" s="511"/>
      <c r="P3865" s="602"/>
    </row>
    <row r="3866" ht="15.75" customHeight="1">
      <c r="A3866" s="1"/>
      <c r="B3866" s="511"/>
      <c r="C3866" s="604"/>
      <c r="D3866" s="513"/>
      <c r="E3866" s="514"/>
      <c r="F3866" s="514"/>
      <c r="G3866" s="514"/>
      <c r="H3866" s="514"/>
      <c r="I3866" s="514"/>
      <c r="J3866" s="511"/>
      <c r="K3866" s="511"/>
      <c r="L3866" s="511"/>
      <c r="M3866" s="511"/>
      <c r="N3866" s="511"/>
      <c r="O3866" s="511"/>
      <c r="P3866" s="602"/>
    </row>
    <row r="3867" ht="15.75" customHeight="1">
      <c r="A3867" s="1"/>
      <c r="B3867" s="511"/>
      <c r="C3867" s="604"/>
      <c r="D3867" s="513"/>
      <c r="E3867" s="514"/>
      <c r="F3867" s="514"/>
      <c r="G3867" s="514"/>
      <c r="H3867" s="514"/>
      <c r="I3867" s="514"/>
      <c r="J3867" s="511"/>
      <c r="K3867" s="511"/>
      <c r="L3867" s="511"/>
      <c r="M3867" s="511"/>
      <c r="N3867" s="511"/>
      <c r="O3867" s="511"/>
      <c r="P3867" s="602"/>
    </row>
    <row r="3868" ht="15.75" customHeight="1">
      <c r="A3868" s="1"/>
      <c r="B3868" s="511"/>
      <c r="C3868" s="604"/>
      <c r="D3868" s="513"/>
      <c r="E3868" s="514"/>
      <c r="F3868" s="514"/>
      <c r="G3868" s="514"/>
      <c r="H3868" s="514"/>
      <c r="I3868" s="514"/>
      <c r="J3868" s="511"/>
      <c r="K3868" s="511"/>
      <c r="L3868" s="511"/>
      <c r="M3868" s="511"/>
      <c r="N3868" s="511"/>
      <c r="O3868" s="511"/>
      <c r="P3868" s="602"/>
    </row>
    <row r="3869" ht="15.75" customHeight="1">
      <c r="A3869" s="1"/>
      <c r="B3869" s="511"/>
      <c r="C3869" s="604"/>
      <c r="D3869" s="513"/>
      <c r="E3869" s="514"/>
      <c r="F3869" s="514"/>
      <c r="G3869" s="514"/>
      <c r="H3869" s="514"/>
      <c r="I3869" s="514"/>
      <c r="J3869" s="511"/>
      <c r="K3869" s="511"/>
      <c r="L3869" s="511"/>
      <c r="M3869" s="511"/>
      <c r="N3869" s="511"/>
      <c r="O3869" s="511"/>
      <c r="P3869" s="602"/>
    </row>
    <row r="3870" ht="15.75" customHeight="1">
      <c r="A3870" s="1"/>
      <c r="B3870" s="511"/>
      <c r="C3870" s="604"/>
      <c r="D3870" s="513"/>
      <c r="E3870" s="514"/>
      <c r="F3870" s="514"/>
      <c r="G3870" s="514"/>
      <c r="H3870" s="514"/>
      <c r="I3870" s="514"/>
      <c r="J3870" s="511"/>
      <c r="K3870" s="511"/>
      <c r="L3870" s="511"/>
      <c r="M3870" s="511"/>
      <c r="N3870" s="511"/>
      <c r="O3870" s="511"/>
      <c r="P3870" s="602"/>
    </row>
    <row r="3871" ht="15.75" customHeight="1">
      <c r="A3871" s="1"/>
      <c r="B3871" s="511"/>
      <c r="C3871" s="604"/>
      <c r="D3871" s="513"/>
      <c r="E3871" s="514"/>
      <c r="F3871" s="514"/>
      <c r="G3871" s="514"/>
      <c r="H3871" s="514"/>
      <c r="I3871" s="514"/>
      <c r="J3871" s="511"/>
      <c r="K3871" s="511"/>
      <c r="L3871" s="511"/>
      <c r="M3871" s="511"/>
      <c r="N3871" s="511"/>
      <c r="O3871" s="511"/>
      <c r="P3871" s="602"/>
    </row>
    <row r="3872" ht="15.75" customHeight="1">
      <c r="A3872" s="1"/>
      <c r="B3872" s="511"/>
      <c r="C3872" s="604"/>
      <c r="D3872" s="513"/>
      <c r="E3872" s="514"/>
      <c r="F3872" s="514"/>
      <c r="G3872" s="514"/>
      <c r="H3872" s="514"/>
      <c r="I3872" s="514"/>
      <c r="J3872" s="511"/>
      <c r="K3872" s="511"/>
      <c r="L3872" s="511"/>
      <c r="M3872" s="511"/>
      <c r="N3872" s="511"/>
      <c r="O3872" s="511"/>
      <c r="P3872" s="602"/>
    </row>
    <row r="3873" ht="15.75" customHeight="1">
      <c r="A3873" s="1"/>
      <c r="B3873" s="511"/>
      <c r="C3873" s="604"/>
      <c r="D3873" s="513"/>
      <c r="E3873" s="514"/>
      <c r="F3873" s="514"/>
      <c r="G3873" s="514"/>
      <c r="H3873" s="514"/>
      <c r="I3873" s="514"/>
      <c r="J3873" s="511"/>
      <c r="K3873" s="511"/>
      <c r="L3873" s="511"/>
      <c r="M3873" s="511"/>
      <c r="N3873" s="511"/>
      <c r="O3873" s="511"/>
      <c r="P3873" s="602"/>
    </row>
    <row r="3874" ht="15.75" customHeight="1">
      <c r="A3874" s="1"/>
      <c r="B3874" s="511"/>
      <c r="C3874" s="604"/>
      <c r="D3874" s="513"/>
      <c r="E3874" s="514"/>
      <c r="F3874" s="514"/>
      <c r="G3874" s="514"/>
      <c r="H3874" s="514"/>
      <c r="I3874" s="514"/>
      <c r="J3874" s="511"/>
      <c r="K3874" s="511"/>
      <c r="L3874" s="511"/>
      <c r="M3874" s="511"/>
      <c r="N3874" s="511"/>
      <c r="O3874" s="511"/>
      <c r="P3874" s="602"/>
    </row>
    <row r="3875" ht="15.75" customHeight="1">
      <c r="A3875" s="1"/>
      <c r="B3875" s="511"/>
      <c r="C3875" s="604"/>
      <c r="D3875" s="513"/>
      <c r="E3875" s="514"/>
      <c r="F3875" s="514"/>
      <c r="G3875" s="514"/>
      <c r="H3875" s="514"/>
      <c r="I3875" s="514"/>
      <c r="J3875" s="511"/>
      <c r="K3875" s="511"/>
      <c r="L3875" s="511"/>
      <c r="M3875" s="511"/>
      <c r="N3875" s="511"/>
      <c r="O3875" s="511"/>
      <c r="P3875" s="602"/>
    </row>
    <row r="3876" ht="15.75" customHeight="1">
      <c r="A3876" s="1"/>
      <c r="B3876" s="511"/>
      <c r="C3876" s="604"/>
      <c r="D3876" s="513"/>
      <c r="E3876" s="514"/>
      <c r="F3876" s="514"/>
      <c r="G3876" s="514"/>
      <c r="H3876" s="514"/>
      <c r="I3876" s="514"/>
      <c r="J3876" s="511"/>
      <c r="K3876" s="511"/>
      <c r="L3876" s="511"/>
      <c r="M3876" s="511"/>
      <c r="N3876" s="511"/>
      <c r="O3876" s="511"/>
      <c r="P3876" s="602"/>
    </row>
    <row r="3877" ht="15.75" customHeight="1">
      <c r="A3877" s="1"/>
      <c r="B3877" s="511"/>
      <c r="C3877" s="604"/>
      <c r="D3877" s="513"/>
      <c r="E3877" s="514"/>
      <c r="F3877" s="514"/>
      <c r="G3877" s="514"/>
      <c r="H3877" s="514"/>
      <c r="I3877" s="514"/>
      <c r="J3877" s="511"/>
      <c r="K3877" s="511"/>
      <c r="L3877" s="511"/>
      <c r="M3877" s="511"/>
      <c r="N3877" s="511"/>
      <c r="O3877" s="511"/>
      <c r="P3877" s="602"/>
    </row>
    <row r="3878" ht="15.75" customHeight="1">
      <c r="A3878" s="1"/>
      <c r="B3878" s="511"/>
      <c r="C3878" s="603">
        <v>22.1</v>
      </c>
      <c r="D3878" s="513"/>
      <c r="E3878" s="514"/>
      <c r="F3878" s="514"/>
      <c r="G3878" s="514"/>
      <c r="H3878" s="514"/>
      <c r="I3878" s="514"/>
      <c r="J3878" s="511"/>
      <c r="K3878" s="511"/>
      <c r="L3878" s="511"/>
      <c r="M3878" s="511"/>
      <c r="N3878" s="511"/>
      <c r="O3878" s="511"/>
      <c r="P3878" s="602"/>
    </row>
    <row r="3879" ht="15.75" customHeight="1">
      <c r="A3879" s="1"/>
      <c r="B3879" s="511"/>
      <c r="C3879" s="604"/>
      <c r="D3879" s="513"/>
      <c r="E3879" s="514"/>
      <c r="F3879" s="514"/>
      <c r="G3879" s="514"/>
      <c r="H3879" s="514"/>
      <c r="I3879" s="514"/>
      <c r="J3879" s="511"/>
      <c r="K3879" s="511"/>
      <c r="L3879" s="511"/>
      <c r="M3879" s="511"/>
      <c r="N3879" s="511"/>
      <c r="O3879" s="511"/>
      <c r="P3879" s="602"/>
    </row>
    <row r="3880" ht="15.75" customHeight="1">
      <c r="A3880" s="1"/>
      <c r="B3880" s="511"/>
      <c r="C3880" s="604"/>
      <c r="D3880" s="513"/>
      <c r="E3880" s="514"/>
      <c r="F3880" s="514"/>
      <c r="G3880" s="514"/>
      <c r="H3880" s="514"/>
      <c r="I3880" s="514"/>
      <c r="J3880" s="511"/>
      <c r="K3880" s="511"/>
      <c r="L3880" s="511"/>
      <c r="M3880" s="511"/>
      <c r="N3880" s="511"/>
      <c r="O3880" s="511"/>
      <c r="P3880" s="602"/>
    </row>
    <row r="3881" ht="15.75" customHeight="1">
      <c r="A3881" s="1"/>
      <c r="B3881" s="511"/>
      <c r="C3881" s="604"/>
      <c r="D3881" s="513"/>
      <c r="E3881" s="514"/>
      <c r="F3881" s="514"/>
      <c r="G3881" s="514"/>
      <c r="H3881" s="514"/>
      <c r="I3881" s="514"/>
      <c r="J3881" s="511"/>
      <c r="K3881" s="511"/>
      <c r="L3881" s="511"/>
      <c r="M3881" s="511"/>
      <c r="N3881" s="511"/>
      <c r="O3881" s="511"/>
      <c r="P3881" s="602"/>
    </row>
    <row r="3882" ht="15.75" customHeight="1">
      <c r="A3882" s="1"/>
      <c r="B3882" s="511"/>
      <c r="C3882" s="604"/>
      <c r="D3882" s="513"/>
      <c r="E3882" s="514"/>
      <c r="F3882" s="514"/>
      <c r="G3882" s="514"/>
      <c r="H3882" s="514"/>
      <c r="I3882" s="514"/>
      <c r="J3882" s="511"/>
      <c r="K3882" s="511"/>
      <c r="L3882" s="511"/>
      <c r="M3882" s="511"/>
      <c r="N3882" s="511"/>
      <c r="O3882" s="511"/>
      <c r="P3882" s="602"/>
    </row>
    <row r="3883" ht="15.75" customHeight="1">
      <c r="A3883" s="1"/>
      <c r="B3883" s="511"/>
      <c r="C3883" s="604"/>
      <c r="D3883" s="513"/>
      <c r="E3883" s="514"/>
      <c r="F3883" s="514"/>
      <c r="G3883" s="514"/>
      <c r="H3883" s="514"/>
      <c r="I3883" s="514"/>
      <c r="J3883" s="511"/>
      <c r="K3883" s="511"/>
      <c r="L3883" s="511"/>
      <c r="M3883" s="511"/>
      <c r="N3883" s="511"/>
      <c r="O3883" s="511"/>
      <c r="P3883" s="602"/>
    </row>
    <row r="3884" ht="15.75" customHeight="1">
      <c r="A3884" s="1"/>
      <c r="B3884" s="511"/>
      <c r="C3884" s="604"/>
      <c r="D3884" s="513"/>
      <c r="E3884" s="514"/>
      <c r="F3884" s="514"/>
      <c r="G3884" s="514"/>
      <c r="H3884" s="514"/>
      <c r="I3884" s="514"/>
      <c r="J3884" s="511"/>
      <c r="K3884" s="511"/>
      <c r="L3884" s="511"/>
      <c r="M3884" s="511"/>
      <c r="N3884" s="511"/>
      <c r="O3884" s="511"/>
      <c r="P3884" s="602"/>
    </row>
    <row r="3885" ht="15.75" customHeight="1">
      <c r="A3885" s="1"/>
      <c r="B3885" s="511"/>
      <c r="C3885" s="604"/>
      <c r="D3885" s="513"/>
      <c r="E3885" s="514"/>
      <c r="F3885" s="514"/>
      <c r="G3885" s="514"/>
      <c r="H3885" s="514"/>
      <c r="I3885" s="514"/>
      <c r="J3885" s="511"/>
      <c r="K3885" s="511"/>
      <c r="L3885" s="511"/>
      <c r="M3885" s="511"/>
      <c r="N3885" s="511"/>
      <c r="O3885" s="511"/>
      <c r="P3885" s="602"/>
    </row>
    <row r="3886" ht="15.75" customHeight="1">
      <c r="A3886" s="1"/>
      <c r="B3886" s="511"/>
      <c r="C3886" s="604"/>
      <c r="D3886" s="513"/>
      <c r="E3886" s="514"/>
      <c r="F3886" s="514"/>
      <c r="G3886" s="514"/>
      <c r="H3886" s="514"/>
      <c r="I3886" s="514"/>
      <c r="J3886" s="511"/>
      <c r="K3886" s="511"/>
      <c r="L3886" s="511"/>
      <c r="M3886" s="511"/>
      <c r="N3886" s="511"/>
      <c r="O3886" s="511"/>
      <c r="P3886" s="602"/>
    </row>
    <row r="3887" ht="15.75" customHeight="1">
      <c r="A3887" s="1"/>
      <c r="B3887" s="511"/>
      <c r="C3887" s="604"/>
      <c r="D3887" s="513"/>
      <c r="E3887" s="514"/>
      <c r="F3887" s="514"/>
      <c r="G3887" s="514"/>
      <c r="H3887" s="514"/>
      <c r="I3887" s="514"/>
      <c r="J3887" s="511"/>
      <c r="K3887" s="511"/>
      <c r="L3887" s="511"/>
      <c r="M3887" s="511"/>
      <c r="N3887" s="511"/>
      <c r="O3887" s="511"/>
      <c r="P3887" s="602"/>
    </row>
    <row r="3888" ht="15.75" customHeight="1">
      <c r="A3888" s="1"/>
      <c r="B3888" s="511"/>
      <c r="C3888" s="604"/>
      <c r="D3888" s="513"/>
      <c r="E3888" s="514"/>
      <c r="F3888" s="514"/>
      <c r="G3888" s="514"/>
      <c r="H3888" s="514"/>
      <c r="I3888" s="514"/>
      <c r="J3888" s="511"/>
      <c r="K3888" s="511"/>
      <c r="L3888" s="511"/>
      <c r="M3888" s="511"/>
      <c r="N3888" s="511"/>
      <c r="O3888" s="511"/>
      <c r="P3888" s="602"/>
    </row>
    <row r="3889" ht="15.75" customHeight="1">
      <c r="A3889" s="1"/>
      <c r="B3889" s="511"/>
      <c r="C3889" s="604"/>
      <c r="D3889" s="513"/>
      <c r="E3889" s="514"/>
      <c r="F3889" s="514"/>
      <c r="G3889" s="514"/>
      <c r="H3889" s="514"/>
      <c r="I3889" s="514"/>
      <c r="J3889" s="511"/>
      <c r="K3889" s="511"/>
      <c r="L3889" s="511"/>
      <c r="M3889" s="511"/>
      <c r="N3889" s="511"/>
      <c r="O3889" s="511"/>
      <c r="P3889" s="602"/>
    </row>
    <row r="3890" ht="15.75" customHeight="1">
      <c r="A3890" s="1"/>
      <c r="B3890" s="511"/>
      <c r="C3890" s="604"/>
      <c r="D3890" s="513"/>
      <c r="E3890" s="514"/>
      <c r="F3890" s="514"/>
      <c r="G3890" s="514"/>
      <c r="H3890" s="514"/>
      <c r="I3890" s="514"/>
      <c r="J3890" s="511"/>
      <c r="K3890" s="511"/>
      <c r="L3890" s="511"/>
      <c r="M3890" s="511"/>
      <c r="N3890" s="511"/>
      <c r="O3890" s="511"/>
      <c r="P3890" s="602"/>
    </row>
    <row r="3891" ht="15.75" customHeight="1">
      <c r="A3891" s="1"/>
      <c r="B3891" s="511"/>
      <c r="C3891" s="604"/>
      <c r="D3891" s="513"/>
      <c r="E3891" s="514"/>
      <c r="F3891" s="514"/>
      <c r="G3891" s="514"/>
      <c r="H3891" s="514"/>
      <c r="I3891" s="514"/>
      <c r="J3891" s="511"/>
      <c r="K3891" s="511"/>
      <c r="L3891" s="511"/>
      <c r="M3891" s="511"/>
      <c r="N3891" s="511"/>
      <c r="O3891" s="511"/>
      <c r="P3891" s="602"/>
    </row>
    <row r="3892" ht="15.75" customHeight="1">
      <c r="A3892" s="1"/>
      <c r="B3892" s="511"/>
      <c r="C3892" s="603">
        <v>20.5</v>
      </c>
      <c r="D3892" s="513"/>
      <c r="E3892" s="514"/>
      <c r="F3892" s="514"/>
      <c r="G3892" s="514"/>
      <c r="H3892" s="514"/>
      <c r="I3892" s="514"/>
      <c r="J3892" s="511"/>
      <c r="K3892" s="511"/>
      <c r="L3892" s="511"/>
      <c r="M3892" s="511"/>
      <c r="N3892" s="511"/>
      <c r="O3892" s="511"/>
      <c r="P3892" s="602"/>
    </row>
    <row r="3893" ht="15.75" customHeight="1">
      <c r="A3893" s="1"/>
      <c r="B3893" s="511"/>
      <c r="C3893" s="604"/>
      <c r="D3893" s="513"/>
      <c r="E3893" s="514"/>
      <c r="F3893" s="514"/>
      <c r="G3893" s="514"/>
      <c r="H3893" s="514"/>
      <c r="I3893" s="514"/>
      <c r="J3893" s="511"/>
      <c r="K3893" s="511"/>
      <c r="L3893" s="511"/>
      <c r="M3893" s="511"/>
      <c r="N3893" s="511"/>
      <c r="O3893" s="511"/>
      <c r="P3893" s="602"/>
    </row>
    <row r="3894" ht="15.75" customHeight="1">
      <c r="A3894" s="1"/>
      <c r="B3894" s="511"/>
      <c r="C3894" s="604"/>
      <c r="D3894" s="513"/>
      <c r="E3894" s="514"/>
      <c r="F3894" s="514"/>
      <c r="G3894" s="514"/>
      <c r="H3894" s="514"/>
      <c r="I3894" s="514"/>
      <c r="J3894" s="511"/>
      <c r="K3894" s="511"/>
      <c r="L3894" s="511"/>
      <c r="M3894" s="511"/>
      <c r="N3894" s="511"/>
      <c r="O3894" s="511"/>
      <c r="P3894" s="602"/>
    </row>
    <row r="3895" ht="15.75" customHeight="1">
      <c r="A3895" s="1"/>
      <c r="B3895" s="511"/>
      <c r="C3895" s="604"/>
      <c r="D3895" s="513"/>
      <c r="E3895" s="514"/>
      <c r="F3895" s="514"/>
      <c r="G3895" s="514"/>
      <c r="H3895" s="514"/>
      <c r="I3895" s="514"/>
      <c r="J3895" s="511"/>
      <c r="K3895" s="511"/>
      <c r="L3895" s="511"/>
      <c r="M3895" s="511"/>
      <c r="N3895" s="511"/>
      <c r="O3895" s="511"/>
      <c r="P3895" s="602"/>
    </row>
    <row r="3896" ht="15.75" customHeight="1">
      <c r="A3896" s="1"/>
      <c r="B3896" s="511"/>
      <c r="C3896" s="604"/>
      <c r="D3896" s="513"/>
      <c r="E3896" s="514"/>
      <c r="F3896" s="514"/>
      <c r="G3896" s="514"/>
      <c r="H3896" s="514"/>
      <c r="I3896" s="514"/>
      <c r="J3896" s="511"/>
      <c r="K3896" s="511"/>
      <c r="L3896" s="511"/>
      <c r="M3896" s="511"/>
      <c r="N3896" s="511"/>
      <c r="O3896" s="511"/>
      <c r="P3896" s="602"/>
    </row>
    <row r="3897" ht="15.75" customHeight="1">
      <c r="A3897" s="1"/>
      <c r="B3897" s="511"/>
      <c r="C3897" s="604"/>
      <c r="D3897" s="513"/>
      <c r="E3897" s="514"/>
      <c r="F3897" s="514"/>
      <c r="G3897" s="514"/>
      <c r="H3897" s="514"/>
      <c r="I3897" s="514"/>
      <c r="J3897" s="511"/>
      <c r="K3897" s="511"/>
      <c r="L3897" s="511"/>
      <c r="M3897" s="511"/>
      <c r="N3897" s="511"/>
      <c r="O3897" s="511"/>
      <c r="P3897" s="602"/>
    </row>
    <row r="3898" ht="15.75" customHeight="1">
      <c r="A3898" s="1"/>
      <c r="B3898" s="511"/>
      <c r="C3898" s="604"/>
      <c r="D3898" s="513"/>
      <c r="E3898" s="514"/>
      <c r="F3898" s="514"/>
      <c r="G3898" s="514"/>
      <c r="H3898" s="514"/>
      <c r="I3898" s="514"/>
      <c r="J3898" s="511"/>
      <c r="K3898" s="511"/>
      <c r="L3898" s="511"/>
      <c r="M3898" s="511"/>
      <c r="N3898" s="511"/>
      <c r="O3898" s="511"/>
      <c r="P3898" s="602"/>
    </row>
    <row r="3899" ht="15.75" customHeight="1">
      <c r="A3899" s="1"/>
      <c r="B3899" s="511"/>
      <c r="C3899" s="604"/>
      <c r="D3899" s="513"/>
      <c r="E3899" s="514"/>
      <c r="F3899" s="514"/>
      <c r="G3899" s="514"/>
      <c r="H3899" s="514"/>
      <c r="I3899" s="514"/>
      <c r="J3899" s="511"/>
      <c r="K3899" s="511"/>
      <c r="L3899" s="511"/>
      <c r="M3899" s="511"/>
      <c r="N3899" s="511"/>
      <c r="O3899" s="511"/>
      <c r="P3899" s="602"/>
    </row>
    <row r="3900" ht="15.75" customHeight="1">
      <c r="A3900" s="1"/>
      <c r="B3900" s="511"/>
      <c r="C3900" s="604"/>
      <c r="D3900" s="513"/>
      <c r="E3900" s="514"/>
      <c r="F3900" s="514"/>
      <c r="G3900" s="514"/>
      <c r="H3900" s="514"/>
      <c r="I3900" s="514"/>
      <c r="J3900" s="511"/>
      <c r="K3900" s="511"/>
      <c r="L3900" s="511"/>
      <c r="M3900" s="511"/>
      <c r="N3900" s="511"/>
      <c r="O3900" s="511"/>
      <c r="P3900" s="602"/>
    </row>
    <row r="3901" ht="15.75" customHeight="1">
      <c r="A3901" s="1"/>
      <c r="B3901" s="511"/>
      <c r="C3901" s="604"/>
      <c r="D3901" s="513"/>
      <c r="E3901" s="514"/>
      <c r="F3901" s="514"/>
      <c r="G3901" s="514"/>
      <c r="H3901" s="514"/>
      <c r="I3901" s="514"/>
      <c r="J3901" s="511"/>
      <c r="K3901" s="511"/>
      <c r="L3901" s="511"/>
      <c r="M3901" s="511"/>
      <c r="N3901" s="511"/>
      <c r="O3901" s="511"/>
      <c r="P3901" s="602"/>
    </row>
    <row r="3902" ht="15.75" customHeight="1">
      <c r="A3902" s="1"/>
      <c r="B3902" s="511"/>
      <c r="C3902" s="604"/>
      <c r="D3902" s="513"/>
      <c r="E3902" s="514"/>
      <c r="F3902" s="514"/>
      <c r="G3902" s="514"/>
      <c r="H3902" s="514"/>
      <c r="I3902" s="514"/>
      <c r="J3902" s="511"/>
      <c r="K3902" s="511"/>
      <c r="L3902" s="511"/>
      <c r="M3902" s="511"/>
      <c r="N3902" s="511"/>
      <c r="O3902" s="511"/>
      <c r="P3902" s="602"/>
    </row>
    <row r="3903" ht="15.75" customHeight="1">
      <c r="A3903" s="1"/>
      <c r="B3903" s="511"/>
      <c r="C3903" s="604"/>
      <c r="D3903" s="513"/>
      <c r="E3903" s="514"/>
      <c r="F3903" s="514"/>
      <c r="G3903" s="514"/>
      <c r="H3903" s="514"/>
      <c r="I3903" s="514"/>
      <c r="J3903" s="511"/>
      <c r="K3903" s="511"/>
      <c r="L3903" s="511"/>
      <c r="M3903" s="511"/>
      <c r="N3903" s="511"/>
      <c r="O3903" s="511"/>
      <c r="P3903" s="602"/>
    </row>
    <row r="3904" ht="15.75" customHeight="1">
      <c r="A3904" s="1"/>
      <c r="B3904" s="511"/>
      <c r="C3904" s="604"/>
      <c r="D3904" s="513"/>
      <c r="E3904" s="514"/>
      <c r="F3904" s="514"/>
      <c r="G3904" s="514"/>
      <c r="H3904" s="514"/>
      <c r="I3904" s="514"/>
      <c r="J3904" s="511"/>
      <c r="K3904" s="511"/>
      <c r="L3904" s="511"/>
      <c r="M3904" s="511"/>
      <c r="N3904" s="511"/>
      <c r="O3904" s="511"/>
      <c r="P3904" s="602"/>
    </row>
    <row r="3905" ht="15.75" customHeight="1">
      <c r="A3905" s="1"/>
      <c r="B3905" s="511"/>
      <c r="C3905" s="604"/>
      <c r="D3905" s="513"/>
      <c r="E3905" s="514"/>
      <c r="F3905" s="514"/>
      <c r="G3905" s="514"/>
      <c r="H3905" s="514"/>
      <c r="I3905" s="514"/>
      <c r="J3905" s="511"/>
      <c r="K3905" s="511"/>
      <c r="L3905" s="511"/>
      <c r="M3905" s="511"/>
      <c r="N3905" s="511"/>
      <c r="O3905" s="511"/>
      <c r="P3905" s="602"/>
    </row>
    <row r="3906" ht="15.75" customHeight="1">
      <c r="A3906" s="1"/>
      <c r="B3906" s="511"/>
      <c r="C3906" s="603">
        <v>20.5</v>
      </c>
      <c r="D3906" s="513"/>
      <c r="E3906" s="514"/>
      <c r="F3906" s="514"/>
      <c r="G3906" s="514"/>
      <c r="H3906" s="514"/>
      <c r="I3906" s="514"/>
      <c r="J3906" s="511"/>
      <c r="K3906" s="511"/>
      <c r="L3906" s="511"/>
      <c r="M3906" s="511"/>
      <c r="N3906" s="511"/>
      <c r="O3906" s="511"/>
      <c r="P3906" s="602"/>
    </row>
    <row r="3907" ht="15.75" customHeight="1">
      <c r="A3907" s="1"/>
      <c r="B3907" s="511"/>
      <c r="C3907" s="604"/>
      <c r="D3907" s="513"/>
      <c r="E3907" s="514"/>
      <c r="F3907" s="514"/>
      <c r="G3907" s="514"/>
      <c r="H3907" s="514"/>
      <c r="I3907" s="514"/>
      <c r="J3907" s="511"/>
      <c r="K3907" s="511"/>
      <c r="L3907" s="511"/>
      <c r="M3907" s="511"/>
      <c r="N3907" s="511"/>
      <c r="O3907" s="511"/>
      <c r="P3907" s="602"/>
    </row>
    <row r="3908" ht="15.75" customHeight="1">
      <c r="A3908" s="1"/>
      <c r="B3908" s="511"/>
      <c r="C3908" s="604"/>
      <c r="D3908" s="513"/>
      <c r="E3908" s="514"/>
      <c r="F3908" s="514"/>
      <c r="G3908" s="514"/>
      <c r="H3908" s="514"/>
      <c r="I3908" s="514"/>
      <c r="J3908" s="511"/>
      <c r="K3908" s="511"/>
      <c r="L3908" s="511"/>
      <c r="M3908" s="511"/>
      <c r="N3908" s="511"/>
      <c r="O3908" s="511"/>
      <c r="P3908" s="602"/>
    </row>
    <row r="3909" ht="15.75" customHeight="1">
      <c r="A3909" s="1"/>
      <c r="B3909" s="511"/>
      <c r="C3909" s="604"/>
      <c r="D3909" s="513"/>
      <c r="E3909" s="514"/>
      <c r="F3909" s="514"/>
      <c r="G3909" s="514"/>
      <c r="H3909" s="514"/>
      <c r="I3909" s="514"/>
      <c r="J3909" s="511"/>
      <c r="K3909" s="511"/>
      <c r="L3909" s="511"/>
      <c r="M3909" s="511"/>
      <c r="N3909" s="511"/>
      <c r="O3909" s="511"/>
      <c r="P3909" s="602"/>
    </row>
    <row r="3910" ht="15.75" customHeight="1">
      <c r="A3910" s="1"/>
      <c r="B3910" s="511"/>
      <c r="C3910" s="604"/>
      <c r="D3910" s="513"/>
      <c r="E3910" s="514"/>
      <c r="F3910" s="514"/>
      <c r="G3910" s="514"/>
      <c r="H3910" s="514"/>
      <c r="I3910" s="514"/>
      <c r="J3910" s="511"/>
      <c r="K3910" s="511"/>
      <c r="L3910" s="511"/>
      <c r="M3910" s="511"/>
      <c r="N3910" s="511"/>
      <c r="O3910" s="511"/>
      <c r="P3910" s="602"/>
    </row>
    <row r="3911" ht="15.75" customHeight="1">
      <c r="A3911" s="1"/>
      <c r="B3911" s="511"/>
      <c r="C3911" s="604"/>
      <c r="D3911" s="513"/>
      <c r="E3911" s="514"/>
      <c r="F3911" s="514"/>
      <c r="G3911" s="514"/>
      <c r="H3911" s="514"/>
      <c r="I3911" s="514"/>
      <c r="J3911" s="511"/>
      <c r="K3911" s="511"/>
      <c r="L3911" s="511"/>
      <c r="M3911" s="511"/>
      <c r="N3911" s="511"/>
      <c r="O3911" s="511"/>
      <c r="P3911" s="602"/>
    </row>
    <row r="3912" ht="15.75" customHeight="1">
      <c r="A3912" s="1"/>
      <c r="B3912" s="511"/>
      <c r="C3912" s="604"/>
      <c r="D3912" s="513"/>
      <c r="E3912" s="514"/>
      <c r="F3912" s="514"/>
      <c r="G3912" s="514"/>
      <c r="H3912" s="514"/>
      <c r="I3912" s="514"/>
      <c r="J3912" s="511"/>
      <c r="K3912" s="511"/>
      <c r="L3912" s="511"/>
      <c r="M3912" s="511"/>
      <c r="N3912" s="511"/>
      <c r="O3912" s="511"/>
      <c r="P3912" s="602"/>
    </row>
    <row r="3913" ht="15.75" customHeight="1">
      <c r="A3913" s="1"/>
      <c r="B3913" s="511"/>
      <c r="C3913" s="604"/>
      <c r="D3913" s="513"/>
      <c r="E3913" s="514"/>
      <c r="F3913" s="514"/>
      <c r="G3913" s="514"/>
      <c r="H3913" s="514"/>
      <c r="I3913" s="514"/>
      <c r="J3913" s="511"/>
      <c r="K3913" s="511"/>
      <c r="L3913" s="511"/>
      <c r="M3913" s="511"/>
      <c r="N3913" s="511"/>
      <c r="O3913" s="511"/>
      <c r="P3913" s="602"/>
    </row>
    <row r="3914" ht="15.75" customHeight="1">
      <c r="A3914" s="1"/>
      <c r="B3914" s="511"/>
      <c r="C3914" s="604"/>
      <c r="D3914" s="513"/>
      <c r="E3914" s="514"/>
      <c r="F3914" s="514"/>
      <c r="G3914" s="514"/>
      <c r="H3914" s="514"/>
      <c r="I3914" s="514"/>
      <c r="J3914" s="511"/>
      <c r="K3914" s="511"/>
      <c r="L3914" s="511"/>
      <c r="M3914" s="511"/>
      <c r="N3914" s="511"/>
      <c r="O3914" s="511"/>
      <c r="P3914" s="602"/>
    </row>
    <row r="3915" ht="15.75" customHeight="1">
      <c r="A3915" s="1"/>
      <c r="B3915" s="511"/>
      <c r="C3915" s="604"/>
      <c r="D3915" s="513"/>
      <c r="E3915" s="514"/>
      <c r="F3915" s="514"/>
      <c r="G3915" s="514"/>
      <c r="H3915" s="514"/>
      <c r="I3915" s="514"/>
      <c r="J3915" s="511"/>
      <c r="K3915" s="511"/>
      <c r="L3915" s="511"/>
      <c r="M3915" s="511"/>
      <c r="N3915" s="511"/>
      <c r="O3915" s="511"/>
      <c r="P3915" s="602"/>
    </row>
    <row r="3916" ht="15.75" customHeight="1">
      <c r="A3916" s="1"/>
      <c r="B3916" s="511"/>
      <c r="C3916" s="604"/>
      <c r="D3916" s="513"/>
      <c r="E3916" s="514"/>
      <c r="F3916" s="514"/>
      <c r="G3916" s="514"/>
      <c r="H3916" s="514"/>
      <c r="I3916" s="514"/>
      <c r="J3916" s="511"/>
      <c r="K3916" s="511"/>
      <c r="L3916" s="511"/>
      <c r="M3916" s="511"/>
      <c r="N3916" s="511"/>
      <c r="O3916" s="511"/>
      <c r="P3916" s="602"/>
    </row>
    <row r="3917" ht="15.75" customHeight="1">
      <c r="A3917" s="1"/>
      <c r="B3917" s="511"/>
      <c r="C3917" s="604"/>
      <c r="D3917" s="513"/>
      <c r="E3917" s="514"/>
      <c r="F3917" s="514"/>
      <c r="G3917" s="514"/>
      <c r="H3917" s="514"/>
      <c r="I3917" s="514"/>
      <c r="J3917" s="511"/>
      <c r="K3917" s="511"/>
      <c r="L3917" s="511"/>
      <c r="M3917" s="511"/>
      <c r="N3917" s="511"/>
      <c r="O3917" s="511"/>
      <c r="P3917" s="602"/>
    </row>
    <row r="3918" ht="15.75" customHeight="1">
      <c r="A3918" s="1"/>
      <c r="B3918" s="511"/>
      <c r="C3918" s="604"/>
      <c r="D3918" s="513"/>
      <c r="E3918" s="514"/>
      <c r="F3918" s="514"/>
      <c r="G3918" s="514"/>
      <c r="H3918" s="514"/>
      <c r="I3918" s="514"/>
      <c r="J3918" s="511"/>
      <c r="K3918" s="511"/>
      <c r="L3918" s="511"/>
      <c r="M3918" s="511"/>
      <c r="N3918" s="511"/>
      <c r="O3918" s="511"/>
      <c r="P3918" s="602"/>
    </row>
    <row r="3919" ht="15.75" customHeight="1">
      <c r="A3919" s="1"/>
      <c r="B3919" s="511"/>
      <c r="C3919" s="604"/>
      <c r="D3919" s="513"/>
      <c r="E3919" s="514"/>
      <c r="F3919" s="514"/>
      <c r="G3919" s="514"/>
      <c r="H3919" s="514"/>
      <c r="I3919" s="514"/>
      <c r="J3919" s="511"/>
      <c r="K3919" s="511"/>
      <c r="L3919" s="511"/>
      <c r="M3919" s="511"/>
      <c r="N3919" s="511"/>
      <c r="O3919" s="511"/>
      <c r="P3919" s="602"/>
    </row>
    <row r="3920" ht="15.75" customHeight="1">
      <c r="A3920" s="1"/>
      <c r="B3920" s="511"/>
      <c r="C3920" s="603">
        <v>21.7</v>
      </c>
      <c r="D3920" s="513"/>
      <c r="E3920" s="514"/>
      <c r="F3920" s="514"/>
      <c r="G3920" s="514"/>
      <c r="H3920" s="514"/>
      <c r="I3920" s="514"/>
      <c r="J3920" s="511"/>
      <c r="K3920" s="511"/>
      <c r="L3920" s="511"/>
      <c r="M3920" s="511"/>
      <c r="N3920" s="511"/>
      <c r="O3920" s="511"/>
      <c r="P3920" s="602"/>
    </row>
    <row r="3921" ht="15.75" customHeight="1">
      <c r="A3921" s="1"/>
      <c r="B3921" s="511"/>
      <c r="C3921" s="604"/>
      <c r="D3921" s="513"/>
      <c r="E3921" s="514"/>
      <c r="F3921" s="514"/>
      <c r="G3921" s="514"/>
      <c r="H3921" s="514"/>
      <c r="I3921" s="514"/>
      <c r="J3921" s="511"/>
      <c r="K3921" s="511"/>
      <c r="L3921" s="511"/>
      <c r="M3921" s="511"/>
      <c r="N3921" s="511"/>
      <c r="O3921" s="511"/>
      <c r="P3921" s="602"/>
    </row>
    <row r="3922" ht="15.75" customHeight="1">
      <c r="A3922" s="1"/>
      <c r="B3922" s="511"/>
      <c r="C3922" s="604"/>
      <c r="D3922" s="513"/>
      <c r="E3922" s="514"/>
      <c r="F3922" s="514"/>
      <c r="G3922" s="514"/>
      <c r="H3922" s="514"/>
      <c r="I3922" s="514"/>
      <c r="J3922" s="511"/>
      <c r="K3922" s="511"/>
      <c r="L3922" s="511"/>
      <c r="M3922" s="511"/>
      <c r="N3922" s="511"/>
      <c r="O3922" s="511"/>
      <c r="P3922" s="602"/>
    </row>
    <row r="3923" ht="15.75" customHeight="1">
      <c r="A3923" s="1"/>
      <c r="B3923" s="511"/>
      <c r="C3923" s="604"/>
      <c r="D3923" s="513"/>
      <c r="E3923" s="514"/>
      <c r="F3923" s="514"/>
      <c r="G3923" s="514"/>
      <c r="H3923" s="514"/>
      <c r="I3923" s="514"/>
      <c r="J3923" s="511"/>
      <c r="K3923" s="511"/>
      <c r="L3923" s="511"/>
      <c r="M3923" s="511"/>
      <c r="N3923" s="511"/>
      <c r="O3923" s="511"/>
      <c r="P3923" s="602"/>
    </row>
    <row r="3924" ht="15.75" customHeight="1">
      <c r="A3924" s="1"/>
      <c r="B3924" s="511"/>
      <c r="C3924" s="604"/>
      <c r="D3924" s="513"/>
      <c r="E3924" s="514"/>
      <c r="F3924" s="514"/>
      <c r="G3924" s="514"/>
      <c r="H3924" s="514"/>
      <c r="I3924" s="514"/>
      <c r="J3924" s="511"/>
      <c r="K3924" s="511"/>
      <c r="L3924" s="511"/>
      <c r="M3924" s="511"/>
      <c r="N3924" s="511"/>
      <c r="O3924" s="511"/>
      <c r="P3924" s="602"/>
    </row>
    <row r="3925" ht="15.75" customHeight="1">
      <c r="A3925" s="1"/>
      <c r="B3925" s="511"/>
      <c r="C3925" s="604"/>
      <c r="D3925" s="513"/>
      <c r="E3925" s="514"/>
      <c r="F3925" s="514"/>
      <c r="G3925" s="514"/>
      <c r="H3925" s="514"/>
      <c r="I3925" s="514"/>
      <c r="J3925" s="511"/>
      <c r="K3925" s="511"/>
      <c r="L3925" s="511"/>
      <c r="M3925" s="511"/>
      <c r="N3925" s="511"/>
      <c r="O3925" s="511"/>
      <c r="P3925" s="602"/>
    </row>
    <row r="3926" ht="15.75" customHeight="1">
      <c r="A3926" s="1"/>
      <c r="B3926" s="511"/>
      <c r="C3926" s="604"/>
      <c r="D3926" s="513"/>
      <c r="E3926" s="514"/>
      <c r="F3926" s="514"/>
      <c r="G3926" s="514"/>
      <c r="H3926" s="514"/>
      <c r="I3926" s="514"/>
      <c r="J3926" s="511"/>
      <c r="K3926" s="511"/>
      <c r="L3926" s="511"/>
      <c r="M3926" s="511"/>
      <c r="N3926" s="511"/>
      <c r="O3926" s="511"/>
      <c r="P3926" s="602"/>
    </row>
    <row r="3927" ht="15.75" customHeight="1">
      <c r="A3927" s="1"/>
      <c r="B3927" s="511"/>
      <c r="C3927" s="604"/>
      <c r="D3927" s="513"/>
      <c r="E3927" s="514"/>
      <c r="F3927" s="514"/>
      <c r="G3927" s="514"/>
      <c r="H3927" s="514"/>
      <c r="I3927" s="514"/>
      <c r="J3927" s="511"/>
      <c r="K3927" s="511"/>
      <c r="L3927" s="511"/>
      <c r="M3927" s="511"/>
      <c r="N3927" s="511"/>
      <c r="O3927" s="511"/>
      <c r="P3927" s="602"/>
    </row>
    <row r="3928" ht="15.75" customHeight="1">
      <c r="A3928" s="1"/>
      <c r="B3928" s="511"/>
      <c r="C3928" s="604"/>
      <c r="D3928" s="513"/>
      <c r="E3928" s="514"/>
      <c r="F3928" s="514"/>
      <c r="G3928" s="514"/>
      <c r="H3928" s="514"/>
      <c r="I3928" s="514"/>
      <c r="J3928" s="511"/>
      <c r="K3928" s="511"/>
      <c r="L3928" s="511"/>
      <c r="M3928" s="511"/>
      <c r="N3928" s="511"/>
      <c r="O3928" s="511"/>
      <c r="P3928" s="602"/>
    </row>
    <row r="3929" ht="15.75" customHeight="1">
      <c r="A3929" s="1"/>
      <c r="B3929" s="511"/>
      <c r="C3929" s="604"/>
      <c r="D3929" s="513"/>
      <c r="E3929" s="514"/>
      <c r="F3929" s="514"/>
      <c r="G3929" s="514"/>
      <c r="H3929" s="514"/>
      <c r="I3929" s="514"/>
      <c r="J3929" s="511"/>
      <c r="K3929" s="511"/>
      <c r="L3929" s="511"/>
      <c r="M3929" s="511"/>
      <c r="N3929" s="511"/>
      <c r="O3929" s="511"/>
      <c r="P3929" s="602"/>
    </row>
    <row r="3930" ht="15.75" customHeight="1">
      <c r="A3930" s="1"/>
      <c r="B3930" s="511"/>
      <c r="C3930" s="604"/>
      <c r="D3930" s="513"/>
      <c r="E3930" s="514"/>
      <c r="F3930" s="514"/>
      <c r="G3930" s="514"/>
      <c r="H3930" s="514"/>
      <c r="I3930" s="514"/>
      <c r="J3930" s="511"/>
      <c r="K3930" s="511"/>
      <c r="L3930" s="511"/>
      <c r="M3930" s="511"/>
      <c r="N3930" s="511"/>
      <c r="O3930" s="511"/>
      <c r="P3930" s="602"/>
    </row>
    <row r="3931" ht="15.75" customHeight="1">
      <c r="A3931" s="1"/>
      <c r="B3931" s="511"/>
      <c r="C3931" s="604"/>
      <c r="D3931" s="513"/>
      <c r="E3931" s="514"/>
      <c r="F3931" s="514"/>
      <c r="G3931" s="514"/>
      <c r="H3931" s="514"/>
      <c r="I3931" s="514"/>
      <c r="J3931" s="511"/>
      <c r="K3931" s="511"/>
      <c r="L3931" s="511"/>
      <c r="M3931" s="511"/>
      <c r="N3931" s="511"/>
      <c r="O3931" s="511"/>
      <c r="P3931" s="602"/>
    </row>
    <row r="3932" ht="15.75" customHeight="1">
      <c r="A3932" s="1"/>
      <c r="B3932" s="511"/>
      <c r="C3932" s="604"/>
      <c r="D3932" s="513"/>
      <c r="E3932" s="514"/>
      <c r="F3932" s="514"/>
      <c r="G3932" s="514"/>
      <c r="H3932" s="514"/>
      <c r="I3932" s="514"/>
      <c r="J3932" s="511"/>
      <c r="K3932" s="511"/>
      <c r="L3932" s="511"/>
      <c r="M3932" s="511"/>
      <c r="N3932" s="511"/>
      <c r="O3932" s="511"/>
      <c r="P3932" s="602"/>
    </row>
    <row r="3933" ht="15.75" customHeight="1">
      <c r="A3933" s="1"/>
      <c r="B3933" s="511"/>
      <c r="C3933" s="604"/>
      <c r="D3933" s="513"/>
      <c r="E3933" s="514"/>
      <c r="F3933" s="514"/>
      <c r="G3933" s="514"/>
      <c r="H3933" s="514"/>
      <c r="I3933" s="514"/>
      <c r="J3933" s="511"/>
      <c r="K3933" s="511"/>
      <c r="L3933" s="511"/>
      <c r="M3933" s="511"/>
      <c r="N3933" s="511"/>
      <c r="O3933" s="511"/>
      <c r="P3933" s="602"/>
    </row>
    <row r="3934" ht="15.75" customHeight="1">
      <c r="A3934" s="1"/>
      <c r="B3934" s="511"/>
      <c r="C3934" s="603">
        <v>22.25</v>
      </c>
      <c r="D3934" s="513"/>
      <c r="E3934" s="514"/>
      <c r="F3934" s="514"/>
      <c r="G3934" s="514"/>
      <c r="H3934" s="514"/>
      <c r="I3934" s="514"/>
      <c r="J3934" s="511"/>
      <c r="K3934" s="511"/>
      <c r="L3934" s="511"/>
      <c r="M3934" s="511"/>
      <c r="N3934" s="511"/>
      <c r="O3934" s="511"/>
      <c r="P3934" s="602"/>
    </row>
    <row r="3935" ht="15.75" customHeight="1">
      <c r="A3935" s="1"/>
      <c r="B3935" s="511"/>
      <c r="C3935" s="604"/>
      <c r="D3935" s="513"/>
      <c r="E3935" s="514"/>
      <c r="F3935" s="514"/>
      <c r="G3935" s="514"/>
      <c r="H3935" s="514"/>
      <c r="I3935" s="514"/>
      <c r="J3935" s="511"/>
      <c r="K3935" s="511"/>
      <c r="L3935" s="511"/>
      <c r="M3935" s="511"/>
      <c r="N3935" s="511"/>
      <c r="O3935" s="511"/>
      <c r="P3935" s="602"/>
    </row>
    <row r="3936" ht="15.75" customHeight="1">
      <c r="A3936" s="1"/>
      <c r="B3936" s="511"/>
      <c r="C3936" s="604"/>
      <c r="D3936" s="513"/>
      <c r="E3936" s="514"/>
      <c r="F3936" s="514"/>
      <c r="G3936" s="514"/>
      <c r="H3936" s="514"/>
      <c r="I3936" s="514"/>
      <c r="J3936" s="511"/>
      <c r="K3936" s="511"/>
      <c r="L3936" s="511"/>
      <c r="M3936" s="511"/>
      <c r="N3936" s="511"/>
      <c r="O3936" s="511"/>
      <c r="P3936" s="602"/>
    </row>
    <row r="3937" ht="15.75" customHeight="1">
      <c r="A3937" s="1"/>
      <c r="B3937" s="511"/>
      <c r="C3937" s="604"/>
      <c r="D3937" s="513"/>
      <c r="E3937" s="514"/>
      <c r="F3937" s="514"/>
      <c r="G3937" s="514"/>
      <c r="H3937" s="514"/>
      <c r="I3937" s="514"/>
      <c r="J3937" s="511"/>
      <c r="K3937" s="511"/>
      <c r="L3937" s="511"/>
      <c r="M3937" s="511"/>
      <c r="N3937" s="511"/>
      <c r="O3937" s="511"/>
      <c r="P3937" s="602"/>
    </row>
    <row r="3938" ht="15.75" customHeight="1">
      <c r="A3938" s="1"/>
      <c r="B3938" s="511"/>
      <c r="C3938" s="604"/>
      <c r="D3938" s="513"/>
      <c r="E3938" s="514"/>
      <c r="F3938" s="514"/>
      <c r="G3938" s="514"/>
      <c r="H3938" s="514"/>
      <c r="I3938" s="514"/>
      <c r="J3938" s="511"/>
      <c r="K3938" s="511"/>
      <c r="L3938" s="511"/>
      <c r="M3938" s="511"/>
      <c r="N3938" s="511"/>
      <c r="O3938" s="511"/>
      <c r="P3938" s="602"/>
    </row>
    <row r="3939" ht="15.75" customHeight="1">
      <c r="A3939" s="1"/>
      <c r="B3939" s="511"/>
      <c r="C3939" s="604"/>
      <c r="D3939" s="513"/>
      <c r="E3939" s="514"/>
      <c r="F3939" s="514"/>
      <c r="G3939" s="514"/>
      <c r="H3939" s="514"/>
      <c r="I3939" s="514"/>
      <c r="J3939" s="511"/>
      <c r="K3939" s="511"/>
      <c r="L3939" s="511"/>
      <c r="M3939" s="511"/>
      <c r="N3939" s="511"/>
      <c r="O3939" s="511"/>
      <c r="P3939" s="602"/>
    </row>
    <row r="3940" ht="15.75" customHeight="1">
      <c r="A3940" s="1"/>
      <c r="B3940" s="511"/>
      <c r="C3940" s="604"/>
      <c r="D3940" s="513"/>
      <c r="E3940" s="514"/>
      <c r="F3940" s="514"/>
      <c r="G3940" s="514"/>
      <c r="H3940" s="514"/>
      <c r="I3940" s="514"/>
      <c r="J3940" s="511"/>
      <c r="K3940" s="511"/>
      <c r="L3940" s="511"/>
      <c r="M3940" s="511"/>
      <c r="N3940" s="511"/>
      <c r="O3940" s="511"/>
      <c r="P3940" s="602"/>
    </row>
    <row r="3941" ht="15.75" customHeight="1">
      <c r="A3941" s="1"/>
      <c r="B3941" s="511"/>
      <c r="C3941" s="604"/>
      <c r="D3941" s="513"/>
      <c r="E3941" s="514"/>
      <c r="F3941" s="514"/>
      <c r="G3941" s="514"/>
      <c r="H3941" s="514"/>
      <c r="I3941" s="514"/>
      <c r="J3941" s="511"/>
      <c r="K3941" s="511"/>
      <c r="L3941" s="511"/>
      <c r="M3941" s="511"/>
      <c r="N3941" s="511"/>
      <c r="O3941" s="511"/>
      <c r="P3941" s="602"/>
    </row>
    <row r="3942" ht="15.75" customHeight="1">
      <c r="A3942" s="1"/>
      <c r="B3942" s="511"/>
      <c r="C3942" s="604"/>
      <c r="D3942" s="513"/>
      <c r="E3942" s="514"/>
      <c r="F3942" s="514"/>
      <c r="G3942" s="514"/>
      <c r="H3942" s="514"/>
      <c r="I3942" s="514"/>
      <c r="J3942" s="511"/>
      <c r="K3942" s="511"/>
      <c r="L3942" s="511"/>
      <c r="M3942" s="511"/>
      <c r="N3942" s="511"/>
      <c r="O3942" s="511"/>
      <c r="P3942" s="602"/>
    </row>
    <row r="3943" ht="15.75" customHeight="1">
      <c r="A3943" s="1"/>
      <c r="B3943" s="511"/>
      <c r="C3943" s="604"/>
      <c r="D3943" s="513"/>
      <c r="E3943" s="514"/>
      <c r="F3943" s="514"/>
      <c r="G3943" s="514"/>
      <c r="H3943" s="514"/>
      <c r="I3943" s="514"/>
      <c r="J3943" s="511"/>
      <c r="K3943" s="511"/>
      <c r="L3943" s="511"/>
      <c r="M3943" s="511"/>
      <c r="N3943" s="511"/>
      <c r="O3943" s="511"/>
      <c r="P3943" s="602"/>
    </row>
    <row r="3944" ht="15.75" customHeight="1">
      <c r="A3944" s="1"/>
      <c r="B3944" s="511"/>
      <c r="C3944" s="604"/>
      <c r="D3944" s="513"/>
      <c r="E3944" s="514"/>
      <c r="F3944" s="514"/>
      <c r="G3944" s="514"/>
      <c r="H3944" s="514"/>
      <c r="I3944" s="514"/>
      <c r="J3944" s="511"/>
      <c r="K3944" s="511"/>
      <c r="L3944" s="511"/>
      <c r="M3944" s="511"/>
      <c r="N3944" s="511"/>
      <c r="O3944" s="511"/>
      <c r="P3944" s="602"/>
    </row>
    <row r="3945" ht="15.75" customHeight="1">
      <c r="A3945" s="1"/>
      <c r="B3945" s="511"/>
      <c r="C3945" s="604"/>
      <c r="D3945" s="513"/>
      <c r="E3945" s="514"/>
      <c r="F3945" s="514"/>
      <c r="G3945" s="514"/>
      <c r="H3945" s="514"/>
      <c r="I3945" s="514"/>
      <c r="J3945" s="511"/>
      <c r="K3945" s="511"/>
      <c r="L3945" s="511"/>
      <c r="M3945" s="511"/>
      <c r="N3945" s="511"/>
      <c r="O3945" s="511"/>
      <c r="P3945" s="602"/>
    </row>
    <row r="3946" ht="15.75" customHeight="1">
      <c r="A3946" s="1"/>
      <c r="B3946" s="511"/>
      <c r="C3946" s="604"/>
      <c r="D3946" s="513"/>
      <c r="E3946" s="514"/>
      <c r="F3946" s="514"/>
      <c r="G3946" s="514"/>
      <c r="H3946" s="514"/>
      <c r="I3946" s="514"/>
      <c r="J3946" s="511"/>
      <c r="K3946" s="511"/>
      <c r="L3946" s="511"/>
      <c r="M3946" s="511"/>
      <c r="N3946" s="511"/>
      <c r="O3946" s="511"/>
      <c r="P3946" s="602"/>
    </row>
    <row r="3947" ht="15.75" customHeight="1">
      <c r="A3947" s="1"/>
      <c r="B3947" s="511"/>
      <c r="C3947" s="604"/>
      <c r="D3947" s="513"/>
      <c r="E3947" s="514"/>
      <c r="F3947" s="514"/>
      <c r="G3947" s="514"/>
      <c r="H3947" s="514"/>
      <c r="I3947" s="514"/>
      <c r="J3947" s="511"/>
      <c r="K3947" s="511"/>
      <c r="L3947" s="511"/>
      <c r="M3947" s="511"/>
      <c r="N3947" s="511"/>
      <c r="O3947" s="511"/>
      <c r="P3947" s="602"/>
    </row>
    <row r="3948" ht="15.75" customHeight="1">
      <c r="A3948" s="1"/>
      <c r="B3948" s="511"/>
      <c r="C3948" s="603">
        <v>24.25</v>
      </c>
      <c r="D3948" s="513"/>
      <c r="E3948" s="514"/>
      <c r="F3948" s="514"/>
      <c r="G3948" s="514"/>
      <c r="H3948" s="514"/>
      <c r="I3948" s="514"/>
      <c r="J3948" s="511"/>
      <c r="K3948" s="511"/>
      <c r="L3948" s="511"/>
      <c r="M3948" s="511"/>
      <c r="N3948" s="511"/>
      <c r="O3948" s="511"/>
      <c r="P3948" s="602"/>
    </row>
    <row r="3949" ht="15.75" customHeight="1">
      <c r="A3949" s="1"/>
      <c r="B3949" s="511"/>
      <c r="C3949" s="604"/>
      <c r="D3949" s="513"/>
      <c r="E3949" s="514"/>
      <c r="F3949" s="514"/>
      <c r="G3949" s="514"/>
      <c r="H3949" s="514"/>
      <c r="I3949" s="514"/>
      <c r="J3949" s="511"/>
      <c r="K3949" s="511"/>
      <c r="L3949" s="511"/>
      <c r="M3949" s="511"/>
      <c r="N3949" s="511"/>
      <c r="O3949" s="511"/>
      <c r="P3949" s="602"/>
    </row>
    <row r="3950" ht="15.75" customHeight="1">
      <c r="A3950" s="1"/>
      <c r="B3950" s="511"/>
      <c r="C3950" s="604"/>
      <c r="D3950" s="513"/>
      <c r="E3950" s="514"/>
      <c r="F3950" s="514"/>
      <c r="G3950" s="514"/>
      <c r="H3950" s="514"/>
      <c r="I3950" s="514"/>
      <c r="J3950" s="511"/>
      <c r="K3950" s="511"/>
      <c r="L3950" s="511"/>
      <c r="M3950" s="511"/>
      <c r="N3950" s="511"/>
      <c r="O3950" s="511"/>
      <c r="P3950" s="602"/>
    </row>
    <row r="3951" ht="15.75" customHeight="1">
      <c r="A3951" s="1"/>
      <c r="B3951" s="511"/>
      <c r="C3951" s="604"/>
      <c r="D3951" s="513"/>
      <c r="E3951" s="514"/>
      <c r="F3951" s="514"/>
      <c r="G3951" s="514"/>
      <c r="H3951" s="514"/>
      <c r="I3951" s="514"/>
      <c r="J3951" s="511"/>
      <c r="K3951" s="511"/>
      <c r="L3951" s="511"/>
      <c r="M3951" s="511"/>
      <c r="N3951" s="511"/>
      <c r="O3951" s="511"/>
      <c r="P3951" s="602"/>
    </row>
    <row r="3952" ht="15.75" customHeight="1">
      <c r="A3952" s="1"/>
      <c r="B3952" s="511"/>
      <c r="C3952" s="604"/>
      <c r="D3952" s="513"/>
      <c r="E3952" s="514"/>
      <c r="F3952" s="514"/>
      <c r="G3952" s="514"/>
      <c r="H3952" s="514"/>
      <c r="I3952" s="514"/>
      <c r="J3952" s="511"/>
      <c r="K3952" s="511"/>
      <c r="L3952" s="511"/>
      <c r="M3952" s="511"/>
      <c r="N3952" s="511"/>
      <c r="O3952" s="511"/>
      <c r="P3952" s="602"/>
    </row>
    <row r="3953" ht="15.75" customHeight="1">
      <c r="A3953" s="1"/>
      <c r="B3953" s="511"/>
      <c r="C3953" s="604"/>
      <c r="D3953" s="513"/>
      <c r="E3953" s="514"/>
      <c r="F3953" s="514"/>
      <c r="G3953" s="514"/>
      <c r="H3953" s="514"/>
      <c r="I3953" s="514"/>
      <c r="J3953" s="511"/>
      <c r="K3953" s="511"/>
      <c r="L3953" s="511"/>
      <c r="M3953" s="511"/>
      <c r="N3953" s="511"/>
      <c r="O3953" s="511"/>
      <c r="P3953" s="602"/>
    </row>
    <row r="3954" ht="15.75" customHeight="1">
      <c r="A3954" s="1"/>
      <c r="B3954" s="511"/>
      <c r="C3954" s="604"/>
      <c r="D3954" s="513"/>
      <c r="E3954" s="514"/>
      <c r="F3954" s="514"/>
      <c r="G3954" s="514"/>
      <c r="H3954" s="514"/>
      <c r="I3954" s="514"/>
      <c r="J3954" s="511"/>
      <c r="K3954" s="511"/>
      <c r="L3954" s="511"/>
      <c r="M3954" s="511"/>
      <c r="N3954" s="511"/>
      <c r="O3954" s="511"/>
      <c r="P3954" s="602"/>
    </row>
    <row r="3955" ht="15.75" customHeight="1">
      <c r="A3955" s="1"/>
      <c r="B3955" s="511"/>
      <c r="C3955" s="604"/>
      <c r="D3955" s="513"/>
      <c r="E3955" s="514"/>
      <c r="F3955" s="514"/>
      <c r="G3955" s="514"/>
      <c r="H3955" s="514"/>
      <c r="I3955" s="514"/>
      <c r="J3955" s="511"/>
      <c r="K3955" s="511"/>
      <c r="L3955" s="511"/>
      <c r="M3955" s="511"/>
      <c r="N3955" s="511"/>
      <c r="O3955" s="511"/>
      <c r="P3955" s="602"/>
    </row>
    <row r="3956" ht="15.75" customHeight="1">
      <c r="A3956" s="1"/>
      <c r="B3956" s="511"/>
      <c r="C3956" s="604"/>
      <c r="D3956" s="513"/>
      <c r="E3956" s="514"/>
      <c r="F3956" s="514"/>
      <c r="G3956" s="514"/>
      <c r="H3956" s="514"/>
      <c r="I3956" s="514"/>
      <c r="J3956" s="511"/>
      <c r="K3956" s="511"/>
      <c r="L3956" s="511"/>
      <c r="M3956" s="511"/>
      <c r="N3956" s="511"/>
      <c r="O3956" s="511"/>
      <c r="P3956" s="602"/>
    </row>
    <row r="3957" ht="15.75" customHeight="1">
      <c r="A3957" s="1"/>
      <c r="B3957" s="511"/>
      <c r="C3957" s="604"/>
      <c r="D3957" s="513"/>
      <c r="E3957" s="514"/>
      <c r="F3957" s="514"/>
      <c r="G3957" s="514"/>
      <c r="H3957" s="514"/>
      <c r="I3957" s="514"/>
      <c r="J3957" s="511"/>
      <c r="K3957" s="511"/>
      <c r="L3957" s="511"/>
      <c r="M3957" s="511"/>
      <c r="N3957" s="511"/>
      <c r="O3957" s="511"/>
      <c r="P3957" s="602"/>
    </row>
    <row r="3958" ht="15.75" customHeight="1">
      <c r="A3958" s="1"/>
      <c r="B3958" s="511"/>
      <c r="C3958" s="604"/>
      <c r="D3958" s="513"/>
      <c r="E3958" s="514"/>
      <c r="F3958" s="514"/>
      <c r="G3958" s="514"/>
      <c r="H3958" s="514"/>
      <c r="I3958" s="514"/>
      <c r="J3958" s="511"/>
      <c r="K3958" s="511"/>
      <c r="L3958" s="511"/>
      <c r="M3958" s="511"/>
      <c r="N3958" s="511"/>
      <c r="O3958" s="511"/>
      <c r="P3958" s="602"/>
    </row>
    <row r="3959" ht="15.75" customHeight="1">
      <c r="A3959" s="1"/>
      <c r="B3959" s="511"/>
      <c r="C3959" s="604"/>
      <c r="D3959" s="513"/>
      <c r="E3959" s="514"/>
      <c r="F3959" s="514"/>
      <c r="G3959" s="514"/>
      <c r="H3959" s="514"/>
      <c r="I3959" s="514"/>
      <c r="J3959" s="511"/>
      <c r="K3959" s="511"/>
      <c r="L3959" s="511"/>
      <c r="M3959" s="511"/>
      <c r="N3959" s="511"/>
      <c r="O3959" s="511"/>
      <c r="P3959" s="602"/>
    </row>
    <row r="3960" ht="15.75" customHeight="1">
      <c r="A3960" s="1"/>
      <c r="B3960" s="511"/>
      <c r="C3960" s="604"/>
      <c r="D3960" s="513"/>
      <c r="E3960" s="514"/>
      <c r="F3960" s="514"/>
      <c r="G3960" s="514"/>
      <c r="H3960" s="514"/>
      <c r="I3960" s="514"/>
      <c r="J3960" s="511"/>
      <c r="K3960" s="511"/>
      <c r="L3960" s="511"/>
      <c r="M3960" s="511"/>
      <c r="N3960" s="511"/>
      <c r="O3960" s="511"/>
      <c r="P3960" s="602"/>
    </row>
    <row r="3961" ht="15.75" customHeight="1">
      <c r="A3961" s="1"/>
      <c r="B3961" s="511"/>
      <c r="C3961" s="604"/>
      <c r="D3961" s="513"/>
      <c r="E3961" s="514"/>
      <c r="F3961" s="514"/>
      <c r="G3961" s="514"/>
      <c r="H3961" s="514"/>
      <c r="I3961" s="514"/>
      <c r="J3961" s="511"/>
      <c r="K3961" s="511"/>
      <c r="L3961" s="511"/>
      <c r="M3961" s="511"/>
      <c r="N3961" s="511"/>
      <c r="O3961" s="511"/>
      <c r="P3961" s="602"/>
    </row>
    <row r="3962" ht="15.75" customHeight="1">
      <c r="A3962" s="1"/>
      <c r="B3962" s="511"/>
      <c r="C3962" s="603">
        <v>13.0</v>
      </c>
      <c r="D3962" s="513"/>
      <c r="E3962" s="514"/>
      <c r="F3962" s="514"/>
      <c r="G3962" s="514"/>
      <c r="H3962" s="514"/>
      <c r="I3962" s="514"/>
      <c r="J3962" s="511"/>
      <c r="K3962" s="511"/>
      <c r="L3962" s="511"/>
      <c r="M3962" s="511"/>
      <c r="N3962" s="511"/>
      <c r="O3962" s="511"/>
      <c r="P3962" s="602"/>
    </row>
    <row r="3963" ht="15.75" customHeight="1">
      <c r="A3963" s="1"/>
      <c r="B3963" s="511"/>
      <c r="C3963" s="604"/>
      <c r="D3963" s="513"/>
      <c r="E3963" s="514"/>
      <c r="F3963" s="514"/>
      <c r="G3963" s="514"/>
      <c r="H3963" s="514"/>
      <c r="I3963" s="514"/>
      <c r="J3963" s="511"/>
      <c r="K3963" s="511"/>
      <c r="L3963" s="511"/>
      <c r="M3963" s="511"/>
      <c r="N3963" s="511"/>
      <c r="O3963" s="511"/>
      <c r="P3963" s="602"/>
    </row>
    <row r="3964" ht="15.75" customHeight="1">
      <c r="A3964" s="1"/>
      <c r="B3964" s="511"/>
      <c r="C3964" s="604"/>
      <c r="D3964" s="513"/>
      <c r="E3964" s="514"/>
      <c r="F3964" s="514"/>
      <c r="G3964" s="514"/>
      <c r="H3964" s="514"/>
      <c r="I3964" s="514"/>
      <c r="J3964" s="511"/>
      <c r="K3964" s="511"/>
      <c r="L3964" s="511"/>
      <c r="M3964" s="511"/>
      <c r="N3964" s="511"/>
      <c r="O3964" s="511"/>
      <c r="P3964" s="602"/>
    </row>
    <row r="3965" ht="15.75" customHeight="1">
      <c r="A3965" s="1"/>
      <c r="B3965" s="511"/>
      <c r="C3965" s="604"/>
      <c r="D3965" s="513"/>
      <c r="E3965" s="514"/>
      <c r="F3965" s="514"/>
      <c r="G3965" s="514"/>
      <c r="H3965" s="514"/>
      <c r="I3965" s="514"/>
      <c r="J3965" s="511"/>
      <c r="K3965" s="511"/>
      <c r="L3965" s="511"/>
      <c r="M3965" s="511"/>
      <c r="N3965" s="511"/>
      <c r="O3965" s="511"/>
      <c r="P3965" s="602"/>
    </row>
    <row r="3966" ht="15.75" customHeight="1">
      <c r="A3966" s="1"/>
      <c r="B3966" s="511"/>
      <c r="C3966" s="604"/>
      <c r="D3966" s="513"/>
      <c r="E3966" s="514"/>
      <c r="F3966" s="514"/>
      <c r="G3966" s="514"/>
      <c r="H3966" s="514"/>
      <c r="I3966" s="514"/>
      <c r="J3966" s="511"/>
      <c r="K3966" s="511"/>
      <c r="L3966" s="511"/>
      <c r="M3966" s="511"/>
      <c r="N3966" s="511"/>
      <c r="O3966" s="511"/>
      <c r="P3966" s="602"/>
    </row>
    <row r="3967" ht="15.75" customHeight="1">
      <c r="A3967" s="1"/>
      <c r="B3967" s="511"/>
      <c r="C3967" s="604"/>
      <c r="D3967" s="513"/>
      <c r="E3967" s="514"/>
      <c r="F3967" s="514"/>
      <c r="G3967" s="514"/>
      <c r="H3967" s="514"/>
      <c r="I3967" s="514"/>
      <c r="J3967" s="511"/>
      <c r="K3967" s="511"/>
      <c r="L3967" s="511"/>
      <c r="M3967" s="511"/>
      <c r="N3967" s="511"/>
      <c r="O3967" s="511"/>
      <c r="P3967" s="602"/>
    </row>
    <row r="3968" ht="15.75" customHeight="1">
      <c r="A3968" s="1"/>
      <c r="B3968" s="511"/>
      <c r="C3968" s="604"/>
      <c r="D3968" s="513"/>
      <c r="E3968" s="514"/>
      <c r="F3968" s="514"/>
      <c r="G3968" s="514"/>
      <c r="H3968" s="514"/>
      <c r="I3968" s="514"/>
      <c r="J3968" s="511"/>
      <c r="K3968" s="511"/>
      <c r="L3968" s="511"/>
      <c r="M3968" s="511"/>
      <c r="N3968" s="511"/>
      <c r="O3968" s="511"/>
      <c r="P3968" s="602"/>
    </row>
    <row r="3969" ht="15.75" customHeight="1">
      <c r="A3969" s="1"/>
      <c r="B3969" s="511"/>
      <c r="C3969" s="604"/>
      <c r="D3969" s="513"/>
      <c r="E3969" s="514"/>
      <c r="F3969" s="514"/>
      <c r="G3969" s="514"/>
      <c r="H3969" s="514"/>
      <c r="I3969" s="514"/>
      <c r="J3969" s="511"/>
      <c r="K3969" s="511"/>
      <c r="L3969" s="511"/>
      <c r="M3969" s="511"/>
      <c r="N3969" s="511"/>
      <c r="O3969" s="511"/>
      <c r="P3969" s="602"/>
    </row>
    <row r="3970" ht="15.75" customHeight="1">
      <c r="A3970" s="1"/>
      <c r="B3970" s="511"/>
      <c r="C3970" s="604"/>
      <c r="D3970" s="513"/>
      <c r="E3970" s="514"/>
      <c r="F3970" s="514"/>
      <c r="G3970" s="514"/>
      <c r="H3970" s="514"/>
      <c r="I3970" s="514"/>
      <c r="J3970" s="511"/>
      <c r="K3970" s="511"/>
      <c r="L3970" s="511"/>
      <c r="M3970" s="511"/>
      <c r="N3970" s="511"/>
      <c r="O3970" s="511"/>
      <c r="P3970" s="602"/>
    </row>
    <row r="3971" ht="15.75" customHeight="1">
      <c r="A3971" s="1"/>
      <c r="B3971" s="511"/>
      <c r="C3971" s="604"/>
      <c r="D3971" s="513"/>
      <c r="E3971" s="514"/>
      <c r="F3971" s="514"/>
      <c r="G3971" s="514"/>
      <c r="H3971" s="514"/>
      <c r="I3971" s="514"/>
      <c r="J3971" s="511"/>
      <c r="K3971" s="511"/>
      <c r="L3971" s="511"/>
      <c r="M3971" s="511"/>
      <c r="N3971" s="511"/>
      <c r="O3971" s="511"/>
      <c r="P3971" s="602"/>
    </row>
    <row r="3972" ht="15.75" customHeight="1">
      <c r="A3972" s="1"/>
      <c r="B3972" s="511"/>
      <c r="C3972" s="604"/>
      <c r="D3972" s="513"/>
      <c r="E3972" s="514"/>
      <c r="F3972" s="514"/>
      <c r="G3972" s="514"/>
      <c r="H3972" s="514"/>
      <c r="I3972" s="514"/>
      <c r="J3972" s="511"/>
      <c r="K3972" s="511"/>
      <c r="L3972" s="511"/>
      <c r="M3972" s="511"/>
      <c r="N3972" s="511"/>
      <c r="O3972" s="511"/>
      <c r="P3972" s="602"/>
    </row>
    <row r="3973" ht="15.75" customHeight="1">
      <c r="A3973" s="1"/>
      <c r="B3973" s="511"/>
      <c r="C3973" s="604"/>
      <c r="D3973" s="513"/>
      <c r="E3973" s="514"/>
      <c r="F3973" s="514"/>
      <c r="G3973" s="514"/>
      <c r="H3973" s="514"/>
      <c r="I3973" s="514"/>
      <c r="J3973" s="511"/>
      <c r="K3973" s="511"/>
      <c r="L3973" s="511"/>
      <c r="M3973" s="511"/>
      <c r="N3973" s="511"/>
      <c r="O3973" s="511"/>
      <c r="P3973" s="602"/>
    </row>
    <row r="3974" ht="15.75" customHeight="1">
      <c r="A3974" s="1"/>
      <c r="B3974" s="511"/>
      <c r="C3974" s="604"/>
      <c r="D3974" s="513"/>
      <c r="E3974" s="514"/>
      <c r="F3974" s="514"/>
      <c r="G3974" s="514"/>
      <c r="H3974" s="514"/>
      <c r="I3974" s="514"/>
      <c r="J3974" s="511"/>
      <c r="K3974" s="511"/>
      <c r="L3974" s="511"/>
      <c r="M3974" s="511"/>
      <c r="N3974" s="511"/>
      <c r="O3974" s="511"/>
      <c r="P3974" s="602"/>
    </row>
    <row r="3975" ht="15.75" customHeight="1">
      <c r="A3975" s="1"/>
      <c r="B3975" s="511"/>
      <c r="C3975" s="604"/>
      <c r="D3975" s="513"/>
      <c r="E3975" s="514"/>
      <c r="F3975" s="514"/>
      <c r="G3975" s="514"/>
      <c r="H3975" s="514"/>
      <c r="I3975" s="514"/>
      <c r="J3975" s="511"/>
      <c r="K3975" s="511"/>
      <c r="L3975" s="511"/>
      <c r="M3975" s="511"/>
      <c r="N3975" s="511"/>
      <c r="O3975" s="511"/>
      <c r="P3975" s="602"/>
    </row>
    <row r="3976" ht="15.75" customHeight="1">
      <c r="A3976" s="1"/>
      <c r="B3976" s="511"/>
      <c r="C3976" s="603">
        <v>22.25</v>
      </c>
      <c r="D3976" s="513"/>
      <c r="E3976" s="514"/>
      <c r="F3976" s="514"/>
      <c r="G3976" s="514"/>
      <c r="H3976" s="514"/>
      <c r="I3976" s="514"/>
      <c r="J3976" s="511"/>
      <c r="K3976" s="511"/>
      <c r="L3976" s="511"/>
      <c r="M3976" s="511"/>
      <c r="N3976" s="511"/>
      <c r="O3976" s="511"/>
      <c r="P3976" s="602"/>
    </row>
    <row r="3977" ht="15.75" customHeight="1">
      <c r="A3977" s="1"/>
      <c r="B3977" s="511"/>
      <c r="C3977" s="604"/>
      <c r="D3977" s="513"/>
      <c r="E3977" s="514"/>
      <c r="F3977" s="514"/>
      <c r="G3977" s="514"/>
      <c r="H3977" s="514"/>
      <c r="I3977" s="514"/>
      <c r="J3977" s="511"/>
      <c r="K3977" s="511"/>
      <c r="L3977" s="511"/>
      <c r="M3977" s="511"/>
      <c r="N3977" s="511"/>
      <c r="O3977" s="511"/>
      <c r="P3977" s="602"/>
    </row>
    <row r="3978" ht="15.75" customHeight="1">
      <c r="A3978" s="1"/>
      <c r="B3978" s="511"/>
      <c r="C3978" s="604"/>
      <c r="D3978" s="513"/>
      <c r="E3978" s="514"/>
      <c r="F3978" s="514"/>
      <c r="G3978" s="514"/>
      <c r="H3978" s="514"/>
      <c r="I3978" s="514"/>
      <c r="J3978" s="511"/>
      <c r="K3978" s="511"/>
      <c r="L3978" s="511"/>
      <c r="M3978" s="511"/>
      <c r="N3978" s="511"/>
      <c r="O3978" s="511"/>
      <c r="P3978" s="602"/>
    </row>
    <row r="3979" ht="15.75" customHeight="1">
      <c r="A3979" s="1"/>
      <c r="B3979" s="511"/>
      <c r="C3979" s="604"/>
      <c r="D3979" s="513"/>
      <c r="E3979" s="514"/>
      <c r="F3979" s="514"/>
      <c r="G3979" s="514"/>
      <c r="H3979" s="514"/>
      <c r="I3979" s="514"/>
      <c r="J3979" s="511"/>
      <c r="K3979" s="511"/>
      <c r="L3979" s="511"/>
      <c r="M3979" s="511"/>
      <c r="N3979" s="511"/>
      <c r="O3979" s="511"/>
      <c r="P3979" s="602"/>
    </row>
    <row r="3980" ht="15.75" customHeight="1">
      <c r="A3980" s="1"/>
      <c r="B3980" s="511"/>
      <c r="C3980" s="604"/>
      <c r="D3980" s="513"/>
      <c r="E3980" s="514"/>
      <c r="F3980" s="514"/>
      <c r="G3980" s="514"/>
      <c r="H3980" s="514"/>
      <c r="I3980" s="514"/>
      <c r="J3980" s="511"/>
      <c r="K3980" s="511"/>
      <c r="L3980" s="511"/>
      <c r="M3980" s="511"/>
      <c r="N3980" s="511"/>
      <c r="O3980" s="511"/>
      <c r="P3980" s="602"/>
    </row>
    <row r="3981" ht="15.75" customHeight="1">
      <c r="A3981" s="1"/>
      <c r="B3981" s="511"/>
      <c r="C3981" s="604"/>
      <c r="D3981" s="513"/>
      <c r="E3981" s="514"/>
      <c r="F3981" s="514"/>
      <c r="G3981" s="514"/>
      <c r="H3981" s="514"/>
      <c r="I3981" s="514"/>
      <c r="J3981" s="511"/>
      <c r="K3981" s="511"/>
      <c r="L3981" s="511"/>
      <c r="M3981" s="511"/>
      <c r="N3981" s="511"/>
      <c r="O3981" s="511"/>
      <c r="P3981" s="602"/>
    </row>
    <row r="3982" ht="15.75" customHeight="1">
      <c r="A3982" s="1"/>
      <c r="B3982" s="511"/>
      <c r="C3982" s="604"/>
      <c r="D3982" s="513"/>
      <c r="E3982" s="514"/>
      <c r="F3982" s="514"/>
      <c r="G3982" s="514"/>
      <c r="H3982" s="514"/>
      <c r="I3982" s="514"/>
      <c r="J3982" s="511"/>
      <c r="K3982" s="511"/>
      <c r="L3982" s="511"/>
      <c r="M3982" s="511"/>
      <c r="N3982" s="511"/>
      <c r="O3982" s="511"/>
      <c r="P3982" s="602"/>
    </row>
    <row r="3983" ht="15.75" customHeight="1">
      <c r="A3983" s="1"/>
      <c r="B3983" s="511"/>
      <c r="C3983" s="604"/>
      <c r="D3983" s="513"/>
      <c r="E3983" s="514"/>
      <c r="F3983" s="514"/>
      <c r="G3983" s="514"/>
      <c r="H3983" s="514"/>
      <c r="I3983" s="514"/>
      <c r="J3983" s="511"/>
      <c r="K3983" s="511"/>
      <c r="L3983" s="511"/>
      <c r="M3983" s="511"/>
      <c r="N3983" s="511"/>
      <c r="O3983" s="511"/>
      <c r="P3983" s="602"/>
    </row>
    <row r="3984" ht="15.75" customHeight="1">
      <c r="A3984" s="1"/>
      <c r="B3984" s="511"/>
      <c r="C3984" s="604"/>
      <c r="D3984" s="513"/>
      <c r="E3984" s="514"/>
      <c r="F3984" s="514"/>
      <c r="G3984" s="514"/>
      <c r="H3984" s="514"/>
      <c r="I3984" s="514"/>
      <c r="J3984" s="511"/>
      <c r="K3984" s="511"/>
      <c r="L3984" s="511"/>
      <c r="M3984" s="511"/>
      <c r="N3984" s="511"/>
      <c r="O3984" s="511"/>
      <c r="P3984" s="602"/>
    </row>
    <row r="3985" ht="15.75" customHeight="1">
      <c r="A3985" s="1"/>
      <c r="B3985" s="511"/>
      <c r="C3985" s="604"/>
      <c r="D3985" s="513"/>
      <c r="E3985" s="514"/>
      <c r="F3985" s="514"/>
      <c r="G3985" s="514"/>
      <c r="H3985" s="514"/>
      <c r="I3985" s="514"/>
      <c r="J3985" s="511"/>
      <c r="K3985" s="511"/>
      <c r="L3985" s="511"/>
      <c r="M3985" s="511"/>
      <c r="N3985" s="511"/>
      <c r="O3985" s="511"/>
      <c r="P3985" s="602"/>
    </row>
    <row r="3986" ht="15.75" customHeight="1">
      <c r="A3986" s="1"/>
      <c r="B3986" s="511"/>
      <c r="C3986" s="604"/>
      <c r="D3986" s="513"/>
      <c r="E3986" s="514"/>
      <c r="F3986" s="514"/>
      <c r="G3986" s="514"/>
      <c r="H3986" s="514"/>
      <c r="I3986" s="514"/>
      <c r="J3986" s="511"/>
      <c r="K3986" s="511"/>
      <c r="L3986" s="511"/>
      <c r="M3986" s="511"/>
      <c r="N3986" s="511"/>
      <c r="O3986" s="511"/>
      <c r="P3986" s="602"/>
    </row>
    <row r="3987" ht="15.75" customHeight="1">
      <c r="A3987" s="1"/>
      <c r="B3987" s="511"/>
      <c r="C3987" s="604"/>
      <c r="D3987" s="513"/>
      <c r="E3987" s="514"/>
      <c r="F3987" s="514"/>
      <c r="G3987" s="514"/>
      <c r="H3987" s="514"/>
      <c r="I3987" s="514"/>
      <c r="J3987" s="511"/>
      <c r="K3987" s="511"/>
      <c r="L3987" s="511"/>
      <c r="M3987" s="511"/>
      <c r="N3987" s="511"/>
      <c r="O3987" s="511"/>
      <c r="P3987" s="602"/>
    </row>
    <row r="3988" ht="15.75" customHeight="1">
      <c r="A3988" s="1"/>
      <c r="B3988" s="511"/>
      <c r="C3988" s="604"/>
      <c r="D3988" s="513"/>
      <c r="E3988" s="514"/>
      <c r="F3988" s="514"/>
      <c r="G3988" s="514"/>
      <c r="H3988" s="514"/>
      <c r="I3988" s="514"/>
      <c r="J3988" s="511"/>
      <c r="K3988" s="511"/>
      <c r="L3988" s="511"/>
      <c r="M3988" s="511"/>
      <c r="N3988" s="511"/>
      <c r="O3988" s="511"/>
      <c r="P3988" s="602"/>
    </row>
    <row r="3989" ht="15.75" customHeight="1">
      <c r="A3989" s="1"/>
      <c r="B3989" s="511"/>
      <c r="C3989" s="604"/>
      <c r="D3989" s="513"/>
      <c r="E3989" s="514"/>
      <c r="F3989" s="514"/>
      <c r="G3989" s="514"/>
      <c r="H3989" s="514"/>
      <c r="I3989" s="514"/>
      <c r="J3989" s="511"/>
      <c r="K3989" s="511"/>
      <c r="L3989" s="511"/>
      <c r="M3989" s="511"/>
      <c r="N3989" s="511"/>
      <c r="O3989" s="511"/>
      <c r="P3989" s="602"/>
    </row>
    <row r="3990" ht="15.75" customHeight="1">
      <c r="A3990" s="1"/>
      <c r="B3990" s="511"/>
      <c r="C3990" s="603">
        <v>22.25</v>
      </c>
      <c r="D3990" s="513"/>
      <c r="E3990" s="514"/>
      <c r="F3990" s="514"/>
      <c r="G3990" s="514"/>
      <c r="H3990" s="514"/>
      <c r="I3990" s="514"/>
      <c r="J3990" s="511"/>
      <c r="K3990" s="511"/>
      <c r="L3990" s="511"/>
      <c r="M3990" s="511"/>
      <c r="N3990" s="511"/>
      <c r="O3990" s="511"/>
      <c r="P3990" s="602"/>
    </row>
    <row r="3991" ht="15.75" customHeight="1">
      <c r="A3991" s="1"/>
      <c r="B3991" s="511"/>
      <c r="C3991" s="604"/>
      <c r="D3991" s="513"/>
      <c r="E3991" s="514"/>
      <c r="F3991" s="514"/>
      <c r="G3991" s="514"/>
      <c r="H3991" s="514"/>
      <c r="I3991" s="514"/>
      <c r="J3991" s="511"/>
      <c r="K3991" s="511"/>
      <c r="L3991" s="511"/>
      <c r="M3991" s="511"/>
      <c r="N3991" s="511"/>
      <c r="O3991" s="511"/>
      <c r="P3991" s="602"/>
    </row>
    <row r="3992" ht="15.75" customHeight="1">
      <c r="A3992" s="1"/>
      <c r="B3992" s="511"/>
      <c r="C3992" s="604"/>
      <c r="D3992" s="513"/>
      <c r="E3992" s="514"/>
      <c r="F3992" s="514"/>
      <c r="G3992" s="514"/>
      <c r="H3992" s="514"/>
      <c r="I3992" s="514"/>
      <c r="J3992" s="511"/>
      <c r="K3992" s="511"/>
      <c r="L3992" s="511"/>
      <c r="M3992" s="511"/>
      <c r="N3992" s="511"/>
      <c r="O3992" s="511"/>
      <c r="P3992" s="602"/>
    </row>
    <row r="3993" ht="15.75" customHeight="1">
      <c r="A3993" s="1"/>
      <c r="B3993" s="511"/>
      <c r="C3993" s="604"/>
      <c r="D3993" s="513"/>
      <c r="E3993" s="514"/>
      <c r="F3993" s="514"/>
      <c r="G3993" s="514"/>
      <c r="H3993" s="514"/>
      <c r="I3993" s="514"/>
      <c r="J3993" s="511"/>
      <c r="K3993" s="511"/>
      <c r="L3993" s="511"/>
      <c r="M3993" s="511"/>
      <c r="N3993" s="511"/>
      <c r="O3993" s="511"/>
      <c r="P3993" s="602"/>
    </row>
    <row r="3994" ht="15.75" customHeight="1">
      <c r="A3994" s="1"/>
      <c r="B3994" s="511"/>
      <c r="C3994" s="604"/>
      <c r="D3994" s="513"/>
      <c r="E3994" s="514"/>
      <c r="F3994" s="514"/>
      <c r="G3994" s="514"/>
      <c r="H3994" s="514"/>
      <c r="I3994" s="514"/>
      <c r="J3994" s="511"/>
      <c r="K3994" s="511"/>
      <c r="L3994" s="511"/>
      <c r="M3994" s="511"/>
      <c r="N3994" s="511"/>
      <c r="O3994" s="511"/>
      <c r="P3994" s="602"/>
    </row>
    <row r="3995" ht="15.75" customHeight="1">
      <c r="A3995" s="1"/>
      <c r="B3995" s="511"/>
      <c r="C3995" s="604"/>
      <c r="D3995" s="513"/>
      <c r="E3995" s="514"/>
      <c r="F3995" s="514"/>
      <c r="G3995" s="514"/>
      <c r="H3995" s="514"/>
      <c r="I3995" s="514"/>
      <c r="J3995" s="511"/>
      <c r="K3995" s="511"/>
      <c r="L3995" s="511"/>
      <c r="M3995" s="511"/>
      <c r="N3995" s="511"/>
      <c r="O3995" s="511"/>
      <c r="P3995" s="602"/>
    </row>
    <row r="3996" ht="15.75" customHeight="1">
      <c r="A3996" s="1"/>
      <c r="B3996" s="511"/>
      <c r="C3996" s="604"/>
      <c r="D3996" s="513"/>
      <c r="E3996" s="514"/>
      <c r="F3996" s="514"/>
      <c r="G3996" s="514"/>
      <c r="H3996" s="514"/>
      <c r="I3996" s="514"/>
      <c r="J3996" s="511"/>
      <c r="K3996" s="511"/>
      <c r="L3996" s="511"/>
      <c r="M3996" s="511"/>
      <c r="N3996" s="511"/>
      <c r="O3996" s="511"/>
      <c r="P3996" s="602"/>
    </row>
    <row r="3997" ht="15.75" customHeight="1">
      <c r="A3997" s="1"/>
      <c r="B3997" s="511"/>
      <c r="C3997" s="604"/>
      <c r="D3997" s="513"/>
      <c r="E3997" s="514"/>
      <c r="F3997" s="514"/>
      <c r="G3997" s="514"/>
      <c r="H3997" s="514"/>
      <c r="I3997" s="514"/>
      <c r="J3997" s="511"/>
      <c r="K3997" s="511"/>
      <c r="L3997" s="511"/>
      <c r="M3997" s="511"/>
      <c r="N3997" s="511"/>
      <c r="O3997" s="511"/>
      <c r="P3997" s="602"/>
    </row>
    <row r="3998" ht="15.75" customHeight="1">
      <c r="A3998" s="1"/>
      <c r="B3998" s="511"/>
      <c r="C3998" s="604"/>
      <c r="D3998" s="513"/>
      <c r="E3998" s="514"/>
      <c r="F3998" s="514"/>
      <c r="G3998" s="514"/>
      <c r="H3998" s="514"/>
      <c r="I3998" s="514"/>
      <c r="J3998" s="511"/>
      <c r="K3998" s="511"/>
      <c r="L3998" s="511"/>
      <c r="M3998" s="511"/>
      <c r="N3998" s="511"/>
      <c r="O3998" s="511"/>
      <c r="P3998" s="602"/>
    </row>
    <row r="3999" ht="15.75" customHeight="1">
      <c r="A3999" s="1"/>
      <c r="B3999" s="511"/>
      <c r="C3999" s="604"/>
      <c r="D3999" s="513"/>
      <c r="E3999" s="514"/>
      <c r="F3999" s="514"/>
      <c r="G3999" s="514"/>
      <c r="H3999" s="514"/>
      <c r="I3999" s="514"/>
      <c r="J3999" s="511"/>
      <c r="K3999" s="511"/>
      <c r="L3999" s="511"/>
      <c r="M3999" s="511"/>
      <c r="N3999" s="511"/>
      <c r="O3999" s="511"/>
      <c r="P3999" s="602"/>
    </row>
    <row r="4000" ht="15.75" customHeight="1">
      <c r="A4000" s="1"/>
      <c r="B4000" s="511"/>
      <c r="C4000" s="604"/>
      <c r="D4000" s="513"/>
      <c r="E4000" s="514"/>
      <c r="F4000" s="514"/>
      <c r="G4000" s="514"/>
      <c r="H4000" s="514"/>
      <c r="I4000" s="514"/>
      <c r="J4000" s="511"/>
      <c r="K4000" s="511"/>
      <c r="L4000" s="511"/>
      <c r="M4000" s="511"/>
      <c r="N4000" s="511"/>
      <c r="O4000" s="511"/>
      <c r="P4000" s="602"/>
    </row>
    <row r="4001" ht="15.75" customHeight="1">
      <c r="A4001" s="1"/>
      <c r="B4001" s="511"/>
      <c r="C4001" s="604"/>
      <c r="D4001" s="513"/>
      <c r="E4001" s="514"/>
      <c r="F4001" s="514"/>
      <c r="G4001" s="514"/>
      <c r="H4001" s="514"/>
      <c r="I4001" s="514"/>
      <c r="J4001" s="511"/>
      <c r="K4001" s="511"/>
      <c r="L4001" s="511"/>
      <c r="M4001" s="511"/>
      <c r="N4001" s="511"/>
      <c r="O4001" s="511"/>
      <c r="P4001" s="602"/>
    </row>
    <row r="4002" ht="15.75" customHeight="1">
      <c r="A4002" s="1"/>
      <c r="B4002" s="511"/>
      <c r="C4002" s="604"/>
      <c r="D4002" s="513"/>
      <c r="E4002" s="514"/>
      <c r="F4002" s="514"/>
      <c r="G4002" s="514"/>
      <c r="H4002" s="514"/>
      <c r="I4002" s="514"/>
      <c r="J4002" s="511"/>
      <c r="K4002" s="511"/>
      <c r="L4002" s="511"/>
      <c r="M4002" s="511"/>
      <c r="N4002" s="511"/>
      <c r="O4002" s="511"/>
      <c r="P4002" s="602"/>
    </row>
    <row r="4003" ht="15.75" customHeight="1">
      <c r="A4003" s="1"/>
      <c r="B4003" s="511"/>
      <c r="C4003" s="604"/>
      <c r="D4003" s="513"/>
      <c r="E4003" s="514"/>
      <c r="F4003" s="514"/>
      <c r="G4003" s="514"/>
      <c r="H4003" s="514"/>
      <c r="I4003" s="514"/>
      <c r="J4003" s="511"/>
      <c r="K4003" s="511"/>
      <c r="L4003" s="511"/>
      <c r="M4003" s="511"/>
      <c r="N4003" s="511"/>
      <c r="O4003" s="511"/>
      <c r="P4003" s="602"/>
    </row>
    <row r="4004" ht="15.75" customHeight="1">
      <c r="A4004" s="1"/>
      <c r="B4004" s="511"/>
      <c r="C4004" s="603">
        <v>22.25</v>
      </c>
      <c r="D4004" s="513"/>
      <c r="E4004" s="514"/>
      <c r="F4004" s="514"/>
      <c r="G4004" s="514"/>
      <c r="H4004" s="514"/>
      <c r="I4004" s="514"/>
      <c r="J4004" s="511"/>
      <c r="K4004" s="511"/>
      <c r="L4004" s="511"/>
      <c r="M4004" s="511"/>
      <c r="N4004" s="511"/>
      <c r="O4004" s="511"/>
      <c r="P4004" s="602"/>
    </row>
    <row r="4005" ht="15.75" customHeight="1">
      <c r="A4005" s="1"/>
      <c r="B4005" s="511"/>
      <c r="C4005" s="604"/>
      <c r="D4005" s="513"/>
      <c r="E4005" s="514"/>
      <c r="F4005" s="514"/>
      <c r="G4005" s="514"/>
      <c r="H4005" s="514"/>
      <c r="I4005" s="514"/>
      <c r="J4005" s="511"/>
      <c r="K4005" s="511"/>
      <c r="L4005" s="511"/>
      <c r="M4005" s="511"/>
      <c r="N4005" s="511"/>
      <c r="O4005" s="511"/>
      <c r="P4005" s="602"/>
    </row>
    <row r="4006" ht="15.75" customHeight="1">
      <c r="A4006" s="1"/>
      <c r="B4006" s="511"/>
      <c r="C4006" s="604"/>
      <c r="D4006" s="513"/>
      <c r="E4006" s="514"/>
      <c r="F4006" s="514"/>
      <c r="G4006" s="514"/>
      <c r="H4006" s="514"/>
      <c r="I4006" s="514"/>
      <c r="J4006" s="511"/>
      <c r="K4006" s="511"/>
      <c r="L4006" s="511"/>
      <c r="M4006" s="511"/>
      <c r="N4006" s="511"/>
      <c r="O4006" s="511"/>
      <c r="P4006" s="602"/>
    </row>
    <row r="4007" ht="15.75" customHeight="1">
      <c r="A4007" s="1"/>
      <c r="B4007" s="511"/>
      <c r="C4007" s="604"/>
      <c r="D4007" s="513"/>
      <c r="E4007" s="514"/>
      <c r="F4007" s="514"/>
      <c r="G4007" s="514"/>
      <c r="H4007" s="514"/>
      <c r="I4007" s="514"/>
      <c r="J4007" s="511"/>
      <c r="K4007" s="511"/>
      <c r="L4007" s="511"/>
      <c r="M4007" s="511"/>
      <c r="N4007" s="511"/>
      <c r="O4007" s="511"/>
      <c r="P4007" s="602"/>
    </row>
    <row r="4008" ht="15.75" customHeight="1">
      <c r="A4008" s="1"/>
      <c r="B4008" s="511"/>
      <c r="C4008" s="604"/>
      <c r="D4008" s="513"/>
      <c r="E4008" s="514"/>
      <c r="F4008" s="514"/>
      <c r="G4008" s="514"/>
      <c r="H4008" s="514"/>
      <c r="I4008" s="514"/>
      <c r="J4008" s="511"/>
      <c r="K4008" s="511"/>
      <c r="L4008" s="511"/>
      <c r="M4008" s="511"/>
      <c r="N4008" s="511"/>
      <c r="O4008" s="511"/>
      <c r="P4008" s="602"/>
    </row>
    <row r="4009" ht="15.75" customHeight="1">
      <c r="A4009" s="1"/>
      <c r="B4009" s="511"/>
      <c r="C4009" s="604"/>
      <c r="D4009" s="513"/>
      <c r="E4009" s="514"/>
      <c r="F4009" s="514"/>
      <c r="G4009" s="514"/>
      <c r="H4009" s="514"/>
      <c r="I4009" s="514"/>
      <c r="J4009" s="511"/>
      <c r="K4009" s="511"/>
      <c r="L4009" s="511"/>
      <c r="M4009" s="511"/>
      <c r="N4009" s="511"/>
      <c r="O4009" s="511"/>
      <c r="P4009" s="602"/>
    </row>
    <row r="4010" ht="15.75" customHeight="1">
      <c r="A4010" s="1"/>
      <c r="B4010" s="511"/>
      <c r="C4010" s="604"/>
      <c r="D4010" s="513"/>
      <c r="E4010" s="514"/>
      <c r="F4010" s="514"/>
      <c r="G4010" s="514"/>
      <c r="H4010" s="514"/>
      <c r="I4010" s="514"/>
      <c r="J4010" s="511"/>
      <c r="K4010" s="511"/>
      <c r="L4010" s="511"/>
      <c r="M4010" s="511"/>
      <c r="N4010" s="511"/>
      <c r="O4010" s="511"/>
      <c r="P4010" s="602"/>
    </row>
    <row r="4011" ht="15.75" customHeight="1">
      <c r="A4011" s="1"/>
      <c r="B4011" s="511"/>
      <c r="C4011" s="604"/>
      <c r="D4011" s="513"/>
      <c r="E4011" s="514"/>
      <c r="F4011" s="514"/>
      <c r="G4011" s="514"/>
      <c r="H4011" s="514"/>
      <c r="I4011" s="514"/>
      <c r="J4011" s="511"/>
      <c r="K4011" s="511"/>
      <c r="L4011" s="511"/>
      <c r="M4011" s="511"/>
      <c r="N4011" s="511"/>
      <c r="O4011" s="511"/>
      <c r="P4011" s="602"/>
    </row>
    <row r="4012" ht="15.75" customHeight="1">
      <c r="A4012" s="1"/>
      <c r="B4012" s="511"/>
      <c r="C4012" s="604"/>
      <c r="D4012" s="513"/>
      <c r="E4012" s="514"/>
      <c r="F4012" s="514"/>
      <c r="G4012" s="514"/>
      <c r="H4012" s="514"/>
      <c r="I4012" s="514"/>
      <c r="J4012" s="511"/>
      <c r="K4012" s="511"/>
      <c r="L4012" s="511"/>
      <c r="M4012" s="511"/>
      <c r="N4012" s="511"/>
      <c r="O4012" s="511"/>
      <c r="P4012" s="602"/>
    </row>
    <row r="4013" ht="15.75" customHeight="1">
      <c r="A4013" s="1"/>
      <c r="B4013" s="511"/>
      <c r="C4013" s="604"/>
      <c r="D4013" s="513"/>
      <c r="E4013" s="514"/>
      <c r="F4013" s="514"/>
      <c r="G4013" s="514"/>
      <c r="H4013" s="514"/>
      <c r="I4013" s="514"/>
      <c r="J4013" s="511"/>
      <c r="K4013" s="511"/>
      <c r="L4013" s="511"/>
      <c r="M4013" s="511"/>
      <c r="N4013" s="511"/>
      <c r="O4013" s="511"/>
      <c r="P4013" s="602"/>
    </row>
    <row r="4014" ht="15.75" customHeight="1">
      <c r="A4014" s="1"/>
      <c r="B4014" s="511"/>
      <c r="C4014" s="604"/>
      <c r="D4014" s="513"/>
      <c r="E4014" s="514"/>
      <c r="F4014" s="514"/>
      <c r="G4014" s="514"/>
      <c r="H4014" s="514"/>
      <c r="I4014" s="514"/>
      <c r="J4014" s="511"/>
      <c r="K4014" s="511"/>
      <c r="L4014" s="511"/>
      <c r="M4014" s="511"/>
      <c r="N4014" s="511"/>
      <c r="O4014" s="511"/>
      <c r="P4014" s="602"/>
    </row>
    <row r="4015" ht="15.75" customHeight="1">
      <c r="A4015" s="1"/>
      <c r="B4015" s="511"/>
      <c r="C4015" s="604"/>
      <c r="D4015" s="513"/>
      <c r="E4015" s="514"/>
      <c r="F4015" s="514"/>
      <c r="G4015" s="514"/>
      <c r="H4015" s="514"/>
      <c r="I4015" s="514"/>
      <c r="J4015" s="511"/>
      <c r="K4015" s="511"/>
      <c r="L4015" s="511"/>
      <c r="M4015" s="511"/>
      <c r="N4015" s="511"/>
      <c r="O4015" s="511"/>
      <c r="P4015" s="602"/>
    </row>
    <row r="4016" ht="15.75" customHeight="1">
      <c r="A4016" s="1"/>
      <c r="B4016" s="511"/>
      <c r="C4016" s="604"/>
      <c r="D4016" s="513"/>
      <c r="E4016" s="514"/>
      <c r="F4016" s="514"/>
      <c r="G4016" s="514"/>
      <c r="H4016" s="514"/>
      <c r="I4016" s="514"/>
      <c r="J4016" s="511"/>
      <c r="K4016" s="511"/>
      <c r="L4016" s="511"/>
      <c r="M4016" s="511"/>
      <c r="N4016" s="511"/>
      <c r="O4016" s="511"/>
      <c r="P4016" s="602"/>
    </row>
    <row r="4017" ht="15.75" customHeight="1">
      <c r="A4017" s="1"/>
      <c r="B4017" s="511"/>
      <c r="C4017" s="604"/>
      <c r="D4017" s="513"/>
      <c r="E4017" s="514"/>
      <c r="F4017" s="514"/>
      <c r="G4017" s="514"/>
      <c r="H4017" s="514"/>
      <c r="I4017" s="514"/>
      <c r="J4017" s="511"/>
      <c r="K4017" s="511"/>
      <c r="L4017" s="511"/>
      <c r="M4017" s="511"/>
      <c r="N4017" s="511"/>
      <c r="O4017" s="511"/>
      <c r="P4017" s="602"/>
    </row>
    <row r="4018" ht="15.75" customHeight="1">
      <c r="A4018" s="1"/>
      <c r="B4018" s="511"/>
      <c r="C4018" s="603">
        <v>13.0</v>
      </c>
      <c r="D4018" s="513"/>
      <c r="E4018" s="514"/>
      <c r="F4018" s="514"/>
      <c r="G4018" s="514"/>
      <c r="H4018" s="514"/>
      <c r="I4018" s="514"/>
      <c r="J4018" s="511"/>
      <c r="K4018" s="511"/>
      <c r="L4018" s="511"/>
      <c r="M4018" s="511"/>
      <c r="N4018" s="511"/>
      <c r="O4018" s="511"/>
      <c r="P4018" s="602"/>
    </row>
    <row r="4019" ht="15.75" customHeight="1">
      <c r="A4019" s="1"/>
      <c r="B4019" s="511"/>
      <c r="C4019" s="604"/>
      <c r="D4019" s="513"/>
      <c r="E4019" s="514"/>
      <c r="F4019" s="514"/>
      <c r="G4019" s="514"/>
      <c r="H4019" s="514"/>
      <c r="I4019" s="514"/>
      <c r="J4019" s="511"/>
      <c r="K4019" s="511"/>
      <c r="L4019" s="511"/>
      <c r="M4019" s="511"/>
      <c r="N4019" s="511"/>
      <c r="O4019" s="511"/>
      <c r="P4019" s="602"/>
    </row>
    <row r="4020" ht="15.75" customHeight="1">
      <c r="A4020" s="1"/>
      <c r="B4020" s="511"/>
      <c r="C4020" s="604"/>
      <c r="D4020" s="513"/>
      <c r="E4020" s="514"/>
      <c r="F4020" s="514"/>
      <c r="G4020" s="514"/>
      <c r="H4020" s="514"/>
      <c r="I4020" s="514"/>
      <c r="J4020" s="511"/>
      <c r="K4020" s="511"/>
      <c r="L4020" s="511"/>
      <c r="M4020" s="511"/>
      <c r="N4020" s="511"/>
      <c r="O4020" s="511"/>
      <c r="P4020" s="602"/>
    </row>
    <row r="4021" ht="15.75" customHeight="1">
      <c r="A4021" s="1"/>
      <c r="B4021" s="511"/>
      <c r="C4021" s="604"/>
      <c r="D4021" s="513"/>
      <c r="E4021" s="514"/>
      <c r="F4021" s="514"/>
      <c r="G4021" s="514"/>
      <c r="H4021" s="514"/>
      <c r="I4021" s="514"/>
      <c r="J4021" s="511"/>
      <c r="K4021" s="511"/>
      <c r="L4021" s="511"/>
      <c r="M4021" s="511"/>
      <c r="N4021" s="511"/>
      <c r="O4021" s="511"/>
      <c r="P4021" s="602"/>
    </row>
    <row r="4022" ht="15.75" customHeight="1">
      <c r="A4022" s="1"/>
      <c r="B4022" s="511"/>
      <c r="C4022" s="604"/>
      <c r="D4022" s="513"/>
      <c r="E4022" s="514"/>
      <c r="F4022" s="514"/>
      <c r="G4022" s="514"/>
      <c r="H4022" s="514"/>
      <c r="I4022" s="514"/>
      <c r="J4022" s="511"/>
      <c r="K4022" s="511"/>
      <c r="L4022" s="511"/>
      <c r="M4022" s="511"/>
      <c r="N4022" s="511"/>
      <c r="O4022" s="511"/>
      <c r="P4022" s="602"/>
    </row>
    <row r="4023" ht="15.75" customHeight="1">
      <c r="A4023" s="1"/>
      <c r="B4023" s="511"/>
      <c r="C4023" s="604"/>
      <c r="D4023" s="513"/>
      <c r="E4023" s="514"/>
      <c r="F4023" s="514"/>
      <c r="G4023" s="514"/>
      <c r="H4023" s="514"/>
      <c r="I4023" s="514"/>
      <c r="J4023" s="511"/>
      <c r="K4023" s="511"/>
      <c r="L4023" s="511"/>
      <c r="M4023" s="511"/>
      <c r="N4023" s="511"/>
      <c r="O4023" s="511"/>
      <c r="P4023" s="602"/>
    </row>
    <row r="4024" ht="15.75" customHeight="1">
      <c r="A4024" s="1"/>
      <c r="B4024" s="511"/>
      <c r="C4024" s="604"/>
      <c r="D4024" s="513"/>
      <c r="E4024" s="514"/>
      <c r="F4024" s="514"/>
      <c r="G4024" s="514"/>
      <c r="H4024" s="514"/>
      <c r="I4024" s="514"/>
      <c r="J4024" s="511"/>
      <c r="K4024" s="511"/>
      <c r="L4024" s="511"/>
      <c r="M4024" s="511"/>
      <c r="N4024" s="511"/>
      <c r="O4024" s="511"/>
      <c r="P4024" s="602"/>
    </row>
    <row r="4025" ht="15.75" customHeight="1">
      <c r="A4025" s="1"/>
      <c r="B4025" s="511"/>
      <c r="C4025" s="604"/>
      <c r="D4025" s="513"/>
      <c r="E4025" s="514"/>
      <c r="F4025" s="514"/>
      <c r="G4025" s="514"/>
      <c r="H4025" s="514"/>
      <c r="I4025" s="514"/>
      <c r="J4025" s="511"/>
      <c r="K4025" s="511"/>
      <c r="L4025" s="511"/>
      <c r="M4025" s="511"/>
      <c r="N4025" s="511"/>
      <c r="O4025" s="511"/>
      <c r="P4025" s="602"/>
    </row>
    <row r="4026" ht="15.75" customHeight="1">
      <c r="A4026" s="1"/>
      <c r="B4026" s="511"/>
      <c r="C4026" s="604"/>
      <c r="D4026" s="513"/>
      <c r="E4026" s="514"/>
      <c r="F4026" s="514"/>
      <c r="G4026" s="514"/>
      <c r="H4026" s="514"/>
      <c r="I4026" s="514"/>
      <c r="J4026" s="511"/>
      <c r="K4026" s="511"/>
      <c r="L4026" s="511"/>
      <c r="M4026" s="511"/>
      <c r="N4026" s="511"/>
      <c r="O4026" s="511"/>
      <c r="P4026" s="602"/>
    </row>
    <row r="4027" ht="15.75" customHeight="1">
      <c r="A4027" s="1"/>
      <c r="B4027" s="511"/>
      <c r="C4027" s="604"/>
      <c r="D4027" s="513"/>
      <c r="E4027" s="514"/>
      <c r="F4027" s="514"/>
      <c r="G4027" s="514"/>
      <c r="H4027" s="514"/>
      <c r="I4027" s="514"/>
      <c r="J4027" s="511"/>
      <c r="K4027" s="511"/>
      <c r="L4027" s="511"/>
      <c r="M4027" s="511"/>
      <c r="N4027" s="511"/>
      <c r="O4027" s="511"/>
      <c r="P4027" s="602"/>
    </row>
    <row r="4028" ht="15.75" customHeight="1">
      <c r="A4028" s="1"/>
      <c r="B4028" s="511"/>
      <c r="C4028" s="604"/>
      <c r="D4028" s="513"/>
      <c r="E4028" s="514"/>
      <c r="F4028" s="514"/>
      <c r="G4028" s="514"/>
      <c r="H4028" s="514"/>
      <c r="I4028" s="514"/>
      <c r="J4028" s="511"/>
      <c r="K4028" s="511"/>
      <c r="L4028" s="511"/>
      <c r="M4028" s="511"/>
      <c r="N4028" s="511"/>
      <c r="O4028" s="511"/>
      <c r="P4028" s="602"/>
    </row>
    <row r="4029" ht="15.75" customHeight="1">
      <c r="A4029" s="1"/>
      <c r="B4029" s="511"/>
      <c r="C4029" s="604"/>
      <c r="D4029" s="513"/>
      <c r="E4029" s="514"/>
      <c r="F4029" s="514"/>
      <c r="G4029" s="514"/>
      <c r="H4029" s="514"/>
      <c r="I4029" s="514"/>
      <c r="J4029" s="511"/>
      <c r="K4029" s="511"/>
      <c r="L4029" s="511"/>
      <c r="M4029" s="511"/>
      <c r="N4029" s="511"/>
      <c r="O4029" s="511"/>
      <c r="P4029" s="602"/>
    </row>
    <row r="4030" ht="15.75" customHeight="1">
      <c r="A4030" s="1"/>
      <c r="B4030" s="511"/>
      <c r="C4030" s="604"/>
      <c r="D4030" s="513"/>
      <c r="E4030" s="514"/>
      <c r="F4030" s="514"/>
      <c r="G4030" s="514"/>
      <c r="H4030" s="514"/>
      <c r="I4030" s="514"/>
      <c r="J4030" s="511"/>
      <c r="K4030" s="511"/>
      <c r="L4030" s="511"/>
      <c r="M4030" s="511"/>
      <c r="N4030" s="511"/>
      <c r="O4030" s="511"/>
      <c r="P4030" s="602"/>
    </row>
    <row r="4031" ht="15.75" customHeight="1">
      <c r="A4031" s="1"/>
      <c r="B4031" s="511"/>
      <c r="C4031" s="604"/>
      <c r="D4031" s="513"/>
      <c r="E4031" s="514"/>
      <c r="F4031" s="514"/>
      <c r="G4031" s="514"/>
      <c r="H4031" s="514"/>
      <c r="I4031" s="514"/>
      <c r="J4031" s="511"/>
      <c r="K4031" s="511"/>
      <c r="L4031" s="511"/>
      <c r="M4031" s="511"/>
      <c r="N4031" s="511"/>
      <c r="O4031" s="511"/>
      <c r="P4031" s="602"/>
    </row>
    <row r="4032" ht="15.75" customHeight="1">
      <c r="A4032" s="1"/>
      <c r="B4032" s="511"/>
      <c r="C4032" s="603">
        <v>9.3</v>
      </c>
      <c r="D4032" s="513"/>
      <c r="E4032" s="514"/>
      <c r="F4032" s="514"/>
      <c r="G4032" s="514"/>
      <c r="H4032" s="514"/>
      <c r="I4032" s="514"/>
      <c r="J4032" s="511"/>
      <c r="K4032" s="511"/>
      <c r="L4032" s="511"/>
      <c r="M4032" s="511"/>
      <c r="N4032" s="511"/>
      <c r="O4032" s="511"/>
      <c r="P4032" s="602"/>
    </row>
    <row r="4033" ht="15.75" customHeight="1">
      <c r="A4033" s="1"/>
      <c r="B4033" s="511"/>
      <c r="C4033" s="604"/>
      <c r="D4033" s="513"/>
      <c r="E4033" s="514"/>
      <c r="F4033" s="514"/>
      <c r="G4033" s="514"/>
      <c r="H4033" s="514"/>
      <c r="I4033" s="514"/>
      <c r="J4033" s="511"/>
      <c r="K4033" s="511"/>
      <c r="L4033" s="511"/>
      <c r="M4033" s="511"/>
      <c r="N4033" s="511"/>
      <c r="O4033" s="511"/>
      <c r="P4033" s="602"/>
    </row>
    <row r="4034" ht="15.75" customHeight="1">
      <c r="A4034" s="1"/>
      <c r="B4034" s="511"/>
      <c r="C4034" s="604"/>
      <c r="D4034" s="513"/>
      <c r="E4034" s="514"/>
      <c r="F4034" s="514"/>
      <c r="G4034" s="514"/>
      <c r="H4034" s="514"/>
      <c r="I4034" s="514"/>
      <c r="J4034" s="511"/>
      <c r="K4034" s="511"/>
      <c r="L4034" s="511"/>
      <c r="M4034" s="511"/>
      <c r="N4034" s="511"/>
      <c r="O4034" s="511"/>
      <c r="P4034" s="602"/>
    </row>
    <row r="4035" ht="15.75" customHeight="1">
      <c r="A4035" s="1"/>
      <c r="B4035" s="511"/>
      <c r="C4035" s="604"/>
      <c r="D4035" s="513"/>
      <c r="E4035" s="514"/>
      <c r="F4035" s="514"/>
      <c r="G4035" s="514"/>
      <c r="H4035" s="514"/>
      <c r="I4035" s="514"/>
      <c r="J4035" s="511"/>
      <c r="K4035" s="511"/>
      <c r="L4035" s="511"/>
      <c r="M4035" s="511"/>
      <c r="N4035" s="511"/>
      <c r="O4035" s="511"/>
      <c r="P4035" s="602"/>
    </row>
    <row r="4036" ht="15.75" customHeight="1">
      <c r="A4036" s="1"/>
      <c r="B4036" s="511"/>
      <c r="C4036" s="604"/>
      <c r="D4036" s="513"/>
      <c r="E4036" s="514"/>
      <c r="F4036" s="514"/>
      <c r="G4036" s="514"/>
      <c r="H4036" s="514"/>
      <c r="I4036" s="514"/>
      <c r="J4036" s="511"/>
      <c r="K4036" s="511"/>
      <c r="L4036" s="511"/>
      <c r="M4036" s="511"/>
      <c r="N4036" s="511"/>
      <c r="O4036" s="511"/>
      <c r="P4036" s="602"/>
    </row>
    <row r="4037" ht="15.75" customHeight="1">
      <c r="A4037" s="1"/>
      <c r="B4037" s="511"/>
      <c r="C4037" s="604"/>
      <c r="D4037" s="513"/>
      <c r="E4037" s="514"/>
      <c r="F4037" s="514"/>
      <c r="G4037" s="514"/>
      <c r="H4037" s="514"/>
      <c r="I4037" s="514"/>
      <c r="J4037" s="511"/>
      <c r="K4037" s="511"/>
      <c r="L4037" s="511"/>
      <c r="M4037" s="511"/>
      <c r="N4037" s="511"/>
      <c r="O4037" s="511"/>
      <c r="P4037" s="602"/>
    </row>
    <row r="4038" ht="15.75" customHeight="1">
      <c r="A4038" s="1"/>
      <c r="B4038" s="511"/>
      <c r="C4038" s="604"/>
      <c r="D4038" s="513"/>
      <c r="E4038" s="514"/>
      <c r="F4038" s="514"/>
      <c r="G4038" s="514"/>
      <c r="H4038" s="514"/>
      <c r="I4038" s="514"/>
      <c r="J4038" s="511"/>
      <c r="K4038" s="511"/>
      <c r="L4038" s="511"/>
      <c r="M4038" s="511"/>
      <c r="N4038" s="511"/>
      <c r="O4038" s="511"/>
      <c r="P4038" s="602"/>
    </row>
    <row r="4039" ht="15.75" customHeight="1">
      <c r="A4039" s="1"/>
      <c r="B4039" s="511"/>
      <c r="C4039" s="604"/>
      <c r="D4039" s="513"/>
      <c r="E4039" s="514"/>
      <c r="F4039" s="514"/>
      <c r="G4039" s="514"/>
      <c r="H4039" s="514"/>
      <c r="I4039" s="514"/>
      <c r="J4039" s="511"/>
      <c r="K4039" s="511"/>
      <c r="L4039" s="511"/>
      <c r="M4039" s="511"/>
      <c r="N4039" s="511"/>
      <c r="O4039" s="511"/>
      <c r="P4039" s="602"/>
    </row>
    <row r="4040" ht="15.75" customHeight="1">
      <c r="A4040" s="1"/>
      <c r="B4040" s="511"/>
      <c r="C4040" s="604"/>
      <c r="D4040" s="513"/>
      <c r="E4040" s="514"/>
      <c r="F4040" s="514"/>
      <c r="G4040" s="514"/>
      <c r="H4040" s="514"/>
      <c r="I4040" s="514"/>
      <c r="J4040" s="511"/>
      <c r="K4040" s="511"/>
      <c r="L4040" s="511"/>
      <c r="M4040" s="511"/>
      <c r="N4040" s="511"/>
      <c r="O4040" s="511"/>
      <c r="P4040" s="602"/>
    </row>
    <row r="4041" ht="15.75" customHeight="1">
      <c r="A4041" s="1"/>
      <c r="B4041" s="511"/>
      <c r="C4041" s="604"/>
      <c r="D4041" s="513"/>
      <c r="E4041" s="514"/>
      <c r="F4041" s="514"/>
      <c r="G4041" s="514"/>
      <c r="H4041" s="514"/>
      <c r="I4041" s="514"/>
      <c r="J4041" s="511"/>
      <c r="K4041" s="511"/>
      <c r="L4041" s="511"/>
      <c r="M4041" s="511"/>
      <c r="N4041" s="511"/>
      <c r="O4041" s="511"/>
      <c r="P4041" s="602"/>
    </row>
    <row r="4042" ht="15.75" customHeight="1">
      <c r="A4042" s="1"/>
      <c r="B4042" s="511"/>
      <c r="C4042" s="604"/>
      <c r="D4042" s="513"/>
      <c r="E4042" s="514"/>
      <c r="F4042" s="514"/>
      <c r="G4042" s="514"/>
      <c r="H4042" s="514"/>
      <c r="I4042" s="514"/>
      <c r="J4042" s="511"/>
      <c r="K4042" s="511"/>
      <c r="L4042" s="511"/>
      <c r="M4042" s="511"/>
      <c r="N4042" s="511"/>
      <c r="O4042" s="511"/>
      <c r="P4042" s="602"/>
    </row>
    <row r="4043" ht="15.75" customHeight="1">
      <c r="A4043" s="1"/>
      <c r="B4043" s="511"/>
      <c r="C4043" s="604"/>
      <c r="D4043" s="513"/>
      <c r="E4043" s="514"/>
      <c r="F4043" s="514"/>
      <c r="G4043" s="514"/>
      <c r="H4043" s="514"/>
      <c r="I4043" s="514"/>
      <c r="J4043" s="511"/>
      <c r="K4043" s="511"/>
      <c r="L4043" s="511"/>
      <c r="M4043" s="511"/>
      <c r="N4043" s="511"/>
      <c r="O4043" s="511"/>
      <c r="P4043" s="602"/>
    </row>
    <row r="4044" ht="15.75" customHeight="1">
      <c r="A4044" s="1"/>
      <c r="B4044" s="511"/>
      <c r="C4044" s="604"/>
      <c r="D4044" s="513"/>
      <c r="E4044" s="514"/>
      <c r="F4044" s="514"/>
      <c r="G4044" s="514"/>
      <c r="H4044" s="514"/>
      <c r="I4044" s="514"/>
      <c r="J4044" s="511"/>
      <c r="K4044" s="511"/>
      <c r="L4044" s="511"/>
      <c r="M4044" s="511"/>
      <c r="N4044" s="511"/>
      <c r="O4044" s="511"/>
      <c r="P4044" s="602"/>
    </row>
    <row r="4045" ht="15.75" customHeight="1">
      <c r="A4045" s="1"/>
      <c r="B4045" s="511"/>
      <c r="C4045" s="604"/>
      <c r="D4045" s="513"/>
      <c r="E4045" s="514"/>
      <c r="F4045" s="514"/>
      <c r="G4045" s="514"/>
      <c r="H4045" s="514"/>
      <c r="I4045" s="514"/>
      <c r="J4045" s="511"/>
      <c r="K4045" s="511"/>
      <c r="L4045" s="511"/>
      <c r="M4045" s="511"/>
      <c r="N4045" s="511"/>
      <c r="O4045" s="511"/>
      <c r="P4045" s="602"/>
    </row>
    <row r="4046" ht="15.75" customHeight="1">
      <c r="A4046" s="1"/>
      <c r="B4046" s="511"/>
      <c r="C4046" s="603">
        <v>22.25</v>
      </c>
      <c r="D4046" s="513"/>
      <c r="E4046" s="514"/>
      <c r="F4046" s="514"/>
      <c r="G4046" s="514"/>
      <c r="H4046" s="514"/>
      <c r="I4046" s="514"/>
      <c r="J4046" s="511"/>
      <c r="K4046" s="511"/>
      <c r="L4046" s="511"/>
      <c r="M4046" s="511"/>
      <c r="N4046" s="511"/>
      <c r="O4046" s="511"/>
      <c r="P4046" s="602"/>
    </row>
    <row r="4047" ht="15.75" customHeight="1">
      <c r="A4047" s="1"/>
      <c r="B4047" s="511"/>
      <c r="C4047" s="604"/>
      <c r="D4047" s="513"/>
      <c r="E4047" s="514"/>
      <c r="F4047" s="514"/>
      <c r="G4047" s="514"/>
      <c r="H4047" s="514"/>
      <c r="I4047" s="514"/>
      <c r="J4047" s="511"/>
      <c r="K4047" s="511"/>
      <c r="L4047" s="511"/>
      <c r="M4047" s="511"/>
      <c r="N4047" s="511"/>
      <c r="O4047" s="511"/>
      <c r="P4047" s="602"/>
    </row>
    <row r="4048" ht="15.75" customHeight="1">
      <c r="A4048" s="1"/>
      <c r="B4048" s="511"/>
      <c r="C4048" s="604"/>
      <c r="D4048" s="513"/>
      <c r="E4048" s="514"/>
      <c r="F4048" s="514"/>
      <c r="G4048" s="514"/>
      <c r="H4048" s="514"/>
      <c r="I4048" s="514"/>
      <c r="J4048" s="511"/>
      <c r="K4048" s="511"/>
      <c r="L4048" s="511"/>
      <c r="M4048" s="511"/>
      <c r="N4048" s="511"/>
      <c r="O4048" s="511"/>
      <c r="P4048" s="602"/>
    </row>
    <row r="4049" ht="15.75" customHeight="1">
      <c r="A4049" s="1"/>
      <c r="B4049" s="511"/>
      <c r="C4049" s="604"/>
      <c r="D4049" s="513"/>
      <c r="E4049" s="514"/>
      <c r="F4049" s="514"/>
      <c r="G4049" s="514"/>
      <c r="H4049" s="514"/>
      <c r="I4049" s="514"/>
      <c r="J4049" s="511"/>
      <c r="K4049" s="511"/>
      <c r="L4049" s="511"/>
      <c r="M4049" s="511"/>
      <c r="N4049" s="511"/>
      <c r="O4049" s="511"/>
      <c r="P4049" s="602"/>
    </row>
    <row r="4050" ht="15.75" customHeight="1">
      <c r="A4050" s="1"/>
      <c r="B4050" s="511"/>
      <c r="C4050" s="604"/>
      <c r="D4050" s="513"/>
      <c r="E4050" s="514"/>
      <c r="F4050" s="514"/>
      <c r="G4050" s="514"/>
      <c r="H4050" s="514"/>
      <c r="I4050" s="514"/>
      <c r="J4050" s="511"/>
      <c r="K4050" s="511"/>
      <c r="L4050" s="511"/>
      <c r="M4050" s="511"/>
      <c r="N4050" s="511"/>
      <c r="O4050" s="511"/>
      <c r="P4050" s="602"/>
    </row>
    <row r="4051" ht="15.75" customHeight="1">
      <c r="A4051" s="1"/>
      <c r="B4051" s="511"/>
      <c r="C4051" s="604"/>
      <c r="D4051" s="513"/>
      <c r="E4051" s="514"/>
      <c r="F4051" s="514"/>
      <c r="G4051" s="514"/>
      <c r="H4051" s="514"/>
      <c r="I4051" s="514"/>
      <c r="J4051" s="511"/>
      <c r="K4051" s="511"/>
      <c r="L4051" s="511"/>
      <c r="M4051" s="511"/>
      <c r="N4051" s="511"/>
      <c r="O4051" s="511"/>
      <c r="P4051" s="602"/>
    </row>
    <row r="4052" ht="15.75" customHeight="1">
      <c r="A4052" s="1"/>
      <c r="B4052" s="511"/>
      <c r="C4052" s="604"/>
      <c r="D4052" s="513"/>
      <c r="E4052" s="514"/>
      <c r="F4052" s="514"/>
      <c r="G4052" s="514"/>
      <c r="H4052" s="514"/>
      <c r="I4052" s="514"/>
      <c r="J4052" s="511"/>
      <c r="K4052" s="511"/>
      <c r="L4052" s="511"/>
      <c r="M4052" s="511"/>
      <c r="N4052" s="511"/>
      <c r="O4052" s="511"/>
      <c r="P4052" s="602"/>
    </row>
    <row r="4053" ht="15.75" customHeight="1">
      <c r="A4053" s="1"/>
      <c r="B4053" s="511"/>
      <c r="C4053" s="604"/>
      <c r="D4053" s="513"/>
      <c r="E4053" s="514"/>
      <c r="F4053" s="514"/>
      <c r="G4053" s="514"/>
      <c r="H4053" s="514"/>
      <c r="I4053" s="514"/>
      <c r="J4053" s="511"/>
      <c r="K4053" s="511"/>
      <c r="L4053" s="511"/>
      <c r="M4053" s="511"/>
      <c r="N4053" s="511"/>
      <c r="O4053" s="511"/>
      <c r="P4053" s="602"/>
    </row>
    <row r="4054" ht="15.75" customHeight="1">
      <c r="A4054" s="1"/>
      <c r="B4054" s="511"/>
      <c r="C4054" s="604"/>
      <c r="D4054" s="513"/>
      <c r="E4054" s="514"/>
      <c r="F4054" s="514"/>
      <c r="G4054" s="514"/>
      <c r="H4054" s="514"/>
      <c r="I4054" s="514"/>
      <c r="J4054" s="511"/>
      <c r="K4054" s="511"/>
      <c r="L4054" s="511"/>
      <c r="M4054" s="511"/>
      <c r="N4054" s="511"/>
      <c r="O4054" s="511"/>
      <c r="P4054" s="602"/>
    </row>
    <row r="4055" ht="15.75" customHeight="1">
      <c r="A4055" s="1"/>
      <c r="B4055" s="511"/>
      <c r="C4055" s="604"/>
      <c r="D4055" s="513"/>
      <c r="E4055" s="514"/>
      <c r="F4055" s="514"/>
      <c r="G4055" s="514"/>
      <c r="H4055" s="514"/>
      <c r="I4055" s="514"/>
      <c r="J4055" s="511"/>
      <c r="K4055" s="511"/>
      <c r="L4055" s="511"/>
      <c r="M4055" s="511"/>
      <c r="N4055" s="511"/>
      <c r="O4055" s="511"/>
      <c r="P4055" s="602"/>
    </row>
    <row r="4056" ht="15.75" customHeight="1">
      <c r="A4056" s="1"/>
      <c r="B4056" s="511"/>
      <c r="C4056" s="604"/>
      <c r="D4056" s="513"/>
      <c r="E4056" s="514"/>
      <c r="F4056" s="514"/>
      <c r="G4056" s="514"/>
      <c r="H4056" s="514"/>
      <c r="I4056" s="514"/>
      <c r="J4056" s="511"/>
      <c r="K4056" s="511"/>
      <c r="L4056" s="511"/>
      <c r="M4056" s="511"/>
      <c r="N4056" s="511"/>
      <c r="O4056" s="511"/>
      <c r="P4056" s="602"/>
    </row>
    <row r="4057" ht="15.75" customHeight="1">
      <c r="A4057" s="1"/>
      <c r="B4057" s="511"/>
      <c r="C4057" s="604"/>
      <c r="D4057" s="513"/>
      <c r="E4057" s="514"/>
      <c r="F4057" s="514"/>
      <c r="G4057" s="514"/>
      <c r="H4057" s="514"/>
      <c r="I4057" s="514"/>
      <c r="J4057" s="511"/>
      <c r="K4057" s="511"/>
      <c r="L4057" s="511"/>
      <c r="M4057" s="511"/>
      <c r="N4057" s="511"/>
      <c r="O4057" s="511"/>
      <c r="P4057" s="602"/>
    </row>
    <row r="4058" ht="15.75" customHeight="1">
      <c r="A4058" s="1"/>
      <c r="B4058" s="511"/>
      <c r="C4058" s="604"/>
      <c r="D4058" s="513"/>
      <c r="E4058" s="514"/>
      <c r="F4058" s="514"/>
      <c r="G4058" s="514"/>
      <c r="H4058" s="514"/>
      <c r="I4058" s="514"/>
      <c r="J4058" s="511"/>
      <c r="K4058" s="511"/>
      <c r="L4058" s="511"/>
      <c r="M4058" s="511"/>
      <c r="N4058" s="511"/>
      <c r="O4058" s="511"/>
      <c r="P4058" s="602"/>
    </row>
    <row r="4059" ht="15.75" customHeight="1">
      <c r="A4059" s="1"/>
      <c r="B4059" s="511"/>
      <c r="C4059" s="604"/>
      <c r="D4059" s="513"/>
      <c r="E4059" s="514"/>
      <c r="F4059" s="514"/>
      <c r="G4059" s="514"/>
      <c r="H4059" s="514"/>
      <c r="I4059" s="514"/>
      <c r="J4059" s="511"/>
      <c r="K4059" s="511"/>
      <c r="L4059" s="511"/>
      <c r="M4059" s="511"/>
      <c r="N4059" s="511"/>
      <c r="O4059" s="511"/>
      <c r="P4059" s="602"/>
    </row>
    <row r="4060" ht="15.75" customHeight="1">
      <c r="A4060" s="1"/>
      <c r="B4060" s="511"/>
      <c r="C4060" s="603">
        <v>22.25</v>
      </c>
      <c r="D4060" s="513"/>
      <c r="E4060" s="514"/>
      <c r="F4060" s="514"/>
      <c r="G4060" s="514"/>
      <c r="H4060" s="514"/>
      <c r="I4060" s="514"/>
      <c r="J4060" s="511"/>
      <c r="K4060" s="511"/>
      <c r="L4060" s="511"/>
      <c r="M4060" s="511"/>
      <c r="N4060" s="511"/>
      <c r="O4060" s="511"/>
      <c r="P4060" s="602"/>
    </row>
    <row r="4061" ht="15.75" customHeight="1">
      <c r="A4061" s="1"/>
      <c r="B4061" s="511"/>
      <c r="C4061" s="604"/>
      <c r="D4061" s="513"/>
      <c r="E4061" s="514"/>
      <c r="F4061" s="514"/>
      <c r="G4061" s="514"/>
      <c r="H4061" s="514"/>
      <c r="I4061" s="514"/>
      <c r="J4061" s="511"/>
      <c r="K4061" s="511"/>
      <c r="L4061" s="511"/>
      <c r="M4061" s="511"/>
      <c r="N4061" s="511"/>
      <c r="O4061" s="511"/>
      <c r="P4061" s="602"/>
    </row>
    <row r="4062" ht="15.75" customHeight="1">
      <c r="A4062" s="1"/>
      <c r="B4062" s="511"/>
      <c r="C4062" s="604"/>
      <c r="D4062" s="513"/>
      <c r="E4062" s="514"/>
      <c r="F4062" s="514"/>
      <c r="G4062" s="514"/>
      <c r="H4062" s="514"/>
      <c r="I4062" s="514"/>
      <c r="J4062" s="511"/>
      <c r="K4062" s="511"/>
      <c r="L4062" s="511"/>
      <c r="M4062" s="511"/>
      <c r="N4062" s="511"/>
      <c r="O4062" s="511"/>
      <c r="P4062" s="602"/>
    </row>
    <row r="4063" ht="15.75" customHeight="1">
      <c r="A4063" s="1"/>
      <c r="B4063" s="511"/>
      <c r="C4063" s="604"/>
      <c r="D4063" s="513"/>
      <c r="E4063" s="514"/>
      <c r="F4063" s="514"/>
      <c r="G4063" s="514"/>
      <c r="H4063" s="514"/>
      <c r="I4063" s="514"/>
      <c r="J4063" s="511"/>
      <c r="K4063" s="511"/>
      <c r="L4063" s="511"/>
      <c r="M4063" s="511"/>
      <c r="N4063" s="511"/>
      <c r="O4063" s="511"/>
      <c r="P4063" s="602"/>
    </row>
    <row r="4064" ht="15.75" customHeight="1">
      <c r="A4064" s="1"/>
      <c r="B4064" s="511"/>
      <c r="C4064" s="604"/>
      <c r="D4064" s="513"/>
      <c r="E4064" s="514"/>
      <c r="F4064" s="514"/>
      <c r="G4064" s="514"/>
      <c r="H4064" s="514"/>
      <c r="I4064" s="514"/>
      <c r="J4064" s="511"/>
      <c r="K4064" s="511"/>
      <c r="L4064" s="511"/>
      <c r="M4064" s="511"/>
      <c r="N4064" s="511"/>
      <c r="O4064" s="511"/>
      <c r="P4064" s="602"/>
    </row>
    <row r="4065" ht="15.75" customHeight="1">
      <c r="A4065" s="1"/>
      <c r="B4065" s="511"/>
      <c r="C4065" s="604"/>
      <c r="D4065" s="513"/>
      <c r="E4065" s="514"/>
      <c r="F4065" s="514"/>
      <c r="G4065" s="514"/>
      <c r="H4065" s="514"/>
      <c r="I4065" s="514"/>
      <c r="J4065" s="511"/>
      <c r="K4065" s="511"/>
      <c r="L4065" s="511"/>
      <c r="M4065" s="511"/>
      <c r="N4065" s="511"/>
      <c r="O4065" s="511"/>
      <c r="P4065" s="602"/>
    </row>
    <row r="4066" ht="15.75" customHeight="1">
      <c r="A4066" s="1"/>
      <c r="B4066" s="511"/>
      <c r="C4066" s="604"/>
      <c r="D4066" s="513"/>
      <c r="E4066" s="514"/>
      <c r="F4066" s="514"/>
      <c r="G4066" s="514"/>
      <c r="H4066" s="514"/>
      <c r="I4066" s="514"/>
      <c r="J4066" s="511"/>
      <c r="K4066" s="511"/>
      <c r="L4066" s="511"/>
      <c r="M4066" s="511"/>
      <c r="N4066" s="511"/>
      <c r="O4066" s="511"/>
      <c r="P4066" s="602"/>
    </row>
    <row r="4067" ht="15.75" customHeight="1">
      <c r="A4067" s="1"/>
      <c r="B4067" s="511"/>
      <c r="C4067" s="604"/>
      <c r="D4067" s="513"/>
      <c r="E4067" s="514"/>
      <c r="F4067" s="514"/>
      <c r="G4067" s="514"/>
      <c r="H4067" s="514"/>
      <c r="I4067" s="514"/>
      <c r="J4067" s="511"/>
      <c r="K4067" s="511"/>
      <c r="L4067" s="511"/>
      <c r="M4067" s="511"/>
      <c r="N4067" s="511"/>
      <c r="O4067" s="511"/>
      <c r="P4067" s="602"/>
    </row>
    <row r="4068" ht="15.75" customHeight="1">
      <c r="A4068" s="1"/>
      <c r="B4068" s="511"/>
      <c r="C4068" s="604"/>
      <c r="D4068" s="513"/>
      <c r="E4068" s="514"/>
      <c r="F4068" s="514"/>
      <c r="G4068" s="514"/>
      <c r="H4068" s="514"/>
      <c r="I4068" s="514"/>
      <c r="J4068" s="511"/>
      <c r="K4068" s="511"/>
      <c r="L4068" s="511"/>
      <c r="M4068" s="511"/>
      <c r="N4068" s="511"/>
      <c r="O4068" s="511"/>
      <c r="P4068" s="602"/>
    </row>
    <row r="4069" ht="15.75" customHeight="1">
      <c r="A4069" s="1"/>
      <c r="B4069" s="511"/>
      <c r="C4069" s="604"/>
      <c r="D4069" s="513"/>
      <c r="E4069" s="514"/>
      <c r="F4069" s="514"/>
      <c r="G4069" s="514"/>
      <c r="H4069" s="514"/>
      <c r="I4069" s="514"/>
      <c r="J4069" s="511"/>
      <c r="K4069" s="511"/>
      <c r="L4069" s="511"/>
      <c r="M4069" s="511"/>
      <c r="N4069" s="511"/>
      <c r="O4069" s="511"/>
      <c r="P4069" s="602"/>
    </row>
    <row r="4070" ht="15.75" customHeight="1">
      <c r="A4070" s="1"/>
      <c r="B4070" s="511"/>
      <c r="C4070" s="604"/>
      <c r="D4070" s="513"/>
      <c r="E4070" s="514"/>
      <c r="F4070" s="514"/>
      <c r="G4070" s="514"/>
      <c r="H4070" s="514"/>
      <c r="I4070" s="514"/>
      <c r="J4070" s="511"/>
      <c r="K4070" s="511"/>
      <c r="L4070" s="511"/>
      <c r="M4070" s="511"/>
      <c r="N4070" s="511"/>
      <c r="O4070" s="511"/>
      <c r="P4070" s="602"/>
    </row>
    <row r="4071" ht="15.75" customHeight="1">
      <c r="A4071" s="1"/>
      <c r="B4071" s="511"/>
      <c r="C4071" s="604"/>
      <c r="D4071" s="513"/>
      <c r="E4071" s="514"/>
      <c r="F4071" s="514"/>
      <c r="G4071" s="514"/>
      <c r="H4071" s="514"/>
      <c r="I4071" s="514"/>
      <c r="J4071" s="511"/>
      <c r="K4071" s="511"/>
      <c r="L4071" s="511"/>
      <c r="M4071" s="511"/>
      <c r="N4071" s="511"/>
      <c r="O4071" s="511"/>
      <c r="P4071" s="602"/>
    </row>
    <row r="4072" ht="15.75" customHeight="1">
      <c r="A4072" s="1"/>
      <c r="B4072" s="511"/>
      <c r="C4072" s="604"/>
      <c r="D4072" s="513"/>
      <c r="E4072" s="514"/>
      <c r="F4072" s="514"/>
      <c r="G4072" s="514"/>
      <c r="H4072" s="514"/>
      <c r="I4072" s="514"/>
      <c r="J4072" s="511"/>
      <c r="K4072" s="511"/>
      <c r="L4072" s="511"/>
      <c r="M4072" s="511"/>
      <c r="N4072" s="511"/>
      <c r="O4072" s="511"/>
      <c r="P4072" s="602"/>
    </row>
    <row r="4073" ht="15.75" customHeight="1">
      <c r="A4073" s="1"/>
      <c r="B4073" s="511"/>
      <c r="C4073" s="604"/>
      <c r="D4073" s="513"/>
      <c r="E4073" s="514"/>
      <c r="F4073" s="514"/>
      <c r="G4073" s="514"/>
      <c r="H4073" s="514"/>
      <c r="I4073" s="514"/>
      <c r="J4073" s="511"/>
      <c r="K4073" s="511"/>
      <c r="L4073" s="511"/>
      <c r="M4073" s="511"/>
      <c r="N4073" s="511"/>
      <c r="O4073" s="511"/>
      <c r="P4073" s="602"/>
    </row>
    <row r="4074" ht="15.75" customHeight="1">
      <c r="A4074" s="1"/>
      <c r="B4074" s="511"/>
      <c r="C4074" s="603">
        <v>22.25</v>
      </c>
      <c r="D4074" s="513"/>
      <c r="E4074" s="514"/>
      <c r="F4074" s="514"/>
      <c r="G4074" s="514"/>
      <c r="H4074" s="514"/>
      <c r="I4074" s="514"/>
      <c r="J4074" s="511"/>
      <c r="K4074" s="511"/>
      <c r="L4074" s="511"/>
      <c r="M4074" s="511"/>
      <c r="N4074" s="511"/>
      <c r="O4074" s="511"/>
      <c r="P4074" s="602"/>
    </row>
    <row r="4075" ht="15.75" customHeight="1">
      <c r="A4075" s="1"/>
      <c r="B4075" s="511"/>
      <c r="C4075" s="604"/>
      <c r="D4075" s="513"/>
      <c r="E4075" s="514"/>
      <c r="F4075" s="514"/>
      <c r="G4075" s="514"/>
      <c r="H4075" s="514"/>
      <c r="I4075" s="514"/>
      <c r="J4075" s="511"/>
      <c r="K4075" s="511"/>
      <c r="L4075" s="511"/>
      <c r="M4075" s="511"/>
      <c r="N4075" s="511"/>
      <c r="O4075" s="511"/>
      <c r="P4075" s="602"/>
    </row>
    <row r="4076" ht="15.75" customHeight="1">
      <c r="A4076" s="1"/>
      <c r="B4076" s="511"/>
      <c r="C4076" s="604"/>
      <c r="D4076" s="513"/>
      <c r="E4076" s="514"/>
      <c r="F4076" s="514"/>
      <c r="G4076" s="514"/>
      <c r="H4076" s="514"/>
      <c r="I4076" s="514"/>
      <c r="J4076" s="511"/>
      <c r="K4076" s="511"/>
      <c r="L4076" s="511"/>
      <c r="M4076" s="511"/>
      <c r="N4076" s="511"/>
      <c r="O4076" s="511"/>
      <c r="P4076" s="602"/>
    </row>
    <row r="4077" ht="15.75" customHeight="1">
      <c r="A4077" s="1"/>
      <c r="B4077" s="511"/>
      <c r="C4077" s="604"/>
      <c r="D4077" s="513"/>
      <c r="E4077" s="514"/>
      <c r="F4077" s="514"/>
      <c r="G4077" s="514"/>
      <c r="H4077" s="514"/>
      <c r="I4077" s="514"/>
      <c r="J4077" s="511"/>
      <c r="K4077" s="511"/>
      <c r="L4077" s="511"/>
      <c r="M4077" s="511"/>
      <c r="N4077" s="511"/>
      <c r="O4077" s="511"/>
      <c r="P4077" s="602"/>
    </row>
    <row r="4078" ht="15.75" customHeight="1">
      <c r="A4078" s="1"/>
      <c r="B4078" s="511"/>
      <c r="C4078" s="604"/>
      <c r="D4078" s="513"/>
      <c r="E4078" s="514"/>
      <c r="F4078" s="514"/>
      <c r="G4078" s="514"/>
      <c r="H4078" s="514"/>
      <c r="I4078" s="514"/>
      <c r="J4078" s="511"/>
      <c r="K4078" s="511"/>
      <c r="L4078" s="511"/>
      <c r="M4078" s="511"/>
      <c r="N4078" s="511"/>
      <c r="O4078" s="511"/>
      <c r="P4078" s="602"/>
    </row>
    <row r="4079" ht="15.75" customHeight="1">
      <c r="A4079" s="1"/>
      <c r="B4079" s="511"/>
      <c r="C4079" s="604"/>
      <c r="D4079" s="513"/>
      <c r="E4079" s="514"/>
      <c r="F4079" s="514"/>
      <c r="G4079" s="514"/>
      <c r="H4079" s="514"/>
      <c r="I4079" s="514"/>
      <c r="J4079" s="511"/>
      <c r="K4079" s="511"/>
      <c r="L4079" s="511"/>
      <c r="M4079" s="511"/>
      <c r="N4079" s="511"/>
      <c r="O4079" s="511"/>
      <c r="P4079" s="602"/>
    </row>
    <row r="4080" ht="15.75" customHeight="1">
      <c r="A4080" s="1"/>
      <c r="B4080" s="511"/>
      <c r="C4080" s="604"/>
      <c r="D4080" s="513"/>
      <c r="E4080" s="514"/>
      <c r="F4080" s="514"/>
      <c r="G4080" s="514"/>
      <c r="H4080" s="514"/>
      <c r="I4080" s="514"/>
      <c r="J4080" s="511"/>
      <c r="K4080" s="511"/>
      <c r="L4080" s="511"/>
      <c r="M4080" s="511"/>
      <c r="N4080" s="511"/>
      <c r="O4080" s="511"/>
      <c r="P4080" s="602"/>
    </row>
    <row r="4081" ht="15.75" customHeight="1">
      <c r="A4081" s="1"/>
      <c r="B4081" s="511"/>
      <c r="C4081" s="604"/>
      <c r="D4081" s="513"/>
      <c r="E4081" s="514"/>
      <c r="F4081" s="514"/>
      <c r="G4081" s="514"/>
      <c r="H4081" s="514"/>
      <c r="I4081" s="514"/>
      <c r="J4081" s="511"/>
      <c r="K4081" s="511"/>
      <c r="L4081" s="511"/>
      <c r="M4081" s="511"/>
      <c r="N4081" s="511"/>
      <c r="O4081" s="511"/>
      <c r="P4081" s="602"/>
    </row>
    <row r="4082" ht="15.75" customHeight="1">
      <c r="A4082" s="1"/>
      <c r="B4082" s="511"/>
      <c r="C4082" s="604"/>
      <c r="D4082" s="513"/>
      <c r="E4082" s="514"/>
      <c r="F4082" s="514"/>
      <c r="G4082" s="514"/>
      <c r="H4082" s="514"/>
      <c r="I4082" s="514"/>
      <c r="J4082" s="511"/>
      <c r="K4082" s="511"/>
      <c r="L4082" s="511"/>
      <c r="M4082" s="511"/>
      <c r="N4082" s="511"/>
      <c r="O4082" s="511"/>
      <c r="P4082" s="602"/>
    </row>
    <row r="4083" ht="15.75" customHeight="1">
      <c r="A4083" s="1"/>
      <c r="B4083" s="511"/>
      <c r="C4083" s="604"/>
      <c r="D4083" s="513"/>
      <c r="E4083" s="514"/>
      <c r="F4083" s="514"/>
      <c r="G4083" s="514"/>
      <c r="H4083" s="514"/>
      <c r="I4083" s="514"/>
      <c r="J4083" s="511"/>
      <c r="K4083" s="511"/>
      <c r="L4083" s="511"/>
      <c r="M4083" s="511"/>
      <c r="N4083" s="511"/>
      <c r="O4083" s="511"/>
      <c r="P4083" s="602"/>
    </row>
    <row r="4084" ht="15.75" customHeight="1">
      <c r="A4084" s="1"/>
      <c r="B4084" s="511"/>
      <c r="C4084" s="604"/>
      <c r="D4084" s="513"/>
      <c r="E4084" s="514"/>
      <c r="F4084" s="514"/>
      <c r="G4084" s="514"/>
      <c r="H4084" s="514"/>
      <c r="I4084" s="514"/>
      <c r="J4084" s="511"/>
      <c r="K4084" s="511"/>
      <c r="L4084" s="511"/>
      <c r="M4084" s="511"/>
      <c r="N4084" s="511"/>
      <c r="O4084" s="511"/>
      <c r="P4084" s="602"/>
    </row>
    <row r="4085" ht="15.75" customHeight="1">
      <c r="A4085" s="1"/>
      <c r="B4085" s="511"/>
      <c r="C4085" s="604"/>
      <c r="D4085" s="513"/>
      <c r="E4085" s="514"/>
      <c r="F4085" s="514"/>
      <c r="G4085" s="514"/>
      <c r="H4085" s="514"/>
      <c r="I4085" s="514"/>
      <c r="J4085" s="511"/>
      <c r="K4085" s="511"/>
      <c r="L4085" s="511"/>
      <c r="M4085" s="511"/>
      <c r="N4085" s="511"/>
      <c r="O4085" s="511"/>
      <c r="P4085" s="602"/>
    </row>
    <row r="4086" ht="15.75" customHeight="1">
      <c r="A4086" s="1"/>
      <c r="B4086" s="511"/>
      <c r="C4086" s="604"/>
      <c r="D4086" s="513"/>
      <c r="E4086" s="514"/>
      <c r="F4086" s="514"/>
      <c r="G4086" s="514"/>
      <c r="H4086" s="514"/>
      <c r="I4086" s="514"/>
      <c r="J4086" s="511"/>
      <c r="K4086" s="511"/>
      <c r="L4086" s="511"/>
      <c r="M4086" s="511"/>
      <c r="N4086" s="511"/>
      <c r="O4086" s="511"/>
      <c r="P4086" s="602"/>
    </row>
    <row r="4087" ht="15.75" customHeight="1">
      <c r="A4087" s="1"/>
      <c r="B4087" s="511"/>
      <c r="C4087" s="604"/>
      <c r="D4087" s="513"/>
      <c r="E4087" s="514"/>
      <c r="F4087" s="514"/>
      <c r="G4087" s="514"/>
      <c r="H4087" s="514"/>
      <c r="I4087" s="514"/>
      <c r="J4087" s="511"/>
      <c r="K4087" s="511"/>
      <c r="L4087" s="511"/>
      <c r="M4087" s="511"/>
      <c r="N4087" s="511"/>
      <c r="O4087" s="511"/>
      <c r="P4087" s="602"/>
    </row>
    <row r="4088" ht="15.75" customHeight="1">
      <c r="A4088" s="1"/>
      <c r="B4088" s="511"/>
      <c r="C4088" s="603">
        <v>22.25</v>
      </c>
      <c r="D4088" s="513"/>
      <c r="E4088" s="514"/>
      <c r="F4088" s="514"/>
      <c r="G4088" s="514"/>
      <c r="H4088" s="514"/>
      <c r="I4088" s="514"/>
      <c r="J4088" s="511"/>
      <c r="K4088" s="511"/>
      <c r="L4088" s="511"/>
      <c r="M4088" s="511"/>
      <c r="N4088" s="511"/>
      <c r="O4088" s="511"/>
      <c r="P4088" s="602"/>
    </row>
    <row r="4089" ht="15.75" customHeight="1">
      <c r="A4089" s="1"/>
      <c r="B4089" s="511"/>
      <c r="C4089" s="604"/>
      <c r="D4089" s="513"/>
      <c r="E4089" s="514"/>
      <c r="F4089" s="514"/>
      <c r="G4089" s="514"/>
      <c r="H4089" s="514"/>
      <c r="I4089" s="514"/>
      <c r="J4089" s="511"/>
      <c r="K4089" s="511"/>
      <c r="L4089" s="511"/>
      <c r="M4089" s="511"/>
      <c r="N4089" s="511"/>
      <c r="O4089" s="511"/>
      <c r="P4089" s="602"/>
    </row>
    <row r="4090" ht="15.75" customHeight="1">
      <c r="A4090" s="1"/>
      <c r="B4090" s="511"/>
      <c r="C4090" s="604"/>
      <c r="D4090" s="513"/>
      <c r="E4090" s="514"/>
      <c r="F4090" s="514"/>
      <c r="G4090" s="514"/>
      <c r="H4090" s="514"/>
      <c r="I4090" s="514"/>
      <c r="J4090" s="511"/>
      <c r="K4090" s="511"/>
      <c r="L4090" s="511"/>
      <c r="M4090" s="511"/>
      <c r="N4090" s="511"/>
      <c r="O4090" s="511"/>
      <c r="P4090" s="602"/>
    </row>
    <row r="4091" ht="15.75" customHeight="1">
      <c r="A4091" s="1"/>
      <c r="B4091" s="511"/>
      <c r="C4091" s="604"/>
      <c r="D4091" s="513"/>
      <c r="E4091" s="514"/>
      <c r="F4091" s="514"/>
      <c r="G4091" s="514"/>
      <c r="H4091" s="514"/>
      <c r="I4091" s="514"/>
      <c r="J4091" s="511"/>
      <c r="K4091" s="511"/>
      <c r="L4091" s="511"/>
      <c r="M4091" s="511"/>
      <c r="N4091" s="511"/>
      <c r="O4091" s="511"/>
      <c r="P4091" s="602"/>
    </row>
    <row r="4092" ht="15.75" customHeight="1">
      <c r="A4092" s="1"/>
      <c r="B4092" s="511"/>
      <c r="C4092" s="604"/>
      <c r="D4092" s="513"/>
      <c r="E4092" s="514"/>
      <c r="F4092" s="514"/>
      <c r="G4092" s="514"/>
      <c r="H4092" s="514"/>
      <c r="I4092" s="514"/>
      <c r="J4092" s="511"/>
      <c r="K4092" s="511"/>
      <c r="L4092" s="511"/>
      <c r="M4092" s="511"/>
      <c r="N4092" s="511"/>
      <c r="O4092" s="511"/>
      <c r="P4092" s="602"/>
    </row>
    <row r="4093" ht="15.75" customHeight="1">
      <c r="A4093" s="1"/>
      <c r="B4093" s="511"/>
      <c r="C4093" s="604"/>
      <c r="D4093" s="513"/>
      <c r="E4093" s="514"/>
      <c r="F4093" s="514"/>
      <c r="G4093" s="514"/>
      <c r="H4093" s="514"/>
      <c r="I4093" s="514"/>
      <c r="J4093" s="511"/>
      <c r="K4093" s="511"/>
      <c r="L4093" s="511"/>
      <c r="M4093" s="511"/>
      <c r="N4093" s="511"/>
      <c r="O4093" s="511"/>
      <c r="P4093" s="602"/>
    </row>
    <row r="4094" ht="15.75" customHeight="1">
      <c r="A4094" s="1"/>
      <c r="B4094" s="511"/>
      <c r="C4094" s="604"/>
      <c r="D4094" s="513"/>
      <c r="E4094" s="514"/>
      <c r="F4094" s="514"/>
      <c r="G4094" s="514"/>
      <c r="H4094" s="514"/>
      <c r="I4094" s="514"/>
      <c r="J4094" s="511"/>
      <c r="K4094" s="511"/>
      <c r="L4094" s="511"/>
      <c r="M4094" s="511"/>
      <c r="N4094" s="511"/>
      <c r="O4094" s="511"/>
      <c r="P4094" s="602"/>
    </row>
    <row r="4095" ht="15.75" customHeight="1">
      <c r="A4095" s="1"/>
      <c r="B4095" s="511"/>
      <c r="C4095" s="604"/>
      <c r="D4095" s="513"/>
      <c r="E4095" s="514"/>
      <c r="F4095" s="514"/>
      <c r="G4095" s="514"/>
      <c r="H4095" s="514"/>
      <c r="I4095" s="514"/>
      <c r="J4095" s="511"/>
      <c r="K4095" s="511"/>
      <c r="L4095" s="511"/>
      <c r="M4095" s="511"/>
      <c r="N4095" s="511"/>
      <c r="O4095" s="511"/>
      <c r="P4095" s="602"/>
    </row>
    <row r="4096" ht="15.75" customHeight="1">
      <c r="A4096" s="1"/>
      <c r="B4096" s="511"/>
      <c r="C4096" s="604"/>
      <c r="D4096" s="513"/>
      <c r="E4096" s="514"/>
      <c r="F4096" s="514"/>
      <c r="G4096" s="514"/>
      <c r="H4096" s="514"/>
      <c r="I4096" s="514"/>
      <c r="J4096" s="511"/>
      <c r="K4096" s="511"/>
      <c r="L4096" s="511"/>
      <c r="M4096" s="511"/>
      <c r="N4096" s="511"/>
      <c r="O4096" s="511"/>
      <c r="P4096" s="602"/>
    </row>
    <row r="4097" ht="15.75" customHeight="1">
      <c r="A4097" s="1"/>
      <c r="B4097" s="511"/>
      <c r="C4097" s="604"/>
      <c r="D4097" s="513"/>
      <c r="E4097" s="514"/>
      <c r="F4097" s="514"/>
      <c r="G4097" s="514"/>
      <c r="H4097" s="514"/>
      <c r="I4097" s="514"/>
      <c r="J4097" s="511"/>
      <c r="K4097" s="511"/>
      <c r="L4097" s="511"/>
      <c r="M4097" s="511"/>
      <c r="N4097" s="511"/>
      <c r="O4097" s="511"/>
      <c r="P4097" s="602"/>
    </row>
    <row r="4098" ht="15.75" customHeight="1">
      <c r="A4098" s="1"/>
      <c r="B4098" s="511"/>
      <c r="C4098" s="604"/>
      <c r="D4098" s="513"/>
      <c r="E4098" s="514"/>
      <c r="F4098" s="514"/>
      <c r="G4098" s="514"/>
      <c r="H4098" s="514"/>
      <c r="I4098" s="514"/>
      <c r="J4098" s="511"/>
      <c r="K4098" s="511"/>
      <c r="L4098" s="511"/>
      <c r="M4098" s="511"/>
      <c r="N4098" s="511"/>
      <c r="O4098" s="511"/>
      <c r="P4098" s="602"/>
    </row>
    <row r="4099" ht="15.75" customHeight="1">
      <c r="A4099" s="1"/>
      <c r="B4099" s="511"/>
      <c r="C4099" s="604"/>
      <c r="D4099" s="513"/>
      <c r="E4099" s="514"/>
      <c r="F4099" s="514"/>
      <c r="G4099" s="514"/>
      <c r="H4099" s="514"/>
      <c r="I4099" s="514"/>
      <c r="J4099" s="511"/>
      <c r="K4099" s="511"/>
      <c r="L4099" s="511"/>
      <c r="M4099" s="511"/>
      <c r="N4099" s="511"/>
      <c r="O4099" s="511"/>
      <c r="P4099" s="602"/>
    </row>
    <row r="4100" ht="15.75" customHeight="1">
      <c r="A4100" s="1"/>
      <c r="B4100" s="511"/>
      <c r="C4100" s="604"/>
      <c r="D4100" s="513"/>
      <c r="E4100" s="514"/>
      <c r="F4100" s="514"/>
      <c r="G4100" s="514"/>
      <c r="H4100" s="514"/>
      <c r="I4100" s="514"/>
      <c r="J4100" s="511"/>
      <c r="K4100" s="511"/>
      <c r="L4100" s="511"/>
      <c r="M4100" s="511"/>
      <c r="N4100" s="511"/>
      <c r="O4100" s="511"/>
      <c r="P4100" s="602"/>
    </row>
    <row r="4101" ht="15.75" customHeight="1">
      <c r="A4101" s="1"/>
      <c r="B4101" s="511"/>
      <c r="C4101" s="604"/>
      <c r="D4101" s="513"/>
      <c r="E4101" s="514"/>
      <c r="F4101" s="514"/>
      <c r="G4101" s="514"/>
      <c r="H4101" s="514"/>
      <c r="I4101" s="514"/>
      <c r="J4101" s="511"/>
      <c r="K4101" s="511"/>
      <c r="L4101" s="511"/>
      <c r="M4101" s="511"/>
      <c r="N4101" s="511"/>
      <c r="O4101" s="511"/>
      <c r="P4101" s="602"/>
    </row>
    <row r="4102" ht="15.75" customHeight="1">
      <c r="A4102" s="1"/>
      <c r="B4102" s="511"/>
      <c r="C4102" s="603">
        <v>22.3</v>
      </c>
      <c r="D4102" s="513"/>
      <c r="E4102" s="514"/>
      <c r="F4102" s="514"/>
      <c r="G4102" s="514"/>
      <c r="H4102" s="514"/>
      <c r="I4102" s="514"/>
      <c r="J4102" s="511"/>
      <c r="K4102" s="511"/>
      <c r="L4102" s="511"/>
      <c r="M4102" s="511"/>
      <c r="N4102" s="511"/>
      <c r="O4102" s="511"/>
      <c r="P4102" s="602"/>
    </row>
    <row r="4103" ht="15.75" customHeight="1">
      <c r="A4103" s="1"/>
      <c r="B4103" s="511"/>
      <c r="C4103" s="604"/>
      <c r="D4103" s="513"/>
      <c r="E4103" s="514"/>
      <c r="F4103" s="514"/>
      <c r="G4103" s="514"/>
      <c r="H4103" s="514"/>
      <c r="I4103" s="514"/>
      <c r="J4103" s="511"/>
      <c r="K4103" s="511"/>
      <c r="L4103" s="511"/>
      <c r="M4103" s="511"/>
      <c r="N4103" s="511"/>
      <c r="O4103" s="511"/>
      <c r="P4103" s="602"/>
    </row>
    <row r="4104" ht="15.75" customHeight="1">
      <c r="A4104" s="1"/>
      <c r="B4104" s="511"/>
      <c r="C4104" s="604"/>
      <c r="D4104" s="513"/>
      <c r="E4104" s="514"/>
      <c r="F4104" s="514"/>
      <c r="G4104" s="514"/>
      <c r="H4104" s="514"/>
      <c r="I4104" s="514"/>
      <c r="J4104" s="511"/>
      <c r="K4104" s="511"/>
      <c r="L4104" s="511"/>
      <c r="M4104" s="511"/>
      <c r="N4104" s="511"/>
      <c r="O4104" s="511"/>
      <c r="P4104" s="602"/>
    </row>
    <row r="4105" ht="15.75" customHeight="1">
      <c r="A4105" s="1"/>
      <c r="B4105" s="511"/>
      <c r="C4105" s="604"/>
      <c r="D4105" s="513"/>
      <c r="E4105" s="514"/>
      <c r="F4105" s="514"/>
      <c r="G4105" s="514"/>
      <c r="H4105" s="514"/>
      <c r="I4105" s="514"/>
      <c r="J4105" s="511"/>
      <c r="K4105" s="511"/>
      <c r="L4105" s="511"/>
      <c r="M4105" s="511"/>
      <c r="N4105" s="511"/>
      <c r="O4105" s="511"/>
      <c r="P4105" s="602"/>
    </row>
    <row r="4106" ht="15.75" customHeight="1">
      <c r="A4106" s="1"/>
      <c r="B4106" s="511"/>
      <c r="C4106" s="604"/>
      <c r="D4106" s="513"/>
      <c r="E4106" s="514"/>
      <c r="F4106" s="514"/>
      <c r="G4106" s="514"/>
      <c r="H4106" s="514"/>
      <c r="I4106" s="514"/>
      <c r="J4106" s="511"/>
      <c r="K4106" s="511"/>
      <c r="L4106" s="511"/>
      <c r="M4106" s="511"/>
      <c r="N4106" s="511"/>
      <c r="O4106" s="511"/>
      <c r="P4106" s="602"/>
    </row>
    <row r="4107" ht="15.75" customHeight="1">
      <c r="A4107" s="1"/>
      <c r="B4107" s="511"/>
      <c r="C4107" s="604"/>
      <c r="D4107" s="513"/>
      <c r="E4107" s="514"/>
      <c r="F4107" s="514"/>
      <c r="G4107" s="514"/>
      <c r="H4107" s="514"/>
      <c r="I4107" s="514"/>
      <c r="J4107" s="511"/>
      <c r="K4107" s="511"/>
      <c r="L4107" s="511"/>
      <c r="M4107" s="511"/>
      <c r="N4107" s="511"/>
      <c r="O4107" s="511"/>
      <c r="P4107" s="602"/>
    </row>
    <row r="4108" ht="15.75" customHeight="1">
      <c r="A4108" s="1"/>
      <c r="B4108" s="511"/>
      <c r="C4108" s="604"/>
      <c r="D4108" s="513"/>
      <c r="E4108" s="514"/>
      <c r="F4108" s="514"/>
      <c r="G4108" s="514"/>
      <c r="H4108" s="514"/>
      <c r="I4108" s="514"/>
      <c r="J4108" s="511"/>
      <c r="K4108" s="511"/>
      <c r="L4108" s="511"/>
      <c r="M4108" s="511"/>
      <c r="N4108" s="511"/>
      <c r="O4108" s="511"/>
      <c r="P4108" s="602"/>
    </row>
    <row r="4109" ht="15.75" customHeight="1">
      <c r="A4109" s="1"/>
      <c r="B4109" s="511"/>
      <c r="C4109" s="604"/>
      <c r="D4109" s="513"/>
      <c r="E4109" s="514"/>
      <c r="F4109" s="514"/>
      <c r="G4109" s="514"/>
      <c r="H4109" s="514"/>
      <c r="I4109" s="514"/>
      <c r="J4109" s="511"/>
      <c r="K4109" s="511"/>
      <c r="L4109" s="511"/>
      <c r="M4109" s="511"/>
      <c r="N4109" s="511"/>
      <c r="O4109" s="511"/>
      <c r="P4109" s="602"/>
    </row>
    <row r="4110" ht="15.75" customHeight="1">
      <c r="A4110" s="1"/>
      <c r="B4110" s="511"/>
      <c r="C4110" s="604"/>
      <c r="D4110" s="513"/>
      <c r="E4110" s="514"/>
      <c r="F4110" s="514"/>
      <c r="G4110" s="514"/>
      <c r="H4110" s="514"/>
      <c r="I4110" s="514"/>
      <c r="J4110" s="511"/>
      <c r="K4110" s="511"/>
      <c r="L4110" s="511"/>
      <c r="M4110" s="511"/>
      <c r="N4110" s="511"/>
      <c r="O4110" s="511"/>
      <c r="P4110" s="602"/>
    </row>
    <row r="4111" ht="15.75" customHeight="1">
      <c r="A4111" s="1"/>
      <c r="B4111" s="511"/>
      <c r="C4111" s="604"/>
      <c r="D4111" s="513"/>
      <c r="E4111" s="514"/>
      <c r="F4111" s="514"/>
      <c r="G4111" s="514"/>
      <c r="H4111" s="514"/>
      <c r="I4111" s="514"/>
      <c r="J4111" s="511"/>
      <c r="K4111" s="511"/>
      <c r="L4111" s="511"/>
      <c r="M4111" s="511"/>
      <c r="N4111" s="511"/>
      <c r="O4111" s="511"/>
      <c r="P4111" s="602"/>
    </row>
    <row r="4112" ht="15.75" customHeight="1">
      <c r="A4112" s="1"/>
      <c r="B4112" s="511"/>
      <c r="C4112" s="604"/>
      <c r="D4112" s="513"/>
      <c r="E4112" s="514"/>
      <c r="F4112" s="514"/>
      <c r="G4112" s="514"/>
      <c r="H4112" s="514"/>
      <c r="I4112" s="514"/>
      <c r="J4112" s="511"/>
      <c r="K4112" s="511"/>
      <c r="L4112" s="511"/>
      <c r="M4112" s="511"/>
      <c r="N4112" s="511"/>
      <c r="O4112" s="511"/>
      <c r="P4112" s="602"/>
    </row>
    <row r="4113" ht="15.75" customHeight="1">
      <c r="A4113" s="1"/>
      <c r="B4113" s="511"/>
      <c r="C4113" s="604"/>
      <c r="D4113" s="513"/>
      <c r="E4113" s="514"/>
      <c r="F4113" s="514"/>
      <c r="G4113" s="514"/>
      <c r="H4113" s="514"/>
      <c r="I4113" s="514"/>
      <c r="J4113" s="511"/>
      <c r="K4113" s="511"/>
      <c r="L4113" s="511"/>
      <c r="M4113" s="511"/>
      <c r="N4113" s="511"/>
      <c r="O4113" s="511"/>
      <c r="P4113" s="602"/>
    </row>
    <row r="4114" ht="15.75" customHeight="1">
      <c r="A4114" s="1"/>
      <c r="B4114" s="511"/>
      <c r="C4114" s="604"/>
      <c r="D4114" s="513"/>
      <c r="E4114" s="514"/>
      <c r="F4114" s="514"/>
      <c r="G4114" s="514"/>
      <c r="H4114" s="514"/>
      <c r="I4114" s="514"/>
      <c r="J4114" s="511"/>
      <c r="K4114" s="511"/>
      <c r="L4114" s="511"/>
      <c r="M4114" s="511"/>
      <c r="N4114" s="511"/>
      <c r="O4114" s="511"/>
      <c r="P4114" s="602"/>
    </row>
    <row r="4115" ht="15.75" customHeight="1">
      <c r="A4115" s="1"/>
      <c r="B4115" s="511"/>
      <c r="C4115" s="604"/>
      <c r="D4115" s="513"/>
      <c r="E4115" s="514"/>
      <c r="F4115" s="514"/>
      <c r="G4115" s="514"/>
      <c r="H4115" s="514"/>
      <c r="I4115" s="514"/>
      <c r="J4115" s="511"/>
      <c r="K4115" s="511"/>
      <c r="L4115" s="511"/>
      <c r="M4115" s="511"/>
      <c r="N4115" s="511"/>
      <c r="O4115" s="511"/>
      <c r="P4115" s="602"/>
    </row>
    <row r="4116" ht="15.75" customHeight="1">
      <c r="A4116" s="1"/>
      <c r="B4116" s="511"/>
      <c r="C4116" s="603">
        <v>13.0</v>
      </c>
      <c r="D4116" s="513"/>
      <c r="E4116" s="514"/>
      <c r="F4116" s="514"/>
      <c r="G4116" s="514"/>
      <c r="H4116" s="514"/>
      <c r="I4116" s="514"/>
      <c r="J4116" s="511"/>
      <c r="K4116" s="511"/>
      <c r="L4116" s="511"/>
      <c r="M4116" s="511"/>
      <c r="N4116" s="511"/>
      <c r="O4116" s="511"/>
      <c r="P4116" s="602"/>
    </row>
    <row r="4117" ht="15.75" customHeight="1">
      <c r="A4117" s="1"/>
      <c r="B4117" s="511"/>
      <c r="C4117" s="604"/>
      <c r="D4117" s="513"/>
      <c r="E4117" s="514"/>
      <c r="F4117" s="514"/>
      <c r="G4117" s="514"/>
      <c r="H4117" s="514"/>
      <c r="I4117" s="514"/>
      <c r="J4117" s="511"/>
      <c r="K4117" s="511"/>
      <c r="L4117" s="511"/>
      <c r="M4117" s="511"/>
      <c r="N4117" s="511"/>
      <c r="O4117" s="511"/>
      <c r="P4117" s="602"/>
    </row>
    <row r="4118" ht="15.75" customHeight="1">
      <c r="A4118" s="1"/>
      <c r="B4118" s="511"/>
      <c r="C4118" s="604"/>
      <c r="D4118" s="513"/>
      <c r="E4118" s="514"/>
      <c r="F4118" s="514"/>
      <c r="G4118" s="514"/>
      <c r="H4118" s="514"/>
      <c r="I4118" s="514"/>
      <c r="J4118" s="511"/>
      <c r="K4118" s="511"/>
      <c r="L4118" s="511"/>
      <c r="M4118" s="511"/>
      <c r="N4118" s="511"/>
      <c r="O4118" s="511"/>
      <c r="P4118" s="602"/>
    </row>
    <row r="4119" ht="15.75" customHeight="1">
      <c r="A4119" s="1"/>
      <c r="B4119" s="511"/>
      <c r="C4119" s="604"/>
      <c r="D4119" s="513"/>
      <c r="E4119" s="514"/>
      <c r="F4119" s="514"/>
      <c r="G4119" s="514"/>
      <c r="H4119" s="514"/>
      <c r="I4119" s="514"/>
      <c r="J4119" s="511"/>
      <c r="K4119" s="511"/>
      <c r="L4119" s="511"/>
      <c r="M4119" s="511"/>
      <c r="N4119" s="511"/>
      <c r="O4119" s="511"/>
      <c r="P4119" s="602"/>
    </row>
    <row r="4120" ht="15.75" customHeight="1">
      <c r="A4120" s="1"/>
      <c r="B4120" s="511"/>
      <c r="C4120" s="604"/>
      <c r="D4120" s="513"/>
      <c r="E4120" s="514"/>
      <c r="F4120" s="514"/>
      <c r="G4120" s="514"/>
      <c r="H4120" s="514"/>
      <c r="I4120" s="514"/>
      <c r="J4120" s="511"/>
      <c r="K4120" s="511"/>
      <c r="L4120" s="511"/>
      <c r="M4120" s="511"/>
      <c r="N4120" s="511"/>
      <c r="O4120" s="511"/>
      <c r="P4120" s="602"/>
    </row>
    <row r="4121" ht="15.75" customHeight="1">
      <c r="A4121" s="1"/>
      <c r="B4121" s="511"/>
      <c r="C4121" s="604"/>
      <c r="D4121" s="513"/>
      <c r="E4121" s="514"/>
      <c r="F4121" s="514"/>
      <c r="G4121" s="514"/>
      <c r="H4121" s="514"/>
      <c r="I4121" s="514"/>
      <c r="J4121" s="511"/>
      <c r="K4121" s="511"/>
      <c r="L4121" s="511"/>
      <c r="M4121" s="511"/>
      <c r="N4121" s="511"/>
      <c r="O4121" s="511"/>
      <c r="P4121" s="602"/>
    </row>
    <row r="4122" ht="15.75" customHeight="1">
      <c r="A4122" s="1"/>
      <c r="B4122" s="511"/>
      <c r="C4122" s="604"/>
      <c r="D4122" s="513"/>
      <c r="E4122" s="514"/>
      <c r="F4122" s="514"/>
      <c r="G4122" s="514"/>
      <c r="H4122" s="514"/>
      <c r="I4122" s="514"/>
      <c r="J4122" s="511"/>
      <c r="K4122" s="511"/>
      <c r="L4122" s="511"/>
      <c r="M4122" s="511"/>
      <c r="N4122" s="511"/>
      <c r="O4122" s="511"/>
      <c r="P4122" s="602"/>
    </row>
    <row r="4123" ht="15.75" customHeight="1">
      <c r="A4123" s="1"/>
      <c r="B4123" s="511"/>
      <c r="C4123" s="604"/>
      <c r="D4123" s="513"/>
      <c r="E4123" s="514"/>
      <c r="F4123" s="514"/>
      <c r="G4123" s="514"/>
      <c r="H4123" s="514"/>
      <c r="I4123" s="514"/>
      <c r="J4123" s="511"/>
      <c r="K4123" s="511"/>
      <c r="L4123" s="511"/>
      <c r="M4123" s="511"/>
      <c r="N4123" s="511"/>
      <c r="O4123" s="511"/>
      <c r="P4123" s="602"/>
    </row>
    <row r="4124" ht="15.75" customHeight="1">
      <c r="A4124" s="1"/>
      <c r="B4124" s="511"/>
      <c r="C4124" s="604"/>
      <c r="D4124" s="513"/>
      <c r="E4124" s="514"/>
      <c r="F4124" s="514"/>
      <c r="G4124" s="514"/>
      <c r="H4124" s="514"/>
      <c r="I4124" s="514"/>
      <c r="J4124" s="511"/>
      <c r="K4124" s="511"/>
      <c r="L4124" s="511"/>
      <c r="M4124" s="511"/>
      <c r="N4124" s="511"/>
      <c r="O4124" s="511"/>
      <c r="P4124" s="602"/>
    </row>
    <row r="4125" ht="15.75" customHeight="1">
      <c r="A4125" s="1"/>
      <c r="B4125" s="511"/>
      <c r="C4125" s="604"/>
      <c r="D4125" s="513"/>
      <c r="E4125" s="514"/>
      <c r="F4125" s="514"/>
      <c r="G4125" s="514"/>
      <c r="H4125" s="514"/>
      <c r="I4125" s="514"/>
      <c r="J4125" s="511"/>
      <c r="K4125" s="511"/>
      <c r="L4125" s="511"/>
      <c r="M4125" s="511"/>
      <c r="N4125" s="511"/>
      <c r="O4125" s="511"/>
      <c r="P4125" s="602"/>
    </row>
    <row r="4126" ht="15.75" customHeight="1">
      <c r="A4126" s="1"/>
      <c r="B4126" s="511"/>
      <c r="C4126" s="604"/>
      <c r="D4126" s="513"/>
      <c r="E4126" s="514"/>
      <c r="F4126" s="514"/>
      <c r="G4126" s="514"/>
      <c r="H4126" s="514"/>
      <c r="I4126" s="514"/>
      <c r="J4126" s="511"/>
      <c r="K4126" s="511"/>
      <c r="L4126" s="511"/>
      <c r="M4126" s="511"/>
      <c r="N4126" s="511"/>
      <c r="O4126" s="511"/>
      <c r="P4126" s="602"/>
    </row>
    <row r="4127" ht="15.75" customHeight="1">
      <c r="A4127" s="1"/>
      <c r="B4127" s="511"/>
      <c r="C4127" s="604"/>
      <c r="D4127" s="513"/>
      <c r="E4127" s="514"/>
      <c r="F4127" s="514"/>
      <c r="G4127" s="514"/>
      <c r="H4127" s="514"/>
      <c r="I4127" s="514"/>
      <c r="J4127" s="511"/>
      <c r="K4127" s="511"/>
      <c r="L4127" s="511"/>
      <c r="M4127" s="511"/>
      <c r="N4127" s="511"/>
      <c r="O4127" s="511"/>
      <c r="P4127" s="602"/>
    </row>
    <row r="4128" ht="15.75" customHeight="1">
      <c r="A4128" s="1"/>
      <c r="B4128" s="511"/>
      <c r="C4128" s="604"/>
      <c r="D4128" s="513"/>
      <c r="E4128" s="514"/>
      <c r="F4128" s="514"/>
      <c r="G4128" s="514"/>
      <c r="H4128" s="514"/>
      <c r="I4128" s="514"/>
      <c r="J4128" s="511"/>
      <c r="K4128" s="511"/>
      <c r="L4128" s="511"/>
      <c r="M4128" s="511"/>
      <c r="N4128" s="511"/>
      <c r="O4128" s="511"/>
      <c r="P4128" s="602"/>
    </row>
    <row r="4129" ht="15.75" customHeight="1">
      <c r="A4129" s="1"/>
      <c r="B4129" s="511"/>
      <c r="C4129" s="604"/>
      <c r="D4129" s="513"/>
      <c r="E4129" s="514"/>
      <c r="F4129" s="514"/>
      <c r="G4129" s="514"/>
      <c r="H4129" s="514"/>
      <c r="I4129" s="514"/>
      <c r="J4129" s="511"/>
      <c r="K4129" s="511"/>
      <c r="L4129" s="511"/>
      <c r="M4129" s="511"/>
      <c r="N4129" s="511"/>
      <c r="O4129" s="511"/>
      <c r="P4129" s="602"/>
    </row>
    <row r="4130" ht="15.75" customHeight="1">
      <c r="A4130" s="1"/>
      <c r="B4130" s="511"/>
      <c r="D4130" s="513"/>
      <c r="E4130" s="514"/>
      <c r="F4130" s="514"/>
      <c r="G4130" s="514"/>
      <c r="H4130" s="514"/>
      <c r="I4130" s="514"/>
      <c r="J4130" s="511"/>
      <c r="K4130" s="511"/>
      <c r="L4130" s="511"/>
      <c r="M4130" s="511"/>
      <c r="N4130" s="511"/>
      <c r="O4130" s="511"/>
      <c r="P4130" s="602"/>
    </row>
    <row r="4131" ht="15.75" customHeight="1">
      <c r="A4131" s="1"/>
      <c r="B4131" s="511"/>
      <c r="D4131" s="513"/>
      <c r="E4131" s="514"/>
      <c r="F4131" s="514"/>
      <c r="G4131" s="514"/>
      <c r="H4131" s="514"/>
      <c r="I4131" s="514"/>
      <c r="J4131" s="511"/>
      <c r="K4131" s="511"/>
      <c r="L4131" s="511"/>
      <c r="M4131" s="511"/>
      <c r="N4131" s="511"/>
      <c r="O4131" s="511"/>
      <c r="P4131" s="602"/>
    </row>
    <row r="4132" ht="15.75" customHeight="1">
      <c r="A4132" s="1"/>
      <c r="B4132" s="511"/>
      <c r="D4132" s="513"/>
      <c r="E4132" s="514"/>
      <c r="F4132" s="514"/>
      <c r="G4132" s="514"/>
      <c r="H4132" s="514"/>
      <c r="I4132" s="514"/>
      <c r="J4132" s="511"/>
      <c r="K4132" s="511"/>
      <c r="L4132" s="511"/>
      <c r="M4132" s="511"/>
      <c r="N4132" s="511"/>
      <c r="O4132" s="511"/>
      <c r="P4132" s="602"/>
    </row>
    <row r="4133" ht="15.75" customHeight="1">
      <c r="A4133" s="1"/>
      <c r="B4133" s="511"/>
      <c r="D4133" s="513"/>
      <c r="E4133" s="514"/>
      <c r="F4133" s="514"/>
      <c r="G4133" s="514"/>
      <c r="H4133" s="514"/>
      <c r="I4133" s="514"/>
      <c r="J4133" s="511"/>
      <c r="K4133" s="511"/>
      <c r="L4133" s="511"/>
      <c r="M4133" s="511"/>
      <c r="N4133" s="511"/>
      <c r="O4133" s="511"/>
      <c r="P4133" s="602"/>
    </row>
    <row r="4134" ht="15.75" customHeight="1">
      <c r="A4134" s="1"/>
      <c r="B4134" s="511"/>
      <c r="D4134" s="513"/>
      <c r="E4134" s="514"/>
      <c r="F4134" s="514"/>
      <c r="G4134" s="514"/>
      <c r="H4134" s="514"/>
      <c r="I4134" s="514"/>
      <c r="J4134" s="511"/>
      <c r="K4134" s="511"/>
      <c r="L4134" s="511"/>
      <c r="M4134" s="511"/>
      <c r="N4134" s="511"/>
      <c r="O4134" s="511"/>
      <c r="P4134" s="602"/>
    </row>
    <row r="4135" ht="15.75" customHeight="1">
      <c r="A4135" s="1"/>
      <c r="B4135" s="511"/>
      <c r="D4135" s="513"/>
      <c r="E4135" s="514"/>
      <c r="F4135" s="514"/>
      <c r="G4135" s="514"/>
      <c r="H4135" s="514"/>
      <c r="I4135" s="514"/>
      <c r="J4135" s="511"/>
      <c r="K4135" s="511"/>
      <c r="L4135" s="511"/>
      <c r="M4135" s="511"/>
      <c r="N4135" s="511"/>
      <c r="O4135" s="511"/>
      <c r="P4135" s="602"/>
    </row>
    <row r="4136" ht="15.75" customHeight="1">
      <c r="A4136" s="1"/>
      <c r="B4136" s="511"/>
      <c r="D4136" s="513"/>
      <c r="E4136" s="514"/>
      <c r="F4136" s="514"/>
      <c r="G4136" s="514"/>
      <c r="H4136" s="514"/>
      <c r="I4136" s="514"/>
      <c r="J4136" s="511"/>
      <c r="K4136" s="511"/>
      <c r="L4136" s="511"/>
      <c r="M4136" s="511"/>
      <c r="N4136" s="511"/>
      <c r="O4136" s="511"/>
      <c r="P4136" s="602"/>
    </row>
    <row r="4137" ht="15.75" customHeight="1">
      <c r="A4137" s="1"/>
      <c r="B4137" s="511"/>
      <c r="D4137" s="513"/>
      <c r="E4137" s="514"/>
      <c r="F4137" s="514"/>
      <c r="G4137" s="514"/>
      <c r="H4137" s="514"/>
      <c r="I4137" s="514"/>
      <c r="J4137" s="511"/>
      <c r="K4137" s="511"/>
      <c r="L4137" s="511"/>
      <c r="M4137" s="511"/>
      <c r="N4137" s="511"/>
      <c r="O4137" s="511"/>
      <c r="P4137" s="602"/>
    </row>
    <row r="4138" ht="15.75" customHeight="1">
      <c r="A4138" s="1"/>
      <c r="B4138" s="511"/>
      <c r="D4138" s="513"/>
      <c r="E4138" s="514"/>
      <c r="F4138" s="514"/>
      <c r="G4138" s="514"/>
      <c r="H4138" s="514"/>
      <c r="I4138" s="514"/>
      <c r="J4138" s="511"/>
      <c r="K4138" s="511"/>
      <c r="L4138" s="511"/>
      <c r="M4138" s="511"/>
      <c r="N4138" s="511"/>
      <c r="O4138" s="511"/>
      <c r="P4138" s="602"/>
    </row>
    <row r="4139" ht="15.75" customHeight="1">
      <c r="A4139" s="1"/>
      <c r="B4139" s="511"/>
      <c r="D4139" s="513"/>
      <c r="E4139" s="514"/>
      <c r="F4139" s="514"/>
      <c r="G4139" s="514"/>
      <c r="H4139" s="514"/>
      <c r="I4139" s="514"/>
      <c r="J4139" s="511"/>
      <c r="K4139" s="511"/>
      <c r="L4139" s="511"/>
      <c r="M4139" s="511"/>
      <c r="N4139" s="511"/>
      <c r="O4139" s="511"/>
      <c r="P4139" s="602"/>
    </row>
    <row r="4140" ht="15.75" customHeight="1">
      <c r="A4140" s="1"/>
      <c r="B4140" s="511"/>
      <c r="D4140" s="513"/>
      <c r="E4140" s="514"/>
      <c r="F4140" s="514"/>
      <c r="G4140" s="514"/>
      <c r="H4140" s="514"/>
      <c r="I4140" s="514"/>
      <c r="J4140" s="511"/>
      <c r="K4140" s="511"/>
      <c r="L4140" s="511"/>
      <c r="M4140" s="511"/>
      <c r="N4140" s="511"/>
      <c r="O4140" s="511"/>
      <c r="P4140" s="602"/>
    </row>
    <row r="4141" ht="15.75" customHeight="1">
      <c r="A4141" s="1"/>
      <c r="B4141" s="511"/>
      <c r="D4141" s="513"/>
      <c r="E4141" s="514"/>
      <c r="F4141" s="514"/>
      <c r="G4141" s="514"/>
      <c r="H4141" s="514"/>
      <c r="I4141" s="514"/>
      <c r="J4141" s="511"/>
      <c r="K4141" s="511"/>
      <c r="L4141" s="511"/>
      <c r="M4141" s="511"/>
      <c r="N4141" s="511"/>
      <c r="O4141" s="511"/>
      <c r="P4141" s="602"/>
    </row>
    <row r="4142" ht="15.75" customHeight="1">
      <c r="A4142" s="1"/>
      <c r="B4142" s="511"/>
      <c r="D4142" s="513"/>
      <c r="E4142" s="514"/>
      <c r="F4142" s="514"/>
      <c r="G4142" s="514"/>
      <c r="H4142" s="514"/>
      <c r="I4142" s="514"/>
      <c r="J4142" s="511"/>
      <c r="K4142" s="511"/>
      <c r="L4142" s="511"/>
      <c r="M4142" s="511"/>
      <c r="N4142" s="511"/>
      <c r="O4142" s="511"/>
      <c r="P4142" s="602"/>
    </row>
    <row r="4143" ht="15.75" customHeight="1">
      <c r="A4143" s="1"/>
      <c r="B4143" s="511"/>
      <c r="D4143" s="513"/>
      <c r="E4143" s="514"/>
      <c r="F4143" s="514"/>
      <c r="G4143" s="514"/>
      <c r="H4143" s="514"/>
      <c r="I4143" s="514"/>
      <c r="J4143" s="511"/>
      <c r="K4143" s="511"/>
      <c r="L4143" s="511"/>
      <c r="M4143" s="511"/>
      <c r="N4143" s="511"/>
      <c r="O4143" s="511"/>
      <c r="P4143" s="602"/>
    </row>
    <row r="4144" ht="15.75" customHeight="1">
      <c r="A4144" s="1"/>
      <c r="B4144" s="511"/>
      <c r="D4144" s="513"/>
      <c r="E4144" s="514"/>
      <c r="F4144" s="514"/>
      <c r="G4144" s="514"/>
      <c r="H4144" s="514"/>
      <c r="I4144" s="514"/>
      <c r="J4144" s="511"/>
      <c r="K4144" s="511"/>
      <c r="L4144" s="511"/>
      <c r="M4144" s="511"/>
      <c r="N4144" s="511"/>
      <c r="O4144" s="511"/>
      <c r="P4144" s="602"/>
    </row>
    <row r="4145" ht="15.75" customHeight="1">
      <c r="A4145" s="1"/>
      <c r="B4145" s="511"/>
      <c r="D4145" s="513"/>
      <c r="E4145" s="514"/>
      <c r="F4145" s="514"/>
      <c r="G4145" s="514"/>
      <c r="H4145" s="514"/>
      <c r="I4145" s="514"/>
      <c r="J4145" s="511"/>
      <c r="K4145" s="511"/>
      <c r="L4145" s="511"/>
      <c r="M4145" s="511"/>
      <c r="N4145" s="511"/>
      <c r="O4145" s="511"/>
      <c r="P4145" s="602"/>
    </row>
    <row r="4146" ht="15.75" customHeight="1">
      <c r="A4146" s="1"/>
      <c r="B4146" s="511"/>
      <c r="D4146" s="513"/>
      <c r="E4146" s="514"/>
      <c r="F4146" s="514"/>
      <c r="G4146" s="514"/>
      <c r="H4146" s="514"/>
      <c r="I4146" s="514"/>
      <c r="J4146" s="511"/>
      <c r="K4146" s="511"/>
      <c r="L4146" s="511"/>
      <c r="M4146" s="511"/>
      <c r="N4146" s="511"/>
      <c r="O4146" s="511"/>
      <c r="P4146" s="602"/>
    </row>
    <row r="4147" ht="15.75" customHeight="1">
      <c r="A4147" s="1"/>
      <c r="B4147" s="511"/>
      <c r="D4147" s="513"/>
      <c r="E4147" s="514"/>
      <c r="F4147" s="514"/>
      <c r="G4147" s="514"/>
      <c r="H4147" s="514"/>
      <c r="I4147" s="514"/>
      <c r="J4147" s="511"/>
      <c r="K4147" s="511"/>
      <c r="L4147" s="511"/>
      <c r="M4147" s="511"/>
      <c r="N4147" s="511"/>
      <c r="O4147" s="511"/>
      <c r="P4147" s="602"/>
    </row>
    <row r="4148" ht="15.75" customHeight="1">
      <c r="A4148" s="1"/>
      <c r="B4148" s="511"/>
      <c r="D4148" s="513"/>
      <c r="E4148" s="514"/>
      <c r="F4148" s="514"/>
      <c r="G4148" s="514"/>
      <c r="H4148" s="514"/>
      <c r="I4148" s="514"/>
      <c r="J4148" s="511"/>
      <c r="K4148" s="511"/>
      <c r="L4148" s="511"/>
      <c r="M4148" s="511"/>
      <c r="N4148" s="511"/>
      <c r="O4148" s="511"/>
      <c r="P4148" s="602"/>
    </row>
    <row r="4149" ht="15.75" customHeight="1">
      <c r="A4149" s="1"/>
      <c r="B4149" s="511"/>
      <c r="D4149" s="513"/>
      <c r="E4149" s="514"/>
      <c r="F4149" s="514"/>
      <c r="G4149" s="514"/>
      <c r="H4149" s="514"/>
      <c r="I4149" s="514"/>
      <c r="J4149" s="511"/>
      <c r="K4149" s="511"/>
      <c r="L4149" s="511"/>
      <c r="M4149" s="511"/>
      <c r="N4149" s="511"/>
      <c r="O4149" s="511"/>
      <c r="P4149" s="602"/>
    </row>
    <row r="4150" ht="15.75" customHeight="1">
      <c r="A4150" s="1"/>
      <c r="B4150" s="511"/>
      <c r="D4150" s="513"/>
      <c r="E4150" s="514"/>
      <c r="F4150" s="514"/>
      <c r="G4150" s="514"/>
      <c r="H4150" s="514"/>
      <c r="I4150" s="514"/>
      <c r="J4150" s="511"/>
      <c r="K4150" s="511"/>
      <c r="L4150" s="511"/>
      <c r="M4150" s="511"/>
      <c r="N4150" s="511"/>
      <c r="O4150" s="511"/>
      <c r="P4150" s="602"/>
    </row>
    <row r="4151" ht="15.75" customHeight="1">
      <c r="A4151" s="1"/>
      <c r="B4151" s="511"/>
      <c r="D4151" s="513"/>
      <c r="E4151" s="514"/>
      <c r="F4151" s="514"/>
      <c r="G4151" s="514"/>
      <c r="H4151" s="514"/>
      <c r="I4151" s="514"/>
      <c r="J4151" s="511"/>
      <c r="K4151" s="511"/>
      <c r="L4151" s="511"/>
      <c r="M4151" s="511"/>
      <c r="N4151" s="511"/>
      <c r="O4151" s="511"/>
      <c r="P4151" s="602"/>
    </row>
    <row r="4152" ht="15.75" customHeight="1">
      <c r="A4152" s="1"/>
      <c r="B4152" s="511"/>
      <c r="D4152" s="513"/>
      <c r="E4152" s="514"/>
      <c r="F4152" s="514"/>
      <c r="G4152" s="514"/>
      <c r="H4152" s="514"/>
      <c r="I4152" s="514"/>
      <c r="J4152" s="511"/>
      <c r="K4152" s="511"/>
      <c r="L4152" s="511"/>
      <c r="M4152" s="511"/>
      <c r="N4152" s="511"/>
      <c r="O4152" s="511"/>
      <c r="P4152" s="602"/>
    </row>
    <row r="4153" ht="15.75" customHeight="1">
      <c r="A4153" s="1"/>
      <c r="B4153" s="511"/>
      <c r="D4153" s="513"/>
      <c r="E4153" s="514"/>
      <c r="F4153" s="514"/>
      <c r="G4153" s="514"/>
      <c r="H4153" s="514"/>
      <c r="I4153" s="514"/>
      <c r="J4153" s="511"/>
      <c r="K4153" s="511"/>
      <c r="L4153" s="511"/>
      <c r="M4153" s="511"/>
      <c r="N4153" s="511"/>
      <c r="O4153" s="511"/>
      <c r="P4153" s="602"/>
    </row>
    <row r="4154" ht="15.75" customHeight="1">
      <c r="A4154" s="1"/>
      <c r="B4154" s="511"/>
      <c r="D4154" s="513"/>
      <c r="E4154" s="514"/>
      <c r="F4154" s="514"/>
      <c r="G4154" s="514"/>
      <c r="H4154" s="514"/>
      <c r="I4154" s="514"/>
      <c r="J4154" s="511"/>
      <c r="K4154" s="511"/>
      <c r="L4154" s="511"/>
      <c r="M4154" s="511"/>
      <c r="N4154" s="511"/>
      <c r="O4154" s="511"/>
      <c r="P4154" s="602"/>
    </row>
    <row r="4155" ht="15.75" customHeight="1">
      <c r="A4155" s="1"/>
      <c r="B4155" s="511"/>
      <c r="D4155" s="513"/>
      <c r="E4155" s="514"/>
      <c r="F4155" s="514"/>
      <c r="G4155" s="514"/>
      <c r="H4155" s="514"/>
      <c r="I4155" s="514"/>
      <c r="J4155" s="511"/>
      <c r="K4155" s="511"/>
      <c r="L4155" s="511"/>
      <c r="M4155" s="511"/>
      <c r="N4155" s="511"/>
      <c r="O4155" s="511"/>
      <c r="P4155" s="602"/>
    </row>
    <row r="4156" ht="15.75" customHeight="1">
      <c r="A4156" s="1"/>
      <c r="B4156" s="511"/>
      <c r="D4156" s="513"/>
      <c r="E4156" s="514"/>
      <c r="F4156" s="514"/>
      <c r="G4156" s="514"/>
      <c r="H4156" s="514"/>
      <c r="I4156" s="514"/>
      <c r="J4156" s="511"/>
      <c r="K4156" s="511"/>
      <c r="L4156" s="511"/>
      <c r="M4156" s="511"/>
      <c r="N4156" s="511"/>
      <c r="O4156" s="511"/>
      <c r="P4156" s="602"/>
    </row>
    <row r="4157" ht="15.75" customHeight="1">
      <c r="A4157" s="1"/>
      <c r="B4157" s="511"/>
      <c r="D4157" s="513"/>
      <c r="E4157" s="514"/>
      <c r="F4157" s="514"/>
      <c r="G4157" s="514"/>
      <c r="H4157" s="514"/>
      <c r="I4157" s="514"/>
      <c r="J4157" s="511"/>
      <c r="K4157" s="511"/>
      <c r="L4157" s="511"/>
      <c r="M4157" s="511"/>
      <c r="N4157" s="511"/>
      <c r="O4157" s="511"/>
      <c r="P4157" s="602"/>
    </row>
    <row r="4158" ht="15.75" customHeight="1">
      <c r="A4158" s="1"/>
      <c r="B4158" s="511"/>
      <c r="D4158" s="513"/>
      <c r="E4158" s="514"/>
      <c r="F4158" s="514"/>
      <c r="G4158" s="514"/>
      <c r="H4158" s="514"/>
      <c r="I4158" s="514"/>
      <c r="J4158" s="511"/>
      <c r="K4158" s="511"/>
      <c r="L4158" s="511"/>
      <c r="M4158" s="511"/>
      <c r="N4158" s="511"/>
      <c r="O4158" s="511"/>
      <c r="P4158" s="602"/>
    </row>
    <row r="4159" ht="15.75" customHeight="1">
      <c r="A4159" s="1"/>
      <c r="B4159" s="511"/>
      <c r="D4159" s="513"/>
      <c r="E4159" s="514"/>
      <c r="F4159" s="514"/>
      <c r="G4159" s="514"/>
      <c r="H4159" s="514"/>
      <c r="I4159" s="514"/>
      <c r="J4159" s="511"/>
      <c r="K4159" s="511"/>
      <c r="L4159" s="511"/>
      <c r="M4159" s="511"/>
      <c r="N4159" s="511"/>
      <c r="O4159" s="511"/>
      <c r="P4159" s="602"/>
    </row>
    <row r="4160" ht="15.75" customHeight="1">
      <c r="A4160" s="1"/>
      <c r="B4160" s="511"/>
      <c r="D4160" s="513"/>
      <c r="E4160" s="514"/>
      <c r="F4160" s="514"/>
      <c r="G4160" s="514"/>
      <c r="H4160" s="514"/>
      <c r="I4160" s="514"/>
      <c r="J4160" s="511"/>
      <c r="K4160" s="511"/>
      <c r="L4160" s="511"/>
      <c r="M4160" s="511"/>
      <c r="N4160" s="511"/>
      <c r="O4160" s="511"/>
      <c r="P4160" s="602"/>
    </row>
    <row r="4161" ht="15.75" customHeight="1">
      <c r="A4161" s="1"/>
      <c r="B4161" s="511"/>
      <c r="D4161" s="513"/>
      <c r="E4161" s="514"/>
      <c r="F4161" s="514"/>
      <c r="G4161" s="514"/>
      <c r="H4161" s="514"/>
      <c r="I4161" s="514"/>
      <c r="J4161" s="511"/>
      <c r="K4161" s="511"/>
      <c r="L4161" s="511"/>
      <c r="M4161" s="511"/>
      <c r="N4161" s="511"/>
      <c r="O4161" s="511"/>
      <c r="P4161" s="602"/>
    </row>
    <row r="4162" ht="15.75" customHeight="1">
      <c r="A4162" s="1"/>
      <c r="B4162" s="511"/>
      <c r="D4162" s="513"/>
      <c r="E4162" s="514"/>
      <c r="F4162" s="514"/>
      <c r="G4162" s="514"/>
      <c r="H4162" s="514"/>
      <c r="I4162" s="514"/>
      <c r="J4162" s="511"/>
      <c r="K4162" s="511"/>
      <c r="L4162" s="511"/>
      <c r="M4162" s="511"/>
      <c r="N4162" s="511"/>
      <c r="O4162" s="511"/>
      <c r="P4162" s="602"/>
    </row>
    <row r="4163" ht="15.75" customHeight="1">
      <c r="A4163" s="1"/>
      <c r="B4163" s="511"/>
      <c r="D4163" s="513"/>
      <c r="E4163" s="514"/>
      <c r="F4163" s="514"/>
      <c r="G4163" s="514"/>
      <c r="H4163" s="514"/>
      <c r="I4163" s="514"/>
      <c r="J4163" s="511"/>
      <c r="K4163" s="511"/>
      <c r="L4163" s="511"/>
      <c r="M4163" s="511"/>
      <c r="N4163" s="511"/>
      <c r="O4163" s="511"/>
      <c r="P4163" s="602"/>
    </row>
    <row r="4164" ht="15.75" customHeight="1">
      <c r="A4164" s="1"/>
      <c r="B4164" s="511"/>
      <c r="D4164" s="513"/>
      <c r="E4164" s="514"/>
      <c r="F4164" s="514"/>
      <c r="G4164" s="514"/>
      <c r="H4164" s="514"/>
      <c r="I4164" s="514"/>
      <c r="J4164" s="511"/>
      <c r="K4164" s="511"/>
      <c r="L4164" s="511"/>
      <c r="M4164" s="511"/>
      <c r="N4164" s="511"/>
      <c r="O4164" s="511"/>
      <c r="P4164" s="602"/>
    </row>
    <row r="4165" ht="15.75" customHeight="1">
      <c r="A4165" s="1"/>
      <c r="B4165" s="511"/>
      <c r="D4165" s="513"/>
      <c r="E4165" s="514"/>
      <c r="F4165" s="514"/>
      <c r="G4165" s="514"/>
      <c r="H4165" s="514"/>
      <c r="I4165" s="514"/>
      <c r="J4165" s="511"/>
      <c r="K4165" s="511"/>
      <c r="L4165" s="511"/>
      <c r="M4165" s="511"/>
      <c r="N4165" s="511"/>
      <c r="O4165" s="511"/>
      <c r="P4165" s="602"/>
    </row>
    <row r="4166" ht="15.75" customHeight="1">
      <c r="A4166" s="1"/>
      <c r="B4166" s="511"/>
      <c r="D4166" s="513"/>
      <c r="E4166" s="514"/>
      <c r="F4166" s="514"/>
      <c r="G4166" s="514"/>
      <c r="H4166" s="514"/>
      <c r="I4166" s="514"/>
      <c r="J4166" s="511"/>
      <c r="K4166" s="511"/>
      <c r="L4166" s="511"/>
      <c r="M4166" s="511"/>
      <c r="N4166" s="511"/>
      <c r="O4166" s="511"/>
      <c r="P4166" s="602"/>
    </row>
    <row r="4167" ht="15.75" customHeight="1">
      <c r="A4167" s="1"/>
      <c r="B4167" s="511"/>
      <c r="D4167" s="513"/>
      <c r="E4167" s="514"/>
      <c r="F4167" s="514"/>
      <c r="G4167" s="514"/>
      <c r="H4167" s="514"/>
      <c r="I4167" s="514"/>
      <c r="J4167" s="511"/>
      <c r="K4167" s="511"/>
      <c r="L4167" s="511"/>
      <c r="M4167" s="511"/>
      <c r="N4167" s="511"/>
      <c r="O4167" s="511"/>
      <c r="P4167" s="602"/>
    </row>
    <row r="4168" ht="15.75" customHeight="1">
      <c r="A4168" s="1"/>
      <c r="B4168" s="511"/>
      <c r="D4168" s="513"/>
      <c r="E4168" s="514"/>
      <c r="F4168" s="514"/>
      <c r="G4168" s="514"/>
      <c r="H4168" s="514"/>
      <c r="I4168" s="514"/>
      <c r="J4168" s="511"/>
      <c r="K4168" s="511"/>
      <c r="L4168" s="511"/>
      <c r="M4168" s="511"/>
      <c r="N4168" s="511"/>
      <c r="O4168" s="511"/>
      <c r="P4168" s="602"/>
    </row>
    <row r="4169" ht="15.75" customHeight="1">
      <c r="A4169" s="1"/>
      <c r="B4169" s="511"/>
      <c r="D4169" s="513"/>
      <c r="E4169" s="514"/>
      <c r="F4169" s="514"/>
      <c r="G4169" s="514"/>
      <c r="H4169" s="514"/>
      <c r="I4169" s="514"/>
      <c r="J4169" s="511"/>
      <c r="K4169" s="511"/>
      <c r="L4169" s="511"/>
      <c r="M4169" s="511"/>
      <c r="N4169" s="511"/>
      <c r="O4169" s="511"/>
      <c r="P4169" s="602"/>
    </row>
    <row r="4170" ht="15.75" customHeight="1">
      <c r="A4170" s="1"/>
      <c r="B4170" s="511"/>
      <c r="D4170" s="513"/>
      <c r="E4170" s="514"/>
      <c r="F4170" s="514"/>
      <c r="G4170" s="514"/>
      <c r="H4170" s="514"/>
      <c r="I4170" s="514"/>
      <c r="J4170" s="511"/>
      <c r="K4170" s="511"/>
      <c r="L4170" s="511"/>
      <c r="M4170" s="511"/>
      <c r="N4170" s="511"/>
      <c r="O4170" s="511"/>
      <c r="P4170" s="602"/>
    </row>
    <row r="4171" ht="15.75" customHeight="1">
      <c r="A4171" s="1"/>
      <c r="B4171" s="511"/>
      <c r="D4171" s="513"/>
      <c r="E4171" s="514"/>
      <c r="F4171" s="514"/>
      <c r="G4171" s="514"/>
      <c r="H4171" s="514"/>
      <c r="I4171" s="514"/>
      <c r="J4171" s="511"/>
      <c r="K4171" s="511"/>
      <c r="L4171" s="511"/>
      <c r="M4171" s="511"/>
      <c r="N4171" s="511"/>
      <c r="O4171" s="511"/>
      <c r="P4171" s="602"/>
    </row>
    <row r="4172" ht="15.75" customHeight="1">
      <c r="A4172" s="1"/>
      <c r="B4172" s="511"/>
      <c r="D4172" s="513"/>
      <c r="E4172" s="514"/>
      <c r="F4172" s="514"/>
      <c r="G4172" s="514"/>
      <c r="H4172" s="514"/>
      <c r="I4172" s="514"/>
      <c r="J4172" s="511"/>
      <c r="K4172" s="511"/>
      <c r="L4172" s="511"/>
      <c r="M4172" s="511"/>
      <c r="N4172" s="511"/>
      <c r="O4172" s="511"/>
      <c r="P4172" s="602"/>
    </row>
    <row r="4173" ht="15.75" customHeight="1">
      <c r="A4173" s="1"/>
      <c r="B4173" s="511"/>
      <c r="D4173" s="513"/>
      <c r="E4173" s="514"/>
      <c r="F4173" s="514"/>
      <c r="G4173" s="514"/>
      <c r="H4173" s="514"/>
      <c r="I4173" s="514"/>
      <c r="J4173" s="511"/>
      <c r="K4173" s="511"/>
      <c r="L4173" s="511"/>
      <c r="M4173" s="511"/>
      <c r="N4173" s="511"/>
      <c r="O4173" s="511"/>
      <c r="P4173" s="602"/>
    </row>
    <row r="4174" ht="15.75" customHeight="1">
      <c r="A4174" s="1"/>
      <c r="B4174" s="511"/>
      <c r="D4174" s="513"/>
      <c r="E4174" s="514"/>
      <c r="F4174" s="514"/>
      <c r="G4174" s="514"/>
      <c r="H4174" s="514"/>
      <c r="I4174" s="514"/>
      <c r="J4174" s="511"/>
      <c r="K4174" s="511"/>
      <c r="L4174" s="511"/>
      <c r="M4174" s="511"/>
      <c r="N4174" s="511"/>
      <c r="O4174" s="511"/>
      <c r="P4174" s="602"/>
    </row>
    <row r="4175" ht="15.75" customHeight="1">
      <c r="A4175" s="1"/>
      <c r="B4175" s="511"/>
      <c r="D4175" s="513"/>
      <c r="E4175" s="514"/>
      <c r="F4175" s="514"/>
      <c r="G4175" s="514"/>
      <c r="H4175" s="514"/>
      <c r="I4175" s="514"/>
      <c r="J4175" s="511"/>
      <c r="K4175" s="511"/>
      <c r="L4175" s="511"/>
      <c r="M4175" s="511"/>
      <c r="N4175" s="511"/>
      <c r="O4175" s="511"/>
      <c r="P4175" s="602"/>
    </row>
    <row r="4176" ht="15.75" customHeight="1">
      <c r="A4176" s="1"/>
      <c r="B4176" s="511"/>
      <c r="D4176" s="513"/>
      <c r="E4176" s="514"/>
      <c r="F4176" s="514"/>
      <c r="G4176" s="514"/>
      <c r="H4176" s="514"/>
      <c r="I4176" s="514"/>
      <c r="J4176" s="511"/>
      <c r="K4176" s="511"/>
      <c r="L4176" s="511"/>
      <c r="M4176" s="511"/>
      <c r="N4176" s="511"/>
      <c r="O4176" s="511"/>
      <c r="P4176" s="602"/>
    </row>
    <row r="4177" ht="15.75" customHeight="1">
      <c r="A4177" s="1"/>
      <c r="B4177" s="511"/>
      <c r="D4177" s="513"/>
      <c r="E4177" s="514"/>
      <c r="F4177" s="514"/>
      <c r="G4177" s="514"/>
      <c r="H4177" s="514"/>
      <c r="I4177" s="514"/>
      <c r="J4177" s="511"/>
      <c r="K4177" s="511"/>
      <c r="L4177" s="511"/>
      <c r="M4177" s="511"/>
      <c r="N4177" s="511"/>
      <c r="O4177" s="511"/>
      <c r="P4177" s="602"/>
    </row>
    <row r="4178" ht="15.75" customHeight="1">
      <c r="A4178" s="1"/>
      <c r="B4178" s="511"/>
      <c r="D4178" s="513"/>
      <c r="E4178" s="514"/>
      <c r="F4178" s="514"/>
      <c r="G4178" s="514"/>
      <c r="H4178" s="514"/>
      <c r="I4178" s="514"/>
      <c r="J4178" s="511"/>
      <c r="K4178" s="511"/>
      <c r="L4178" s="511"/>
      <c r="M4178" s="511"/>
      <c r="N4178" s="511"/>
      <c r="O4178" s="511"/>
      <c r="P4178" s="602"/>
    </row>
    <row r="4179" ht="15.75" customHeight="1">
      <c r="A4179" s="1"/>
      <c r="B4179" s="511"/>
      <c r="D4179" s="513"/>
      <c r="E4179" s="514"/>
      <c r="F4179" s="514"/>
      <c r="G4179" s="514"/>
      <c r="H4179" s="514"/>
      <c r="I4179" s="514"/>
      <c r="J4179" s="511"/>
      <c r="K4179" s="511"/>
      <c r="L4179" s="511"/>
      <c r="M4179" s="511"/>
      <c r="N4179" s="511"/>
      <c r="O4179" s="511"/>
      <c r="P4179" s="602"/>
    </row>
    <row r="4180" ht="15.75" customHeight="1">
      <c r="A4180" s="1"/>
      <c r="B4180" s="511"/>
      <c r="D4180" s="513"/>
      <c r="E4180" s="514"/>
      <c r="F4180" s="514"/>
      <c r="G4180" s="514"/>
      <c r="H4180" s="514"/>
      <c r="I4180" s="514"/>
      <c r="J4180" s="511"/>
      <c r="K4180" s="511"/>
      <c r="L4180" s="511"/>
      <c r="M4180" s="511"/>
      <c r="N4180" s="511"/>
      <c r="O4180" s="511"/>
      <c r="P4180" s="602"/>
    </row>
    <row r="4181" ht="15.75" customHeight="1">
      <c r="A4181" s="1"/>
      <c r="B4181" s="511"/>
      <c r="D4181" s="513"/>
      <c r="E4181" s="514"/>
      <c r="F4181" s="514"/>
      <c r="G4181" s="514"/>
      <c r="H4181" s="514"/>
      <c r="I4181" s="514"/>
      <c r="J4181" s="511"/>
      <c r="K4181" s="511"/>
      <c r="L4181" s="511"/>
      <c r="M4181" s="511"/>
      <c r="N4181" s="511"/>
      <c r="O4181" s="511"/>
      <c r="P4181" s="602"/>
    </row>
    <row r="4182" ht="15.75" customHeight="1">
      <c r="A4182" s="1"/>
      <c r="B4182" s="511"/>
      <c r="D4182" s="513"/>
      <c r="E4182" s="514"/>
      <c r="F4182" s="514"/>
      <c r="G4182" s="514"/>
      <c r="H4182" s="514"/>
      <c r="I4182" s="514"/>
      <c r="J4182" s="511"/>
      <c r="K4182" s="511"/>
      <c r="L4182" s="511"/>
      <c r="M4182" s="511"/>
      <c r="N4182" s="511"/>
      <c r="O4182" s="511"/>
      <c r="P4182" s="602"/>
    </row>
    <row r="4183" ht="15.75" customHeight="1">
      <c r="A4183" s="1"/>
      <c r="B4183" s="511"/>
      <c r="D4183" s="513"/>
      <c r="E4183" s="514"/>
      <c r="F4183" s="514"/>
      <c r="G4183" s="514"/>
      <c r="H4183" s="514"/>
      <c r="I4183" s="514"/>
      <c r="J4183" s="511"/>
      <c r="K4183" s="511"/>
      <c r="L4183" s="511"/>
      <c r="M4183" s="511"/>
      <c r="N4183" s="511"/>
      <c r="O4183" s="511"/>
      <c r="P4183" s="602"/>
    </row>
    <row r="4184" ht="15.75" customHeight="1">
      <c r="A4184" s="1"/>
      <c r="B4184" s="511"/>
      <c r="D4184" s="513"/>
      <c r="E4184" s="514"/>
      <c r="F4184" s="514"/>
      <c r="G4184" s="514"/>
      <c r="H4184" s="514"/>
      <c r="I4184" s="514"/>
      <c r="J4184" s="511"/>
      <c r="K4184" s="511"/>
      <c r="L4184" s="511"/>
      <c r="M4184" s="511"/>
      <c r="N4184" s="511"/>
      <c r="O4184" s="511"/>
      <c r="P4184" s="602"/>
    </row>
    <row r="4185" ht="15.75" customHeight="1">
      <c r="A4185" s="1"/>
      <c r="B4185" s="511"/>
      <c r="D4185" s="513"/>
      <c r="E4185" s="514"/>
      <c r="F4185" s="514"/>
      <c r="G4185" s="514"/>
      <c r="H4185" s="514"/>
      <c r="I4185" s="514"/>
      <c r="J4185" s="511"/>
      <c r="K4185" s="511"/>
      <c r="L4185" s="511"/>
      <c r="M4185" s="511"/>
      <c r="N4185" s="511"/>
      <c r="O4185" s="511"/>
      <c r="P4185" s="602"/>
    </row>
    <row r="4186" ht="15.75" customHeight="1">
      <c r="A4186" s="1"/>
      <c r="B4186" s="511"/>
      <c r="D4186" s="513"/>
      <c r="E4186" s="514"/>
      <c r="F4186" s="514"/>
      <c r="G4186" s="514"/>
      <c r="H4186" s="514"/>
      <c r="I4186" s="514"/>
      <c r="J4186" s="511"/>
      <c r="K4186" s="511"/>
      <c r="L4186" s="511"/>
      <c r="M4186" s="511"/>
      <c r="N4186" s="511"/>
      <c r="O4186" s="511"/>
      <c r="P4186" s="602"/>
    </row>
    <row r="4187" ht="15.75" customHeight="1">
      <c r="A4187" s="1"/>
      <c r="B4187" s="511"/>
      <c r="D4187" s="513"/>
      <c r="E4187" s="514"/>
      <c r="F4187" s="514"/>
      <c r="G4187" s="514"/>
      <c r="H4187" s="514"/>
      <c r="I4187" s="514"/>
      <c r="J4187" s="511"/>
      <c r="K4187" s="511"/>
      <c r="L4187" s="511"/>
      <c r="M4187" s="511"/>
      <c r="N4187" s="511"/>
      <c r="O4187" s="511"/>
      <c r="P4187" s="602"/>
    </row>
    <row r="4188" ht="15.75" customHeight="1">
      <c r="A4188" s="1"/>
      <c r="B4188" s="511"/>
      <c r="D4188" s="513"/>
      <c r="E4188" s="514"/>
      <c r="F4188" s="514"/>
      <c r="G4188" s="514"/>
      <c r="H4188" s="514"/>
      <c r="I4188" s="514"/>
      <c r="J4188" s="511"/>
      <c r="K4188" s="511"/>
      <c r="L4188" s="511"/>
      <c r="M4188" s="511"/>
      <c r="N4188" s="511"/>
      <c r="O4188" s="511"/>
      <c r="P4188" s="602"/>
    </row>
    <row r="4189" ht="15.75" customHeight="1">
      <c r="A4189" s="1"/>
      <c r="B4189" s="511"/>
      <c r="D4189" s="513"/>
      <c r="E4189" s="514"/>
      <c r="F4189" s="514"/>
      <c r="G4189" s="514"/>
      <c r="H4189" s="514"/>
      <c r="I4189" s="514"/>
      <c r="J4189" s="511"/>
      <c r="K4189" s="511"/>
      <c r="L4189" s="511"/>
      <c r="M4189" s="511"/>
      <c r="N4189" s="511"/>
      <c r="O4189" s="511"/>
      <c r="P4189" s="602"/>
    </row>
    <row r="4190" ht="15.75" customHeight="1">
      <c r="A4190" s="1"/>
      <c r="B4190" s="511"/>
      <c r="D4190" s="513"/>
      <c r="E4190" s="514"/>
      <c r="F4190" s="514"/>
      <c r="G4190" s="514"/>
      <c r="H4190" s="514"/>
      <c r="I4190" s="514"/>
      <c r="J4190" s="511"/>
      <c r="K4190" s="511"/>
      <c r="L4190" s="511"/>
      <c r="M4190" s="511"/>
      <c r="N4190" s="511"/>
      <c r="O4190" s="511"/>
      <c r="P4190" s="602"/>
    </row>
    <row r="4191" ht="15.75" customHeight="1">
      <c r="A4191" s="1"/>
      <c r="B4191" s="511"/>
      <c r="D4191" s="513"/>
      <c r="E4191" s="514"/>
      <c r="F4191" s="514"/>
      <c r="G4191" s="514"/>
      <c r="H4191" s="514"/>
      <c r="I4191" s="514"/>
      <c r="J4191" s="511"/>
      <c r="K4191" s="511"/>
      <c r="L4191" s="511"/>
      <c r="M4191" s="511"/>
      <c r="N4191" s="511"/>
      <c r="O4191" s="511"/>
      <c r="P4191" s="602"/>
    </row>
    <row r="4192" ht="15.75" customHeight="1">
      <c r="A4192" s="1"/>
      <c r="B4192" s="511"/>
      <c r="D4192" s="513"/>
      <c r="E4192" s="514"/>
      <c r="F4192" s="514"/>
      <c r="G4192" s="514"/>
      <c r="H4192" s="514"/>
      <c r="I4192" s="514"/>
      <c r="J4192" s="511"/>
      <c r="K4192" s="511"/>
      <c r="L4192" s="511"/>
      <c r="M4192" s="511"/>
      <c r="N4192" s="511"/>
      <c r="O4192" s="511"/>
      <c r="P4192" s="602"/>
    </row>
    <row r="4193" ht="15.75" customHeight="1">
      <c r="A4193" s="1"/>
      <c r="B4193" s="511"/>
      <c r="D4193" s="513"/>
      <c r="E4193" s="514"/>
      <c r="F4193" s="514"/>
      <c r="G4193" s="514"/>
      <c r="H4193" s="514"/>
      <c r="I4193" s="514"/>
      <c r="J4193" s="511"/>
      <c r="K4193" s="511"/>
      <c r="L4193" s="511"/>
      <c r="M4193" s="511"/>
      <c r="N4193" s="511"/>
      <c r="O4193" s="511"/>
      <c r="P4193" s="602"/>
    </row>
    <row r="4194" ht="15.75" customHeight="1">
      <c r="A4194" s="1"/>
      <c r="B4194" s="511"/>
      <c r="D4194" s="513"/>
      <c r="E4194" s="514"/>
      <c r="F4194" s="514"/>
      <c r="G4194" s="514"/>
      <c r="H4194" s="514"/>
      <c r="I4194" s="514"/>
      <c r="J4194" s="511"/>
      <c r="K4194" s="511"/>
      <c r="L4194" s="511"/>
      <c r="M4194" s="511"/>
      <c r="N4194" s="511"/>
      <c r="O4194" s="511"/>
      <c r="P4194" s="602"/>
    </row>
    <row r="4195" ht="15.75" customHeight="1">
      <c r="A4195" s="1"/>
      <c r="B4195" s="511"/>
      <c r="D4195" s="513"/>
      <c r="E4195" s="514"/>
      <c r="F4195" s="514"/>
      <c r="G4195" s="514"/>
      <c r="H4195" s="514"/>
      <c r="I4195" s="514"/>
      <c r="J4195" s="511"/>
      <c r="K4195" s="511"/>
      <c r="L4195" s="511"/>
      <c r="M4195" s="511"/>
      <c r="N4195" s="511"/>
      <c r="O4195" s="511"/>
      <c r="P4195" s="602"/>
    </row>
    <row r="4196" ht="15.75" customHeight="1">
      <c r="A4196" s="1"/>
      <c r="B4196" s="511"/>
      <c r="D4196" s="513"/>
      <c r="E4196" s="514"/>
      <c r="F4196" s="514"/>
      <c r="G4196" s="514"/>
      <c r="H4196" s="514"/>
      <c r="I4196" s="514"/>
      <c r="J4196" s="511"/>
      <c r="K4196" s="511"/>
      <c r="L4196" s="511"/>
      <c r="M4196" s="511"/>
      <c r="N4196" s="511"/>
      <c r="O4196" s="511"/>
      <c r="P4196" s="602"/>
    </row>
    <row r="4197" ht="15.75" customHeight="1">
      <c r="A4197" s="1"/>
      <c r="B4197" s="511"/>
      <c r="D4197" s="513"/>
      <c r="E4197" s="514"/>
      <c r="F4197" s="514"/>
      <c r="G4197" s="514"/>
      <c r="H4197" s="514"/>
      <c r="I4197" s="514"/>
      <c r="J4197" s="511"/>
      <c r="K4197" s="511"/>
      <c r="L4197" s="511"/>
      <c r="M4197" s="511"/>
      <c r="N4197" s="511"/>
      <c r="O4197" s="511"/>
      <c r="P4197" s="602"/>
    </row>
    <row r="4198" ht="15.75" customHeight="1">
      <c r="A4198" s="1"/>
      <c r="B4198" s="511"/>
      <c r="D4198" s="513"/>
      <c r="E4198" s="514"/>
      <c r="F4198" s="514"/>
      <c r="G4198" s="514"/>
      <c r="H4198" s="514"/>
      <c r="I4198" s="514"/>
      <c r="J4198" s="511"/>
      <c r="K4198" s="511"/>
      <c r="L4198" s="511"/>
      <c r="M4198" s="511"/>
      <c r="N4198" s="511"/>
      <c r="O4198" s="511"/>
      <c r="P4198" s="602"/>
    </row>
    <row r="4199" ht="15.75" customHeight="1">
      <c r="A4199" s="1"/>
      <c r="B4199" s="511"/>
      <c r="D4199" s="513"/>
      <c r="E4199" s="514"/>
      <c r="F4199" s="514"/>
      <c r="G4199" s="514"/>
      <c r="H4199" s="514"/>
      <c r="I4199" s="514"/>
      <c r="J4199" s="511"/>
      <c r="K4199" s="511"/>
      <c r="L4199" s="511"/>
      <c r="M4199" s="511"/>
      <c r="N4199" s="511"/>
      <c r="O4199" s="511"/>
      <c r="P4199" s="602"/>
    </row>
  </sheetData>
  <mergeCells count="1858">
    <mergeCell ref="M55:M67"/>
    <mergeCell ref="N55:N67"/>
    <mergeCell ref="O55:O67"/>
    <mergeCell ref="P55:P67"/>
    <mergeCell ref="A54:A67"/>
    <mergeCell ref="B54:B67"/>
    <mergeCell ref="C54:C67"/>
    <mergeCell ref="D54:D67"/>
    <mergeCell ref="J55:J67"/>
    <mergeCell ref="K55:K67"/>
    <mergeCell ref="L55:L67"/>
    <mergeCell ref="M68:M81"/>
    <mergeCell ref="N68:N81"/>
    <mergeCell ref="O68:O81"/>
    <mergeCell ref="P68:P81"/>
    <mergeCell ref="A68:A81"/>
    <mergeCell ref="B68:B81"/>
    <mergeCell ref="C68:C81"/>
    <mergeCell ref="D68:D81"/>
    <mergeCell ref="J68:J81"/>
    <mergeCell ref="K68:K81"/>
    <mergeCell ref="L68:L81"/>
    <mergeCell ref="M82:M95"/>
    <mergeCell ref="N82:N95"/>
    <mergeCell ref="O82:O95"/>
    <mergeCell ref="P82:P95"/>
    <mergeCell ref="A82:A95"/>
    <mergeCell ref="B82:B95"/>
    <mergeCell ref="C82:C95"/>
    <mergeCell ref="D82:D95"/>
    <mergeCell ref="J82:J95"/>
    <mergeCell ref="K82:K95"/>
    <mergeCell ref="L82:L95"/>
    <mergeCell ref="M96:M107"/>
    <mergeCell ref="N96:N107"/>
    <mergeCell ref="O96:O107"/>
    <mergeCell ref="P96:P107"/>
    <mergeCell ref="A96:A107"/>
    <mergeCell ref="B96:B107"/>
    <mergeCell ref="C96:C107"/>
    <mergeCell ref="D96:D107"/>
    <mergeCell ref="J96:J107"/>
    <mergeCell ref="K96:K107"/>
    <mergeCell ref="L96:L107"/>
    <mergeCell ref="M108:M119"/>
    <mergeCell ref="N108:N119"/>
    <mergeCell ref="O108:O119"/>
    <mergeCell ref="P108:P119"/>
    <mergeCell ref="A108:A119"/>
    <mergeCell ref="B108:B119"/>
    <mergeCell ref="C108:C119"/>
    <mergeCell ref="D108:D119"/>
    <mergeCell ref="J108:J119"/>
    <mergeCell ref="K108:K119"/>
    <mergeCell ref="L108:L119"/>
    <mergeCell ref="M120:M131"/>
    <mergeCell ref="N120:N131"/>
    <mergeCell ref="O120:O131"/>
    <mergeCell ref="P120:P131"/>
    <mergeCell ref="A120:A131"/>
    <mergeCell ref="B120:B131"/>
    <mergeCell ref="C120:C131"/>
    <mergeCell ref="D120:D131"/>
    <mergeCell ref="J120:J131"/>
    <mergeCell ref="K120:K131"/>
    <mergeCell ref="L120:L131"/>
    <mergeCell ref="M132:M143"/>
    <mergeCell ref="N132:N143"/>
    <mergeCell ref="O132:O143"/>
    <mergeCell ref="P132:P143"/>
    <mergeCell ref="A132:A143"/>
    <mergeCell ref="B132:B143"/>
    <mergeCell ref="C132:C143"/>
    <mergeCell ref="D132:D143"/>
    <mergeCell ref="J132:J143"/>
    <mergeCell ref="K132:K143"/>
    <mergeCell ref="L132:L143"/>
    <mergeCell ref="M40:M54"/>
    <mergeCell ref="N40:N54"/>
    <mergeCell ref="O40:O54"/>
    <mergeCell ref="P40:P54"/>
    <mergeCell ref="A40:A53"/>
    <mergeCell ref="B40:B53"/>
    <mergeCell ref="C40:C53"/>
    <mergeCell ref="D40:D53"/>
    <mergeCell ref="J40:J54"/>
    <mergeCell ref="K40:K54"/>
    <mergeCell ref="L40:L54"/>
    <mergeCell ref="M159:M172"/>
    <mergeCell ref="N159:N172"/>
    <mergeCell ref="O159:O172"/>
    <mergeCell ref="P159:P172"/>
    <mergeCell ref="A159:A172"/>
    <mergeCell ref="B159:B172"/>
    <mergeCell ref="C159:C172"/>
    <mergeCell ref="D159:D172"/>
    <mergeCell ref="J159:J172"/>
    <mergeCell ref="K159:K172"/>
    <mergeCell ref="L159:L172"/>
    <mergeCell ref="M173:M186"/>
    <mergeCell ref="N173:N186"/>
    <mergeCell ref="O173:O186"/>
    <mergeCell ref="P173:P186"/>
    <mergeCell ref="A173:A186"/>
    <mergeCell ref="B173:B186"/>
    <mergeCell ref="C173:C186"/>
    <mergeCell ref="D173:D186"/>
    <mergeCell ref="J173:J186"/>
    <mergeCell ref="K173:K186"/>
    <mergeCell ref="L173:L186"/>
    <mergeCell ref="M187:M200"/>
    <mergeCell ref="N187:N200"/>
    <mergeCell ref="O187:O200"/>
    <mergeCell ref="P187:P200"/>
    <mergeCell ref="A187:A200"/>
    <mergeCell ref="B187:B200"/>
    <mergeCell ref="C187:C200"/>
    <mergeCell ref="D187:D200"/>
    <mergeCell ref="J187:J200"/>
    <mergeCell ref="K187:K200"/>
    <mergeCell ref="L187:L200"/>
    <mergeCell ref="M201:M212"/>
    <mergeCell ref="N201:N212"/>
    <mergeCell ref="O201:O212"/>
    <mergeCell ref="P201:P212"/>
    <mergeCell ref="A201:A212"/>
    <mergeCell ref="B201:B212"/>
    <mergeCell ref="C201:C212"/>
    <mergeCell ref="D201:D212"/>
    <mergeCell ref="J201:J212"/>
    <mergeCell ref="K201:K212"/>
    <mergeCell ref="L201:L212"/>
    <mergeCell ref="M213:M224"/>
    <mergeCell ref="N213:N224"/>
    <mergeCell ref="O213:O224"/>
    <mergeCell ref="P213:P224"/>
    <mergeCell ref="A213:A224"/>
    <mergeCell ref="B213:B224"/>
    <mergeCell ref="C213:C224"/>
    <mergeCell ref="D213:D224"/>
    <mergeCell ref="J213:J224"/>
    <mergeCell ref="K213:K224"/>
    <mergeCell ref="L213:L224"/>
    <mergeCell ref="M225:M236"/>
    <mergeCell ref="N225:N236"/>
    <mergeCell ref="O225:O236"/>
    <mergeCell ref="P225:P236"/>
    <mergeCell ref="A225:A236"/>
    <mergeCell ref="B225:B236"/>
    <mergeCell ref="C225:C236"/>
    <mergeCell ref="D225:D236"/>
    <mergeCell ref="J225:J236"/>
    <mergeCell ref="K225:K236"/>
    <mergeCell ref="L225:L236"/>
    <mergeCell ref="M237:M248"/>
    <mergeCell ref="N237:N248"/>
    <mergeCell ref="O237:O248"/>
    <mergeCell ref="P237:P248"/>
    <mergeCell ref="A237:A248"/>
    <mergeCell ref="B237:B248"/>
    <mergeCell ref="C237:C248"/>
    <mergeCell ref="D237:D248"/>
    <mergeCell ref="J237:J248"/>
    <mergeCell ref="K237:K248"/>
    <mergeCell ref="L237:L248"/>
    <mergeCell ref="M249:M260"/>
    <mergeCell ref="N249:N260"/>
    <mergeCell ref="O249:O260"/>
    <mergeCell ref="P249:P260"/>
    <mergeCell ref="A249:A260"/>
    <mergeCell ref="B249:B260"/>
    <mergeCell ref="C249:C260"/>
    <mergeCell ref="D249:D260"/>
    <mergeCell ref="J249:J260"/>
    <mergeCell ref="K249:K260"/>
    <mergeCell ref="L249:L260"/>
    <mergeCell ref="M261:M272"/>
    <mergeCell ref="N261:N272"/>
    <mergeCell ref="O261:O272"/>
    <mergeCell ref="P261:P272"/>
    <mergeCell ref="A261:A271"/>
    <mergeCell ref="B261:B271"/>
    <mergeCell ref="C261:C271"/>
    <mergeCell ref="D261:D271"/>
    <mergeCell ref="J261:J272"/>
    <mergeCell ref="K261:K272"/>
    <mergeCell ref="L261:L272"/>
    <mergeCell ref="M273:M283"/>
    <mergeCell ref="N273:N283"/>
    <mergeCell ref="O273:O283"/>
    <mergeCell ref="P273:P283"/>
    <mergeCell ref="A272:A283"/>
    <mergeCell ref="B272:B283"/>
    <mergeCell ref="C272:C283"/>
    <mergeCell ref="D272:D283"/>
    <mergeCell ref="J273:J283"/>
    <mergeCell ref="K273:K283"/>
    <mergeCell ref="L273:L283"/>
    <mergeCell ref="M284:M295"/>
    <mergeCell ref="N284:N295"/>
    <mergeCell ref="O284:O295"/>
    <mergeCell ref="P284:P295"/>
    <mergeCell ref="A284:A295"/>
    <mergeCell ref="B284:B295"/>
    <mergeCell ref="C284:C295"/>
    <mergeCell ref="D284:D295"/>
    <mergeCell ref="J284:J295"/>
    <mergeCell ref="K284:K295"/>
    <mergeCell ref="L284:L295"/>
    <mergeCell ref="M296:M307"/>
    <mergeCell ref="N296:N307"/>
    <mergeCell ref="O296:O307"/>
    <mergeCell ref="P296:P307"/>
    <mergeCell ref="A296:A307"/>
    <mergeCell ref="B296:B307"/>
    <mergeCell ref="C296:C307"/>
    <mergeCell ref="D296:D307"/>
    <mergeCell ref="J296:J307"/>
    <mergeCell ref="K296:K307"/>
    <mergeCell ref="L296:L307"/>
    <mergeCell ref="M308:M319"/>
    <mergeCell ref="N308:N319"/>
    <mergeCell ref="O308:O319"/>
    <mergeCell ref="P308:P319"/>
    <mergeCell ref="A308:A319"/>
    <mergeCell ref="B308:B319"/>
    <mergeCell ref="C308:C319"/>
    <mergeCell ref="D308:D319"/>
    <mergeCell ref="J308:J319"/>
    <mergeCell ref="K308:K319"/>
    <mergeCell ref="L308:L319"/>
    <mergeCell ref="M144:M158"/>
    <mergeCell ref="N144:N158"/>
    <mergeCell ref="O144:O158"/>
    <mergeCell ref="P144:P158"/>
    <mergeCell ref="A144:A158"/>
    <mergeCell ref="B144:B158"/>
    <mergeCell ref="C144:C158"/>
    <mergeCell ref="D144:D158"/>
    <mergeCell ref="J144:J158"/>
    <mergeCell ref="K144:K158"/>
    <mergeCell ref="L144:L158"/>
    <mergeCell ref="M320:M334"/>
    <mergeCell ref="N320:N334"/>
    <mergeCell ref="O320:O334"/>
    <mergeCell ref="P320:P334"/>
    <mergeCell ref="A320:A334"/>
    <mergeCell ref="B320:B334"/>
    <mergeCell ref="C320:C334"/>
    <mergeCell ref="D320:D334"/>
    <mergeCell ref="J320:J334"/>
    <mergeCell ref="K320:K334"/>
    <mergeCell ref="L320:L334"/>
    <mergeCell ref="M335:M348"/>
    <mergeCell ref="N335:N348"/>
    <mergeCell ref="O335:O348"/>
    <mergeCell ref="P335:P348"/>
    <mergeCell ref="A335:A348"/>
    <mergeCell ref="B335:B348"/>
    <mergeCell ref="C335:C348"/>
    <mergeCell ref="D335:D348"/>
    <mergeCell ref="J335:J348"/>
    <mergeCell ref="K335:K348"/>
    <mergeCell ref="L335:L348"/>
    <mergeCell ref="M365:M376"/>
    <mergeCell ref="N365:N376"/>
    <mergeCell ref="O365:O376"/>
    <mergeCell ref="P365:P376"/>
    <mergeCell ref="A365:A376"/>
    <mergeCell ref="B365:B376"/>
    <mergeCell ref="C365:C376"/>
    <mergeCell ref="D365:D376"/>
    <mergeCell ref="J365:J376"/>
    <mergeCell ref="K365:K376"/>
    <mergeCell ref="L365:L376"/>
    <mergeCell ref="M377:M388"/>
    <mergeCell ref="N377:N388"/>
    <mergeCell ref="O377:O388"/>
    <mergeCell ref="P377:P388"/>
    <mergeCell ref="A377:A388"/>
    <mergeCell ref="B377:B388"/>
    <mergeCell ref="C377:C388"/>
    <mergeCell ref="D377:D388"/>
    <mergeCell ref="J377:J388"/>
    <mergeCell ref="K377:K388"/>
    <mergeCell ref="L377:L388"/>
    <mergeCell ref="M389:M402"/>
    <mergeCell ref="N389:N402"/>
    <mergeCell ref="O389:O402"/>
    <mergeCell ref="P389:P402"/>
    <mergeCell ref="A389:A402"/>
    <mergeCell ref="B389:B402"/>
    <mergeCell ref="C389:C402"/>
    <mergeCell ref="D389:D402"/>
    <mergeCell ref="J389:J402"/>
    <mergeCell ref="K389:K402"/>
    <mergeCell ref="L389:L402"/>
    <mergeCell ref="M403:M416"/>
    <mergeCell ref="N403:N416"/>
    <mergeCell ref="O403:O416"/>
    <mergeCell ref="P403:P416"/>
    <mergeCell ref="A403:A416"/>
    <mergeCell ref="B403:B416"/>
    <mergeCell ref="C403:C416"/>
    <mergeCell ref="D403:D416"/>
    <mergeCell ref="J403:J416"/>
    <mergeCell ref="K403:K416"/>
    <mergeCell ref="L403:L416"/>
    <mergeCell ref="M417:M428"/>
    <mergeCell ref="N417:N428"/>
    <mergeCell ref="O417:O428"/>
    <mergeCell ref="P417:P428"/>
    <mergeCell ref="A417:A428"/>
    <mergeCell ref="B417:B428"/>
    <mergeCell ref="C417:C428"/>
    <mergeCell ref="D417:D428"/>
    <mergeCell ref="J417:J428"/>
    <mergeCell ref="K417:K428"/>
    <mergeCell ref="L417:L428"/>
    <mergeCell ref="M429:M440"/>
    <mergeCell ref="N429:N440"/>
    <mergeCell ref="O429:O440"/>
    <mergeCell ref="P429:P440"/>
    <mergeCell ref="A429:A440"/>
    <mergeCell ref="B429:B440"/>
    <mergeCell ref="C429:C440"/>
    <mergeCell ref="D429:D440"/>
    <mergeCell ref="J429:J440"/>
    <mergeCell ref="K429:K440"/>
    <mergeCell ref="L429:L440"/>
    <mergeCell ref="M441:M452"/>
    <mergeCell ref="N441:N452"/>
    <mergeCell ref="O441:O452"/>
    <mergeCell ref="P441:P452"/>
    <mergeCell ref="A441:A452"/>
    <mergeCell ref="B441:B452"/>
    <mergeCell ref="C441:C452"/>
    <mergeCell ref="D441:D452"/>
    <mergeCell ref="J441:J452"/>
    <mergeCell ref="K441:K452"/>
    <mergeCell ref="L441:L452"/>
    <mergeCell ref="M453:M464"/>
    <mergeCell ref="N453:N464"/>
    <mergeCell ref="O453:O464"/>
    <mergeCell ref="P453:P464"/>
    <mergeCell ref="A453:A464"/>
    <mergeCell ref="B453:B464"/>
    <mergeCell ref="C453:C464"/>
    <mergeCell ref="D453:D464"/>
    <mergeCell ref="J453:J464"/>
    <mergeCell ref="K453:K464"/>
    <mergeCell ref="L453:L464"/>
    <mergeCell ref="M465:M476"/>
    <mergeCell ref="N465:N476"/>
    <mergeCell ref="O465:O476"/>
    <mergeCell ref="P465:P476"/>
    <mergeCell ref="A465:A476"/>
    <mergeCell ref="B465:B476"/>
    <mergeCell ref="C465:C476"/>
    <mergeCell ref="D465:D476"/>
    <mergeCell ref="J465:J476"/>
    <mergeCell ref="K465:K476"/>
    <mergeCell ref="L465:L476"/>
    <mergeCell ref="M477:M488"/>
    <mergeCell ref="N477:N488"/>
    <mergeCell ref="O477:O488"/>
    <mergeCell ref="P477:P488"/>
    <mergeCell ref="A477:A488"/>
    <mergeCell ref="B477:B488"/>
    <mergeCell ref="C477:C488"/>
    <mergeCell ref="D477:D488"/>
    <mergeCell ref="J477:J488"/>
    <mergeCell ref="K477:K488"/>
    <mergeCell ref="L477:L488"/>
    <mergeCell ref="M489:M500"/>
    <mergeCell ref="N489:N500"/>
    <mergeCell ref="O489:O500"/>
    <mergeCell ref="P489:P500"/>
    <mergeCell ref="A489:A500"/>
    <mergeCell ref="B489:B500"/>
    <mergeCell ref="C489:C500"/>
    <mergeCell ref="D489:D500"/>
    <mergeCell ref="J489:J500"/>
    <mergeCell ref="K489:K500"/>
    <mergeCell ref="L489:L500"/>
    <mergeCell ref="M501:M512"/>
    <mergeCell ref="N501:N512"/>
    <mergeCell ref="O501:O512"/>
    <mergeCell ref="P501:P512"/>
    <mergeCell ref="A501:A512"/>
    <mergeCell ref="B501:B512"/>
    <mergeCell ref="C501:C512"/>
    <mergeCell ref="D501:D512"/>
    <mergeCell ref="J501:J512"/>
    <mergeCell ref="K501:K512"/>
    <mergeCell ref="L501:L512"/>
    <mergeCell ref="M513:M524"/>
    <mergeCell ref="N513:N524"/>
    <mergeCell ref="O513:O524"/>
    <mergeCell ref="P513:P524"/>
    <mergeCell ref="A513:A524"/>
    <mergeCell ref="B513:B524"/>
    <mergeCell ref="C513:C524"/>
    <mergeCell ref="D513:D524"/>
    <mergeCell ref="J513:J524"/>
    <mergeCell ref="K513:K524"/>
    <mergeCell ref="L513:L524"/>
    <mergeCell ref="M525:M538"/>
    <mergeCell ref="N525:N538"/>
    <mergeCell ref="O525:O538"/>
    <mergeCell ref="P525:P538"/>
    <mergeCell ref="A525:A538"/>
    <mergeCell ref="B525:B538"/>
    <mergeCell ref="C525:C538"/>
    <mergeCell ref="D525:D538"/>
    <mergeCell ref="J525:J538"/>
    <mergeCell ref="K525:K538"/>
    <mergeCell ref="L525:L538"/>
    <mergeCell ref="M539:M550"/>
    <mergeCell ref="N539:N550"/>
    <mergeCell ref="O539:O550"/>
    <mergeCell ref="P539:P550"/>
    <mergeCell ref="A539:A550"/>
    <mergeCell ref="B539:B550"/>
    <mergeCell ref="C539:C550"/>
    <mergeCell ref="D539:D550"/>
    <mergeCell ref="J539:J550"/>
    <mergeCell ref="K539:K550"/>
    <mergeCell ref="L539:L550"/>
    <mergeCell ref="M551:M562"/>
    <mergeCell ref="N551:N562"/>
    <mergeCell ref="O551:O562"/>
    <mergeCell ref="P551:P562"/>
    <mergeCell ref="A551:A562"/>
    <mergeCell ref="B551:B562"/>
    <mergeCell ref="C551:C562"/>
    <mergeCell ref="D551:D562"/>
    <mergeCell ref="J551:J562"/>
    <mergeCell ref="K551:K562"/>
    <mergeCell ref="L551:L562"/>
    <mergeCell ref="M563:M574"/>
    <mergeCell ref="N563:N574"/>
    <mergeCell ref="O563:O574"/>
    <mergeCell ref="P563:P574"/>
    <mergeCell ref="A563:A574"/>
    <mergeCell ref="B563:B574"/>
    <mergeCell ref="C563:C574"/>
    <mergeCell ref="D563:D574"/>
    <mergeCell ref="J563:J574"/>
    <mergeCell ref="K563:K574"/>
    <mergeCell ref="L563:L574"/>
    <mergeCell ref="M575:M586"/>
    <mergeCell ref="N575:N586"/>
    <mergeCell ref="O575:O586"/>
    <mergeCell ref="P575:P586"/>
    <mergeCell ref="A575:A586"/>
    <mergeCell ref="B575:B586"/>
    <mergeCell ref="C575:C586"/>
    <mergeCell ref="D575:D586"/>
    <mergeCell ref="J575:J586"/>
    <mergeCell ref="K575:K586"/>
    <mergeCell ref="L575:L586"/>
    <mergeCell ref="M587:M598"/>
    <mergeCell ref="N587:N598"/>
    <mergeCell ref="O587:O598"/>
    <mergeCell ref="P587:P598"/>
    <mergeCell ref="A587:A598"/>
    <mergeCell ref="B587:B598"/>
    <mergeCell ref="C587:C598"/>
    <mergeCell ref="D587:D598"/>
    <mergeCell ref="J587:J598"/>
    <mergeCell ref="K587:K598"/>
    <mergeCell ref="L587:L598"/>
    <mergeCell ref="M599:M610"/>
    <mergeCell ref="N599:N610"/>
    <mergeCell ref="O599:O610"/>
    <mergeCell ref="P599:P610"/>
    <mergeCell ref="A599:A610"/>
    <mergeCell ref="B599:B610"/>
    <mergeCell ref="C599:C610"/>
    <mergeCell ref="D599:D610"/>
    <mergeCell ref="J599:J610"/>
    <mergeCell ref="K599:K610"/>
    <mergeCell ref="L599:L610"/>
    <mergeCell ref="M611:M622"/>
    <mergeCell ref="N611:N622"/>
    <mergeCell ref="O611:O622"/>
    <mergeCell ref="P611:P622"/>
    <mergeCell ref="A611:A622"/>
    <mergeCell ref="B611:B622"/>
    <mergeCell ref="C611:C622"/>
    <mergeCell ref="D611:D622"/>
    <mergeCell ref="J611:J622"/>
    <mergeCell ref="K611:K622"/>
    <mergeCell ref="L611:L622"/>
    <mergeCell ref="M623:M634"/>
    <mergeCell ref="N623:N634"/>
    <mergeCell ref="O623:O634"/>
    <mergeCell ref="P623:P634"/>
    <mergeCell ref="A623:A634"/>
    <mergeCell ref="B623:B634"/>
    <mergeCell ref="C623:C634"/>
    <mergeCell ref="D623:D634"/>
    <mergeCell ref="J623:J634"/>
    <mergeCell ref="K623:K634"/>
    <mergeCell ref="L623:L634"/>
    <mergeCell ref="M635:M648"/>
    <mergeCell ref="N635:N648"/>
    <mergeCell ref="O635:O648"/>
    <mergeCell ref="P635:P648"/>
    <mergeCell ref="A635:A648"/>
    <mergeCell ref="B635:B648"/>
    <mergeCell ref="C635:C648"/>
    <mergeCell ref="D635:D648"/>
    <mergeCell ref="J635:J648"/>
    <mergeCell ref="K635:K648"/>
    <mergeCell ref="L635:L648"/>
    <mergeCell ref="M649:M660"/>
    <mergeCell ref="N649:N660"/>
    <mergeCell ref="O649:O660"/>
    <mergeCell ref="P649:P660"/>
    <mergeCell ref="A649:A660"/>
    <mergeCell ref="B649:B660"/>
    <mergeCell ref="C649:C660"/>
    <mergeCell ref="D649:D660"/>
    <mergeCell ref="J649:J660"/>
    <mergeCell ref="K649:K660"/>
    <mergeCell ref="L649:L660"/>
    <mergeCell ref="M661:M672"/>
    <mergeCell ref="N661:N672"/>
    <mergeCell ref="O661:O672"/>
    <mergeCell ref="P661:P672"/>
    <mergeCell ref="A661:A672"/>
    <mergeCell ref="B661:B672"/>
    <mergeCell ref="C661:C672"/>
    <mergeCell ref="D661:D672"/>
    <mergeCell ref="J661:J672"/>
    <mergeCell ref="K661:K672"/>
    <mergeCell ref="L661:L672"/>
    <mergeCell ref="M673:M683"/>
    <mergeCell ref="N673:N683"/>
    <mergeCell ref="O673:O683"/>
    <mergeCell ref="P673:P683"/>
    <mergeCell ref="A673:A683"/>
    <mergeCell ref="B673:B683"/>
    <mergeCell ref="C673:C683"/>
    <mergeCell ref="D673:D683"/>
    <mergeCell ref="J673:J683"/>
    <mergeCell ref="K673:K683"/>
    <mergeCell ref="L673:L683"/>
    <mergeCell ref="M684:M695"/>
    <mergeCell ref="N684:N695"/>
    <mergeCell ref="O684:O695"/>
    <mergeCell ref="P684:P695"/>
    <mergeCell ref="A684:A695"/>
    <mergeCell ref="B684:B695"/>
    <mergeCell ref="C684:C695"/>
    <mergeCell ref="D684:D695"/>
    <mergeCell ref="J684:J695"/>
    <mergeCell ref="K684:K695"/>
    <mergeCell ref="L684:L695"/>
    <mergeCell ref="M696:M707"/>
    <mergeCell ref="N696:N707"/>
    <mergeCell ref="O696:O707"/>
    <mergeCell ref="P696:P707"/>
    <mergeCell ref="A696:A707"/>
    <mergeCell ref="B696:B707"/>
    <mergeCell ref="C696:C707"/>
    <mergeCell ref="D696:D707"/>
    <mergeCell ref="J696:J707"/>
    <mergeCell ref="K696:K707"/>
    <mergeCell ref="L696:L707"/>
    <mergeCell ref="M708:M719"/>
    <mergeCell ref="N708:N719"/>
    <mergeCell ref="O708:O719"/>
    <mergeCell ref="P708:P719"/>
    <mergeCell ref="A708:A719"/>
    <mergeCell ref="B708:B719"/>
    <mergeCell ref="C708:C719"/>
    <mergeCell ref="D708:D719"/>
    <mergeCell ref="J708:J719"/>
    <mergeCell ref="K708:K719"/>
    <mergeCell ref="L708:L719"/>
    <mergeCell ref="M720:M731"/>
    <mergeCell ref="N720:N731"/>
    <mergeCell ref="O720:O731"/>
    <mergeCell ref="P720:P731"/>
    <mergeCell ref="A720:A731"/>
    <mergeCell ref="B720:B731"/>
    <mergeCell ref="C720:C731"/>
    <mergeCell ref="D720:D731"/>
    <mergeCell ref="J720:J731"/>
    <mergeCell ref="K720:K731"/>
    <mergeCell ref="L720:L731"/>
    <mergeCell ref="M732:M743"/>
    <mergeCell ref="N732:N743"/>
    <mergeCell ref="O732:O743"/>
    <mergeCell ref="P732:P743"/>
    <mergeCell ref="A732:A743"/>
    <mergeCell ref="B732:B743"/>
    <mergeCell ref="C732:C743"/>
    <mergeCell ref="D732:D743"/>
    <mergeCell ref="J732:J743"/>
    <mergeCell ref="K732:K743"/>
    <mergeCell ref="L732:L743"/>
    <mergeCell ref="M744:M755"/>
    <mergeCell ref="N744:N755"/>
    <mergeCell ref="O744:O755"/>
    <mergeCell ref="P744:P755"/>
    <mergeCell ref="A744:A755"/>
    <mergeCell ref="B744:B755"/>
    <mergeCell ref="C744:C755"/>
    <mergeCell ref="D744:D755"/>
    <mergeCell ref="J744:J755"/>
    <mergeCell ref="K744:K755"/>
    <mergeCell ref="L744:L755"/>
    <mergeCell ref="M756:M767"/>
    <mergeCell ref="N756:N767"/>
    <mergeCell ref="O756:O767"/>
    <mergeCell ref="P756:P767"/>
    <mergeCell ref="A756:A767"/>
    <mergeCell ref="B756:B767"/>
    <mergeCell ref="C756:C767"/>
    <mergeCell ref="D756:D767"/>
    <mergeCell ref="J756:J767"/>
    <mergeCell ref="K756:K767"/>
    <mergeCell ref="L756:L767"/>
    <mergeCell ref="M768:M779"/>
    <mergeCell ref="N768:N779"/>
    <mergeCell ref="O768:O779"/>
    <mergeCell ref="P768:P779"/>
    <mergeCell ref="A768:A779"/>
    <mergeCell ref="B768:B779"/>
    <mergeCell ref="C768:C779"/>
    <mergeCell ref="D768:D779"/>
    <mergeCell ref="J768:J779"/>
    <mergeCell ref="K768:K779"/>
    <mergeCell ref="L768:L779"/>
    <mergeCell ref="M780:M791"/>
    <mergeCell ref="N780:N791"/>
    <mergeCell ref="O780:O791"/>
    <mergeCell ref="P780:P791"/>
    <mergeCell ref="A780:A791"/>
    <mergeCell ref="B780:B791"/>
    <mergeCell ref="C780:C791"/>
    <mergeCell ref="D780:D791"/>
    <mergeCell ref="J780:J791"/>
    <mergeCell ref="K780:K791"/>
    <mergeCell ref="L780:L791"/>
    <mergeCell ref="M792:M803"/>
    <mergeCell ref="N792:N803"/>
    <mergeCell ref="O792:O803"/>
    <mergeCell ref="P792:P803"/>
    <mergeCell ref="A792:A803"/>
    <mergeCell ref="B792:B803"/>
    <mergeCell ref="C792:C803"/>
    <mergeCell ref="D792:D803"/>
    <mergeCell ref="J792:J803"/>
    <mergeCell ref="K792:K803"/>
    <mergeCell ref="L792:L803"/>
    <mergeCell ref="M804:M815"/>
    <mergeCell ref="N804:N815"/>
    <mergeCell ref="O804:O815"/>
    <mergeCell ref="P804:P815"/>
    <mergeCell ref="A804:A815"/>
    <mergeCell ref="B804:B815"/>
    <mergeCell ref="C804:C815"/>
    <mergeCell ref="D804:D815"/>
    <mergeCell ref="J804:J815"/>
    <mergeCell ref="K804:K815"/>
    <mergeCell ref="L804:L815"/>
    <mergeCell ref="M816:M827"/>
    <mergeCell ref="N816:N827"/>
    <mergeCell ref="O816:O827"/>
    <mergeCell ref="P816:P827"/>
    <mergeCell ref="A816:A827"/>
    <mergeCell ref="B816:B827"/>
    <mergeCell ref="C816:C827"/>
    <mergeCell ref="D816:D827"/>
    <mergeCell ref="J816:J827"/>
    <mergeCell ref="K816:K827"/>
    <mergeCell ref="L816:L827"/>
    <mergeCell ref="M828:M839"/>
    <mergeCell ref="N828:N839"/>
    <mergeCell ref="O828:O839"/>
    <mergeCell ref="P828:P839"/>
    <mergeCell ref="A828:A839"/>
    <mergeCell ref="B828:B839"/>
    <mergeCell ref="C828:C839"/>
    <mergeCell ref="D828:D839"/>
    <mergeCell ref="J828:J839"/>
    <mergeCell ref="K828:K839"/>
    <mergeCell ref="L828:L839"/>
    <mergeCell ref="M840:M853"/>
    <mergeCell ref="N840:N853"/>
    <mergeCell ref="O840:O853"/>
    <mergeCell ref="P840:P853"/>
    <mergeCell ref="A840:A853"/>
    <mergeCell ref="B840:B853"/>
    <mergeCell ref="C840:C853"/>
    <mergeCell ref="D840:D853"/>
    <mergeCell ref="J840:J853"/>
    <mergeCell ref="K840:K853"/>
    <mergeCell ref="L840:L853"/>
    <mergeCell ref="M854:M865"/>
    <mergeCell ref="N854:N865"/>
    <mergeCell ref="O854:O865"/>
    <mergeCell ref="P854:P865"/>
    <mergeCell ref="A854:A865"/>
    <mergeCell ref="B854:B865"/>
    <mergeCell ref="C854:C865"/>
    <mergeCell ref="D854:D865"/>
    <mergeCell ref="J854:J865"/>
    <mergeCell ref="K854:K865"/>
    <mergeCell ref="L854:L865"/>
    <mergeCell ref="M866:M879"/>
    <mergeCell ref="N866:N879"/>
    <mergeCell ref="O866:O879"/>
    <mergeCell ref="P866:P879"/>
    <mergeCell ref="A866:A879"/>
    <mergeCell ref="B866:B879"/>
    <mergeCell ref="C866:C879"/>
    <mergeCell ref="D866:D879"/>
    <mergeCell ref="J866:J879"/>
    <mergeCell ref="K866:K879"/>
    <mergeCell ref="L866:L879"/>
    <mergeCell ref="M880:M891"/>
    <mergeCell ref="N880:N891"/>
    <mergeCell ref="O880:O891"/>
    <mergeCell ref="P880:P891"/>
    <mergeCell ref="A880:A891"/>
    <mergeCell ref="B880:B891"/>
    <mergeCell ref="C880:C891"/>
    <mergeCell ref="D880:D891"/>
    <mergeCell ref="J880:J891"/>
    <mergeCell ref="K880:K891"/>
    <mergeCell ref="L880:L891"/>
    <mergeCell ref="M892:M905"/>
    <mergeCell ref="N892:N905"/>
    <mergeCell ref="O892:O905"/>
    <mergeCell ref="P892:P905"/>
    <mergeCell ref="A892:A905"/>
    <mergeCell ref="B892:B905"/>
    <mergeCell ref="C892:C905"/>
    <mergeCell ref="D892:D905"/>
    <mergeCell ref="J892:J905"/>
    <mergeCell ref="K892:K905"/>
    <mergeCell ref="L892:L905"/>
    <mergeCell ref="M906:M919"/>
    <mergeCell ref="N906:N919"/>
    <mergeCell ref="O906:O919"/>
    <mergeCell ref="P906:P919"/>
    <mergeCell ref="A906:A919"/>
    <mergeCell ref="B906:B919"/>
    <mergeCell ref="C906:C919"/>
    <mergeCell ref="D906:D919"/>
    <mergeCell ref="J906:J919"/>
    <mergeCell ref="K906:K919"/>
    <mergeCell ref="L906:L919"/>
    <mergeCell ref="M920:M931"/>
    <mergeCell ref="N920:N931"/>
    <mergeCell ref="O920:O931"/>
    <mergeCell ref="P920:P931"/>
    <mergeCell ref="A920:A931"/>
    <mergeCell ref="B920:B931"/>
    <mergeCell ref="C920:C931"/>
    <mergeCell ref="D920:D931"/>
    <mergeCell ref="J920:J931"/>
    <mergeCell ref="K920:K931"/>
    <mergeCell ref="L920:L931"/>
    <mergeCell ref="M932:M943"/>
    <mergeCell ref="N932:N943"/>
    <mergeCell ref="O932:O943"/>
    <mergeCell ref="P932:P943"/>
    <mergeCell ref="A932:A943"/>
    <mergeCell ref="B932:B943"/>
    <mergeCell ref="C932:C943"/>
    <mergeCell ref="D932:D943"/>
    <mergeCell ref="J932:J943"/>
    <mergeCell ref="K932:K943"/>
    <mergeCell ref="L932:L943"/>
    <mergeCell ref="M944:M955"/>
    <mergeCell ref="N944:N955"/>
    <mergeCell ref="O944:O955"/>
    <mergeCell ref="P944:P955"/>
    <mergeCell ref="A944:A955"/>
    <mergeCell ref="B944:B955"/>
    <mergeCell ref="C944:C955"/>
    <mergeCell ref="D944:D955"/>
    <mergeCell ref="J944:J955"/>
    <mergeCell ref="K944:K955"/>
    <mergeCell ref="L944:L955"/>
    <mergeCell ref="M956:M967"/>
    <mergeCell ref="N956:N967"/>
    <mergeCell ref="O956:O967"/>
    <mergeCell ref="P956:P967"/>
    <mergeCell ref="A956:A967"/>
    <mergeCell ref="B956:B967"/>
    <mergeCell ref="C956:C967"/>
    <mergeCell ref="D956:D967"/>
    <mergeCell ref="J956:J967"/>
    <mergeCell ref="K956:K967"/>
    <mergeCell ref="L956:L967"/>
    <mergeCell ref="M968:M979"/>
    <mergeCell ref="N968:N979"/>
    <mergeCell ref="O968:O979"/>
    <mergeCell ref="P968:P979"/>
    <mergeCell ref="A968:A979"/>
    <mergeCell ref="B968:B979"/>
    <mergeCell ref="C968:C979"/>
    <mergeCell ref="D968:D979"/>
    <mergeCell ref="J968:J979"/>
    <mergeCell ref="K968:K979"/>
    <mergeCell ref="L968:L979"/>
    <mergeCell ref="M980:M991"/>
    <mergeCell ref="N980:N991"/>
    <mergeCell ref="O980:O991"/>
    <mergeCell ref="P980:P991"/>
    <mergeCell ref="A980:A991"/>
    <mergeCell ref="B980:B991"/>
    <mergeCell ref="C980:C991"/>
    <mergeCell ref="D980:D991"/>
    <mergeCell ref="J980:J991"/>
    <mergeCell ref="K980:K991"/>
    <mergeCell ref="L980:L991"/>
    <mergeCell ref="M992:M1003"/>
    <mergeCell ref="N992:N1003"/>
    <mergeCell ref="O992:O1003"/>
    <mergeCell ref="P992:P1003"/>
    <mergeCell ref="A992:A1003"/>
    <mergeCell ref="B992:B1003"/>
    <mergeCell ref="C992:C1003"/>
    <mergeCell ref="D992:D1003"/>
    <mergeCell ref="J992:J1003"/>
    <mergeCell ref="K992:K1003"/>
    <mergeCell ref="L992:L1003"/>
    <mergeCell ref="M1004:M1015"/>
    <mergeCell ref="N1004:N1015"/>
    <mergeCell ref="O1004:O1015"/>
    <mergeCell ref="P1004:P1015"/>
    <mergeCell ref="A1004:A1015"/>
    <mergeCell ref="B1004:B1015"/>
    <mergeCell ref="C1004:C1015"/>
    <mergeCell ref="D1004:D1015"/>
    <mergeCell ref="J1004:J1015"/>
    <mergeCell ref="K1004:K1015"/>
    <mergeCell ref="L1004:L1015"/>
    <mergeCell ref="M1016:M1027"/>
    <mergeCell ref="N1016:N1027"/>
    <mergeCell ref="O1016:O1027"/>
    <mergeCell ref="P1016:P1027"/>
    <mergeCell ref="A1016:A1027"/>
    <mergeCell ref="B1016:B1027"/>
    <mergeCell ref="C1016:C1027"/>
    <mergeCell ref="D1016:D1027"/>
    <mergeCell ref="J1016:J1027"/>
    <mergeCell ref="K1016:K1027"/>
    <mergeCell ref="L1016:L1027"/>
    <mergeCell ref="M1028:M1039"/>
    <mergeCell ref="N1028:N1039"/>
    <mergeCell ref="O1028:O1039"/>
    <mergeCell ref="P1028:P1039"/>
    <mergeCell ref="A1028:A1039"/>
    <mergeCell ref="B1028:B1039"/>
    <mergeCell ref="C1028:C1039"/>
    <mergeCell ref="D1028:D1039"/>
    <mergeCell ref="J1028:J1039"/>
    <mergeCell ref="K1028:K1039"/>
    <mergeCell ref="L1028:L1039"/>
    <mergeCell ref="M1040:M1051"/>
    <mergeCell ref="N1040:N1051"/>
    <mergeCell ref="O1040:O1051"/>
    <mergeCell ref="P1040:P1051"/>
    <mergeCell ref="A1040:A1051"/>
    <mergeCell ref="B1040:B1051"/>
    <mergeCell ref="C1040:C1051"/>
    <mergeCell ref="D1040:D1051"/>
    <mergeCell ref="J1040:J1051"/>
    <mergeCell ref="K1040:K1051"/>
    <mergeCell ref="L1040:L1051"/>
    <mergeCell ref="M1052:M1063"/>
    <mergeCell ref="N1052:N1063"/>
    <mergeCell ref="O1052:O1063"/>
    <mergeCell ref="P1052:P1063"/>
    <mergeCell ref="A1052:A1063"/>
    <mergeCell ref="B1052:B1063"/>
    <mergeCell ref="C1052:C1063"/>
    <mergeCell ref="D1052:D1063"/>
    <mergeCell ref="J1052:J1063"/>
    <mergeCell ref="K1052:K1063"/>
    <mergeCell ref="L1052:L1063"/>
    <mergeCell ref="M1064:M1075"/>
    <mergeCell ref="N1064:N1075"/>
    <mergeCell ref="O1064:O1075"/>
    <mergeCell ref="P1064:P1075"/>
    <mergeCell ref="A1064:A1075"/>
    <mergeCell ref="B1064:B1075"/>
    <mergeCell ref="C1064:C1075"/>
    <mergeCell ref="D1064:D1075"/>
    <mergeCell ref="J1064:J1075"/>
    <mergeCell ref="K1064:K1075"/>
    <mergeCell ref="L1064:L1075"/>
    <mergeCell ref="M1076:M1087"/>
    <mergeCell ref="N1076:N1087"/>
    <mergeCell ref="O1076:O1087"/>
    <mergeCell ref="P1076:P1087"/>
    <mergeCell ref="A1076:A1087"/>
    <mergeCell ref="B1076:B1087"/>
    <mergeCell ref="C1076:C1087"/>
    <mergeCell ref="D1076:D1087"/>
    <mergeCell ref="J1076:J1087"/>
    <mergeCell ref="K1076:K1087"/>
    <mergeCell ref="L1076:L1087"/>
    <mergeCell ref="M1088:M1099"/>
    <mergeCell ref="N1088:N1099"/>
    <mergeCell ref="O1088:O1099"/>
    <mergeCell ref="P1088:P1099"/>
    <mergeCell ref="A1088:A1099"/>
    <mergeCell ref="B1088:B1099"/>
    <mergeCell ref="C1088:C1099"/>
    <mergeCell ref="D1088:D1099"/>
    <mergeCell ref="J1088:J1099"/>
    <mergeCell ref="K1088:K1099"/>
    <mergeCell ref="L1088:L1099"/>
    <mergeCell ref="M1100:M1111"/>
    <mergeCell ref="N1100:N1111"/>
    <mergeCell ref="O1100:O1111"/>
    <mergeCell ref="P1100:P1111"/>
    <mergeCell ref="A1100:A1111"/>
    <mergeCell ref="B1100:B1111"/>
    <mergeCell ref="C1100:C1111"/>
    <mergeCell ref="D1100:D1111"/>
    <mergeCell ref="J1100:J1111"/>
    <mergeCell ref="K1100:K1111"/>
    <mergeCell ref="L1100:L1111"/>
    <mergeCell ref="M1112:M1123"/>
    <mergeCell ref="N1112:N1123"/>
    <mergeCell ref="O1112:O1123"/>
    <mergeCell ref="P1112:P1123"/>
    <mergeCell ref="A1112:A1123"/>
    <mergeCell ref="B1112:B1123"/>
    <mergeCell ref="C1112:C1123"/>
    <mergeCell ref="D1112:D1123"/>
    <mergeCell ref="J1112:J1123"/>
    <mergeCell ref="K1112:K1123"/>
    <mergeCell ref="L1112:L1123"/>
    <mergeCell ref="M1124:M1135"/>
    <mergeCell ref="N1124:N1135"/>
    <mergeCell ref="O1124:O1135"/>
    <mergeCell ref="P1124:P1135"/>
    <mergeCell ref="A1124:A1135"/>
    <mergeCell ref="B1124:B1135"/>
    <mergeCell ref="C1124:C1135"/>
    <mergeCell ref="D1124:D1135"/>
    <mergeCell ref="J1124:J1135"/>
    <mergeCell ref="K1124:K1135"/>
    <mergeCell ref="L1124:L1135"/>
    <mergeCell ref="M1136:M1149"/>
    <mergeCell ref="N1136:N1149"/>
    <mergeCell ref="O1136:O1149"/>
    <mergeCell ref="P1136:P1149"/>
    <mergeCell ref="A1136:A1149"/>
    <mergeCell ref="B1136:B1149"/>
    <mergeCell ref="C1136:C1149"/>
    <mergeCell ref="D1136:D1149"/>
    <mergeCell ref="J1136:J1149"/>
    <mergeCell ref="K1136:K1149"/>
    <mergeCell ref="L1136:L1149"/>
    <mergeCell ref="M1150:M1163"/>
    <mergeCell ref="N1150:N1163"/>
    <mergeCell ref="O1150:O1163"/>
    <mergeCell ref="P1150:P1163"/>
    <mergeCell ref="A1150:A1163"/>
    <mergeCell ref="B1150:B1163"/>
    <mergeCell ref="C1150:C1163"/>
    <mergeCell ref="D1150:D1163"/>
    <mergeCell ref="J1150:J1163"/>
    <mergeCell ref="K1150:K1163"/>
    <mergeCell ref="L1150:L1163"/>
    <mergeCell ref="M1164:M1177"/>
    <mergeCell ref="N1164:N1177"/>
    <mergeCell ref="O1164:O1177"/>
    <mergeCell ref="P1164:P1177"/>
    <mergeCell ref="A1164:A1177"/>
    <mergeCell ref="B1164:B1177"/>
    <mergeCell ref="C1164:C1177"/>
    <mergeCell ref="D1164:D1177"/>
    <mergeCell ref="J1164:J1177"/>
    <mergeCell ref="K1164:K1177"/>
    <mergeCell ref="L1164:L1177"/>
    <mergeCell ref="M1178:M1191"/>
    <mergeCell ref="N1178:N1191"/>
    <mergeCell ref="O1178:O1191"/>
    <mergeCell ref="P1178:P1191"/>
    <mergeCell ref="A1178:A1191"/>
    <mergeCell ref="B1178:B1191"/>
    <mergeCell ref="C1178:C1191"/>
    <mergeCell ref="D1178:D1191"/>
    <mergeCell ref="J1178:J1191"/>
    <mergeCell ref="K1178:K1191"/>
    <mergeCell ref="L1178:L1191"/>
    <mergeCell ref="M1192:M1205"/>
    <mergeCell ref="N1192:N1205"/>
    <mergeCell ref="O1192:O1205"/>
    <mergeCell ref="P1192:P1205"/>
    <mergeCell ref="A1192:A1205"/>
    <mergeCell ref="B1192:B1205"/>
    <mergeCell ref="C1192:C1205"/>
    <mergeCell ref="D1192:D1205"/>
    <mergeCell ref="J1192:J1205"/>
    <mergeCell ref="K1192:K1205"/>
    <mergeCell ref="L1192:L1205"/>
    <mergeCell ref="M1206:M1219"/>
    <mergeCell ref="N1206:N1219"/>
    <mergeCell ref="O1206:O1219"/>
    <mergeCell ref="P1206:P1219"/>
    <mergeCell ref="A1206:A1219"/>
    <mergeCell ref="B1206:B1219"/>
    <mergeCell ref="C1206:C1219"/>
    <mergeCell ref="D1206:D1219"/>
    <mergeCell ref="J1206:J1219"/>
    <mergeCell ref="K1206:K1219"/>
    <mergeCell ref="L1206:L1219"/>
    <mergeCell ref="M1220:M1233"/>
    <mergeCell ref="N1220:N1233"/>
    <mergeCell ref="O1220:O1233"/>
    <mergeCell ref="P1220:P1233"/>
    <mergeCell ref="A1220:A1233"/>
    <mergeCell ref="B1220:B1233"/>
    <mergeCell ref="C1220:C1233"/>
    <mergeCell ref="D1220:D1233"/>
    <mergeCell ref="J1220:J1233"/>
    <mergeCell ref="K1220:K1233"/>
    <mergeCell ref="L1220:L1233"/>
    <mergeCell ref="M1234:M1247"/>
    <mergeCell ref="N1234:N1247"/>
    <mergeCell ref="O1234:O1247"/>
    <mergeCell ref="P1234:P1247"/>
    <mergeCell ref="A1234:A1247"/>
    <mergeCell ref="B1234:B1247"/>
    <mergeCell ref="C1234:C1247"/>
    <mergeCell ref="D1234:D1247"/>
    <mergeCell ref="J1234:J1247"/>
    <mergeCell ref="K1234:K1247"/>
    <mergeCell ref="L1234:L1247"/>
    <mergeCell ref="M1248:M1261"/>
    <mergeCell ref="N1248:N1261"/>
    <mergeCell ref="O1248:O1261"/>
    <mergeCell ref="P1248:P1261"/>
    <mergeCell ref="A1248:A1261"/>
    <mergeCell ref="B1248:B1261"/>
    <mergeCell ref="C1248:C1261"/>
    <mergeCell ref="D1248:D1261"/>
    <mergeCell ref="J1248:J1261"/>
    <mergeCell ref="K1248:K1261"/>
    <mergeCell ref="L1248:L1261"/>
    <mergeCell ref="M1262:M1275"/>
    <mergeCell ref="N1262:N1275"/>
    <mergeCell ref="O1262:O1275"/>
    <mergeCell ref="P1262:P1275"/>
    <mergeCell ref="A1262:A1275"/>
    <mergeCell ref="B1262:B1275"/>
    <mergeCell ref="C1262:C1275"/>
    <mergeCell ref="D1262:D1275"/>
    <mergeCell ref="J1262:J1275"/>
    <mergeCell ref="K1262:K1275"/>
    <mergeCell ref="L1262:L1275"/>
    <mergeCell ref="M1276:M1289"/>
    <mergeCell ref="N1276:N1289"/>
    <mergeCell ref="O1276:O1289"/>
    <mergeCell ref="P1276:P1289"/>
    <mergeCell ref="A1276:A1289"/>
    <mergeCell ref="B1276:B1289"/>
    <mergeCell ref="C1276:C1289"/>
    <mergeCell ref="D1276:D1289"/>
    <mergeCell ref="J1276:J1289"/>
    <mergeCell ref="K1276:K1289"/>
    <mergeCell ref="L1276:L1289"/>
    <mergeCell ref="N1974:N1987"/>
    <mergeCell ref="O1974:O1987"/>
    <mergeCell ref="P1974:P1987"/>
    <mergeCell ref="B1974:B1987"/>
    <mergeCell ref="C1974:C1987"/>
    <mergeCell ref="D1974:D1987"/>
    <mergeCell ref="J1974:J1987"/>
    <mergeCell ref="K1974:K1987"/>
    <mergeCell ref="L1974:L1987"/>
    <mergeCell ref="M1974:M1987"/>
    <mergeCell ref="N1988:N2001"/>
    <mergeCell ref="O1988:O2001"/>
    <mergeCell ref="P1988:P2001"/>
    <mergeCell ref="B1988:B2001"/>
    <mergeCell ref="C1988:C2001"/>
    <mergeCell ref="D1988:D2001"/>
    <mergeCell ref="J1988:J2001"/>
    <mergeCell ref="K1988:K2001"/>
    <mergeCell ref="L1988:L2001"/>
    <mergeCell ref="M1988:M2001"/>
    <mergeCell ref="N2002:N2015"/>
    <mergeCell ref="O2002:O2015"/>
    <mergeCell ref="P2002:P2015"/>
    <mergeCell ref="B2002:B2015"/>
    <mergeCell ref="C2002:C2015"/>
    <mergeCell ref="D2002:D2015"/>
    <mergeCell ref="J2002:J2015"/>
    <mergeCell ref="K2002:K2015"/>
    <mergeCell ref="L2002:L2015"/>
    <mergeCell ref="M2002:M2015"/>
    <mergeCell ref="N2016:N2029"/>
    <mergeCell ref="O2016:O2029"/>
    <mergeCell ref="P2016:P2029"/>
    <mergeCell ref="B2016:B2029"/>
    <mergeCell ref="C2016:C2029"/>
    <mergeCell ref="D2016:D2029"/>
    <mergeCell ref="J2016:J2029"/>
    <mergeCell ref="K2016:K2029"/>
    <mergeCell ref="L2016:L2029"/>
    <mergeCell ref="M2016:M2029"/>
    <mergeCell ref="N2030:N2043"/>
    <mergeCell ref="O2030:O2043"/>
    <mergeCell ref="P2030:P2043"/>
    <mergeCell ref="B2030:B2043"/>
    <mergeCell ref="C2030:C2043"/>
    <mergeCell ref="D2030:D2043"/>
    <mergeCell ref="J2030:J2043"/>
    <mergeCell ref="K2030:K2043"/>
    <mergeCell ref="L2030:L2043"/>
    <mergeCell ref="M2030:M2043"/>
    <mergeCell ref="N2044:N2057"/>
    <mergeCell ref="O2044:O2057"/>
    <mergeCell ref="P2044:P2057"/>
    <mergeCell ref="B2044:B2057"/>
    <mergeCell ref="C2044:C2057"/>
    <mergeCell ref="D2044:D2057"/>
    <mergeCell ref="J2044:J2057"/>
    <mergeCell ref="K2044:K2057"/>
    <mergeCell ref="L2044:L2057"/>
    <mergeCell ref="M2044:M2057"/>
    <mergeCell ref="N2058:N2071"/>
    <mergeCell ref="O2058:O2071"/>
    <mergeCell ref="P2058:P2071"/>
    <mergeCell ref="B2058:B2071"/>
    <mergeCell ref="C2058:C2071"/>
    <mergeCell ref="D2058:D2071"/>
    <mergeCell ref="J2058:J2071"/>
    <mergeCell ref="K2058:K2071"/>
    <mergeCell ref="L2058:L2071"/>
    <mergeCell ref="M2058:M2071"/>
    <mergeCell ref="M349:M364"/>
    <mergeCell ref="N349:N364"/>
    <mergeCell ref="O349:O364"/>
    <mergeCell ref="P349:P364"/>
    <mergeCell ref="A349:A364"/>
    <mergeCell ref="B349:B364"/>
    <mergeCell ref="C349:C364"/>
    <mergeCell ref="D349:D364"/>
    <mergeCell ref="J349:J364"/>
    <mergeCell ref="K349:K364"/>
    <mergeCell ref="L349:L364"/>
    <mergeCell ref="N2170:N2183"/>
    <mergeCell ref="O2170:O2183"/>
    <mergeCell ref="P2170:P2183"/>
    <mergeCell ref="B2170:B2183"/>
    <mergeCell ref="C2170:C2183"/>
    <mergeCell ref="D2170:D2183"/>
    <mergeCell ref="J2170:J2183"/>
    <mergeCell ref="K2170:K2183"/>
    <mergeCell ref="L2170:L2183"/>
    <mergeCell ref="M2170:M2183"/>
    <mergeCell ref="N2184:N2197"/>
    <mergeCell ref="O2184:O2197"/>
    <mergeCell ref="P2184:P2197"/>
    <mergeCell ref="B2184:B2197"/>
    <mergeCell ref="C2184:C2197"/>
    <mergeCell ref="D2184:D2197"/>
    <mergeCell ref="J2184:J2197"/>
    <mergeCell ref="K2184:K2197"/>
    <mergeCell ref="L2184:L2197"/>
    <mergeCell ref="M2184:M2197"/>
    <mergeCell ref="N2198:N2211"/>
    <mergeCell ref="O2198:O2211"/>
    <mergeCell ref="P2198:P2211"/>
    <mergeCell ref="B2198:B2211"/>
    <mergeCell ref="C2198:C2211"/>
    <mergeCell ref="D2198:D2211"/>
    <mergeCell ref="J2198:J2211"/>
    <mergeCell ref="K2198:K2211"/>
    <mergeCell ref="L2198:L2211"/>
    <mergeCell ref="M2198:M2211"/>
    <mergeCell ref="N2212:N2225"/>
    <mergeCell ref="O2212:O2225"/>
    <mergeCell ref="P2212:P2225"/>
    <mergeCell ref="B2212:B2225"/>
    <mergeCell ref="C2212:C2225"/>
    <mergeCell ref="D2212:D2225"/>
    <mergeCell ref="J2212:J2225"/>
    <mergeCell ref="K2212:K2225"/>
    <mergeCell ref="L2212:L2225"/>
    <mergeCell ref="M2212:M2225"/>
    <mergeCell ref="N2226:N2239"/>
    <mergeCell ref="O2226:O2239"/>
    <mergeCell ref="P2226:P2239"/>
    <mergeCell ref="B2226:B2239"/>
    <mergeCell ref="C2226:C2239"/>
    <mergeCell ref="D2226:D2239"/>
    <mergeCell ref="J2226:J2239"/>
    <mergeCell ref="K2226:K2239"/>
    <mergeCell ref="L2226:L2239"/>
    <mergeCell ref="M2226:M2239"/>
    <mergeCell ref="N2240:N2253"/>
    <mergeCell ref="O2240:O2253"/>
    <mergeCell ref="P2240:P2253"/>
    <mergeCell ref="B2240:B2253"/>
    <mergeCell ref="C2240:C2253"/>
    <mergeCell ref="D2240:D2253"/>
    <mergeCell ref="J2240:J2253"/>
    <mergeCell ref="K2240:K2253"/>
    <mergeCell ref="L2240:L2253"/>
    <mergeCell ref="M2240:M2253"/>
    <mergeCell ref="E12:J12"/>
    <mergeCell ref="K12:O12"/>
    <mergeCell ref="A6:P6"/>
    <mergeCell ref="A7:P7"/>
    <mergeCell ref="B9:C9"/>
    <mergeCell ref="B12:B13"/>
    <mergeCell ref="C12:C13"/>
    <mergeCell ref="D12:D13"/>
    <mergeCell ref="P12:P13"/>
    <mergeCell ref="L14:L25"/>
    <mergeCell ref="M14:M25"/>
    <mergeCell ref="N14:N25"/>
    <mergeCell ref="O14:O25"/>
    <mergeCell ref="P14:P25"/>
    <mergeCell ref="A12:A13"/>
    <mergeCell ref="A14:A25"/>
    <mergeCell ref="B14:B25"/>
    <mergeCell ref="C14:C25"/>
    <mergeCell ref="D14:D25"/>
    <mergeCell ref="J14:J25"/>
    <mergeCell ref="K14:K25"/>
    <mergeCell ref="M26:M39"/>
    <mergeCell ref="N26:N39"/>
    <mergeCell ref="O26:O39"/>
    <mergeCell ref="P26:P39"/>
    <mergeCell ref="A26:A39"/>
    <mergeCell ref="B26:B39"/>
    <mergeCell ref="C26:C39"/>
    <mergeCell ref="D26:D39"/>
    <mergeCell ref="J26:J39"/>
    <mergeCell ref="K26:K39"/>
    <mergeCell ref="L26:L39"/>
    <mergeCell ref="N2254:N2267"/>
    <mergeCell ref="O2254:O2267"/>
    <mergeCell ref="P2254:P2267"/>
    <mergeCell ref="B2254:B2267"/>
    <mergeCell ref="C2254:C2267"/>
    <mergeCell ref="D2254:D2267"/>
    <mergeCell ref="J2254:J2267"/>
    <mergeCell ref="K2254:K2267"/>
    <mergeCell ref="L2254:L2267"/>
    <mergeCell ref="M2254:M2267"/>
    <mergeCell ref="N2072:N2085"/>
    <mergeCell ref="O2072:O2085"/>
    <mergeCell ref="P2072:P2085"/>
    <mergeCell ref="B2072:B2085"/>
    <mergeCell ref="C2072:C2085"/>
    <mergeCell ref="D2072:D2085"/>
    <mergeCell ref="J2072:J2085"/>
    <mergeCell ref="K2072:K2085"/>
    <mergeCell ref="L2072:L2085"/>
    <mergeCell ref="M2072:M2085"/>
    <mergeCell ref="N2086:N2099"/>
    <mergeCell ref="O2086:O2099"/>
    <mergeCell ref="P2086:P2099"/>
    <mergeCell ref="B2086:B2099"/>
    <mergeCell ref="C2086:C2099"/>
    <mergeCell ref="D2086:D2099"/>
    <mergeCell ref="J2086:J2099"/>
    <mergeCell ref="K2086:K2099"/>
    <mergeCell ref="L2086:L2099"/>
    <mergeCell ref="M2086:M2099"/>
    <mergeCell ref="N2100:N2113"/>
    <mergeCell ref="O2100:O2113"/>
    <mergeCell ref="P2100:P2113"/>
    <mergeCell ref="B2100:B2113"/>
    <mergeCell ref="C2100:C2113"/>
    <mergeCell ref="D2100:D2113"/>
    <mergeCell ref="J2100:J2113"/>
    <mergeCell ref="K2100:K2113"/>
    <mergeCell ref="L2100:L2113"/>
    <mergeCell ref="M2100:M2113"/>
    <mergeCell ref="N2114:N2127"/>
    <mergeCell ref="O2114:O2127"/>
    <mergeCell ref="P2114:P2127"/>
    <mergeCell ref="B2114:B2127"/>
    <mergeCell ref="C2114:C2127"/>
    <mergeCell ref="D2114:D2127"/>
    <mergeCell ref="J2114:J2127"/>
    <mergeCell ref="K2114:K2127"/>
    <mergeCell ref="L2114:L2127"/>
    <mergeCell ref="M2114:M2127"/>
    <mergeCell ref="N2128:N2141"/>
    <mergeCell ref="O2128:O2141"/>
    <mergeCell ref="P2128:P2141"/>
    <mergeCell ref="B2128:B2141"/>
    <mergeCell ref="C2128:C2141"/>
    <mergeCell ref="D2128:D2141"/>
    <mergeCell ref="J2128:J2141"/>
    <mergeCell ref="K2128:K2141"/>
    <mergeCell ref="L2128:L2141"/>
    <mergeCell ref="M2128:M2141"/>
    <mergeCell ref="N2142:N2155"/>
    <mergeCell ref="O2142:O2155"/>
    <mergeCell ref="P2142:P2155"/>
    <mergeCell ref="B2142:B2155"/>
    <mergeCell ref="C2142:C2155"/>
    <mergeCell ref="D2142:D2155"/>
    <mergeCell ref="J2142:J2155"/>
    <mergeCell ref="K2142:K2155"/>
    <mergeCell ref="L2142:L2155"/>
    <mergeCell ref="M2142:M2155"/>
    <mergeCell ref="N2156:N2169"/>
    <mergeCell ref="O2156:O2169"/>
    <mergeCell ref="P2156:P2169"/>
    <mergeCell ref="B2156:B2169"/>
    <mergeCell ref="C2156:C2169"/>
    <mergeCell ref="D2156:D2169"/>
    <mergeCell ref="J2156:J2169"/>
    <mergeCell ref="K2156:K2169"/>
    <mergeCell ref="L2156:L2169"/>
    <mergeCell ref="M2156:M2169"/>
    <mergeCell ref="M1290:M1303"/>
    <mergeCell ref="N1290:N1303"/>
    <mergeCell ref="O1290:O1303"/>
    <mergeCell ref="P1290:P1303"/>
    <mergeCell ref="A1290:A1303"/>
    <mergeCell ref="B1290:B1303"/>
    <mergeCell ref="C1290:C1303"/>
    <mergeCell ref="D1290:D1303"/>
    <mergeCell ref="J1290:J1303"/>
    <mergeCell ref="K1290:K1303"/>
    <mergeCell ref="L1290:L1303"/>
    <mergeCell ref="M1304:M1317"/>
    <mergeCell ref="N1304:N1317"/>
    <mergeCell ref="O1304:O1317"/>
    <mergeCell ref="P1304:P1317"/>
    <mergeCell ref="A1304:A1317"/>
    <mergeCell ref="B1304:B1317"/>
    <mergeCell ref="C1304:C1317"/>
    <mergeCell ref="D1304:D1317"/>
    <mergeCell ref="J1304:J1317"/>
    <mergeCell ref="K1304:K1317"/>
    <mergeCell ref="L1304:L1317"/>
    <mergeCell ref="M1318:M1331"/>
    <mergeCell ref="N1318:N1331"/>
    <mergeCell ref="O1318:O1331"/>
    <mergeCell ref="P1318:P1331"/>
    <mergeCell ref="A1318:A1331"/>
    <mergeCell ref="B1318:B1331"/>
    <mergeCell ref="C1318:C1331"/>
    <mergeCell ref="D1318:D1331"/>
    <mergeCell ref="J1318:J1331"/>
    <mergeCell ref="K1318:K1331"/>
    <mergeCell ref="L1318:L1331"/>
    <mergeCell ref="M1332:M1345"/>
    <mergeCell ref="N1332:N1345"/>
    <mergeCell ref="O1332:O1345"/>
    <mergeCell ref="P1332:P1345"/>
    <mergeCell ref="A1332:A1345"/>
    <mergeCell ref="B1332:B1345"/>
    <mergeCell ref="C1332:C1345"/>
    <mergeCell ref="D1332:D1345"/>
    <mergeCell ref="J1332:J1345"/>
    <mergeCell ref="K1332:K1345"/>
    <mergeCell ref="L1332:L1345"/>
    <mergeCell ref="M1346:M1359"/>
    <mergeCell ref="N1346:N1359"/>
    <mergeCell ref="O1346:O1359"/>
    <mergeCell ref="P1346:P1359"/>
    <mergeCell ref="A1346:A1359"/>
    <mergeCell ref="B1346:B1359"/>
    <mergeCell ref="C1346:C1359"/>
    <mergeCell ref="D1346:D1359"/>
    <mergeCell ref="J1346:J1359"/>
    <mergeCell ref="K1346:K1359"/>
    <mergeCell ref="L1346:L1359"/>
    <mergeCell ref="M1360:M1373"/>
    <mergeCell ref="N1360:N1373"/>
    <mergeCell ref="O1360:O1373"/>
    <mergeCell ref="P1360:P1373"/>
    <mergeCell ref="A1360:A1373"/>
    <mergeCell ref="B1360:B1373"/>
    <mergeCell ref="C1360:C1373"/>
    <mergeCell ref="D1360:D1373"/>
    <mergeCell ref="J1360:J1373"/>
    <mergeCell ref="K1360:K1373"/>
    <mergeCell ref="L1360:L1373"/>
    <mergeCell ref="M1374:M1387"/>
    <mergeCell ref="N1374:N1387"/>
    <mergeCell ref="O1374:O1387"/>
    <mergeCell ref="P1374:P1387"/>
    <mergeCell ref="A1374:A1387"/>
    <mergeCell ref="B1374:B1387"/>
    <mergeCell ref="C1374:C1387"/>
    <mergeCell ref="D1374:D1387"/>
    <mergeCell ref="J1374:J1387"/>
    <mergeCell ref="K1374:K1387"/>
    <mergeCell ref="L1374:L1387"/>
    <mergeCell ref="M1388:M1401"/>
    <mergeCell ref="N1388:N1401"/>
    <mergeCell ref="O1388:O1401"/>
    <mergeCell ref="P1388:P1401"/>
    <mergeCell ref="A1388:A1401"/>
    <mergeCell ref="B1388:B1401"/>
    <mergeCell ref="C1388:C1401"/>
    <mergeCell ref="D1388:D1401"/>
    <mergeCell ref="J1388:J1401"/>
    <mergeCell ref="K1388:K1401"/>
    <mergeCell ref="L1388:L1401"/>
    <mergeCell ref="M1402:M1415"/>
    <mergeCell ref="N1402:N1415"/>
    <mergeCell ref="O1402:O1415"/>
    <mergeCell ref="P1402:P1415"/>
    <mergeCell ref="A1402:A1415"/>
    <mergeCell ref="B1402:B1415"/>
    <mergeCell ref="C1402:C1415"/>
    <mergeCell ref="D1402:D1415"/>
    <mergeCell ref="J1402:J1415"/>
    <mergeCell ref="K1402:K1415"/>
    <mergeCell ref="L1402:L1415"/>
    <mergeCell ref="M1416:M1429"/>
    <mergeCell ref="N1416:N1429"/>
    <mergeCell ref="O1416:O1429"/>
    <mergeCell ref="P1416:P1429"/>
    <mergeCell ref="A1416:A1429"/>
    <mergeCell ref="B1416:B1429"/>
    <mergeCell ref="C1416:C1429"/>
    <mergeCell ref="D1416:D1429"/>
    <mergeCell ref="J1416:J1429"/>
    <mergeCell ref="K1416:K1429"/>
    <mergeCell ref="L1416:L1429"/>
    <mergeCell ref="M1430:M1443"/>
    <mergeCell ref="N1430:N1443"/>
    <mergeCell ref="O1430:O1443"/>
    <mergeCell ref="P1430:P1443"/>
    <mergeCell ref="A1430:A1443"/>
    <mergeCell ref="B1430:B1443"/>
    <mergeCell ref="C1430:C1443"/>
    <mergeCell ref="D1430:D1443"/>
    <mergeCell ref="J1430:J1443"/>
    <mergeCell ref="K1430:K1443"/>
    <mergeCell ref="L1430:L1443"/>
    <mergeCell ref="M1444:M1457"/>
    <mergeCell ref="N1444:N1457"/>
    <mergeCell ref="O1444:O1457"/>
    <mergeCell ref="P1444:P1457"/>
    <mergeCell ref="A1444:A1457"/>
    <mergeCell ref="B1444:B1457"/>
    <mergeCell ref="C1444:C1457"/>
    <mergeCell ref="D1444:D1457"/>
    <mergeCell ref="J1444:J1457"/>
    <mergeCell ref="K1444:K1457"/>
    <mergeCell ref="L1444:L1457"/>
    <mergeCell ref="M1458:M1471"/>
    <mergeCell ref="N1458:N1471"/>
    <mergeCell ref="O1458:O1471"/>
    <mergeCell ref="P1458:P1471"/>
    <mergeCell ref="A1458:A1471"/>
    <mergeCell ref="B1458:B1471"/>
    <mergeCell ref="C1458:C1471"/>
    <mergeCell ref="D1458:D1471"/>
    <mergeCell ref="J1458:J1471"/>
    <mergeCell ref="K1458:K1471"/>
    <mergeCell ref="L1458:L1471"/>
    <mergeCell ref="M1472:M1485"/>
    <mergeCell ref="N1472:N1485"/>
    <mergeCell ref="O1472:O1485"/>
    <mergeCell ref="P1472:P1485"/>
    <mergeCell ref="A1472:A1485"/>
    <mergeCell ref="B1472:B1485"/>
    <mergeCell ref="C1472:C1485"/>
    <mergeCell ref="D1472:D1485"/>
    <mergeCell ref="J1472:J1485"/>
    <mergeCell ref="K1472:K1485"/>
    <mergeCell ref="L1472:L1485"/>
    <mergeCell ref="M1486:M1499"/>
    <mergeCell ref="N1486:N1499"/>
    <mergeCell ref="O1486:O1499"/>
    <mergeCell ref="P1486:P1499"/>
    <mergeCell ref="A1486:A1499"/>
    <mergeCell ref="B1486:B1499"/>
    <mergeCell ref="C1486:C1499"/>
    <mergeCell ref="D1486:D1499"/>
    <mergeCell ref="J1486:J1499"/>
    <mergeCell ref="K1486:K1499"/>
    <mergeCell ref="L1486:L1499"/>
    <mergeCell ref="M1500:M1513"/>
    <mergeCell ref="N1500:N1513"/>
    <mergeCell ref="O1500:O1513"/>
    <mergeCell ref="P1500:P1513"/>
    <mergeCell ref="A1500:A1513"/>
    <mergeCell ref="B1500:B1513"/>
    <mergeCell ref="C1500:C1513"/>
    <mergeCell ref="D1500:D1513"/>
    <mergeCell ref="J1500:J1513"/>
    <mergeCell ref="K1500:K1513"/>
    <mergeCell ref="L1500:L1513"/>
    <mergeCell ref="M1514:M1527"/>
    <mergeCell ref="N1514:N1527"/>
    <mergeCell ref="O1514:O1527"/>
    <mergeCell ref="P1514:P1527"/>
    <mergeCell ref="A1514:A1527"/>
    <mergeCell ref="B1514:B1527"/>
    <mergeCell ref="C1514:C1527"/>
    <mergeCell ref="D1514:D1527"/>
    <mergeCell ref="J1514:J1527"/>
    <mergeCell ref="K1514:K1527"/>
    <mergeCell ref="L1514:L1527"/>
    <mergeCell ref="M1528:M1541"/>
    <mergeCell ref="N1528:N1541"/>
    <mergeCell ref="O1528:O1541"/>
    <mergeCell ref="P1528:P1541"/>
    <mergeCell ref="A1528:A1541"/>
    <mergeCell ref="B1528:B1541"/>
    <mergeCell ref="C1528:C1541"/>
    <mergeCell ref="D1528:D1541"/>
    <mergeCell ref="J1528:J1541"/>
    <mergeCell ref="K1528:K1541"/>
    <mergeCell ref="L1528:L1541"/>
    <mergeCell ref="M1542:M1555"/>
    <mergeCell ref="N1542:N1555"/>
    <mergeCell ref="O1542:O1555"/>
    <mergeCell ref="P1542:P1555"/>
    <mergeCell ref="A1542:A1555"/>
    <mergeCell ref="B1542:B1555"/>
    <mergeCell ref="C1542:C1555"/>
    <mergeCell ref="D1542:D1555"/>
    <mergeCell ref="J1542:J1555"/>
    <mergeCell ref="K1542:K1555"/>
    <mergeCell ref="L1542:L1555"/>
    <mergeCell ref="M1556:M1569"/>
    <mergeCell ref="N1556:N1569"/>
    <mergeCell ref="O1556:O1569"/>
    <mergeCell ref="P1556:P1569"/>
    <mergeCell ref="A1556:A1569"/>
    <mergeCell ref="B1556:B1569"/>
    <mergeCell ref="C1556:C1569"/>
    <mergeCell ref="D1556:D1569"/>
    <mergeCell ref="J1556:J1569"/>
    <mergeCell ref="K1556:K1569"/>
    <mergeCell ref="L1556:L1569"/>
    <mergeCell ref="M1570:M1581"/>
    <mergeCell ref="N1570:N1581"/>
    <mergeCell ref="O1570:O1581"/>
    <mergeCell ref="P1570:P1581"/>
    <mergeCell ref="A1570:A1581"/>
    <mergeCell ref="B1570:B1581"/>
    <mergeCell ref="C1570:C1581"/>
    <mergeCell ref="D1570:D1581"/>
    <mergeCell ref="J1570:J1581"/>
    <mergeCell ref="K1570:K1581"/>
    <mergeCell ref="L1570:L1581"/>
    <mergeCell ref="M1582:M1595"/>
    <mergeCell ref="N1582:N1595"/>
    <mergeCell ref="O1582:O1595"/>
    <mergeCell ref="P1582:P1595"/>
    <mergeCell ref="A1582:A1595"/>
    <mergeCell ref="B1582:B1595"/>
    <mergeCell ref="C1582:C1595"/>
    <mergeCell ref="D1582:D1595"/>
    <mergeCell ref="J1582:J1595"/>
    <mergeCell ref="K1582:K1595"/>
    <mergeCell ref="L1582:L1595"/>
    <mergeCell ref="M1596:M1609"/>
    <mergeCell ref="N1596:N1609"/>
    <mergeCell ref="O1596:O1609"/>
    <mergeCell ref="P1596:P1609"/>
    <mergeCell ref="A1596:A1609"/>
    <mergeCell ref="B1596:B1609"/>
    <mergeCell ref="C1596:C1609"/>
    <mergeCell ref="D1596:D1609"/>
    <mergeCell ref="J1596:J1609"/>
    <mergeCell ref="K1596:K1609"/>
    <mergeCell ref="L1596:L1609"/>
    <mergeCell ref="M1610:M1623"/>
    <mergeCell ref="N1610:N1623"/>
    <mergeCell ref="O1610:O1623"/>
    <mergeCell ref="P1610:P1623"/>
    <mergeCell ref="A1610:A1623"/>
    <mergeCell ref="B1610:B1623"/>
    <mergeCell ref="C1610:C1623"/>
    <mergeCell ref="D1610:D1623"/>
    <mergeCell ref="J1610:J1623"/>
    <mergeCell ref="K1610:K1623"/>
    <mergeCell ref="L1610:L1623"/>
    <mergeCell ref="M1624:M1637"/>
    <mergeCell ref="N1624:N1637"/>
    <mergeCell ref="O1624:O1637"/>
    <mergeCell ref="P1624:P1637"/>
    <mergeCell ref="A1624:A1637"/>
    <mergeCell ref="B1624:B1637"/>
    <mergeCell ref="C1624:C1637"/>
    <mergeCell ref="D1624:D1637"/>
    <mergeCell ref="J1624:J1637"/>
    <mergeCell ref="K1624:K1637"/>
    <mergeCell ref="L1624:L1637"/>
    <mergeCell ref="M1638:M1651"/>
    <mergeCell ref="N1638:N1651"/>
    <mergeCell ref="O1638:O1651"/>
    <mergeCell ref="P1638:P1651"/>
    <mergeCell ref="A1638:A1651"/>
    <mergeCell ref="B1638:B1651"/>
    <mergeCell ref="C1638:C1651"/>
    <mergeCell ref="D1638:D1651"/>
    <mergeCell ref="J1638:J1651"/>
    <mergeCell ref="K1638:K1651"/>
    <mergeCell ref="L1638:L1651"/>
    <mergeCell ref="M1652:M1665"/>
    <mergeCell ref="N1652:N1665"/>
    <mergeCell ref="O1652:O1665"/>
    <mergeCell ref="P1652:P1665"/>
    <mergeCell ref="A1652:A1665"/>
    <mergeCell ref="B1652:B1665"/>
    <mergeCell ref="C1652:C1665"/>
    <mergeCell ref="D1652:D1665"/>
    <mergeCell ref="J1652:J1665"/>
    <mergeCell ref="K1652:K1665"/>
    <mergeCell ref="L1652:L1665"/>
    <mergeCell ref="M1666:M1679"/>
    <mergeCell ref="N1666:N1679"/>
    <mergeCell ref="O1666:O1679"/>
    <mergeCell ref="P1666:P1679"/>
    <mergeCell ref="A1666:A1679"/>
    <mergeCell ref="B1666:B1679"/>
    <mergeCell ref="C1666:C1679"/>
    <mergeCell ref="D1666:D1679"/>
    <mergeCell ref="J1666:J1679"/>
    <mergeCell ref="K1666:K1679"/>
    <mergeCell ref="L1666:L1679"/>
    <mergeCell ref="M1680:M1693"/>
    <mergeCell ref="N1680:N1693"/>
    <mergeCell ref="O1680:O1693"/>
    <mergeCell ref="P1680:P1693"/>
    <mergeCell ref="A1680:A1693"/>
    <mergeCell ref="B1680:B1693"/>
    <mergeCell ref="C1680:C1693"/>
    <mergeCell ref="D1680:D1693"/>
    <mergeCell ref="J1680:J1693"/>
    <mergeCell ref="K1680:K1693"/>
    <mergeCell ref="L1680:L1693"/>
    <mergeCell ref="M1694:M1707"/>
    <mergeCell ref="N1694:N1707"/>
    <mergeCell ref="O1694:O1707"/>
    <mergeCell ref="P1694:P1707"/>
    <mergeCell ref="A1694:A1707"/>
    <mergeCell ref="B1694:B1707"/>
    <mergeCell ref="C1694:C1707"/>
    <mergeCell ref="D1694:D1707"/>
    <mergeCell ref="J1694:J1707"/>
    <mergeCell ref="K1694:K1707"/>
    <mergeCell ref="L1694:L1707"/>
    <mergeCell ref="M1708:M1721"/>
    <mergeCell ref="N1708:N1721"/>
    <mergeCell ref="O1708:O1721"/>
    <mergeCell ref="P1708:P1721"/>
    <mergeCell ref="A1708:A1721"/>
    <mergeCell ref="B1708:B1721"/>
    <mergeCell ref="C1708:C1721"/>
    <mergeCell ref="D1708:D1721"/>
    <mergeCell ref="J1708:J1721"/>
    <mergeCell ref="K1708:K1721"/>
    <mergeCell ref="L1708:L1721"/>
    <mergeCell ref="M1722:M1735"/>
    <mergeCell ref="N1722:N1735"/>
    <mergeCell ref="O1722:O1735"/>
    <mergeCell ref="P1722:P1735"/>
    <mergeCell ref="A1722:A1735"/>
    <mergeCell ref="B1722:B1735"/>
    <mergeCell ref="C1722:C1735"/>
    <mergeCell ref="D1722:D1735"/>
    <mergeCell ref="J1722:J1735"/>
    <mergeCell ref="K1722:K1735"/>
    <mergeCell ref="L1722:L1735"/>
    <mergeCell ref="M1736:M1749"/>
    <mergeCell ref="N1736:N1749"/>
    <mergeCell ref="O1736:O1749"/>
    <mergeCell ref="P1736:P1749"/>
    <mergeCell ref="A1736:A1749"/>
    <mergeCell ref="B1736:B1749"/>
    <mergeCell ref="C1736:C1749"/>
    <mergeCell ref="D1736:D1749"/>
    <mergeCell ref="J1736:J1749"/>
    <mergeCell ref="K1736:K1749"/>
    <mergeCell ref="L1736:L1749"/>
    <mergeCell ref="M1750:M1763"/>
    <mergeCell ref="N1750:N1763"/>
    <mergeCell ref="O1750:O1763"/>
    <mergeCell ref="P1750:P1763"/>
    <mergeCell ref="A1750:A1763"/>
    <mergeCell ref="B1750:B1763"/>
    <mergeCell ref="C1750:C1763"/>
    <mergeCell ref="D1750:D1763"/>
    <mergeCell ref="J1750:J1763"/>
    <mergeCell ref="K1750:K1763"/>
    <mergeCell ref="L1750:L1763"/>
    <mergeCell ref="M1764:M1777"/>
    <mergeCell ref="N1764:N1777"/>
    <mergeCell ref="O1764:O1777"/>
    <mergeCell ref="P1764:P1777"/>
    <mergeCell ref="A1764:A1777"/>
    <mergeCell ref="B1764:B1777"/>
    <mergeCell ref="C1764:C1777"/>
    <mergeCell ref="D1764:D1777"/>
    <mergeCell ref="J1764:J1777"/>
    <mergeCell ref="K1764:K1777"/>
    <mergeCell ref="L1764:L1777"/>
    <mergeCell ref="M1778:M1791"/>
    <mergeCell ref="N1778:N1791"/>
    <mergeCell ref="O1778:O1791"/>
    <mergeCell ref="P1778:P1791"/>
    <mergeCell ref="A1778:A1791"/>
    <mergeCell ref="B1778:B1791"/>
    <mergeCell ref="C1778:C1791"/>
    <mergeCell ref="D1778:D1791"/>
    <mergeCell ref="J1778:J1791"/>
    <mergeCell ref="K1778:K1791"/>
    <mergeCell ref="L1778:L1791"/>
    <mergeCell ref="M1792:M1805"/>
    <mergeCell ref="N1792:N1805"/>
    <mergeCell ref="O1792:O1805"/>
    <mergeCell ref="P1792:P1805"/>
    <mergeCell ref="A1792:A1805"/>
    <mergeCell ref="B1792:B1805"/>
    <mergeCell ref="C1792:C1805"/>
    <mergeCell ref="D1792:D1805"/>
    <mergeCell ref="J1792:J1805"/>
    <mergeCell ref="K1792:K1805"/>
    <mergeCell ref="L1792:L1805"/>
    <mergeCell ref="N1806:N1819"/>
    <mergeCell ref="O1806:O1819"/>
    <mergeCell ref="P1806:P1819"/>
    <mergeCell ref="B1806:B1819"/>
    <mergeCell ref="C1806:C1819"/>
    <mergeCell ref="D1806:D1819"/>
    <mergeCell ref="J1806:J1819"/>
    <mergeCell ref="K1806:K1819"/>
    <mergeCell ref="L1806:L1819"/>
    <mergeCell ref="M1806:M1819"/>
    <mergeCell ref="N1820:N1833"/>
    <mergeCell ref="O1820:O1833"/>
    <mergeCell ref="P1820:P1833"/>
    <mergeCell ref="B1820:B1833"/>
    <mergeCell ref="C1820:C1833"/>
    <mergeCell ref="D1820:D1833"/>
    <mergeCell ref="J1820:J1833"/>
    <mergeCell ref="K1820:K1833"/>
    <mergeCell ref="L1820:L1833"/>
    <mergeCell ref="M1820:M1833"/>
    <mergeCell ref="N1834:N1847"/>
    <mergeCell ref="O1834:O1847"/>
    <mergeCell ref="P1834:P1847"/>
    <mergeCell ref="B1834:B1847"/>
    <mergeCell ref="C1834:C1847"/>
    <mergeCell ref="D1834:D1847"/>
    <mergeCell ref="J1834:J1847"/>
    <mergeCell ref="K1834:K1847"/>
    <mergeCell ref="L1834:L1847"/>
    <mergeCell ref="M1834:M1847"/>
    <mergeCell ref="N1848:N1861"/>
    <mergeCell ref="O1848:O1861"/>
    <mergeCell ref="P1848:P1861"/>
    <mergeCell ref="B1848:B1861"/>
    <mergeCell ref="C1848:C1861"/>
    <mergeCell ref="D1848:D1861"/>
    <mergeCell ref="J1848:J1861"/>
    <mergeCell ref="K1848:K1861"/>
    <mergeCell ref="L1848:L1861"/>
    <mergeCell ref="M1848:M1861"/>
    <mergeCell ref="N1862:N1875"/>
    <mergeCell ref="O1862:O1875"/>
    <mergeCell ref="P1862:P1875"/>
    <mergeCell ref="B1862:B1875"/>
    <mergeCell ref="C1862:C1875"/>
    <mergeCell ref="D1862:D1875"/>
    <mergeCell ref="J1862:J1875"/>
    <mergeCell ref="K1862:K1875"/>
    <mergeCell ref="L1862:L1875"/>
    <mergeCell ref="M1862:M1875"/>
    <mergeCell ref="N1876:N1889"/>
    <mergeCell ref="O1876:O1889"/>
    <mergeCell ref="P1876:P1889"/>
    <mergeCell ref="B1876:B1889"/>
    <mergeCell ref="C1876:C1889"/>
    <mergeCell ref="D1876:D1889"/>
    <mergeCell ref="J1876:J1889"/>
    <mergeCell ref="K1876:K1889"/>
    <mergeCell ref="L1876:L1889"/>
    <mergeCell ref="M1876:M1889"/>
    <mergeCell ref="N1890:N1903"/>
    <mergeCell ref="O1890:O1903"/>
    <mergeCell ref="P1890:P1903"/>
    <mergeCell ref="B1890:B1903"/>
    <mergeCell ref="C1890:C1903"/>
    <mergeCell ref="D1890:D1903"/>
    <mergeCell ref="J1890:J1903"/>
    <mergeCell ref="K1890:K1903"/>
    <mergeCell ref="L1890:L1903"/>
    <mergeCell ref="M1890:M1903"/>
    <mergeCell ref="N1904:N1917"/>
    <mergeCell ref="O1904:O1917"/>
    <mergeCell ref="P1904:P1917"/>
    <mergeCell ref="B1904:B1917"/>
    <mergeCell ref="C1904:C1917"/>
    <mergeCell ref="D1904:D1917"/>
    <mergeCell ref="J1904:J1917"/>
    <mergeCell ref="K1904:K1917"/>
    <mergeCell ref="L1904:L1917"/>
    <mergeCell ref="M1904:M1917"/>
    <mergeCell ref="N1918:N1931"/>
    <mergeCell ref="O1918:O1931"/>
    <mergeCell ref="P1918:P1931"/>
    <mergeCell ref="B1918:B1931"/>
    <mergeCell ref="C1918:C1931"/>
    <mergeCell ref="D1918:D1931"/>
    <mergeCell ref="J1918:J1931"/>
    <mergeCell ref="K1918:K1931"/>
    <mergeCell ref="L1918:L1931"/>
    <mergeCell ref="M1918:M1931"/>
    <mergeCell ref="N1932:N1945"/>
    <mergeCell ref="O1932:O1945"/>
    <mergeCell ref="P1932:P1945"/>
    <mergeCell ref="B1932:B1945"/>
    <mergeCell ref="C1932:C1945"/>
    <mergeCell ref="D1932:D1945"/>
    <mergeCell ref="J1932:J1945"/>
    <mergeCell ref="K1932:K1945"/>
    <mergeCell ref="L1932:L1945"/>
    <mergeCell ref="M1932:M1945"/>
    <mergeCell ref="N1946:N1959"/>
    <mergeCell ref="O1946:O1959"/>
    <mergeCell ref="P1946:P1959"/>
    <mergeCell ref="B1946:B1959"/>
    <mergeCell ref="C1946:C1959"/>
    <mergeCell ref="D1946:D1959"/>
    <mergeCell ref="J1946:J1959"/>
    <mergeCell ref="K1946:K1959"/>
    <mergeCell ref="L1946:L1959"/>
    <mergeCell ref="M1946:M1959"/>
    <mergeCell ref="N1960:N1973"/>
    <mergeCell ref="O1960:O1973"/>
    <mergeCell ref="P1960:P1973"/>
    <mergeCell ref="B1960:B1973"/>
    <mergeCell ref="C1960:C1973"/>
    <mergeCell ref="D1960:D1973"/>
    <mergeCell ref="J1960:J1973"/>
    <mergeCell ref="K1960:K1973"/>
    <mergeCell ref="L1960:L1973"/>
    <mergeCell ref="M1960:M1973"/>
  </mergeCells>
  <printOptions gridLines="1" horizontalCentered="1"/>
  <pageMargins bottom="0.75" footer="0.0" header="0.0" left="0.7" right="0.7" top="0.75"/>
  <pageSetup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9.63"/>
    <col customWidth="1" min="3" max="3" width="12.38"/>
    <col customWidth="1" min="4" max="4" width="26.13"/>
    <col customWidth="1" min="5" max="5" width="13.63"/>
    <col customWidth="1" min="6" max="8" width="8.0"/>
    <col customWidth="1" min="9" max="9" width="7.0"/>
    <col customWidth="1" min="10" max="12" width="8.0"/>
    <col customWidth="1" min="13" max="13" width="5.38"/>
    <col customWidth="1" min="14" max="14" width="10.13"/>
    <col customWidth="1" min="15" max="15" width="8.0"/>
    <col customWidth="1" min="16" max="16" width="7.13"/>
  </cols>
  <sheetData>
    <row r="1" ht="15.75" customHeight="1">
      <c r="A1" s="1"/>
      <c r="B1" s="1"/>
      <c r="C1" s="1"/>
      <c r="D1" s="1"/>
      <c r="E1" s="1"/>
      <c r="F1" s="1"/>
      <c r="G1" s="1"/>
      <c r="H1" s="1"/>
      <c r="I1" s="2"/>
      <c r="J1" s="2"/>
      <c r="K1" s="1"/>
      <c r="L1" s="1"/>
      <c r="M1" s="1"/>
      <c r="N1" s="1"/>
      <c r="O1" s="1"/>
      <c r="P1" s="1"/>
      <c r="Q1" s="1"/>
      <c r="R1" s="1"/>
    </row>
    <row r="2" ht="15.75" customHeight="1">
      <c r="A2" s="1"/>
      <c r="B2" s="1"/>
      <c r="C2" s="1"/>
      <c r="D2" s="1"/>
      <c r="E2" s="1"/>
      <c r="F2" s="1"/>
      <c r="G2" s="1"/>
      <c r="H2" s="1"/>
      <c r="I2" s="2"/>
      <c r="J2" s="2"/>
      <c r="K2" s="1"/>
      <c r="L2" s="1"/>
      <c r="M2" s="1"/>
      <c r="N2" s="1"/>
      <c r="O2" s="1"/>
      <c r="P2" s="1"/>
      <c r="Q2" s="1"/>
      <c r="R2" s="1"/>
    </row>
    <row r="3" ht="15.75" customHeight="1">
      <c r="A3" s="1"/>
      <c r="B3" s="1"/>
      <c r="C3" s="1"/>
      <c r="D3" s="1"/>
      <c r="E3" s="1"/>
      <c r="F3" s="1"/>
      <c r="G3" s="1"/>
      <c r="H3" s="1"/>
      <c r="I3" s="2"/>
      <c r="J3" s="2"/>
      <c r="K3" s="1"/>
      <c r="L3" s="1"/>
      <c r="M3" s="1"/>
      <c r="N3" s="1"/>
      <c r="O3" s="1"/>
      <c r="P3" s="1"/>
      <c r="Q3" s="1"/>
      <c r="R3" s="1"/>
    </row>
    <row r="4" ht="15.75" customHeight="1">
      <c r="A4" s="1"/>
      <c r="B4" s="1"/>
      <c r="C4" s="1"/>
      <c r="D4" s="1"/>
      <c r="E4" s="1"/>
      <c r="F4" s="1"/>
      <c r="G4" s="1"/>
      <c r="H4" s="1"/>
      <c r="I4" s="2"/>
      <c r="J4" s="2"/>
      <c r="K4" s="1"/>
      <c r="L4" s="1"/>
      <c r="M4" s="1"/>
      <c r="N4" s="1"/>
      <c r="O4" s="1"/>
      <c r="P4" s="1"/>
      <c r="Q4" s="1"/>
      <c r="R4" s="1"/>
    </row>
    <row r="5" ht="15.75" customHeight="1">
      <c r="A5" s="1"/>
      <c r="B5" s="1"/>
      <c r="C5" s="1"/>
      <c r="D5" s="1"/>
      <c r="E5" s="1"/>
      <c r="F5" s="1"/>
      <c r="G5" s="1"/>
      <c r="H5" s="1"/>
      <c r="I5" s="2"/>
      <c r="J5" s="2"/>
      <c r="K5" s="1"/>
      <c r="L5" s="1"/>
      <c r="M5" s="1"/>
      <c r="N5" s="1"/>
      <c r="O5" s="1"/>
      <c r="P5" s="1"/>
      <c r="Q5" s="1"/>
      <c r="R5" s="1"/>
    </row>
    <row r="6" ht="15.75" customHeight="1">
      <c r="A6" s="295" t="s">
        <v>785</v>
      </c>
      <c r="P6" s="1"/>
      <c r="Q6" s="1"/>
      <c r="R6" s="1"/>
    </row>
    <row r="7" ht="19.5" customHeight="1">
      <c r="A7" s="64" t="s">
        <v>1</v>
      </c>
      <c r="P7" s="1"/>
      <c r="Q7" s="1"/>
      <c r="R7" s="1"/>
    </row>
    <row r="8" ht="15.75" customHeight="1">
      <c r="A8" s="296"/>
      <c r="B8" s="1"/>
      <c r="C8" s="1"/>
      <c r="D8" s="296"/>
      <c r="E8" s="297"/>
      <c r="F8" s="297"/>
      <c r="G8" s="296"/>
      <c r="H8" s="297"/>
      <c r="I8" s="546"/>
      <c r="J8" s="548"/>
      <c r="K8" s="297"/>
      <c r="L8" s="297"/>
      <c r="M8" s="297"/>
      <c r="N8" s="297"/>
      <c r="O8" s="297"/>
      <c r="P8" s="1"/>
      <c r="Q8" s="1"/>
      <c r="R8" s="1"/>
    </row>
    <row r="9" ht="15.75" customHeight="1">
      <c r="A9" s="63" t="s">
        <v>786</v>
      </c>
      <c r="B9" s="300" t="s">
        <v>925</v>
      </c>
      <c r="D9" s="1"/>
      <c r="E9" s="7"/>
      <c r="F9" s="7"/>
      <c r="G9" s="1"/>
      <c r="H9" s="7"/>
      <c r="I9" s="2"/>
      <c r="J9" s="8"/>
      <c r="K9" s="7"/>
      <c r="L9" s="63"/>
      <c r="M9" s="63" t="s">
        <v>787</v>
      </c>
      <c r="N9" s="7"/>
      <c r="O9" s="300" t="s">
        <v>788</v>
      </c>
      <c r="P9" s="7"/>
      <c r="Q9" s="7"/>
      <c r="R9" s="7"/>
    </row>
    <row r="10" ht="15.75" customHeight="1">
      <c r="A10" s="63" t="s">
        <v>606</v>
      </c>
      <c r="B10" s="1"/>
      <c r="C10" s="303" t="s">
        <v>12</v>
      </c>
      <c r="D10" s="1"/>
      <c r="E10" s="1"/>
      <c r="F10" s="1"/>
      <c r="G10" s="1"/>
      <c r="H10" s="1"/>
      <c r="I10" s="2"/>
      <c r="J10" s="8"/>
      <c r="K10" s="7"/>
      <c r="L10" s="7"/>
      <c r="M10" s="63" t="s">
        <v>790</v>
      </c>
      <c r="N10" s="304"/>
      <c r="O10" s="300" t="s">
        <v>950</v>
      </c>
      <c r="P10" s="7"/>
      <c r="Q10" s="7"/>
      <c r="R10" s="7"/>
    </row>
    <row r="11" ht="15.75" customHeight="1">
      <c r="A11" s="63" t="s">
        <v>792</v>
      </c>
      <c r="B11" s="7"/>
      <c r="C11" s="300" t="s">
        <v>949</v>
      </c>
      <c r="D11" s="7"/>
      <c r="E11" s="7"/>
      <c r="F11" s="7"/>
      <c r="G11" s="63"/>
      <c r="H11" s="63"/>
      <c r="I11" s="2"/>
      <c r="J11" s="548"/>
      <c r="K11" s="297"/>
      <c r="L11" s="297"/>
      <c r="M11" s="63" t="s">
        <v>607</v>
      </c>
      <c r="N11" s="297"/>
      <c r="O11" s="297"/>
      <c r="P11" s="1"/>
      <c r="Q11" s="1"/>
      <c r="R11" s="1"/>
    </row>
    <row r="12" ht="15.75" customHeight="1">
      <c r="A12" s="1"/>
      <c r="B12" s="1"/>
      <c r="C12" s="1"/>
      <c r="D12" s="1"/>
      <c r="E12" s="1"/>
      <c r="F12" s="1"/>
      <c r="G12" s="1"/>
      <c r="H12" s="1"/>
      <c r="I12" s="2"/>
      <c r="J12" s="2"/>
      <c r="K12" s="1"/>
      <c r="L12" s="1"/>
      <c r="M12" s="1"/>
      <c r="N12" s="1"/>
      <c r="O12" s="1"/>
      <c r="P12" s="1"/>
      <c r="Q12" s="1"/>
      <c r="R12" s="1"/>
    </row>
    <row r="13" ht="63.75" customHeight="1">
      <c r="A13" s="201" t="s">
        <v>609</v>
      </c>
      <c r="B13" s="201" t="s">
        <v>7</v>
      </c>
      <c r="C13" s="201" t="s">
        <v>8</v>
      </c>
      <c r="D13" s="201" t="s">
        <v>9</v>
      </c>
      <c r="E13" s="305" t="s">
        <v>794</v>
      </c>
      <c r="F13" s="59"/>
      <c r="G13" s="305" t="s">
        <v>795</v>
      </c>
      <c r="H13" s="59"/>
      <c r="I13" s="309" t="s">
        <v>796</v>
      </c>
      <c r="J13" s="309" t="s">
        <v>797</v>
      </c>
      <c r="K13" s="305" t="s">
        <v>798</v>
      </c>
      <c r="L13" s="59"/>
      <c r="M13" s="474" t="s">
        <v>951</v>
      </c>
      <c r="N13" s="308" t="s">
        <v>800</v>
      </c>
      <c r="O13" s="309" t="s">
        <v>801</v>
      </c>
      <c r="P13" s="56"/>
      <c r="Q13" s="56"/>
      <c r="R13" s="56"/>
      <c r="S13" s="223"/>
      <c r="T13" s="223"/>
    </row>
    <row r="14" ht="35.25" customHeight="1">
      <c r="A14" s="16"/>
      <c r="B14" s="16"/>
      <c r="C14" s="16"/>
      <c r="D14" s="16"/>
      <c r="E14" s="310" t="s">
        <v>802</v>
      </c>
      <c r="F14" s="313" t="s">
        <v>803</v>
      </c>
      <c r="G14" s="310" t="s">
        <v>802</v>
      </c>
      <c r="H14" s="313" t="s">
        <v>803</v>
      </c>
      <c r="I14" s="16"/>
      <c r="J14" s="16"/>
      <c r="K14" s="310" t="s">
        <v>804</v>
      </c>
      <c r="L14" s="313" t="s">
        <v>805</v>
      </c>
      <c r="M14" s="16"/>
      <c r="N14" s="314" t="s">
        <v>806</v>
      </c>
      <c r="O14" s="16"/>
      <c r="P14" s="56"/>
      <c r="Q14" s="56"/>
      <c r="R14" s="56"/>
      <c r="S14" s="223"/>
      <c r="T14" s="223"/>
    </row>
    <row r="15" ht="15.75" customHeight="1">
      <c r="A15" s="20">
        <v>1.0</v>
      </c>
      <c r="B15" s="21" t="s">
        <v>27</v>
      </c>
      <c r="C15" s="22" t="s">
        <v>28</v>
      </c>
      <c r="D15" s="23" t="s">
        <v>29</v>
      </c>
      <c r="E15" s="606">
        <v>12.0</v>
      </c>
      <c r="F15" s="607">
        <f t="shared" ref="F15:F185" si="1">E15/2</f>
        <v>6</v>
      </c>
      <c r="G15" s="608">
        <v>14.0</v>
      </c>
      <c r="H15" s="240">
        <f t="shared" ref="H15:H28" si="2">G15/2</f>
        <v>7</v>
      </c>
      <c r="I15" s="235">
        <v>3.0</v>
      </c>
      <c r="J15" s="609">
        <v>3.0</v>
      </c>
      <c r="K15" s="610">
        <v>76.0</v>
      </c>
      <c r="L15" s="244" t="str">
        <f t="shared" ref="L15:L112" si="3">IF(K15&gt;=95,"4",IF(K15&gt;=89,"3",IF(K15&gt;=82,"2",IF(K15&gt;=75,"1","0"))))</f>
        <v>1</v>
      </c>
      <c r="M15" s="611">
        <f t="shared" ref="M15:M112" si="4">F15+H15+I15+J15+L15</f>
        <v>20</v>
      </c>
      <c r="N15" s="343">
        <f>Incentive!S15</f>
        <v>1</v>
      </c>
      <c r="O15" s="454">
        <f t="shared" ref="O15:O112" si="5">M15+N15</f>
        <v>21</v>
      </c>
      <c r="R15" s="56"/>
      <c r="S15" s="223"/>
      <c r="T15" s="223"/>
    </row>
    <row r="16" ht="15.75" customHeight="1">
      <c r="A16" s="48">
        <v>2.0</v>
      </c>
      <c r="B16" s="21" t="s">
        <v>30</v>
      </c>
      <c r="C16" s="22" t="s">
        <v>31</v>
      </c>
      <c r="D16" s="23" t="s">
        <v>32</v>
      </c>
      <c r="E16" s="606">
        <v>26.0</v>
      </c>
      <c r="F16" s="607">
        <f t="shared" si="1"/>
        <v>13</v>
      </c>
      <c r="G16" s="608">
        <v>16.0</v>
      </c>
      <c r="H16" s="240">
        <f t="shared" si="2"/>
        <v>8</v>
      </c>
      <c r="I16" s="235">
        <v>3.0</v>
      </c>
      <c r="J16" s="609">
        <v>3.0</v>
      </c>
      <c r="K16" s="612">
        <v>76.5873015873016</v>
      </c>
      <c r="L16" s="244" t="str">
        <f t="shared" si="3"/>
        <v>1</v>
      </c>
      <c r="M16" s="611">
        <f t="shared" si="4"/>
        <v>28</v>
      </c>
      <c r="N16" s="343">
        <f>Incentive!S16</f>
        <v>2</v>
      </c>
      <c r="O16" s="454">
        <f t="shared" si="5"/>
        <v>30</v>
      </c>
      <c r="R16" s="56"/>
      <c r="S16" s="223"/>
      <c r="T16" s="223"/>
    </row>
    <row r="17" ht="15.75" customHeight="1">
      <c r="A17" s="20">
        <v>3.0</v>
      </c>
      <c r="B17" s="31" t="s">
        <v>33</v>
      </c>
      <c r="C17" s="22" t="s">
        <v>34</v>
      </c>
      <c r="D17" s="23" t="s">
        <v>35</v>
      </c>
      <c r="E17" s="606">
        <v>4.0</v>
      </c>
      <c r="F17" s="607">
        <f t="shared" si="1"/>
        <v>2</v>
      </c>
      <c r="G17" s="608">
        <v>4.0</v>
      </c>
      <c r="H17" s="240">
        <f t="shared" si="2"/>
        <v>2</v>
      </c>
      <c r="I17" s="235">
        <v>3.0</v>
      </c>
      <c r="J17" s="609">
        <v>3.0</v>
      </c>
      <c r="K17" s="610">
        <v>76.0</v>
      </c>
      <c r="L17" s="244" t="str">
        <f t="shared" si="3"/>
        <v>1</v>
      </c>
      <c r="M17" s="611">
        <f t="shared" si="4"/>
        <v>11</v>
      </c>
      <c r="N17" s="343">
        <f>Incentive!S17</f>
        <v>5</v>
      </c>
      <c r="O17" s="454">
        <f t="shared" si="5"/>
        <v>16</v>
      </c>
      <c r="R17" s="56"/>
      <c r="S17" s="223"/>
      <c r="T17" s="223"/>
    </row>
    <row r="18" ht="15.75" customHeight="1">
      <c r="A18" s="48">
        <v>4.0</v>
      </c>
      <c r="B18" s="31" t="s">
        <v>36</v>
      </c>
      <c r="C18" s="22" t="s">
        <v>37</v>
      </c>
      <c r="D18" s="23" t="s">
        <v>38</v>
      </c>
      <c r="E18" s="606">
        <v>15.0</v>
      </c>
      <c r="F18" s="607">
        <f t="shared" si="1"/>
        <v>7.5</v>
      </c>
      <c r="G18" s="608">
        <v>18.0</v>
      </c>
      <c r="H18" s="240">
        <f t="shared" si="2"/>
        <v>9</v>
      </c>
      <c r="I18" s="235">
        <v>3.0</v>
      </c>
      <c r="J18" s="609">
        <v>3.0</v>
      </c>
      <c r="K18" s="610">
        <v>79.0</v>
      </c>
      <c r="L18" s="244" t="str">
        <f t="shared" si="3"/>
        <v>1</v>
      </c>
      <c r="M18" s="611">
        <f t="shared" si="4"/>
        <v>23.5</v>
      </c>
      <c r="N18" s="343">
        <f>Incentive!S18</f>
        <v>5</v>
      </c>
      <c r="O18" s="454">
        <f t="shared" si="5"/>
        <v>28.5</v>
      </c>
      <c r="R18" s="56"/>
      <c r="S18" s="223"/>
      <c r="T18" s="223"/>
    </row>
    <row r="19" ht="15.75" customHeight="1">
      <c r="A19" s="20">
        <v>5.0</v>
      </c>
      <c r="B19" s="31" t="s">
        <v>39</v>
      </c>
      <c r="C19" s="22" t="s">
        <v>40</v>
      </c>
      <c r="D19" s="23" t="s">
        <v>41</v>
      </c>
      <c r="E19" s="606">
        <v>8.0</v>
      </c>
      <c r="F19" s="607">
        <f t="shared" si="1"/>
        <v>4</v>
      </c>
      <c r="G19" s="608">
        <v>6.0</v>
      </c>
      <c r="H19" s="240">
        <f t="shared" si="2"/>
        <v>3</v>
      </c>
      <c r="I19" s="235">
        <v>3.0</v>
      </c>
      <c r="J19" s="609">
        <v>3.0</v>
      </c>
      <c r="K19" s="610">
        <v>78.0</v>
      </c>
      <c r="L19" s="244" t="str">
        <f t="shared" si="3"/>
        <v>1</v>
      </c>
      <c r="M19" s="611">
        <f t="shared" si="4"/>
        <v>14</v>
      </c>
      <c r="N19" s="343">
        <f>Incentive!S19</f>
        <v>5</v>
      </c>
      <c r="O19" s="454">
        <f t="shared" si="5"/>
        <v>19</v>
      </c>
      <c r="R19" s="56"/>
      <c r="S19" s="223"/>
      <c r="T19" s="223"/>
    </row>
    <row r="20" ht="15.75" customHeight="1">
      <c r="A20" s="48">
        <v>6.0</v>
      </c>
      <c r="B20" s="31" t="s">
        <v>42</v>
      </c>
      <c r="C20" s="22" t="s">
        <v>43</v>
      </c>
      <c r="D20" s="23" t="s">
        <v>44</v>
      </c>
      <c r="E20" s="606">
        <v>7.0</v>
      </c>
      <c r="F20" s="607">
        <f t="shared" si="1"/>
        <v>3.5</v>
      </c>
      <c r="G20" s="608">
        <v>16.0</v>
      </c>
      <c r="H20" s="240">
        <f t="shared" si="2"/>
        <v>8</v>
      </c>
      <c r="I20" s="235">
        <v>3.0</v>
      </c>
      <c r="J20" s="609">
        <v>3.0</v>
      </c>
      <c r="K20" s="610">
        <v>77.0</v>
      </c>
      <c r="L20" s="244" t="str">
        <f t="shared" si="3"/>
        <v>1</v>
      </c>
      <c r="M20" s="611">
        <f t="shared" si="4"/>
        <v>18.5</v>
      </c>
      <c r="N20" s="343">
        <f>Incentive!S20</f>
        <v>5</v>
      </c>
      <c r="O20" s="454">
        <f t="shared" si="5"/>
        <v>23.5</v>
      </c>
      <c r="R20" s="56"/>
      <c r="S20" s="223"/>
      <c r="T20" s="223"/>
    </row>
    <row r="21" ht="15.75" customHeight="1">
      <c r="A21" s="20">
        <v>7.0</v>
      </c>
      <c r="B21" s="31" t="s">
        <v>45</v>
      </c>
      <c r="C21" s="22" t="s">
        <v>46</v>
      </c>
      <c r="D21" s="23" t="s">
        <v>47</v>
      </c>
      <c r="E21" s="606">
        <v>17.0</v>
      </c>
      <c r="F21" s="607">
        <f t="shared" si="1"/>
        <v>8.5</v>
      </c>
      <c r="G21" s="608">
        <v>21.0</v>
      </c>
      <c r="H21" s="240">
        <f t="shared" si="2"/>
        <v>10.5</v>
      </c>
      <c r="I21" s="235">
        <v>3.0</v>
      </c>
      <c r="J21" s="609">
        <v>3.0</v>
      </c>
      <c r="K21" s="612">
        <v>76.5873015873016</v>
      </c>
      <c r="L21" s="244" t="str">
        <f t="shared" si="3"/>
        <v>1</v>
      </c>
      <c r="M21" s="611">
        <f t="shared" si="4"/>
        <v>26</v>
      </c>
      <c r="N21" s="343">
        <f>Incentive!S21</f>
        <v>5</v>
      </c>
      <c r="O21" s="454">
        <f t="shared" si="5"/>
        <v>31</v>
      </c>
      <c r="R21" s="56"/>
      <c r="S21" s="223"/>
      <c r="T21" s="223"/>
    </row>
    <row r="22" ht="15.75" customHeight="1">
      <c r="A22" s="48">
        <v>8.0</v>
      </c>
      <c r="B22" s="31" t="s">
        <v>48</v>
      </c>
      <c r="C22" s="22" t="s">
        <v>49</v>
      </c>
      <c r="D22" s="23" t="s">
        <v>50</v>
      </c>
      <c r="E22" s="606">
        <v>12.0</v>
      </c>
      <c r="F22" s="607">
        <f t="shared" si="1"/>
        <v>6</v>
      </c>
      <c r="G22" s="608">
        <v>9.0</v>
      </c>
      <c r="H22" s="240">
        <f t="shared" si="2"/>
        <v>4.5</v>
      </c>
      <c r="I22" s="235">
        <v>2.0</v>
      </c>
      <c r="J22" s="609">
        <v>3.0</v>
      </c>
      <c r="K22" s="610">
        <v>76.0</v>
      </c>
      <c r="L22" s="244" t="str">
        <f t="shared" si="3"/>
        <v>1</v>
      </c>
      <c r="M22" s="611">
        <f t="shared" si="4"/>
        <v>16.5</v>
      </c>
      <c r="N22" s="343">
        <f>Incentive!S22</f>
        <v>5</v>
      </c>
      <c r="O22" s="454">
        <f t="shared" si="5"/>
        <v>21.5</v>
      </c>
      <c r="R22" s="56"/>
      <c r="S22" s="223"/>
      <c r="T22" s="223"/>
    </row>
    <row r="23" ht="15.75" customHeight="1">
      <c r="A23" s="20">
        <v>9.0</v>
      </c>
      <c r="B23" s="31" t="s">
        <v>51</v>
      </c>
      <c r="C23" s="22" t="s">
        <v>52</v>
      </c>
      <c r="D23" s="23" t="s">
        <v>53</v>
      </c>
      <c r="E23" s="606">
        <v>13.0</v>
      </c>
      <c r="F23" s="607">
        <f t="shared" si="1"/>
        <v>6.5</v>
      </c>
      <c r="G23" s="608">
        <v>13.0</v>
      </c>
      <c r="H23" s="240">
        <f t="shared" si="2"/>
        <v>6.5</v>
      </c>
      <c r="I23" s="235">
        <v>3.0</v>
      </c>
      <c r="J23" s="609">
        <v>3.0</v>
      </c>
      <c r="K23" s="612">
        <v>87.03703703703702</v>
      </c>
      <c r="L23" s="244" t="str">
        <f t="shared" si="3"/>
        <v>2</v>
      </c>
      <c r="M23" s="611">
        <f t="shared" si="4"/>
        <v>21</v>
      </c>
      <c r="N23" s="343">
        <f>Incentive!S23</f>
        <v>4</v>
      </c>
      <c r="O23" s="454">
        <f t="shared" si="5"/>
        <v>25</v>
      </c>
      <c r="R23" s="56"/>
      <c r="S23" s="223"/>
      <c r="T23" s="223"/>
    </row>
    <row r="24" ht="15.75" customHeight="1">
      <c r="A24" s="48">
        <v>10.0</v>
      </c>
      <c r="B24" s="31" t="s">
        <v>54</v>
      </c>
      <c r="C24" s="22" t="s">
        <v>55</v>
      </c>
      <c r="D24" s="23" t="s">
        <v>56</v>
      </c>
      <c r="E24" s="606">
        <v>9.0</v>
      </c>
      <c r="F24" s="607">
        <f t="shared" si="1"/>
        <v>4.5</v>
      </c>
      <c r="G24" s="608">
        <v>13.0</v>
      </c>
      <c r="H24" s="240">
        <f t="shared" si="2"/>
        <v>6.5</v>
      </c>
      <c r="I24" s="235">
        <v>3.0</v>
      </c>
      <c r="J24" s="609">
        <v>3.0</v>
      </c>
      <c r="K24" s="610">
        <v>80.0</v>
      </c>
      <c r="L24" s="244" t="str">
        <f t="shared" si="3"/>
        <v>1</v>
      </c>
      <c r="M24" s="611">
        <f t="shared" si="4"/>
        <v>18</v>
      </c>
      <c r="N24" s="343" t="str">
        <f>Incentive!S24</f>
        <v/>
      </c>
      <c r="O24" s="454">
        <f t="shared" si="5"/>
        <v>18</v>
      </c>
      <c r="R24" s="56"/>
      <c r="S24" s="223"/>
      <c r="T24" s="223"/>
    </row>
    <row r="25" ht="15.75" customHeight="1">
      <c r="A25" s="20">
        <v>11.0</v>
      </c>
      <c r="B25" s="31" t="s">
        <v>57</v>
      </c>
      <c r="C25" s="22" t="s">
        <v>58</v>
      </c>
      <c r="D25" s="23" t="s">
        <v>59</v>
      </c>
      <c r="E25" s="606">
        <v>19.0</v>
      </c>
      <c r="F25" s="607">
        <f t="shared" si="1"/>
        <v>9.5</v>
      </c>
      <c r="G25" s="608">
        <v>19.0</v>
      </c>
      <c r="H25" s="240">
        <f t="shared" si="2"/>
        <v>9.5</v>
      </c>
      <c r="I25" s="235">
        <v>3.0</v>
      </c>
      <c r="J25" s="609">
        <v>3.0</v>
      </c>
      <c r="K25" s="610">
        <v>79.0</v>
      </c>
      <c r="L25" s="244" t="str">
        <f t="shared" si="3"/>
        <v>1</v>
      </c>
      <c r="M25" s="611">
        <f t="shared" si="4"/>
        <v>26</v>
      </c>
      <c r="N25" s="343">
        <f>Incentive!S25</f>
        <v>5</v>
      </c>
      <c r="O25" s="454">
        <f t="shared" si="5"/>
        <v>31</v>
      </c>
      <c r="R25" s="56"/>
      <c r="S25" s="223"/>
      <c r="T25" s="223"/>
    </row>
    <row r="26" ht="15.75" customHeight="1">
      <c r="A26" s="48">
        <v>12.0</v>
      </c>
      <c r="B26" s="31" t="s">
        <v>60</v>
      </c>
      <c r="C26" s="22" t="s">
        <v>61</v>
      </c>
      <c r="D26" s="23" t="s">
        <v>62</v>
      </c>
      <c r="E26" s="606">
        <v>23.0</v>
      </c>
      <c r="F26" s="607">
        <f t="shared" si="1"/>
        <v>11.5</v>
      </c>
      <c r="G26" s="608">
        <v>25.0</v>
      </c>
      <c r="H26" s="240">
        <f t="shared" si="2"/>
        <v>12.5</v>
      </c>
      <c r="I26" s="235">
        <v>3.0</v>
      </c>
      <c r="J26" s="609">
        <v>3.0</v>
      </c>
      <c r="K26" s="610">
        <v>80.0</v>
      </c>
      <c r="L26" s="244" t="str">
        <f t="shared" si="3"/>
        <v>1</v>
      </c>
      <c r="M26" s="611">
        <f t="shared" si="4"/>
        <v>31</v>
      </c>
      <c r="N26" s="343">
        <f>Incentive!S26</f>
        <v>4</v>
      </c>
      <c r="O26" s="454">
        <f t="shared" si="5"/>
        <v>35</v>
      </c>
      <c r="R26" s="56"/>
      <c r="S26" s="223"/>
      <c r="T26" s="223"/>
    </row>
    <row r="27" ht="15.75" customHeight="1">
      <c r="A27" s="20">
        <v>13.0</v>
      </c>
      <c r="B27" s="31" t="s">
        <v>63</v>
      </c>
      <c r="C27" s="22" t="s">
        <v>64</v>
      </c>
      <c r="D27" s="23" t="s">
        <v>65</v>
      </c>
      <c r="E27" s="606">
        <v>8.0</v>
      </c>
      <c r="F27" s="607">
        <f t="shared" si="1"/>
        <v>4</v>
      </c>
      <c r="G27" s="608">
        <v>12.0</v>
      </c>
      <c r="H27" s="240">
        <f t="shared" si="2"/>
        <v>6</v>
      </c>
      <c r="I27" s="235">
        <v>3.0</v>
      </c>
      <c r="J27" s="609">
        <v>3.0</v>
      </c>
      <c r="K27" s="610">
        <v>82.0</v>
      </c>
      <c r="L27" s="244" t="str">
        <f t="shared" si="3"/>
        <v>2</v>
      </c>
      <c r="M27" s="611">
        <f t="shared" si="4"/>
        <v>18</v>
      </c>
      <c r="N27" s="343">
        <f>Incentive!S27</f>
        <v>5</v>
      </c>
      <c r="O27" s="454">
        <f t="shared" si="5"/>
        <v>23</v>
      </c>
      <c r="R27" s="56"/>
      <c r="S27" s="223"/>
      <c r="T27" s="223"/>
    </row>
    <row r="28" ht="15.75" customHeight="1">
      <c r="A28" s="48">
        <v>14.0</v>
      </c>
      <c r="B28" s="31" t="s">
        <v>66</v>
      </c>
      <c r="C28" s="22" t="s">
        <v>67</v>
      </c>
      <c r="D28" s="23" t="s">
        <v>68</v>
      </c>
      <c r="E28" s="606">
        <v>24.0</v>
      </c>
      <c r="F28" s="607">
        <f t="shared" si="1"/>
        <v>12</v>
      </c>
      <c r="G28" s="608">
        <v>17.0</v>
      </c>
      <c r="H28" s="240">
        <f t="shared" si="2"/>
        <v>8.5</v>
      </c>
      <c r="I28" s="235">
        <v>3.0</v>
      </c>
      <c r="J28" s="609">
        <v>3.0</v>
      </c>
      <c r="K28" s="612">
        <v>86.90476190476191</v>
      </c>
      <c r="L28" s="244" t="str">
        <f t="shared" si="3"/>
        <v>2</v>
      </c>
      <c r="M28" s="611">
        <f t="shared" si="4"/>
        <v>28.5</v>
      </c>
      <c r="N28" s="343">
        <f>Incentive!S28</f>
        <v>5</v>
      </c>
      <c r="O28" s="454">
        <f t="shared" si="5"/>
        <v>33.5</v>
      </c>
      <c r="R28" s="56"/>
      <c r="S28" s="223"/>
      <c r="T28" s="223"/>
    </row>
    <row r="29" ht="15.75" customHeight="1">
      <c r="A29" s="20">
        <v>15.0</v>
      </c>
      <c r="B29" s="31" t="s">
        <v>69</v>
      </c>
      <c r="C29" s="22" t="s">
        <v>70</v>
      </c>
      <c r="D29" s="23" t="s">
        <v>71</v>
      </c>
      <c r="E29" s="606">
        <v>5.0</v>
      </c>
      <c r="F29" s="607">
        <f t="shared" si="1"/>
        <v>2.5</v>
      </c>
      <c r="G29" s="608"/>
      <c r="H29" s="534">
        <v>0.0</v>
      </c>
      <c r="I29" s="235">
        <v>3.0</v>
      </c>
      <c r="J29" s="609">
        <v>3.0</v>
      </c>
      <c r="K29" s="610">
        <v>77.0</v>
      </c>
      <c r="L29" s="244" t="str">
        <f t="shared" si="3"/>
        <v>1</v>
      </c>
      <c r="M29" s="611">
        <f t="shared" si="4"/>
        <v>9.5</v>
      </c>
      <c r="N29" s="343">
        <f>Incentive!S29</f>
        <v>1</v>
      </c>
      <c r="O29" s="454">
        <f t="shared" si="5"/>
        <v>10.5</v>
      </c>
      <c r="R29" s="56"/>
      <c r="S29" s="223"/>
      <c r="T29" s="223"/>
    </row>
    <row r="30" ht="15.75" customHeight="1">
      <c r="A30" s="48">
        <v>16.0</v>
      </c>
      <c r="B30" s="31" t="s">
        <v>72</v>
      </c>
      <c r="C30" s="22" t="s">
        <v>73</v>
      </c>
      <c r="D30" s="23" t="s">
        <v>74</v>
      </c>
      <c r="E30" s="606">
        <v>15.0</v>
      </c>
      <c r="F30" s="607">
        <f t="shared" si="1"/>
        <v>7.5</v>
      </c>
      <c r="G30" s="608">
        <v>17.0</v>
      </c>
      <c r="H30" s="240">
        <f t="shared" ref="H30:H185" si="6">G30/2</f>
        <v>8.5</v>
      </c>
      <c r="I30" s="235">
        <v>3.0</v>
      </c>
      <c r="J30" s="609">
        <v>3.0</v>
      </c>
      <c r="K30" s="612">
        <v>77.77777777777779</v>
      </c>
      <c r="L30" s="244" t="str">
        <f t="shared" si="3"/>
        <v>1</v>
      </c>
      <c r="M30" s="611">
        <f t="shared" si="4"/>
        <v>23</v>
      </c>
      <c r="N30" s="343">
        <f>Incentive!S30</f>
        <v>5</v>
      </c>
      <c r="O30" s="454">
        <f t="shared" si="5"/>
        <v>28</v>
      </c>
      <c r="R30" s="56"/>
      <c r="S30" s="223"/>
      <c r="T30" s="223"/>
    </row>
    <row r="31" ht="15.75" customHeight="1">
      <c r="A31" s="20">
        <v>17.0</v>
      </c>
      <c r="B31" s="31" t="s">
        <v>75</v>
      </c>
      <c r="C31" s="22" t="s">
        <v>76</v>
      </c>
      <c r="D31" s="23" t="s">
        <v>77</v>
      </c>
      <c r="E31" s="606">
        <v>20.0</v>
      </c>
      <c r="F31" s="607">
        <f t="shared" si="1"/>
        <v>10</v>
      </c>
      <c r="G31" s="608">
        <v>17.0</v>
      </c>
      <c r="H31" s="240">
        <f t="shared" si="6"/>
        <v>8.5</v>
      </c>
      <c r="I31" s="235">
        <v>3.0</v>
      </c>
      <c r="J31" s="609">
        <v>3.0</v>
      </c>
      <c r="K31" s="612">
        <v>81.94444444444444</v>
      </c>
      <c r="L31" s="244" t="str">
        <f t="shared" si="3"/>
        <v>1</v>
      </c>
      <c r="M31" s="611">
        <f t="shared" si="4"/>
        <v>25.5</v>
      </c>
      <c r="N31" s="343">
        <f>Incentive!S31</f>
        <v>2</v>
      </c>
      <c r="O31" s="454">
        <f t="shared" si="5"/>
        <v>27.5</v>
      </c>
      <c r="R31" s="56"/>
      <c r="S31" s="223"/>
      <c r="T31" s="223"/>
    </row>
    <row r="32" ht="15.75" customHeight="1">
      <c r="A32" s="48">
        <v>18.0</v>
      </c>
      <c r="B32" s="31" t="s">
        <v>78</v>
      </c>
      <c r="C32" s="22" t="s">
        <v>79</v>
      </c>
      <c r="D32" s="23" t="s">
        <v>80</v>
      </c>
      <c r="E32" s="606">
        <v>12.0</v>
      </c>
      <c r="F32" s="607">
        <f t="shared" si="1"/>
        <v>6</v>
      </c>
      <c r="G32" s="608">
        <v>25.0</v>
      </c>
      <c r="H32" s="240">
        <f t="shared" si="6"/>
        <v>12.5</v>
      </c>
      <c r="I32" s="235">
        <v>3.0</v>
      </c>
      <c r="J32" s="609">
        <v>3.0</v>
      </c>
      <c r="K32" s="610">
        <v>76.0</v>
      </c>
      <c r="L32" s="244" t="str">
        <f t="shared" si="3"/>
        <v>1</v>
      </c>
      <c r="M32" s="611">
        <f t="shared" si="4"/>
        <v>25.5</v>
      </c>
      <c r="N32" s="343">
        <f>Incentive!S32</f>
        <v>4</v>
      </c>
      <c r="O32" s="454">
        <f t="shared" si="5"/>
        <v>29.5</v>
      </c>
      <c r="R32" s="56"/>
      <c r="S32" s="223"/>
      <c r="T32" s="223"/>
    </row>
    <row r="33" ht="15.75" customHeight="1">
      <c r="A33" s="20">
        <v>19.0</v>
      </c>
      <c r="B33" s="31" t="s">
        <v>81</v>
      </c>
      <c r="C33" s="22" t="s">
        <v>82</v>
      </c>
      <c r="D33" s="23" t="s">
        <v>83</v>
      </c>
      <c r="E33" s="606">
        <v>14.0</v>
      </c>
      <c r="F33" s="607">
        <f t="shared" si="1"/>
        <v>7</v>
      </c>
      <c r="G33" s="608"/>
      <c r="H33" s="240">
        <f t="shared" si="6"/>
        <v>0</v>
      </c>
      <c r="I33" s="235">
        <v>3.0</v>
      </c>
      <c r="J33" s="613">
        <v>3.0</v>
      </c>
      <c r="K33" s="610">
        <v>76.0</v>
      </c>
      <c r="L33" s="244" t="str">
        <f t="shared" si="3"/>
        <v>1</v>
      </c>
      <c r="M33" s="611">
        <f t="shared" si="4"/>
        <v>14</v>
      </c>
      <c r="N33" s="343" t="str">
        <f>Incentive!S33</f>
        <v/>
      </c>
      <c r="O33" s="454">
        <f t="shared" si="5"/>
        <v>14</v>
      </c>
      <c r="R33" s="56"/>
      <c r="S33" s="223"/>
      <c r="T33" s="223"/>
    </row>
    <row r="34" ht="15.75" customHeight="1">
      <c r="A34" s="48">
        <v>20.0</v>
      </c>
      <c r="B34" s="31" t="s">
        <v>84</v>
      </c>
      <c r="C34" s="22" t="s">
        <v>85</v>
      </c>
      <c r="D34" s="23" t="s">
        <v>86</v>
      </c>
      <c r="E34" s="606">
        <v>21.0</v>
      </c>
      <c r="F34" s="607">
        <f t="shared" si="1"/>
        <v>10.5</v>
      </c>
      <c r="G34" s="608">
        <v>21.0</v>
      </c>
      <c r="H34" s="240">
        <f t="shared" si="6"/>
        <v>10.5</v>
      </c>
      <c r="I34" s="235">
        <v>3.0</v>
      </c>
      <c r="J34" s="609">
        <v>3.0</v>
      </c>
      <c r="K34" s="610">
        <v>77.0</v>
      </c>
      <c r="L34" s="244" t="str">
        <f t="shared" si="3"/>
        <v>1</v>
      </c>
      <c r="M34" s="611">
        <f t="shared" si="4"/>
        <v>28</v>
      </c>
      <c r="N34" s="343">
        <f>Incentive!S34</f>
        <v>5</v>
      </c>
      <c r="O34" s="454">
        <f t="shared" si="5"/>
        <v>33</v>
      </c>
      <c r="R34" s="56"/>
      <c r="S34" s="223"/>
      <c r="T34" s="223"/>
    </row>
    <row r="35" ht="15.75" customHeight="1">
      <c r="A35" s="20">
        <v>21.0</v>
      </c>
      <c r="B35" s="31" t="s">
        <v>87</v>
      </c>
      <c r="C35" s="22" t="s">
        <v>88</v>
      </c>
      <c r="D35" s="23" t="s">
        <v>89</v>
      </c>
      <c r="E35" s="606">
        <v>7.0</v>
      </c>
      <c r="F35" s="607">
        <f t="shared" si="1"/>
        <v>3.5</v>
      </c>
      <c r="G35" s="608">
        <v>15.0</v>
      </c>
      <c r="H35" s="240">
        <f t="shared" si="6"/>
        <v>7.5</v>
      </c>
      <c r="I35" s="235">
        <v>3.0</v>
      </c>
      <c r="J35" s="609">
        <v>3.0</v>
      </c>
      <c r="K35" s="610">
        <v>79.0</v>
      </c>
      <c r="L35" s="244" t="str">
        <f t="shared" si="3"/>
        <v>1</v>
      </c>
      <c r="M35" s="611">
        <f t="shared" si="4"/>
        <v>18</v>
      </c>
      <c r="N35" s="343" t="str">
        <f>Incentive!S35</f>
        <v/>
      </c>
      <c r="O35" s="454">
        <f t="shared" si="5"/>
        <v>18</v>
      </c>
      <c r="R35" s="56"/>
      <c r="S35" s="223"/>
      <c r="T35" s="223"/>
    </row>
    <row r="36" ht="15.75" customHeight="1">
      <c r="A36" s="48">
        <v>22.0</v>
      </c>
      <c r="B36" s="31" t="s">
        <v>90</v>
      </c>
      <c r="C36" s="22" t="s">
        <v>91</v>
      </c>
      <c r="D36" s="23" t="s">
        <v>92</v>
      </c>
      <c r="E36" s="606">
        <v>21.0</v>
      </c>
      <c r="F36" s="607">
        <f t="shared" si="1"/>
        <v>10.5</v>
      </c>
      <c r="G36" s="608">
        <v>14.0</v>
      </c>
      <c r="H36" s="240">
        <f t="shared" si="6"/>
        <v>7</v>
      </c>
      <c r="I36" s="235">
        <v>3.0</v>
      </c>
      <c r="J36" s="609">
        <v>3.0</v>
      </c>
      <c r="K36" s="610">
        <v>78.0</v>
      </c>
      <c r="L36" s="244" t="str">
        <f t="shared" si="3"/>
        <v>1</v>
      </c>
      <c r="M36" s="611">
        <f t="shared" si="4"/>
        <v>24.5</v>
      </c>
      <c r="N36" s="343">
        <f>Incentive!S36</f>
        <v>5</v>
      </c>
      <c r="O36" s="454">
        <f t="shared" si="5"/>
        <v>29.5</v>
      </c>
      <c r="R36" s="56"/>
      <c r="S36" s="223"/>
      <c r="T36" s="223"/>
    </row>
    <row r="37" ht="15.75" customHeight="1">
      <c r="A37" s="20">
        <v>23.0</v>
      </c>
      <c r="B37" s="31" t="s">
        <v>93</v>
      </c>
      <c r="C37" s="22" t="s">
        <v>94</v>
      </c>
      <c r="D37" s="23" t="s">
        <v>95</v>
      </c>
      <c r="E37" s="606">
        <v>18.0</v>
      </c>
      <c r="F37" s="607">
        <f t="shared" si="1"/>
        <v>9</v>
      </c>
      <c r="G37" s="608">
        <v>22.0</v>
      </c>
      <c r="H37" s="240">
        <f t="shared" si="6"/>
        <v>11</v>
      </c>
      <c r="I37" s="235">
        <v>3.0</v>
      </c>
      <c r="J37" s="609">
        <v>3.0</v>
      </c>
      <c r="K37" s="612">
        <v>84.72222222222221</v>
      </c>
      <c r="L37" s="244" t="str">
        <f t="shared" si="3"/>
        <v>2</v>
      </c>
      <c r="M37" s="611">
        <f t="shared" si="4"/>
        <v>28</v>
      </c>
      <c r="N37" s="343">
        <f>Incentive!S37</f>
        <v>5</v>
      </c>
      <c r="O37" s="454">
        <f t="shared" si="5"/>
        <v>33</v>
      </c>
      <c r="R37" s="56"/>
      <c r="S37" s="223"/>
      <c r="T37" s="223"/>
    </row>
    <row r="38" ht="15.75" customHeight="1">
      <c r="A38" s="48">
        <v>24.0</v>
      </c>
      <c r="B38" s="31" t="s">
        <v>96</v>
      </c>
      <c r="C38" s="22" t="s">
        <v>97</v>
      </c>
      <c r="D38" s="23" t="s">
        <v>98</v>
      </c>
      <c r="E38" s="606">
        <v>18.0</v>
      </c>
      <c r="F38" s="607">
        <f t="shared" si="1"/>
        <v>9</v>
      </c>
      <c r="G38" s="608">
        <v>21.0</v>
      </c>
      <c r="H38" s="240">
        <f t="shared" si="6"/>
        <v>10.5</v>
      </c>
      <c r="I38" s="235">
        <v>3.0</v>
      </c>
      <c r="J38" s="609">
        <v>3.0</v>
      </c>
      <c r="K38" s="612">
        <v>76.85185185185185</v>
      </c>
      <c r="L38" s="244" t="str">
        <f t="shared" si="3"/>
        <v>1</v>
      </c>
      <c r="M38" s="611">
        <f t="shared" si="4"/>
        <v>26.5</v>
      </c>
      <c r="N38" s="343">
        <f>Incentive!S38</f>
        <v>5</v>
      </c>
      <c r="O38" s="454">
        <f t="shared" si="5"/>
        <v>31.5</v>
      </c>
      <c r="R38" s="56"/>
      <c r="S38" s="223"/>
      <c r="T38" s="223"/>
    </row>
    <row r="39" ht="15.75" customHeight="1">
      <c r="A39" s="20">
        <v>25.0</v>
      </c>
      <c r="B39" s="31" t="s">
        <v>99</v>
      </c>
      <c r="C39" s="22" t="s">
        <v>100</v>
      </c>
      <c r="D39" s="23" t="s">
        <v>101</v>
      </c>
      <c r="E39" s="606">
        <v>14.0</v>
      </c>
      <c r="F39" s="607">
        <f t="shared" si="1"/>
        <v>7</v>
      </c>
      <c r="G39" s="608">
        <v>19.0</v>
      </c>
      <c r="H39" s="240">
        <f t="shared" si="6"/>
        <v>9.5</v>
      </c>
      <c r="I39" s="235">
        <v>3.0</v>
      </c>
      <c r="J39" s="609">
        <v>3.0</v>
      </c>
      <c r="K39" s="612">
        <v>79.16666666666667</v>
      </c>
      <c r="L39" s="244" t="str">
        <f t="shared" si="3"/>
        <v>1</v>
      </c>
      <c r="M39" s="611">
        <f t="shared" si="4"/>
        <v>23.5</v>
      </c>
      <c r="N39" s="343">
        <f>Incentive!S39</f>
        <v>5</v>
      </c>
      <c r="O39" s="454">
        <f t="shared" si="5"/>
        <v>28.5</v>
      </c>
      <c r="R39" s="56"/>
      <c r="S39" s="223"/>
      <c r="T39" s="223"/>
    </row>
    <row r="40" ht="15.75" customHeight="1">
      <c r="A40" s="48">
        <v>26.0</v>
      </c>
      <c r="B40" s="31" t="s">
        <v>102</v>
      </c>
      <c r="C40" s="22" t="s">
        <v>103</v>
      </c>
      <c r="D40" s="23" t="s">
        <v>104</v>
      </c>
      <c r="E40" s="606">
        <v>3.0</v>
      </c>
      <c r="F40" s="607">
        <f t="shared" si="1"/>
        <v>1.5</v>
      </c>
      <c r="G40" s="608">
        <v>14.0</v>
      </c>
      <c r="H40" s="240">
        <f t="shared" si="6"/>
        <v>7</v>
      </c>
      <c r="I40" s="235">
        <v>3.0</v>
      </c>
      <c r="J40" s="609">
        <v>3.0</v>
      </c>
      <c r="K40" s="610">
        <v>77.0</v>
      </c>
      <c r="L40" s="244" t="str">
        <f t="shared" si="3"/>
        <v>1</v>
      </c>
      <c r="M40" s="611">
        <f t="shared" si="4"/>
        <v>15.5</v>
      </c>
      <c r="N40" s="343">
        <f>Incentive!S40</f>
        <v>4</v>
      </c>
      <c r="O40" s="454">
        <f t="shared" si="5"/>
        <v>19.5</v>
      </c>
      <c r="R40" s="56"/>
      <c r="S40" s="223"/>
      <c r="T40" s="223"/>
    </row>
    <row r="41" ht="15.75" customHeight="1">
      <c r="A41" s="20">
        <v>27.0</v>
      </c>
      <c r="B41" s="31" t="s">
        <v>105</v>
      </c>
      <c r="C41" s="22" t="s">
        <v>106</v>
      </c>
      <c r="D41" s="23" t="s">
        <v>107</v>
      </c>
      <c r="E41" s="606">
        <v>3.0</v>
      </c>
      <c r="F41" s="607">
        <f t="shared" si="1"/>
        <v>1.5</v>
      </c>
      <c r="G41" s="608">
        <v>3.0</v>
      </c>
      <c r="H41" s="240">
        <f t="shared" si="6"/>
        <v>1.5</v>
      </c>
      <c r="I41" s="235">
        <v>3.0</v>
      </c>
      <c r="J41" s="609">
        <v>3.0</v>
      </c>
      <c r="K41" s="612">
        <v>84.72222222222221</v>
      </c>
      <c r="L41" s="244" t="str">
        <f t="shared" si="3"/>
        <v>2</v>
      </c>
      <c r="M41" s="611">
        <f t="shared" si="4"/>
        <v>11</v>
      </c>
      <c r="N41" s="343">
        <f>Incentive!S41</f>
        <v>5</v>
      </c>
      <c r="O41" s="454">
        <f t="shared" si="5"/>
        <v>16</v>
      </c>
      <c r="R41" s="56"/>
      <c r="S41" s="223"/>
      <c r="T41" s="223"/>
    </row>
    <row r="42" ht="15.75" customHeight="1">
      <c r="A42" s="48">
        <v>28.0</v>
      </c>
      <c r="B42" s="31" t="s">
        <v>108</v>
      </c>
      <c r="C42" s="22" t="s">
        <v>109</v>
      </c>
      <c r="D42" s="23" t="s">
        <v>110</v>
      </c>
      <c r="E42" s="606">
        <v>12.0</v>
      </c>
      <c r="F42" s="607">
        <f t="shared" si="1"/>
        <v>6</v>
      </c>
      <c r="G42" s="608">
        <v>11.0</v>
      </c>
      <c r="H42" s="240">
        <f t="shared" si="6"/>
        <v>5.5</v>
      </c>
      <c r="I42" s="235">
        <v>3.0</v>
      </c>
      <c r="J42" s="609">
        <v>3.0</v>
      </c>
      <c r="K42" s="610">
        <v>77.0</v>
      </c>
      <c r="L42" s="244" t="str">
        <f t="shared" si="3"/>
        <v>1</v>
      </c>
      <c r="M42" s="611">
        <f t="shared" si="4"/>
        <v>18.5</v>
      </c>
      <c r="N42" s="343" t="str">
        <f>Incentive!S42</f>
        <v/>
      </c>
      <c r="O42" s="454">
        <f t="shared" si="5"/>
        <v>18.5</v>
      </c>
      <c r="R42" s="56"/>
      <c r="S42" s="223"/>
      <c r="T42" s="223"/>
    </row>
    <row r="43" ht="15.75" customHeight="1">
      <c r="A43" s="20">
        <v>29.0</v>
      </c>
      <c r="B43" s="31" t="s">
        <v>111</v>
      </c>
      <c r="C43" s="22" t="s">
        <v>112</v>
      </c>
      <c r="D43" s="23" t="s">
        <v>113</v>
      </c>
      <c r="E43" s="606">
        <v>18.0</v>
      </c>
      <c r="F43" s="607">
        <f t="shared" si="1"/>
        <v>9</v>
      </c>
      <c r="G43" s="608">
        <v>13.0</v>
      </c>
      <c r="H43" s="240">
        <f t="shared" si="6"/>
        <v>6.5</v>
      </c>
      <c r="I43" s="235">
        <v>3.0</v>
      </c>
      <c r="J43" s="609">
        <v>3.0</v>
      </c>
      <c r="K43" s="610">
        <v>79.0</v>
      </c>
      <c r="L43" s="244" t="str">
        <f t="shared" si="3"/>
        <v>1</v>
      </c>
      <c r="M43" s="611">
        <f t="shared" si="4"/>
        <v>22.5</v>
      </c>
      <c r="N43" s="343">
        <f>Incentive!S43</f>
        <v>1</v>
      </c>
      <c r="O43" s="454">
        <f t="shared" si="5"/>
        <v>23.5</v>
      </c>
      <c r="R43" s="56"/>
      <c r="S43" s="223"/>
      <c r="T43" s="223"/>
    </row>
    <row r="44" ht="15.75" customHeight="1">
      <c r="A44" s="48">
        <v>30.0</v>
      </c>
      <c r="B44" s="31" t="s">
        <v>114</v>
      </c>
      <c r="C44" s="22" t="s">
        <v>115</v>
      </c>
      <c r="D44" s="23" t="s">
        <v>116</v>
      </c>
      <c r="E44" s="606">
        <v>12.0</v>
      </c>
      <c r="F44" s="607">
        <f t="shared" si="1"/>
        <v>6</v>
      </c>
      <c r="G44" s="608">
        <v>17.0</v>
      </c>
      <c r="H44" s="240">
        <f t="shared" si="6"/>
        <v>8.5</v>
      </c>
      <c r="I44" s="235">
        <v>2.0</v>
      </c>
      <c r="J44" s="609">
        <v>3.0</v>
      </c>
      <c r="K44" s="610">
        <v>77.0</v>
      </c>
      <c r="L44" s="244" t="str">
        <f t="shared" si="3"/>
        <v>1</v>
      </c>
      <c r="M44" s="611">
        <f t="shared" si="4"/>
        <v>20.5</v>
      </c>
      <c r="N44" s="343" t="str">
        <f>Incentive!S44</f>
        <v/>
      </c>
      <c r="O44" s="454">
        <f t="shared" si="5"/>
        <v>20.5</v>
      </c>
      <c r="R44" s="56"/>
      <c r="S44" s="223"/>
      <c r="T44" s="223"/>
    </row>
    <row r="45" ht="15.75" customHeight="1">
      <c r="A45" s="20">
        <v>31.0</v>
      </c>
      <c r="B45" s="31" t="s">
        <v>117</v>
      </c>
      <c r="C45" s="22" t="s">
        <v>118</v>
      </c>
      <c r="D45" s="23" t="s">
        <v>119</v>
      </c>
      <c r="E45" s="606">
        <v>22.0</v>
      </c>
      <c r="F45" s="607">
        <f t="shared" si="1"/>
        <v>11</v>
      </c>
      <c r="G45" s="608">
        <v>11.0</v>
      </c>
      <c r="H45" s="240">
        <f t="shared" si="6"/>
        <v>5.5</v>
      </c>
      <c r="I45" s="235">
        <v>3.0</v>
      </c>
      <c r="J45" s="609">
        <v>3.0</v>
      </c>
      <c r="K45" s="612">
        <v>86.57407407407408</v>
      </c>
      <c r="L45" s="244" t="str">
        <f t="shared" si="3"/>
        <v>2</v>
      </c>
      <c r="M45" s="611">
        <f t="shared" si="4"/>
        <v>24.5</v>
      </c>
      <c r="N45" s="343">
        <f>Incentive!S45</f>
        <v>4</v>
      </c>
      <c r="O45" s="454">
        <f t="shared" si="5"/>
        <v>28.5</v>
      </c>
      <c r="R45" s="56"/>
      <c r="S45" s="223"/>
      <c r="T45" s="223"/>
    </row>
    <row r="46" ht="15.75" customHeight="1">
      <c r="A46" s="48">
        <v>32.0</v>
      </c>
      <c r="B46" s="31" t="s">
        <v>120</v>
      </c>
      <c r="C46" s="22" t="s">
        <v>121</v>
      </c>
      <c r="D46" s="23" t="s">
        <v>122</v>
      </c>
      <c r="E46" s="606">
        <v>24.0</v>
      </c>
      <c r="F46" s="607">
        <f t="shared" si="1"/>
        <v>12</v>
      </c>
      <c r="G46" s="608">
        <v>17.0</v>
      </c>
      <c r="H46" s="240">
        <f t="shared" si="6"/>
        <v>8.5</v>
      </c>
      <c r="I46" s="235">
        <v>3.0</v>
      </c>
      <c r="J46" s="609">
        <v>3.0</v>
      </c>
      <c r="K46" s="610">
        <v>76.0</v>
      </c>
      <c r="L46" s="244" t="str">
        <f t="shared" si="3"/>
        <v>1</v>
      </c>
      <c r="M46" s="611">
        <f t="shared" si="4"/>
        <v>27.5</v>
      </c>
      <c r="N46" s="343">
        <f>Incentive!S46</f>
        <v>3</v>
      </c>
      <c r="O46" s="454">
        <f t="shared" si="5"/>
        <v>30.5</v>
      </c>
      <c r="R46" s="56"/>
      <c r="S46" s="223"/>
      <c r="T46" s="223"/>
    </row>
    <row r="47" ht="15.75" customHeight="1">
      <c r="A47" s="20">
        <v>33.0</v>
      </c>
      <c r="B47" s="31" t="s">
        <v>123</v>
      </c>
      <c r="C47" s="22" t="s">
        <v>124</v>
      </c>
      <c r="D47" s="23" t="s">
        <v>125</v>
      </c>
      <c r="E47" s="606">
        <v>7.0</v>
      </c>
      <c r="F47" s="607">
        <f t="shared" si="1"/>
        <v>3.5</v>
      </c>
      <c r="G47" s="608">
        <v>1.0</v>
      </c>
      <c r="H47" s="240">
        <f t="shared" si="6"/>
        <v>0.5</v>
      </c>
      <c r="I47" s="235">
        <v>3.0</v>
      </c>
      <c r="J47" s="609">
        <v>3.0</v>
      </c>
      <c r="K47" s="612">
        <v>80.75396825396827</v>
      </c>
      <c r="L47" s="244" t="str">
        <f t="shared" si="3"/>
        <v>1</v>
      </c>
      <c r="M47" s="611">
        <f t="shared" si="4"/>
        <v>11</v>
      </c>
      <c r="N47" s="343" t="str">
        <f>Incentive!S47</f>
        <v/>
      </c>
      <c r="O47" s="454">
        <f t="shared" si="5"/>
        <v>11</v>
      </c>
      <c r="R47" s="56"/>
      <c r="S47" s="223"/>
      <c r="T47" s="223"/>
    </row>
    <row r="48" ht="15.75" customHeight="1">
      <c r="A48" s="48">
        <v>34.0</v>
      </c>
      <c r="B48" s="31" t="s">
        <v>126</v>
      </c>
      <c r="C48" s="22" t="s">
        <v>127</v>
      </c>
      <c r="D48" s="23" t="s">
        <v>128</v>
      </c>
      <c r="E48" s="606">
        <v>7.0</v>
      </c>
      <c r="F48" s="607">
        <f t="shared" si="1"/>
        <v>3.5</v>
      </c>
      <c r="G48" s="608"/>
      <c r="H48" s="240">
        <f t="shared" si="6"/>
        <v>0</v>
      </c>
      <c r="I48" s="235">
        <v>3.0</v>
      </c>
      <c r="J48" s="613">
        <v>3.0</v>
      </c>
      <c r="K48" s="610">
        <v>77.0</v>
      </c>
      <c r="L48" s="244" t="str">
        <f t="shared" si="3"/>
        <v>1</v>
      </c>
      <c r="M48" s="611">
        <f t="shared" si="4"/>
        <v>10.5</v>
      </c>
      <c r="N48" s="343">
        <f>Incentive!S48</f>
        <v>4</v>
      </c>
      <c r="O48" s="454">
        <f t="shared" si="5"/>
        <v>14.5</v>
      </c>
      <c r="R48" s="56"/>
      <c r="S48" s="223"/>
      <c r="T48" s="223"/>
    </row>
    <row r="49" ht="15.75" customHeight="1">
      <c r="A49" s="20">
        <v>35.0</v>
      </c>
      <c r="B49" s="31" t="s">
        <v>129</v>
      </c>
      <c r="C49" s="22" t="s">
        <v>130</v>
      </c>
      <c r="D49" s="23" t="s">
        <v>131</v>
      </c>
      <c r="E49" s="606">
        <v>5.0</v>
      </c>
      <c r="F49" s="607">
        <f t="shared" si="1"/>
        <v>2.5</v>
      </c>
      <c r="G49" s="608">
        <v>10.0</v>
      </c>
      <c r="H49" s="240">
        <f t="shared" si="6"/>
        <v>5</v>
      </c>
      <c r="I49" s="235">
        <v>3.0</v>
      </c>
      <c r="J49" s="609">
        <v>3.0</v>
      </c>
      <c r="K49" s="610">
        <v>76.0</v>
      </c>
      <c r="L49" s="244" t="str">
        <f t="shared" si="3"/>
        <v>1</v>
      </c>
      <c r="M49" s="611">
        <f t="shared" si="4"/>
        <v>14.5</v>
      </c>
      <c r="N49" s="343">
        <f>Incentive!S49</f>
        <v>5</v>
      </c>
      <c r="O49" s="454">
        <f t="shared" si="5"/>
        <v>19.5</v>
      </c>
      <c r="R49" s="56"/>
      <c r="S49" s="223"/>
      <c r="T49" s="223"/>
    </row>
    <row r="50" ht="15.75" customHeight="1">
      <c r="A50" s="48">
        <v>36.0</v>
      </c>
      <c r="B50" s="31" t="s">
        <v>132</v>
      </c>
      <c r="C50" s="22" t="s">
        <v>133</v>
      </c>
      <c r="D50" s="23" t="s">
        <v>134</v>
      </c>
      <c r="E50" s="606">
        <v>6.0</v>
      </c>
      <c r="F50" s="607">
        <f t="shared" si="1"/>
        <v>3</v>
      </c>
      <c r="G50" s="608">
        <v>0.0</v>
      </c>
      <c r="H50" s="240">
        <f t="shared" si="6"/>
        <v>0</v>
      </c>
      <c r="I50" s="235">
        <v>3.0</v>
      </c>
      <c r="J50" s="609">
        <v>3.0</v>
      </c>
      <c r="K50" s="610">
        <v>78.0</v>
      </c>
      <c r="L50" s="244" t="str">
        <f t="shared" si="3"/>
        <v>1</v>
      </c>
      <c r="M50" s="611">
        <f t="shared" si="4"/>
        <v>10</v>
      </c>
      <c r="N50" s="343">
        <f>Incentive!S50</f>
        <v>5</v>
      </c>
      <c r="O50" s="454">
        <f t="shared" si="5"/>
        <v>15</v>
      </c>
      <c r="R50" s="56"/>
      <c r="S50" s="223"/>
      <c r="T50" s="223"/>
    </row>
    <row r="51" ht="15.75" customHeight="1">
      <c r="A51" s="20">
        <v>37.0</v>
      </c>
      <c r="B51" s="31" t="s">
        <v>135</v>
      </c>
      <c r="C51" s="22" t="s">
        <v>136</v>
      </c>
      <c r="D51" s="23" t="s">
        <v>137</v>
      </c>
      <c r="E51" s="606">
        <v>2.0</v>
      </c>
      <c r="F51" s="607">
        <f t="shared" si="1"/>
        <v>1</v>
      </c>
      <c r="G51" s="608">
        <v>6.0</v>
      </c>
      <c r="H51" s="240">
        <f t="shared" si="6"/>
        <v>3</v>
      </c>
      <c r="I51" s="235">
        <v>3.0</v>
      </c>
      <c r="J51" s="609">
        <v>3.0</v>
      </c>
      <c r="K51" s="610">
        <v>77.0</v>
      </c>
      <c r="L51" s="244" t="str">
        <f t="shared" si="3"/>
        <v>1</v>
      </c>
      <c r="M51" s="611">
        <f t="shared" si="4"/>
        <v>11</v>
      </c>
      <c r="N51" s="343" t="str">
        <f>Incentive!S51</f>
        <v/>
      </c>
      <c r="O51" s="454">
        <f t="shared" si="5"/>
        <v>11</v>
      </c>
      <c r="R51" s="56"/>
      <c r="S51" s="223"/>
      <c r="T51" s="223"/>
    </row>
    <row r="52" ht="15.75" customHeight="1">
      <c r="A52" s="48">
        <v>38.0</v>
      </c>
      <c r="B52" s="31" t="s">
        <v>138</v>
      </c>
      <c r="C52" s="22" t="s">
        <v>139</v>
      </c>
      <c r="D52" s="23" t="s">
        <v>140</v>
      </c>
      <c r="E52" s="606">
        <v>0.0</v>
      </c>
      <c r="F52" s="607">
        <f t="shared" si="1"/>
        <v>0</v>
      </c>
      <c r="G52" s="608">
        <v>9.0</v>
      </c>
      <c r="H52" s="240">
        <f t="shared" si="6"/>
        <v>4.5</v>
      </c>
      <c r="I52" s="235">
        <v>3.0</v>
      </c>
      <c r="J52" s="609">
        <v>3.0</v>
      </c>
      <c r="K52" s="610">
        <v>79.0</v>
      </c>
      <c r="L52" s="244" t="str">
        <f t="shared" si="3"/>
        <v>1</v>
      </c>
      <c r="M52" s="611">
        <f t="shared" si="4"/>
        <v>11.5</v>
      </c>
      <c r="N52" s="343">
        <f>Incentive!S52</f>
        <v>5</v>
      </c>
      <c r="O52" s="454">
        <f t="shared" si="5"/>
        <v>16.5</v>
      </c>
      <c r="R52" s="56"/>
      <c r="S52" s="223"/>
      <c r="T52" s="223"/>
    </row>
    <row r="53" ht="15.75" customHeight="1">
      <c r="A53" s="20">
        <v>39.0</v>
      </c>
      <c r="B53" s="31" t="s">
        <v>141</v>
      </c>
      <c r="C53" s="22" t="s">
        <v>142</v>
      </c>
      <c r="D53" s="23" t="s">
        <v>143</v>
      </c>
      <c r="E53" s="606">
        <v>19.0</v>
      </c>
      <c r="F53" s="607">
        <f t="shared" si="1"/>
        <v>9.5</v>
      </c>
      <c r="G53" s="608">
        <v>5.0</v>
      </c>
      <c r="H53" s="240">
        <f t="shared" si="6"/>
        <v>2.5</v>
      </c>
      <c r="I53" s="235">
        <v>3.0</v>
      </c>
      <c r="J53" s="609">
        <v>3.0</v>
      </c>
      <c r="K53" s="612">
        <v>92.12962962962963</v>
      </c>
      <c r="L53" s="244" t="str">
        <f t="shared" si="3"/>
        <v>3</v>
      </c>
      <c r="M53" s="611">
        <f t="shared" si="4"/>
        <v>21</v>
      </c>
      <c r="N53" s="343">
        <f>Incentive!S53</f>
        <v>5</v>
      </c>
      <c r="O53" s="454">
        <f t="shared" si="5"/>
        <v>26</v>
      </c>
      <c r="R53" s="56"/>
      <c r="S53" s="223"/>
      <c r="T53" s="223"/>
    </row>
    <row r="54" ht="15.75" customHeight="1">
      <c r="A54" s="48">
        <v>40.0</v>
      </c>
      <c r="B54" s="31" t="s">
        <v>144</v>
      </c>
      <c r="C54" s="22" t="s">
        <v>145</v>
      </c>
      <c r="D54" s="23" t="s">
        <v>146</v>
      </c>
      <c r="E54" s="606">
        <v>16.0</v>
      </c>
      <c r="F54" s="607">
        <f t="shared" si="1"/>
        <v>8</v>
      </c>
      <c r="G54" s="608">
        <v>8.0</v>
      </c>
      <c r="H54" s="240">
        <f t="shared" si="6"/>
        <v>4</v>
      </c>
      <c r="I54" s="235">
        <v>3.0</v>
      </c>
      <c r="J54" s="609">
        <v>3.0</v>
      </c>
      <c r="K54" s="612">
        <v>100.0</v>
      </c>
      <c r="L54" s="244" t="str">
        <f t="shared" si="3"/>
        <v>4</v>
      </c>
      <c r="M54" s="611">
        <f t="shared" si="4"/>
        <v>22</v>
      </c>
      <c r="N54" s="343">
        <f>Incentive!S54</f>
        <v>5</v>
      </c>
      <c r="O54" s="454">
        <f t="shared" si="5"/>
        <v>27</v>
      </c>
      <c r="R54" s="56"/>
      <c r="S54" s="223"/>
      <c r="T54" s="223"/>
    </row>
    <row r="55" ht="15.75" customHeight="1">
      <c r="A55" s="20">
        <v>41.0</v>
      </c>
      <c r="B55" s="31" t="s">
        <v>147</v>
      </c>
      <c r="C55" s="22" t="s">
        <v>148</v>
      </c>
      <c r="D55" s="23" t="s">
        <v>149</v>
      </c>
      <c r="E55" s="606">
        <v>5.0</v>
      </c>
      <c r="F55" s="607">
        <f t="shared" si="1"/>
        <v>2.5</v>
      </c>
      <c r="G55" s="608">
        <v>0.0</v>
      </c>
      <c r="H55" s="240">
        <f t="shared" si="6"/>
        <v>0</v>
      </c>
      <c r="I55" s="235">
        <v>3.0</v>
      </c>
      <c r="J55" s="609">
        <v>3.0</v>
      </c>
      <c r="K55" s="610">
        <v>77.0</v>
      </c>
      <c r="L55" s="244" t="str">
        <f t="shared" si="3"/>
        <v>1</v>
      </c>
      <c r="M55" s="611">
        <f t="shared" si="4"/>
        <v>9.5</v>
      </c>
      <c r="N55" s="343">
        <f>Incentive!S55</f>
        <v>3</v>
      </c>
      <c r="O55" s="454">
        <f t="shared" si="5"/>
        <v>12.5</v>
      </c>
      <c r="R55" s="56"/>
      <c r="S55" s="223"/>
      <c r="T55" s="223"/>
    </row>
    <row r="56" ht="15.75" customHeight="1">
      <c r="A56" s="48">
        <v>42.0</v>
      </c>
      <c r="B56" s="31" t="s">
        <v>150</v>
      </c>
      <c r="C56" s="22" t="s">
        <v>151</v>
      </c>
      <c r="D56" s="23" t="s">
        <v>152</v>
      </c>
      <c r="E56" s="606">
        <v>7.0</v>
      </c>
      <c r="F56" s="607">
        <f t="shared" si="1"/>
        <v>3.5</v>
      </c>
      <c r="G56" s="608">
        <v>15.0</v>
      </c>
      <c r="H56" s="240">
        <f t="shared" si="6"/>
        <v>7.5</v>
      </c>
      <c r="I56" s="235">
        <v>3.0</v>
      </c>
      <c r="J56" s="609">
        <v>3.0</v>
      </c>
      <c r="K56" s="610">
        <v>79.0</v>
      </c>
      <c r="L56" s="244" t="str">
        <f t="shared" si="3"/>
        <v>1</v>
      </c>
      <c r="M56" s="611">
        <f t="shared" si="4"/>
        <v>18</v>
      </c>
      <c r="N56" s="343">
        <f>Incentive!S56</f>
        <v>3</v>
      </c>
      <c r="O56" s="454">
        <f t="shared" si="5"/>
        <v>21</v>
      </c>
      <c r="R56" s="56"/>
      <c r="S56" s="223"/>
      <c r="T56" s="223"/>
    </row>
    <row r="57" ht="15.75" customHeight="1">
      <c r="A57" s="20">
        <v>43.0</v>
      </c>
      <c r="B57" s="31" t="s">
        <v>153</v>
      </c>
      <c r="C57" s="22" t="s">
        <v>154</v>
      </c>
      <c r="D57" s="23" t="s">
        <v>155</v>
      </c>
      <c r="E57" s="606">
        <v>14.0</v>
      </c>
      <c r="F57" s="607">
        <f t="shared" si="1"/>
        <v>7</v>
      </c>
      <c r="G57" s="608">
        <v>18.0</v>
      </c>
      <c r="H57" s="240">
        <f t="shared" si="6"/>
        <v>9</v>
      </c>
      <c r="I57" s="235">
        <v>3.0</v>
      </c>
      <c r="J57" s="609">
        <v>3.0</v>
      </c>
      <c r="K57" s="610">
        <v>77.0</v>
      </c>
      <c r="L57" s="244" t="str">
        <f t="shared" si="3"/>
        <v>1</v>
      </c>
      <c r="M57" s="611">
        <f t="shared" si="4"/>
        <v>23</v>
      </c>
      <c r="N57" s="343">
        <f>Incentive!S57</f>
        <v>4</v>
      </c>
      <c r="O57" s="454">
        <f t="shared" si="5"/>
        <v>27</v>
      </c>
      <c r="R57" s="56"/>
      <c r="S57" s="223"/>
      <c r="T57" s="223"/>
    </row>
    <row r="58" ht="15.75" customHeight="1">
      <c r="A58" s="48">
        <v>44.0</v>
      </c>
      <c r="B58" s="31" t="s">
        <v>156</v>
      </c>
      <c r="C58" s="22" t="s">
        <v>157</v>
      </c>
      <c r="D58" s="23" t="s">
        <v>158</v>
      </c>
      <c r="E58" s="606">
        <v>20.0</v>
      </c>
      <c r="F58" s="607">
        <f t="shared" si="1"/>
        <v>10</v>
      </c>
      <c r="G58" s="608">
        <v>22.0</v>
      </c>
      <c r="H58" s="240">
        <f t="shared" si="6"/>
        <v>11</v>
      </c>
      <c r="I58" s="235">
        <v>3.0</v>
      </c>
      <c r="J58" s="609">
        <v>3.0</v>
      </c>
      <c r="K58" s="610">
        <v>78.0</v>
      </c>
      <c r="L58" s="244" t="str">
        <f t="shared" si="3"/>
        <v>1</v>
      </c>
      <c r="M58" s="611">
        <f t="shared" si="4"/>
        <v>28</v>
      </c>
      <c r="N58" s="343" t="str">
        <f>Incentive!S58</f>
        <v/>
      </c>
      <c r="O58" s="454">
        <f t="shared" si="5"/>
        <v>28</v>
      </c>
      <c r="R58" s="56"/>
      <c r="S58" s="223"/>
      <c r="T58" s="223"/>
    </row>
    <row r="59" ht="15.75" customHeight="1">
      <c r="A59" s="20">
        <v>45.0</v>
      </c>
      <c r="B59" s="31" t="s">
        <v>159</v>
      </c>
      <c r="C59" s="22" t="s">
        <v>160</v>
      </c>
      <c r="D59" s="23" t="s">
        <v>161</v>
      </c>
      <c r="E59" s="606">
        <v>0.0</v>
      </c>
      <c r="F59" s="607">
        <f t="shared" si="1"/>
        <v>0</v>
      </c>
      <c r="G59" s="608">
        <v>14.0</v>
      </c>
      <c r="H59" s="240">
        <f t="shared" si="6"/>
        <v>7</v>
      </c>
      <c r="I59" s="235">
        <v>3.0</v>
      </c>
      <c r="J59" s="609">
        <v>3.0</v>
      </c>
      <c r="K59" s="610">
        <v>82.0</v>
      </c>
      <c r="L59" s="244" t="str">
        <f t="shared" si="3"/>
        <v>2</v>
      </c>
      <c r="M59" s="611">
        <f t="shared" si="4"/>
        <v>15</v>
      </c>
      <c r="N59" s="343" t="str">
        <f>Incentive!S59</f>
        <v/>
      </c>
      <c r="O59" s="454">
        <f t="shared" si="5"/>
        <v>15</v>
      </c>
      <c r="R59" s="56"/>
      <c r="S59" s="223"/>
      <c r="T59" s="223"/>
    </row>
    <row r="60" ht="15.75" customHeight="1">
      <c r="A60" s="48">
        <v>46.0</v>
      </c>
      <c r="B60" s="31" t="s">
        <v>162</v>
      </c>
      <c r="C60" s="22" t="s">
        <v>163</v>
      </c>
      <c r="D60" s="23" t="s">
        <v>164</v>
      </c>
      <c r="E60" s="606">
        <v>14.0</v>
      </c>
      <c r="F60" s="607">
        <f t="shared" si="1"/>
        <v>7</v>
      </c>
      <c r="G60" s="608">
        <v>14.0</v>
      </c>
      <c r="H60" s="240">
        <f t="shared" si="6"/>
        <v>7</v>
      </c>
      <c r="I60" s="235">
        <v>3.0</v>
      </c>
      <c r="J60" s="609">
        <v>3.0</v>
      </c>
      <c r="K60" s="612">
        <v>83.79629629629629</v>
      </c>
      <c r="L60" s="244" t="str">
        <f t="shared" si="3"/>
        <v>2</v>
      </c>
      <c r="M60" s="611">
        <f t="shared" si="4"/>
        <v>22</v>
      </c>
      <c r="N60" s="343">
        <f>Incentive!S60</f>
        <v>5</v>
      </c>
      <c r="O60" s="454">
        <f t="shared" si="5"/>
        <v>27</v>
      </c>
      <c r="R60" s="56"/>
      <c r="S60" s="223"/>
      <c r="T60" s="223"/>
    </row>
    <row r="61" ht="15.75" customHeight="1">
      <c r="A61" s="20">
        <v>47.0</v>
      </c>
      <c r="B61" s="31" t="s">
        <v>165</v>
      </c>
      <c r="C61" s="22" t="s">
        <v>166</v>
      </c>
      <c r="D61" s="23" t="s">
        <v>167</v>
      </c>
      <c r="E61" s="606">
        <v>5.0</v>
      </c>
      <c r="F61" s="607">
        <f t="shared" si="1"/>
        <v>2.5</v>
      </c>
      <c r="G61" s="608">
        <v>0.0</v>
      </c>
      <c r="H61" s="240">
        <f t="shared" si="6"/>
        <v>0</v>
      </c>
      <c r="I61" s="235">
        <v>3.0</v>
      </c>
      <c r="J61" s="613">
        <v>3.0</v>
      </c>
      <c r="K61" s="610">
        <v>76.0</v>
      </c>
      <c r="L61" s="244" t="str">
        <f t="shared" si="3"/>
        <v>1</v>
      </c>
      <c r="M61" s="611">
        <f t="shared" si="4"/>
        <v>9.5</v>
      </c>
      <c r="N61" s="343" t="str">
        <f>Incentive!S61</f>
        <v/>
      </c>
      <c r="O61" s="454">
        <f t="shared" si="5"/>
        <v>9.5</v>
      </c>
      <c r="R61" s="56"/>
      <c r="S61" s="223"/>
      <c r="T61" s="223"/>
    </row>
    <row r="62" ht="15.75" customHeight="1">
      <c r="A62" s="48">
        <v>48.0</v>
      </c>
      <c r="B62" s="31" t="s">
        <v>168</v>
      </c>
      <c r="C62" s="22" t="s">
        <v>169</v>
      </c>
      <c r="D62" s="23" t="s">
        <v>170</v>
      </c>
      <c r="E62" s="606">
        <v>14.0</v>
      </c>
      <c r="F62" s="607">
        <f t="shared" si="1"/>
        <v>7</v>
      </c>
      <c r="G62" s="608">
        <v>17.0</v>
      </c>
      <c r="H62" s="240">
        <f t="shared" si="6"/>
        <v>8.5</v>
      </c>
      <c r="I62" s="235">
        <v>3.0</v>
      </c>
      <c r="J62" s="609">
        <v>3.0</v>
      </c>
      <c r="K62" s="610">
        <v>77.0</v>
      </c>
      <c r="L62" s="244" t="str">
        <f t="shared" si="3"/>
        <v>1</v>
      </c>
      <c r="M62" s="611">
        <f t="shared" si="4"/>
        <v>22.5</v>
      </c>
      <c r="N62" s="343">
        <f>Incentive!S62</f>
        <v>2</v>
      </c>
      <c r="O62" s="454">
        <f t="shared" si="5"/>
        <v>24.5</v>
      </c>
      <c r="R62" s="56"/>
      <c r="S62" s="223"/>
      <c r="T62" s="223"/>
    </row>
    <row r="63" ht="15.75" customHeight="1">
      <c r="A63" s="20">
        <v>49.0</v>
      </c>
      <c r="B63" s="31" t="s">
        <v>171</v>
      </c>
      <c r="C63" s="22" t="s">
        <v>172</v>
      </c>
      <c r="D63" s="23" t="s">
        <v>173</v>
      </c>
      <c r="E63" s="606">
        <v>3.0</v>
      </c>
      <c r="F63" s="607">
        <f t="shared" si="1"/>
        <v>1.5</v>
      </c>
      <c r="G63" s="608">
        <v>15.0</v>
      </c>
      <c r="H63" s="240">
        <f t="shared" si="6"/>
        <v>7.5</v>
      </c>
      <c r="I63" s="235">
        <v>3.0</v>
      </c>
      <c r="J63" s="613">
        <v>3.0</v>
      </c>
      <c r="K63" s="610">
        <v>77.0</v>
      </c>
      <c r="L63" s="244" t="str">
        <f t="shared" si="3"/>
        <v>1</v>
      </c>
      <c r="M63" s="611">
        <f t="shared" si="4"/>
        <v>16</v>
      </c>
      <c r="N63" s="343" t="str">
        <f>Incentive!S63</f>
        <v/>
      </c>
      <c r="O63" s="454">
        <f t="shared" si="5"/>
        <v>16</v>
      </c>
      <c r="R63" s="56"/>
      <c r="S63" s="223"/>
      <c r="T63" s="223"/>
    </row>
    <row r="64" ht="15.75" customHeight="1">
      <c r="A64" s="48">
        <v>50.0</v>
      </c>
      <c r="B64" s="31" t="s">
        <v>174</v>
      </c>
      <c r="C64" s="22" t="s">
        <v>175</v>
      </c>
      <c r="D64" s="23" t="s">
        <v>176</v>
      </c>
      <c r="E64" s="606">
        <v>0.0</v>
      </c>
      <c r="F64" s="607">
        <f t="shared" si="1"/>
        <v>0</v>
      </c>
      <c r="G64" s="608"/>
      <c r="H64" s="240">
        <f t="shared" si="6"/>
        <v>0</v>
      </c>
      <c r="I64" s="235">
        <v>3.0</v>
      </c>
      <c r="J64" s="613">
        <v>3.0</v>
      </c>
      <c r="K64" s="610">
        <v>82.0</v>
      </c>
      <c r="L64" s="244" t="str">
        <f t="shared" si="3"/>
        <v>2</v>
      </c>
      <c r="M64" s="611">
        <f t="shared" si="4"/>
        <v>8</v>
      </c>
      <c r="N64" s="343" t="str">
        <f>Incentive!S64</f>
        <v/>
      </c>
      <c r="O64" s="454">
        <f t="shared" si="5"/>
        <v>8</v>
      </c>
      <c r="R64" s="56"/>
      <c r="S64" s="223"/>
      <c r="T64" s="223"/>
    </row>
    <row r="65" ht="15.75" customHeight="1">
      <c r="A65" s="20">
        <v>51.0</v>
      </c>
      <c r="B65" s="31" t="s">
        <v>177</v>
      </c>
      <c r="C65" s="22" t="s">
        <v>178</v>
      </c>
      <c r="D65" s="23" t="s">
        <v>179</v>
      </c>
      <c r="E65" s="606">
        <v>0.0</v>
      </c>
      <c r="F65" s="607">
        <f t="shared" si="1"/>
        <v>0</v>
      </c>
      <c r="G65" s="608"/>
      <c r="H65" s="240">
        <f t="shared" si="6"/>
        <v>0</v>
      </c>
      <c r="I65" s="235">
        <v>3.0</v>
      </c>
      <c r="J65" s="613">
        <v>3.0</v>
      </c>
      <c r="K65" s="610">
        <v>76.0</v>
      </c>
      <c r="L65" s="244" t="str">
        <f t="shared" si="3"/>
        <v>1</v>
      </c>
      <c r="M65" s="611">
        <f t="shared" si="4"/>
        <v>7</v>
      </c>
      <c r="N65" s="343">
        <f>Incentive!S65</f>
        <v>1</v>
      </c>
      <c r="O65" s="454">
        <f t="shared" si="5"/>
        <v>8</v>
      </c>
      <c r="R65" s="56"/>
      <c r="S65" s="223"/>
      <c r="T65" s="223"/>
    </row>
    <row r="66" ht="15.75" customHeight="1">
      <c r="A66" s="48">
        <v>52.0</v>
      </c>
      <c r="B66" s="31" t="s">
        <v>180</v>
      </c>
      <c r="C66" s="22" t="s">
        <v>181</v>
      </c>
      <c r="D66" s="23" t="s">
        <v>182</v>
      </c>
      <c r="E66" s="606">
        <v>0.0</v>
      </c>
      <c r="F66" s="607">
        <f t="shared" si="1"/>
        <v>0</v>
      </c>
      <c r="G66" s="608">
        <v>8.0</v>
      </c>
      <c r="H66" s="240">
        <f t="shared" si="6"/>
        <v>4</v>
      </c>
      <c r="I66" s="235">
        <v>3.0</v>
      </c>
      <c r="J66" s="609">
        <v>3.0</v>
      </c>
      <c r="K66" s="610">
        <v>77.0</v>
      </c>
      <c r="L66" s="244" t="str">
        <f t="shared" si="3"/>
        <v>1</v>
      </c>
      <c r="M66" s="611">
        <f t="shared" si="4"/>
        <v>11</v>
      </c>
      <c r="N66" s="343">
        <f>Incentive!S66</f>
        <v>5</v>
      </c>
      <c r="O66" s="454">
        <f t="shared" si="5"/>
        <v>16</v>
      </c>
      <c r="R66" s="56"/>
      <c r="S66" s="223"/>
      <c r="T66" s="223"/>
    </row>
    <row r="67" ht="15.75" customHeight="1">
      <c r="A67" s="20">
        <v>53.0</v>
      </c>
      <c r="B67" s="31" t="s">
        <v>183</v>
      </c>
      <c r="C67" s="22" t="s">
        <v>184</v>
      </c>
      <c r="D67" s="23" t="s">
        <v>185</v>
      </c>
      <c r="E67" s="606">
        <v>0.0</v>
      </c>
      <c r="F67" s="607">
        <f t="shared" si="1"/>
        <v>0</v>
      </c>
      <c r="G67" s="608">
        <v>10.0</v>
      </c>
      <c r="H67" s="240">
        <f t="shared" si="6"/>
        <v>5</v>
      </c>
      <c r="I67" s="235">
        <v>3.0</v>
      </c>
      <c r="J67" s="609">
        <v>3.0</v>
      </c>
      <c r="K67" s="610">
        <v>79.0</v>
      </c>
      <c r="L67" s="244" t="str">
        <f t="shared" si="3"/>
        <v>1</v>
      </c>
      <c r="M67" s="611">
        <f t="shared" si="4"/>
        <v>12</v>
      </c>
      <c r="N67" s="343">
        <f>Incentive!S67</f>
        <v>3</v>
      </c>
      <c r="O67" s="454">
        <f t="shared" si="5"/>
        <v>15</v>
      </c>
      <c r="R67" s="56"/>
      <c r="S67" s="223"/>
      <c r="T67" s="223"/>
    </row>
    <row r="68" ht="15.75" customHeight="1">
      <c r="A68" s="48">
        <v>54.0</v>
      </c>
      <c r="B68" s="31" t="s">
        <v>186</v>
      </c>
      <c r="C68" s="22" t="s">
        <v>187</v>
      </c>
      <c r="D68" s="23" t="s">
        <v>188</v>
      </c>
      <c r="E68" s="606">
        <v>7.0</v>
      </c>
      <c r="F68" s="607">
        <f t="shared" si="1"/>
        <v>3.5</v>
      </c>
      <c r="G68" s="608">
        <v>23.0</v>
      </c>
      <c r="H68" s="240">
        <f t="shared" si="6"/>
        <v>11.5</v>
      </c>
      <c r="I68" s="235">
        <v>3.0</v>
      </c>
      <c r="J68" s="609">
        <v>3.0</v>
      </c>
      <c r="K68" s="610">
        <v>78.0</v>
      </c>
      <c r="L68" s="244" t="str">
        <f t="shared" si="3"/>
        <v>1</v>
      </c>
      <c r="M68" s="611">
        <f t="shared" si="4"/>
        <v>22</v>
      </c>
      <c r="N68" s="343">
        <f>Incentive!S68</f>
        <v>2</v>
      </c>
      <c r="O68" s="454">
        <f t="shared" si="5"/>
        <v>24</v>
      </c>
      <c r="R68" s="56"/>
      <c r="S68" s="223"/>
      <c r="T68" s="223"/>
    </row>
    <row r="69" ht="15.75" customHeight="1">
      <c r="A69" s="20">
        <v>55.0</v>
      </c>
      <c r="B69" s="31" t="s">
        <v>189</v>
      </c>
      <c r="C69" s="22" t="s">
        <v>190</v>
      </c>
      <c r="D69" s="23" t="s">
        <v>191</v>
      </c>
      <c r="E69" s="606">
        <v>5.0</v>
      </c>
      <c r="F69" s="607">
        <f t="shared" si="1"/>
        <v>2.5</v>
      </c>
      <c r="G69" s="608">
        <v>13.0</v>
      </c>
      <c r="H69" s="240">
        <f t="shared" si="6"/>
        <v>6.5</v>
      </c>
      <c r="I69" s="235">
        <v>3.0</v>
      </c>
      <c r="J69" s="609">
        <v>3.0</v>
      </c>
      <c r="K69" s="610">
        <v>77.0</v>
      </c>
      <c r="L69" s="244" t="str">
        <f t="shared" si="3"/>
        <v>1</v>
      </c>
      <c r="M69" s="611">
        <f t="shared" si="4"/>
        <v>16</v>
      </c>
      <c r="N69" s="343">
        <f>Incentive!S69</f>
        <v>3</v>
      </c>
      <c r="O69" s="454">
        <f t="shared" si="5"/>
        <v>19</v>
      </c>
      <c r="R69" s="56"/>
      <c r="S69" s="223"/>
      <c r="T69" s="223"/>
    </row>
    <row r="70" ht="15.75" customHeight="1">
      <c r="A70" s="48">
        <v>56.0</v>
      </c>
      <c r="B70" s="31" t="s">
        <v>192</v>
      </c>
      <c r="C70" s="22" t="s">
        <v>193</v>
      </c>
      <c r="D70" s="23" t="s">
        <v>194</v>
      </c>
      <c r="E70" s="606">
        <v>14.0</v>
      </c>
      <c r="F70" s="607">
        <f t="shared" si="1"/>
        <v>7</v>
      </c>
      <c r="G70" s="608">
        <v>16.0</v>
      </c>
      <c r="H70" s="240">
        <f t="shared" si="6"/>
        <v>8</v>
      </c>
      <c r="I70" s="235">
        <v>3.0</v>
      </c>
      <c r="J70" s="609">
        <v>3.0</v>
      </c>
      <c r="K70" s="612">
        <v>90.27777777777779</v>
      </c>
      <c r="L70" s="244" t="str">
        <f t="shared" si="3"/>
        <v>3</v>
      </c>
      <c r="M70" s="611">
        <f t="shared" si="4"/>
        <v>24</v>
      </c>
      <c r="N70" s="343">
        <f>Incentive!S70</f>
        <v>5</v>
      </c>
      <c r="O70" s="454">
        <f t="shared" si="5"/>
        <v>29</v>
      </c>
      <c r="R70" s="56"/>
      <c r="S70" s="223"/>
      <c r="T70" s="223"/>
    </row>
    <row r="71" ht="15.75" customHeight="1">
      <c r="A71" s="20">
        <v>57.0</v>
      </c>
      <c r="B71" s="31" t="s">
        <v>195</v>
      </c>
      <c r="C71" s="22" t="s">
        <v>196</v>
      </c>
      <c r="D71" s="23" t="s">
        <v>197</v>
      </c>
      <c r="E71" s="606">
        <v>2.0</v>
      </c>
      <c r="F71" s="607">
        <f t="shared" si="1"/>
        <v>1</v>
      </c>
      <c r="G71" s="608">
        <v>14.0</v>
      </c>
      <c r="H71" s="240">
        <f t="shared" si="6"/>
        <v>7</v>
      </c>
      <c r="I71" s="235">
        <v>3.0</v>
      </c>
      <c r="J71" s="609">
        <v>3.0</v>
      </c>
      <c r="K71" s="610">
        <v>79.0</v>
      </c>
      <c r="L71" s="244" t="str">
        <f t="shared" si="3"/>
        <v>1</v>
      </c>
      <c r="M71" s="611">
        <f t="shared" si="4"/>
        <v>15</v>
      </c>
      <c r="N71" s="343" t="str">
        <f>Incentive!S71</f>
        <v/>
      </c>
      <c r="O71" s="454">
        <f t="shared" si="5"/>
        <v>15</v>
      </c>
      <c r="R71" s="56"/>
      <c r="S71" s="223"/>
      <c r="T71" s="223"/>
    </row>
    <row r="72" ht="15.75" customHeight="1">
      <c r="A72" s="48">
        <v>58.0</v>
      </c>
      <c r="B72" s="31" t="s">
        <v>198</v>
      </c>
      <c r="C72" s="22" t="s">
        <v>199</v>
      </c>
      <c r="D72" s="23" t="s">
        <v>200</v>
      </c>
      <c r="E72" s="606">
        <v>8.0</v>
      </c>
      <c r="F72" s="607">
        <f t="shared" si="1"/>
        <v>4</v>
      </c>
      <c r="G72" s="608">
        <v>20.0</v>
      </c>
      <c r="H72" s="240">
        <f t="shared" si="6"/>
        <v>10</v>
      </c>
      <c r="I72" s="235">
        <v>3.0</v>
      </c>
      <c r="J72" s="609">
        <v>3.0</v>
      </c>
      <c r="K72" s="610">
        <v>80.0</v>
      </c>
      <c r="L72" s="244" t="str">
        <f t="shared" si="3"/>
        <v>1</v>
      </c>
      <c r="M72" s="611">
        <f t="shared" si="4"/>
        <v>21</v>
      </c>
      <c r="N72" s="343" t="str">
        <f>Incentive!S72</f>
        <v/>
      </c>
      <c r="O72" s="454">
        <f t="shared" si="5"/>
        <v>21</v>
      </c>
      <c r="R72" s="56"/>
      <c r="S72" s="223"/>
      <c r="T72" s="223"/>
    </row>
    <row r="73" ht="15.75" customHeight="1">
      <c r="A73" s="20">
        <v>59.0</v>
      </c>
      <c r="B73" s="31" t="s">
        <v>201</v>
      </c>
      <c r="C73" s="22" t="s">
        <v>202</v>
      </c>
      <c r="D73" s="23" t="s">
        <v>203</v>
      </c>
      <c r="E73" s="606">
        <v>0.0</v>
      </c>
      <c r="F73" s="607">
        <f t="shared" si="1"/>
        <v>0</v>
      </c>
      <c r="G73" s="608">
        <v>14.0</v>
      </c>
      <c r="H73" s="240">
        <f t="shared" si="6"/>
        <v>7</v>
      </c>
      <c r="I73" s="235">
        <v>3.0</v>
      </c>
      <c r="J73" s="613">
        <v>3.0</v>
      </c>
      <c r="K73" s="610">
        <v>82.0</v>
      </c>
      <c r="L73" s="244" t="str">
        <f t="shared" si="3"/>
        <v>2</v>
      </c>
      <c r="M73" s="611">
        <f t="shared" si="4"/>
        <v>15</v>
      </c>
      <c r="N73" s="343" t="str">
        <f>Incentive!S73</f>
        <v/>
      </c>
      <c r="O73" s="454">
        <f t="shared" si="5"/>
        <v>15</v>
      </c>
      <c r="R73" s="56"/>
      <c r="S73" s="223"/>
      <c r="T73" s="223"/>
    </row>
    <row r="74" ht="15.75" customHeight="1">
      <c r="A74" s="48">
        <v>60.0</v>
      </c>
      <c r="B74" s="31" t="s">
        <v>204</v>
      </c>
      <c r="C74" s="22" t="s">
        <v>205</v>
      </c>
      <c r="D74" s="23" t="s">
        <v>206</v>
      </c>
      <c r="E74" s="606">
        <v>10.0</v>
      </c>
      <c r="F74" s="607">
        <f t="shared" si="1"/>
        <v>5</v>
      </c>
      <c r="G74" s="608">
        <v>22.0</v>
      </c>
      <c r="H74" s="240">
        <f t="shared" si="6"/>
        <v>11</v>
      </c>
      <c r="I74" s="235">
        <v>3.0</v>
      </c>
      <c r="J74" s="609">
        <v>3.0</v>
      </c>
      <c r="K74" s="612">
        <v>100.0</v>
      </c>
      <c r="L74" s="244" t="str">
        <f t="shared" si="3"/>
        <v>4</v>
      </c>
      <c r="M74" s="611">
        <f t="shared" si="4"/>
        <v>26</v>
      </c>
      <c r="N74" s="343">
        <f>Incentive!S74</f>
        <v>5</v>
      </c>
      <c r="O74" s="454">
        <f t="shared" si="5"/>
        <v>31</v>
      </c>
      <c r="R74" s="56"/>
      <c r="S74" s="223"/>
      <c r="T74" s="223"/>
    </row>
    <row r="75" ht="15.75" customHeight="1">
      <c r="A75" s="20">
        <v>61.0</v>
      </c>
      <c r="B75" s="31" t="s">
        <v>207</v>
      </c>
      <c r="C75" s="22" t="s">
        <v>208</v>
      </c>
      <c r="D75" s="23" t="s">
        <v>209</v>
      </c>
      <c r="E75" s="606">
        <v>5.0</v>
      </c>
      <c r="F75" s="607">
        <f t="shared" si="1"/>
        <v>2.5</v>
      </c>
      <c r="G75" s="608">
        <v>10.0</v>
      </c>
      <c r="H75" s="240">
        <f t="shared" si="6"/>
        <v>5</v>
      </c>
      <c r="I75" s="235">
        <v>3.0</v>
      </c>
      <c r="J75" s="613">
        <v>3.0</v>
      </c>
      <c r="K75" s="610">
        <v>77.0</v>
      </c>
      <c r="L75" s="244" t="str">
        <f t="shared" si="3"/>
        <v>1</v>
      </c>
      <c r="M75" s="611">
        <f t="shared" si="4"/>
        <v>14.5</v>
      </c>
      <c r="N75" s="343" t="str">
        <f>Incentive!S75</f>
        <v/>
      </c>
      <c r="O75" s="454">
        <f t="shared" si="5"/>
        <v>14.5</v>
      </c>
      <c r="R75" s="56"/>
      <c r="S75" s="223"/>
      <c r="T75" s="223"/>
    </row>
    <row r="76" ht="15.75" customHeight="1">
      <c r="A76" s="48">
        <v>62.0</v>
      </c>
      <c r="B76" s="31" t="s">
        <v>210</v>
      </c>
      <c r="C76" s="22" t="s">
        <v>211</v>
      </c>
      <c r="D76" s="23" t="s">
        <v>212</v>
      </c>
      <c r="E76" s="606">
        <v>21.0</v>
      </c>
      <c r="F76" s="607">
        <f t="shared" si="1"/>
        <v>10.5</v>
      </c>
      <c r="G76" s="608">
        <v>18.0</v>
      </c>
      <c r="H76" s="240">
        <f t="shared" si="6"/>
        <v>9</v>
      </c>
      <c r="I76" s="235">
        <v>3.0</v>
      </c>
      <c r="J76" s="609">
        <v>3.0</v>
      </c>
      <c r="K76" s="610">
        <v>76.0</v>
      </c>
      <c r="L76" s="244" t="str">
        <f t="shared" si="3"/>
        <v>1</v>
      </c>
      <c r="M76" s="611">
        <f t="shared" si="4"/>
        <v>26.5</v>
      </c>
      <c r="N76" s="343">
        <f>Incentive!S76</f>
        <v>5</v>
      </c>
      <c r="O76" s="454">
        <f t="shared" si="5"/>
        <v>31.5</v>
      </c>
      <c r="R76" s="56"/>
      <c r="S76" s="223"/>
      <c r="T76" s="223"/>
    </row>
    <row r="77" ht="15.75" customHeight="1">
      <c r="A77" s="20">
        <v>63.0</v>
      </c>
      <c r="B77" s="31" t="s">
        <v>213</v>
      </c>
      <c r="C77" s="22" t="s">
        <v>214</v>
      </c>
      <c r="D77" s="23" t="s">
        <v>215</v>
      </c>
      <c r="E77" s="606">
        <v>12.0</v>
      </c>
      <c r="F77" s="607">
        <f t="shared" si="1"/>
        <v>6</v>
      </c>
      <c r="G77" s="608">
        <v>16.0</v>
      </c>
      <c r="H77" s="240">
        <f t="shared" si="6"/>
        <v>8</v>
      </c>
      <c r="I77" s="235">
        <v>3.0</v>
      </c>
      <c r="J77" s="609">
        <v>3.0</v>
      </c>
      <c r="K77" s="610">
        <v>77.0</v>
      </c>
      <c r="L77" s="244" t="str">
        <f t="shared" si="3"/>
        <v>1</v>
      </c>
      <c r="M77" s="611">
        <f t="shared" si="4"/>
        <v>21</v>
      </c>
      <c r="N77" s="343">
        <f>Incentive!S77</f>
        <v>2</v>
      </c>
      <c r="O77" s="454">
        <f t="shared" si="5"/>
        <v>23</v>
      </c>
      <c r="R77" s="56"/>
      <c r="S77" s="223"/>
      <c r="T77" s="223"/>
    </row>
    <row r="78" ht="15.75" customHeight="1">
      <c r="A78" s="48">
        <v>64.0</v>
      </c>
      <c r="B78" s="31" t="s">
        <v>216</v>
      </c>
      <c r="C78" s="22" t="s">
        <v>217</v>
      </c>
      <c r="D78" s="23" t="s">
        <v>218</v>
      </c>
      <c r="E78" s="606">
        <v>11.0</v>
      </c>
      <c r="F78" s="607">
        <f t="shared" si="1"/>
        <v>5.5</v>
      </c>
      <c r="G78" s="608">
        <v>14.0</v>
      </c>
      <c r="H78" s="240">
        <f t="shared" si="6"/>
        <v>7</v>
      </c>
      <c r="I78" s="235">
        <v>3.0</v>
      </c>
      <c r="J78" s="613">
        <v>3.0</v>
      </c>
      <c r="K78" s="610">
        <v>78.0</v>
      </c>
      <c r="L78" s="244" t="str">
        <f t="shared" si="3"/>
        <v>1</v>
      </c>
      <c r="M78" s="611">
        <f t="shared" si="4"/>
        <v>19.5</v>
      </c>
      <c r="N78" s="343">
        <f>Incentive!S78</f>
        <v>2</v>
      </c>
      <c r="O78" s="454">
        <f t="shared" si="5"/>
        <v>21.5</v>
      </c>
      <c r="R78" s="56"/>
      <c r="S78" s="223"/>
      <c r="T78" s="223"/>
    </row>
    <row r="79" ht="15.75" customHeight="1">
      <c r="A79" s="20">
        <v>65.0</v>
      </c>
      <c r="B79" s="31" t="s">
        <v>219</v>
      </c>
      <c r="C79" s="22" t="s">
        <v>220</v>
      </c>
      <c r="D79" s="23" t="s">
        <v>221</v>
      </c>
      <c r="E79" s="606">
        <v>5.0</v>
      </c>
      <c r="F79" s="607">
        <f t="shared" si="1"/>
        <v>2.5</v>
      </c>
      <c r="G79" s="608">
        <v>6.0</v>
      </c>
      <c r="H79" s="240">
        <f t="shared" si="6"/>
        <v>3</v>
      </c>
      <c r="I79" s="235">
        <v>3.0</v>
      </c>
      <c r="J79" s="609">
        <v>3.0</v>
      </c>
      <c r="K79" s="610">
        <v>76.0</v>
      </c>
      <c r="L79" s="244" t="str">
        <f t="shared" si="3"/>
        <v>1</v>
      </c>
      <c r="M79" s="611">
        <f t="shared" si="4"/>
        <v>12.5</v>
      </c>
      <c r="N79" s="343">
        <f>Incentive!S79</f>
        <v>3</v>
      </c>
      <c r="O79" s="454">
        <f t="shared" si="5"/>
        <v>15.5</v>
      </c>
      <c r="R79" s="56"/>
      <c r="S79" s="223"/>
      <c r="T79" s="223"/>
    </row>
    <row r="80" ht="15.75" customHeight="1">
      <c r="A80" s="48">
        <v>66.0</v>
      </c>
      <c r="B80" s="31" t="s">
        <v>222</v>
      </c>
      <c r="C80" s="22" t="s">
        <v>223</v>
      </c>
      <c r="D80" s="23" t="s">
        <v>224</v>
      </c>
      <c r="E80" s="606">
        <v>14.0</v>
      </c>
      <c r="F80" s="607">
        <f t="shared" si="1"/>
        <v>7</v>
      </c>
      <c r="G80" s="608">
        <v>7.0</v>
      </c>
      <c r="H80" s="240">
        <f t="shared" si="6"/>
        <v>3.5</v>
      </c>
      <c r="I80" s="235">
        <v>3.0</v>
      </c>
      <c r="J80" s="613">
        <v>3.0</v>
      </c>
      <c r="K80" s="610">
        <v>78.0</v>
      </c>
      <c r="L80" s="244" t="str">
        <f t="shared" si="3"/>
        <v>1</v>
      </c>
      <c r="M80" s="611">
        <f t="shared" si="4"/>
        <v>17.5</v>
      </c>
      <c r="N80" s="343">
        <f>Incentive!S80</f>
        <v>2</v>
      </c>
      <c r="O80" s="454">
        <f t="shared" si="5"/>
        <v>19.5</v>
      </c>
      <c r="R80" s="56"/>
      <c r="S80" s="223"/>
      <c r="T80" s="223"/>
    </row>
    <row r="81" ht="15.75" customHeight="1">
      <c r="A81" s="20">
        <v>67.0</v>
      </c>
      <c r="B81" s="31" t="s">
        <v>225</v>
      </c>
      <c r="C81" s="22" t="s">
        <v>226</v>
      </c>
      <c r="D81" s="23" t="s">
        <v>227</v>
      </c>
      <c r="E81" s="606">
        <v>2.0</v>
      </c>
      <c r="F81" s="607">
        <f t="shared" si="1"/>
        <v>1</v>
      </c>
      <c r="G81" s="608">
        <v>8.0</v>
      </c>
      <c r="H81" s="240">
        <f t="shared" si="6"/>
        <v>4</v>
      </c>
      <c r="I81" s="235">
        <v>3.0</v>
      </c>
      <c r="J81" s="609">
        <v>3.0</v>
      </c>
      <c r="K81" s="610">
        <v>79.0</v>
      </c>
      <c r="L81" s="244" t="str">
        <f t="shared" si="3"/>
        <v>1</v>
      </c>
      <c r="M81" s="611">
        <f t="shared" si="4"/>
        <v>12</v>
      </c>
      <c r="N81" s="343">
        <f>Incentive!S81</f>
        <v>4</v>
      </c>
      <c r="O81" s="454">
        <f t="shared" si="5"/>
        <v>16</v>
      </c>
      <c r="R81" s="56"/>
      <c r="S81" s="223"/>
      <c r="T81" s="223"/>
    </row>
    <row r="82" ht="15.75" customHeight="1">
      <c r="A82" s="48">
        <v>68.0</v>
      </c>
      <c r="B82" s="31" t="s">
        <v>228</v>
      </c>
      <c r="C82" s="22" t="s">
        <v>229</v>
      </c>
      <c r="D82" s="23" t="s">
        <v>230</v>
      </c>
      <c r="E82" s="606">
        <v>7.0</v>
      </c>
      <c r="F82" s="607">
        <f t="shared" si="1"/>
        <v>3.5</v>
      </c>
      <c r="G82" s="608">
        <v>0.0</v>
      </c>
      <c r="H82" s="240">
        <f t="shared" si="6"/>
        <v>0</v>
      </c>
      <c r="I82" s="235">
        <v>3.0</v>
      </c>
      <c r="J82" s="613">
        <v>3.0</v>
      </c>
      <c r="K82" s="610">
        <v>77.0</v>
      </c>
      <c r="L82" s="244" t="str">
        <f t="shared" si="3"/>
        <v>1</v>
      </c>
      <c r="M82" s="611">
        <f t="shared" si="4"/>
        <v>10.5</v>
      </c>
      <c r="N82" s="343">
        <f>Incentive!S82</f>
        <v>3</v>
      </c>
      <c r="O82" s="454">
        <f t="shared" si="5"/>
        <v>13.5</v>
      </c>
      <c r="R82" s="56"/>
      <c r="S82" s="223"/>
      <c r="T82" s="223"/>
    </row>
    <row r="83" ht="15.75" customHeight="1">
      <c r="A83" s="20">
        <v>69.0</v>
      </c>
      <c r="B83" s="31" t="s">
        <v>231</v>
      </c>
      <c r="C83" s="22" t="s">
        <v>232</v>
      </c>
      <c r="D83" s="23" t="s">
        <v>233</v>
      </c>
      <c r="E83" s="606">
        <v>25.0</v>
      </c>
      <c r="F83" s="607">
        <f t="shared" si="1"/>
        <v>12.5</v>
      </c>
      <c r="G83" s="608">
        <v>15.0</v>
      </c>
      <c r="H83" s="240">
        <f t="shared" si="6"/>
        <v>7.5</v>
      </c>
      <c r="I83" s="235">
        <v>3.0</v>
      </c>
      <c r="J83" s="609">
        <v>3.0</v>
      </c>
      <c r="K83" s="610">
        <v>76.0</v>
      </c>
      <c r="L83" s="244" t="str">
        <f t="shared" si="3"/>
        <v>1</v>
      </c>
      <c r="M83" s="611">
        <f t="shared" si="4"/>
        <v>27</v>
      </c>
      <c r="N83" s="343">
        <f>Incentive!S83</f>
        <v>1</v>
      </c>
      <c r="O83" s="454">
        <f t="shared" si="5"/>
        <v>28</v>
      </c>
      <c r="R83" s="56"/>
      <c r="S83" s="223"/>
      <c r="T83" s="223"/>
    </row>
    <row r="84" ht="15.75" customHeight="1">
      <c r="A84" s="48">
        <v>70.0</v>
      </c>
      <c r="B84" s="31" t="s">
        <v>234</v>
      </c>
      <c r="C84" s="22" t="s">
        <v>235</v>
      </c>
      <c r="D84" s="23" t="s">
        <v>236</v>
      </c>
      <c r="E84" s="606">
        <v>0.0</v>
      </c>
      <c r="F84" s="607">
        <f t="shared" si="1"/>
        <v>0</v>
      </c>
      <c r="G84" s="608">
        <v>0.0</v>
      </c>
      <c r="H84" s="240">
        <f t="shared" si="6"/>
        <v>0</v>
      </c>
      <c r="I84" s="235">
        <v>3.0</v>
      </c>
      <c r="J84" s="613">
        <v>3.0</v>
      </c>
      <c r="K84" s="610">
        <v>76.0</v>
      </c>
      <c r="L84" s="244" t="str">
        <f t="shared" si="3"/>
        <v>1</v>
      </c>
      <c r="M84" s="611">
        <f t="shared" si="4"/>
        <v>7</v>
      </c>
      <c r="N84" s="343">
        <f>Incentive!S84</f>
        <v>5</v>
      </c>
      <c r="O84" s="454">
        <f t="shared" si="5"/>
        <v>12</v>
      </c>
      <c r="R84" s="56"/>
      <c r="S84" s="223"/>
      <c r="T84" s="223"/>
    </row>
    <row r="85" ht="15.75" customHeight="1">
      <c r="A85" s="20">
        <v>71.0</v>
      </c>
      <c r="B85" s="31" t="s">
        <v>237</v>
      </c>
      <c r="C85" s="22" t="s">
        <v>238</v>
      </c>
      <c r="D85" s="23" t="s">
        <v>239</v>
      </c>
      <c r="E85" s="606">
        <v>10.0</v>
      </c>
      <c r="F85" s="607">
        <f t="shared" si="1"/>
        <v>5</v>
      </c>
      <c r="G85" s="608">
        <v>13.0</v>
      </c>
      <c r="H85" s="240">
        <f t="shared" si="6"/>
        <v>6.5</v>
      </c>
      <c r="I85" s="235">
        <v>3.0</v>
      </c>
      <c r="J85" s="609">
        <v>3.0</v>
      </c>
      <c r="K85" s="610">
        <v>78.0</v>
      </c>
      <c r="L85" s="244" t="str">
        <f t="shared" si="3"/>
        <v>1</v>
      </c>
      <c r="M85" s="611">
        <f t="shared" si="4"/>
        <v>18.5</v>
      </c>
      <c r="N85" s="343">
        <f>Incentive!S85</f>
        <v>4</v>
      </c>
      <c r="O85" s="454">
        <f t="shared" si="5"/>
        <v>22.5</v>
      </c>
      <c r="R85" s="56"/>
      <c r="S85" s="223"/>
      <c r="T85" s="223"/>
    </row>
    <row r="86" ht="15.75" customHeight="1">
      <c r="A86" s="48">
        <v>72.0</v>
      </c>
      <c r="B86" s="31" t="s">
        <v>240</v>
      </c>
      <c r="C86" s="33" t="s">
        <v>241</v>
      </c>
      <c r="D86" s="23" t="s">
        <v>242</v>
      </c>
      <c r="E86" s="606">
        <v>6.0</v>
      </c>
      <c r="F86" s="607">
        <f t="shared" si="1"/>
        <v>3</v>
      </c>
      <c r="G86" s="608">
        <v>14.0</v>
      </c>
      <c r="H86" s="240">
        <f t="shared" si="6"/>
        <v>7</v>
      </c>
      <c r="I86" s="235">
        <v>3.0</v>
      </c>
      <c r="J86" s="609">
        <v>3.0</v>
      </c>
      <c r="K86" s="610">
        <v>80.0</v>
      </c>
      <c r="L86" s="244" t="str">
        <f t="shared" si="3"/>
        <v>1</v>
      </c>
      <c r="M86" s="611">
        <f t="shared" si="4"/>
        <v>17</v>
      </c>
      <c r="N86" s="343">
        <f>Incentive!S86</f>
        <v>2</v>
      </c>
      <c r="O86" s="454">
        <f t="shared" si="5"/>
        <v>19</v>
      </c>
      <c r="P86" s="56"/>
      <c r="Q86" s="56"/>
      <c r="R86" s="56"/>
      <c r="S86" s="223"/>
      <c r="T86" s="223"/>
    </row>
    <row r="87" ht="15.75" customHeight="1">
      <c r="A87" s="20">
        <v>73.0</v>
      </c>
      <c r="B87" s="31" t="s">
        <v>243</v>
      </c>
      <c r="C87" s="33" t="s">
        <v>244</v>
      </c>
      <c r="D87" s="23" t="s">
        <v>245</v>
      </c>
      <c r="E87" s="606">
        <v>28.0</v>
      </c>
      <c r="F87" s="607">
        <f t="shared" si="1"/>
        <v>14</v>
      </c>
      <c r="G87" s="608">
        <v>21.0</v>
      </c>
      <c r="H87" s="240">
        <f t="shared" si="6"/>
        <v>10.5</v>
      </c>
      <c r="I87" s="235">
        <v>3.0</v>
      </c>
      <c r="J87" s="609">
        <v>3.0</v>
      </c>
      <c r="K87" s="612">
        <v>96.2962962962963</v>
      </c>
      <c r="L87" s="244" t="str">
        <f t="shared" si="3"/>
        <v>4</v>
      </c>
      <c r="M87" s="611">
        <f t="shared" si="4"/>
        <v>34.5</v>
      </c>
      <c r="N87" s="343">
        <f>Incentive!S87</f>
        <v>5</v>
      </c>
      <c r="O87" s="342">
        <f t="shared" si="5"/>
        <v>39.5</v>
      </c>
      <c r="P87" s="56"/>
      <c r="Q87" s="56"/>
      <c r="R87" s="56"/>
      <c r="S87" s="223"/>
      <c r="T87" s="223"/>
    </row>
    <row r="88" ht="15.75" customHeight="1">
      <c r="A88" s="48">
        <v>74.0</v>
      </c>
      <c r="B88" s="31" t="s">
        <v>246</v>
      </c>
      <c r="C88" s="33" t="s">
        <v>247</v>
      </c>
      <c r="D88" s="23" t="s">
        <v>248</v>
      </c>
      <c r="E88" s="606">
        <v>7.0</v>
      </c>
      <c r="F88" s="607">
        <f t="shared" si="1"/>
        <v>3.5</v>
      </c>
      <c r="G88" s="608">
        <v>15.0</v>
      </c>
      <c r="H88" s="240">
        <f t="shared" si="6"/>
        <v>7.5</v>
      </c>
      <c r="I88" s="235">
        <v>3.0</v>
      </c>
      <c r="J88" s="609">
        <v>3.0</v>
      </c>
      <c r="K88" s="610">
        <v>77.0</v>
      </c>
      <c r="L88" s="244" t="str">
        <f t="shared" si="3"/>
        <v>1</v>
      </c>
      <c r="M88" s="611">
        <f t="shared" si="4"/>
        <v>18</v>
      </c>
      <c r="N88" s="343">
        <f>Incentive!S88</f>
        <v>4</v>
      </c>
      <c r="O88" s="342">
        <f t="shared" si="5"/>
        <v>22</v>
      </c>
      <c r="P88" s="56"/>
      <c r="Q88" s="56"/>
      <c r="R88" s="56"/>
      <c r="S88" s="223"/>
      <c r="T88" s="223"/>
    </row>
    <row r="89" ht="15.75" customHeight="1">
      <c r="A89" s="20">
        <v>75.0</v>
      </c>
      <c r="B89" s="31" t="s">
        <v>249</v>
      </c>
      <c r="C89" s="34" t="s">
        <v>250</v>
      </c>
      <c r="D89" s="23" t="s">
        <v>251</v>
      </c>
      <c r="E89" s="606">
        <v>2.0</v>
      </c>
      <c r="F89" s="607">
        <f t="shared" si="1"/>
        <v>1</v>
      </c>
      <c r="G89" s="608">
        <v>9.0</v>
      </c>
      <c r="H89" s="240">
        <f t="shared" si="6"/>
        <v>4.5</v>
      </c>
      <c r="I89" s="235">
        <v>3.0</v>
      </c>
      <c r="J89" s="613">
        <v>3.0</v>
      </c>
      <c r="K89" s="610">
        <v>76.0</v>
      </c>
      <c r="L89" s="244" t="str">
        <f t="shared" si="3"/>
        <v>1</v>
      </c>
      <c r="M89" s="611">
        <f t="shared" si="4"/>
        <v>12.5</v>
      </c>
      <c r="N89" s="343">
        <f>Incentive!S89</f>
        <v>2</v>
      </c>
      <c r="O89" s="342">
        <f t="shared" si="5"/>
        <v>14.5</v>
      </c>
      <c r="P89" s="56"/>
      <c r="Q89" s="56"/>
      <c r="R89" s="56"/>
      <c r="S89" s="223"/>
      <c r="T89" s="223"/>
    </row>
    <row r="90" ht="15.75" customHeight="1">
      <c r="A90" s="48">
        <v>76.0</v>
      </c>
      <c r="B90" s="31" t="s">
        <v>252</v>
      </c>
      <c r="C90" s="35" t="s">
        <v>253</v>
      </c>
      <c r="D90" s="36" t="s">
        <v>254</v>
      </c>
      <c r="E90" s="264">
        <v>14.0</v>
      </c>
      <c r="F90" s="607">
        <f t="shared" si="1"/>
        <v>7</v>
      </c>
      <c r="G90" s="264">
        <v>4.0</v>
      </c>
      <c r="H90" s="240">
        <f t="shared" si="6"/>
        <v>2</v>
      </c>
      <c r="I90" s="262">
        <v>3.0</v>
      </c>
      <c r="J90" s="262">
        <v>3.0</v>
      </c>
      <c r="K90" s="264">
        <v>100.0</v>
      </c>
      <c r="L90" s="244" t="str">
        <f t="shared" si="3"/>
        <v>4</v>
      </c>
      <c r="M90" s="611">
        <f t="shared" si="4"/>
        <v>19</v>
      </c>
      <c r="N90" s="343">
        <f>Incentive!S90</f>
        <v>5</v>
      </c>
      <c r="O90" s="342">
        <f t="shared" si="5"/>
        <v>24</v>
      </c>
      <c r="P90" s="56"/>
      <c r="Q90" s="56"/>
      <c r="R90" s="56"/>
      <c r="S90" s="223"/>
      <c r="T90" s="223"/>
    </row>
    <row r="91" ht="15.75" customHeight="1">
      <c r="A91" s="20">
        <v>77.0</v>
      </c>
      <c r="B91" s="31" t="s">
        <v>255</v>
      </c>
      <c r="C91" s="39" t="s">
        <v>256</v>
      </c>
      <c r="D91" s="36" t="s">
        <v>257</v>
      </c>
      <c r="E91" s="264">
        <v>17.0</v>
      </c>
      <c r="F91" s="607">
        <f t="shared" si="1"/>
        <v>8.5</v>
      </c>
      <c r="G91" s="264">
        <v>4.0</v>
      </c>
      <c r="H91" s="240">
        <f t="shared" si="6"/>
        <v>2</v>
      </c>
      <c r="I91" s="262">
        <v>3.0</v>
      </c>
      <c r="J91" s="262">
        <v>3.0</v>
      </c>
      <c r="K91" s="264">
        <v>100.0</v>
      </c>
      <c r="L91" s="244" t="str">
        <f t="shared" si="3"/>
        <v>4</v>
      </c>
      <c r="M91" s="611">
        <f t="shared" si="4"/>
        <v>20.5</v>
      </c>
      <c r="N91" s="343">
        <f>Incentive!S91</f>
        <v>5</v>
      </c>
      <c r="O91" s="342">
        <f t="shared" si="5"/>
        <v>25.5</v>
      </c>
      <c r="P91" s="56"/>
      <c r="Q91" s="56"/>
      <c r="R91" s="56"/>
      <c r="S91" s="223"/>
      <c r="T91" s="223"/>
    </row>
    <row r="92" ht="15.75" customHeight="1">
      <c r="A92" s="48">
        <v>78.0</v>
      </c>
      <c r="B92" s="31" t="s">
        <v>258</v>
      </c>
      <c r="C92" s="40" t="s">
        <v>259</v>
      </c>
      <c r="D92" s="36" t="s">
        <v>260</v>
      </c>
      <c r="E92" s="264">
        <v>8.0</v>
      </c>
      <c r="F92" s="607">
        <f t="shared" si="1"/>
        <v>4</v>
      </c>
      <c r="G92" s="264">
        <v>6.0</v>
      </c>
      <c r="H92" s="240">
        <f t="shared" si="6"/>
        <v>3</v>
      </c>
      <c r="I92" s="262">
        <v>3.0</v>
      </c>
      <c r="J92" s="262">
        <v>3.0</v>
      </c>
      <c r="K92" s="264">
        <v>100.0</v>
      </c>
      <c r="L92" s="244" t="str">
        <f t="shared" si="3"/>
        <v>4</v>
      </c>
      <c r="M92" s="611">
        <f t="shared" si="4"/>
        <v>17</v>
      </c>
      <c r="N92" s="343">
        <f>Incentive!S92</f>
        <v>5</v>
      </c>
      <c r="O92" s="342">
        <f t="shared" si="5"/>
        <v>22</v>
      </c>
      <c r="R92" s="56"/>
      <c r="S92" s="223"/>
      <c r="T92" s="223"/>
    </row>
    <row r="93" ht="15.75" customHeight="1">
      <c r="A93" s="20">
        <v>79.0</v>
      </c>
      <c r="B93" s="21" t="s">
        <v>261</v>
      </c>
      <c r="C93" s="35" t="s">
        <v>262</v>
      </c>
      <c r="D93" s="36" t="s">
        <v>263</v>
      </c>
      <c r="E93" s="264">
        <v>13.0</v>
      </c>
      <c r="F93" s="607">
        <f t="shared" si="1"/>
        <v>6.5</v>
      </c>
      <c r="G93" s="264">
        <v>9.0</v>
      </c>
      <c r="H93" s="240">
        <f t="shared" si="6"/>
        <v>4.5</v>
      </c>
      <c r="I93" s="262">
        <v>3.0</v>
      </c>
      <c r="J93" s="262">
        <v>3.0</v>
      </c>
      <c r="K93" s="264">
        <v>100.0</v>
      </c>
      <c r="L93" s="244" t="str">
        <f t="shared" si="3"/>
        <v>4</v>
      </c>
      <c r="M93" s="611">
        <f t="shared" si="4"/>
        <v>21</v>
      </c>
      <c r="N93" s="343">
        <f>Incentive!S93</f>
        <v>3</v>
      </c>
      <c r="O93" s="342">
        <f t="shared" si="5"/>
        <v>24</v>
      </c>
      <c r="R93" s="56"/>
      <c r="S93" s="223"/>
      <c r="T93" s="223"/>
    </row>
    <row r="94" ht="15.75" customHeight="1">
      <c r="A94" s="48">
        <v>80.0</v>
      </c>
      <c r="B94" s="21" t="s">
        <v>264</v>
      </c>
      <c r="C94" s="35" t="s">
        <v>265</v>
      </c>
      <c r="D94" s="36" t="s">
        <v>266</v>
      </c>
      <c r="E94" s="264">
        <v>6.0</v>
      </c>
      <c r="F94" s="607">
        <f t="shared" si="1"/>
        <v>3</v>
      </c>
      <c r="G94" s="264">
        <v>6.0</v>
      </c>
      <c r="H94" s="240">
        <f t="shared" si="6"/>
        <v>3</v>
      </c>
      <c r="I94" s="262">
        <v>3.0</v>
      </c>
      <c r="J94" s="262">
        <v>3.0</v>
      </c>
      <c r="K94" s="264">
        <v>100.0</v>
      </c>
      <c r="L94" s="244" t="str">
        <f t="shared" si="3"/>
        <v>4</v>
      </c>
      <c r="M94" s="611">
        <f t="shared" si="4"/>
        <v>16</v>
      </c>
      <c r="N94" s="343">
        <f>Incentive!S94</f>
        <v>3</v>
      </c>
      <c r="O94" s="342">
        <f t="shared" si="5"/>
        <v>19</v>
      </c>
      <c r="R94" s="56"/>
      <c r="S94" s="223"/>
      <c r="T94" s="223"/>
    </row>
    <row r="95" ht="15.75" customHeight="1">
      <c r="A95" s="20">
        <v>81.0</v>
      </c>
      <c r="B95" s="21" t="s">
        <v>267</v>
      </c>
      <c r="C95" s="35" t="s">
        <v>268</v>
      </c>
      <c r="D95" s="36" t="s">
        <v>269</v>
      </c>
      <c r="E95" s="264">
        <v>11.0</v>
      </c>
      <c r="F95" s="607">
        <f t="shared" si="1"/>
        <v>5.5</v>
      </c>
      <c r="G95" s="264">
        <v>8.0</v>
      </c>
      <c r="H95" s="240">
        <f t="shared" si="6"/>
        <v>4</v>
      </c>
      <c r="I95" s="262">
        <v>3.0</v>
      </c>
      <c r="J95" s="262">
        <v>3.0</v>
      </c>
      <c r="K95" s="264">
        <v>100.0</v>
      </c>
      <c r="L95" s="244" t="str">
        <f t="shared" si="3"/>
        <v>4</v>
      </c>
      <c r="M95" s="611">
        <f t="shared" si="4"/>
        <v>19.5</v>
      </c>
      <c r="N95" s="343">
        <f>Incentive!S95</f>
        <v>5</v>
      </c>
      <c r="O95" s="342">
        <f t="shared" si="5"/>
        <v>24.5</v>
      </c>
      <c r="R95" s="56"/>
      <c r="S95" s="223"/>
      <c r="T95" s="223"/>
    </row>
    <row r="96" ht="15.75" customHeight="1">
      <c r="A96" s="48">
        <v>82.0</v>
      </c>
      <c r="B96" s="21" t="s">
        <v>270</v>
      </c>
      <c r="C96" s="35" t="s">
        <v>271</v>
      </c>
      <c r="D96" s="36" t="s">
        <v>272</v>
      </c>
      <c r="E96" s="264">
        <v>11.0</v>
      </c>
      <c r="F96" s="607">
        <f t="shared" si="1"/>
        <v>5.5</v>
      </c>
      <c r="G96" s="264">
        <v>3.0</v>
      </c>
      <c r="H96" s="240">
        <f t="shared" si="6"/>
        <v>1.5</v>
      </c>
      <c r="I96" s="262">
        <v>3.0</v>
      </c>
      <c r="J96" s="262">
        <v>3.0</v>
      </c>
      <c r="K96" s="264">
        <v>100.0</v>
      </c>
      <c r="L96" s="244" t="str">
        <f t="shared" si="3"/>
        <v>4</v>
      </c>
      <c r="M96" s="611">
        <f t="shared" si="4"/>
        <v>17</v>
      </c>
      <c r="N96" s="343">
        <f>Incentive!S96</f>
        <v>5</v>
      </c>
      <c r="O96" s="342">
        <f t="shared" si="5"/>
        <v>22</v>
      </c>
      <c r="R96" s="56"/>
      <c r="S96" s="223"/>
      <c r="T96" s="223"/>
    </row>
    <row r="97" ht="15.75" customHeight="1">
      <c r="A97" s="20">
        <v>83.0</v>
      </c>
      <c r="B97" s="31" t="s">
        <v>273</v>
      </c>
      <c r="C97" s="35" t="s">
        <v>274</v>
      </c>
      <c r="D97" s="36" t="s">
        <v>275</v>
      </c>
      <c r="E97" s="264">
        <v>5.0</v>
      </c>
      <c r="F97" s="607">
        <f t="shared" si="1"/>
        <v>2.5</v>
      </c>
      <c r="G97" s="264">
        <v>3.0</v>
      </c>
      <c r="H97" s="240">
        <f t="shared" si="6"/>
        <v>1.5</v>
      </c>
      <c r="I97" s="262">
        <v>3.0</v>
      </c>
      <c r="J97" s="262">
        <v>3.0</v>
      </c>
      <c r="K97" s="264">
        <v>100.0</v>
      </c>
      <c r="L97" s="244" t="str">
        <f t="shared" si="3"/>
        <v>4</v>
      </c>
      <c r="M97" s="611">
        <f t="shared" si="4"/>
        <v>14</v>
      </c>
      <c r="N97" s="343">
        <f>Incentive!S97</f>
        <v>3</v>
      </c>
      <c r="O97" s="342">
        <f t="shared" si="5"/>
        <v>17</v>
      </c>
      <c r="R97" s="56"/>
      <c r="S97" s="223"/>
      <c r="T97" s="223"/>
    </row>
    <row r="98" ht="15.75" customHeight="1">
      <c r="A98" s="48">
        <v>84.0</v>
      </c>
      <c r="B98" s="31" t="s">
        <v>276</v>
      </c>
      <c r="C98" s="35" t="s">
        <v>277</v>
      </c>
      <c r="D98" s="36" t="s">
        <v>278</v>
      </c>
      <c r="E98" s="264">
        <v>10.0</v>
      </c>
      <c r="F98" s="607">
        <f t="shared" si="1"/>
        <v>5</v>
      </c>
      <c r="G98" s="264">
        <v>12.0</v>
      </c>
      <c r="H98" s="240">
        <f t="shared" si="6"/>
        <v>6</v>
      </c>
      <c r="I98" s="262">
        <v>3.0</v>
      </c>
      <c r="J98" s="262">
        <v>3.0</v>
      </c>
      <c r="K98" s="264">
        <v>100.0</v>
      </c>
      <c r="L98" s="244" t="str">
        <f t="shared" si="3"/>
        <v>4</v>
      </c>
      <c r="M98" s="611">
        <f t="shared" si="4"/>
        <v>21</v>
      </c>
      <c r="N98" s="343" t="str">
        <f>Incentive!S98</f>
        <v/>
      </c>
      <c r="O98" s="342">
        <f t="shared" si="5"/>
        <v>21</v>
      </c>
      <c r="R98" s="56"/>
      <c r="S98" s="223"/>
      <c r="T98" s="223"/>
    </row>
    <row r="99" ht="15.75" customHeight="1">
      <c r="A99" s="20">
        <v>85.0</v>
      </c>
      <c r="B99" s="31" t="s">
        <v>279</v>
      </c>
      <c r="C99" s="35" t="s">
        <v>280</v>
      </c>
      <c r="D99" s="36" t="s">
        <v>281</v>
      </c>
      <c r="E99" s="264">
        <v>10.0</v>
      </c>
      <c r="F99" s="607">
        <f t="shared" si="1"/>
        <v>5</v>
      </c>
      <c r="G99" s="264">
        <v>10.0</v>
      </c>
      <c r="H99" s="240">
        <f t="shared" si="6"/>
        <v>5</v>
      </c>
      <c r="I99" s="262">
        <v>3.0</v>
      </c>
      <c r="J99" s="262">
        <v>3.0</v>
      </c>
      <c r="K99" s="264">
        <v>100.0</v>
      </c>
      <c r="L99" s="244" t="str">
        <f t="shared" si="3"/>
        <v>4</v>
      </c>
      <c r="M99" s="611">
        <f t="shared" si="4"/>
        <v>20</v>
      </c>
      <c r="N99" s="343">
        <f>Incentive!S99</f>
        <v>5</v>
      </c>
      <c r="O99" s="342">
        <f t="shared" si="5"/>
        <v>25</v>
      </c>
      <c r="R99" s="56"/>
      <c r="S99" s="223"/>
      <c r="T99" s="223"/>
    </row>
    <row r="100" ht="15.75" customHeight="1">
      <c r="A100" s="48">
        <v>86.0</v>
      </c>
      <c r="B100" s="31" t="s">
        <v>282</v>
      </c>
      <c r="C100" s="35" t="s">
        <v>283</v>
      </c>
      <c r="D100" s="36" t="s">
        <v>284</v>
      </c>
      <c r="E100" s="264">
        <v>12.0</v>
      </c>
      <c r="F100" s="607">
        <f t="shared" si="1"/>
        <v>6</v>
      </c>
      <c r="G100" s="264">
        <v>7.0</v>
      </c>
      <c r="H100" s="240">
        <f t="shared" si="6"/>
        <v>3.5</v>
      </c>
      <c r="I100" s="262">
        <v>3.0</v>
      </c>
      <c r="J100" s="262">
        <v>3.0</v>
      </c>
      <c r="K100" s="264">
        <v>100.0</v>
      </c>
      <c r="L100" s="244" t="str">
        <f t="shared" si="3"/>
        <v>4</v>
      </c>
      <c r="M100" s="611">
        <f t="shared" si="4"/>
        <v>19.5</v>
      </c>
      <c r="N100" s="343">
        <f>Incentive!S100</f>
        <v>5</v>
      </c>
      <c r="O100" s="342">
        <f t="shared" si="5"/>
        <v>24.5</v>
      </c>
      <c r="R100" s="56"/>
      <c r="S100" s="223"/>
      <c r="T100" s="223"/>
    </row>
    <row r="101" ht="15.75" customHeight="1">
      <c r="A101" s="20">
        <v>87.0</v>
      </c>
      <c r="B101" s="31" t="s">
        <v>285</v>
      </c>
      <c r="C101" s="35" t="s">
        <v>286</v>
      </c>
      <c r="D101" s="36" t="s">
        <v>287</v>
      </c>
      <c r="E101" s="264">
        <v>8.0</v>
      </c>
      <c r="F101" s="607">
        <f t="shared" si="1"/>
        <v>4</v>
      </c>
      <c r="G101" s="264">
        <v>4.0</v>
      </c>
      <c r="H101" s="240">
        <f t="shared" si="6"/>
        <v>2</v>
      </c>
      <c r="I101" s="262">
        <v>3.0</v>
      </c>
      <c r="J101" s="262">
        <v>3.0</v>
      </c>
      <c r="K101" s="264">
        <v>100.0</v>
      </c>
      <c r="L101" s="244" t="str">
        <f t="shared" si="3"/>
        <v>4</v>
      </c>
      <c r="M101" s="611">
        <f t="shared" si="4"/>
        <v>16</v>
      </c>
      <c r="N101" s="343">
        <f>Incentive!S101</f>
        <v>3</v>
      </c>
      <c r="O101" s="342">
        <f t="shared" si="5"/>
        <v>19</v>
      </c>
      <c r="R101" s="56"/>
      <c r="S101" s="223"/>
      <c r="T101" s="223"/>
    </row>
    <row r="102" ht="15.75" customHeight="1">
      <c r="A102" s="48">
        <v>88.0</v>
      </c>
      <c r="B102" s="31" t="s">
        <v>288</v>
      </c>
      <c r="C102" s="35" t="s">
        <v>289</v>
      </c>
      <c r="D102" s="36" t="s">
        <v>290</v>
      </c>
      <c r="E102" s="264">
        <v>11.0</v>
      </c>
      <c r="F102" s="607">
        <f t="shared" si="1"/>
        <v>5.5</v>
      </c>
      <c r="G102" s="264">
        <v>6.0</v>
      </c>
      <c r="H102" s="240">
        <f t="shared" si="6"/>
        <v>3</v>
      </c>
      <c r="I102" s="262">
        <v>3.0</v>
      </c>
      <c r="J102" s="262">
        <v>3.0</v>
      </c>
      <c r="K102" s="264">
        <v>100.0</v>
      </c>
      <c r="L102" s="244" t="str">
        <f t="shared" si="3"/>
        <v>4</v>
      </c>
      <c r="M102" s="611">
        <f t="shared" si="4"/>
        <v>18.5</v>
      </c>
      <c r="N102" s="343">
        <f>Incentive!S102</f>
        <v>5</v>
      </c>
      <c r="O102" s="342">
        <f t="shared" si="5"/>
        <v>23.5</v>
      </c>
      <c r="R102" s="56"/>
      <c r="S102" s="223"/>
      <c r="T102" s="223"/>
    </row>
    <row r="103" ht="15.75" customHeight="1">
      <c r="A103" s="20">
        <v>89.0</v>
      </c>
      <c r="B103" s="31" t="s">
        <v>291</v>
      </c>
      <c r="C103" s="35" t="s">
        <v>292</v>
      </c>
      <c r="D103" s="36" t="s">
        <v>293</v>
      </c>
      <c r="E103" s="264">
        <v>0.0</v>
      </c>
      <c r="F103" s="607">
        <f t="shared" si="1"/>
        <v>0</v>
      </c>
      <c r="G103" s="264">
        <v>0.0</v>
      </c>
      <c r="H103" s="240">
        <f t="shared" si="6"/>
        <v>0</v>
      </c>
      <c r="I103" s="262">
        <v>3.0</v>
      </c>
      <c r="J103" s="262">
        <v>3.0</v>
      </c>
      <c r="K103" s="264">
        <v>82.0</v>
      </c>
      <c r="L103" s="244" t="str">
        <f t="shared" si="3"/>
        <v>2</v>
      </c>
      <c r="M103" s="611">
        <f t="shared" si="4"/>
        <v>8</v>
      </c>
      <c r="N103" s="343" t="str">
        <f>Incentive!S103</f>
        <v/>
      </c>
      <c r="O103" s="342">
        <f t="shared" si="5"/>
        <v>8</v>
      </c>
      <c r="R103" s="56"/>
      <c r="S103" s="223"/>
      <c r="T103" s="223"/>
    </row>
    <row r="104" ht="15.75" customHeight="1">
      <c r="A104" s="48">
        <v>90.0</v>
      </c>
      <c r="B104" s="31" t="s">
        <v>294</v>
      </c>
      <c r="C104" s="35" t="s">
        <v>295</v>
      </c>
      <c r="D104" s="36" t="s">
        <v>296</v>
      </c>
      <c r="E104" s="264">
        <v>14.0</v>
      </c>
      <c r="F104" s="607">
        <f t="shared" si="1"/>
        <v>7</v>
      </c>
      <c r="G104" s="264">
        <v>6.0</v>
      </c>
      <c r="H104" s="240">
        <f t="shared" si="6"/>
        <v>3</v>
      </c>
      <c r="I104" s="262">
        <v>3.0</v>
      </c>
      <c r="J104" s="262">
        <v>3.0</v>
      </c>
      <c r="K104" s="264">
        <v>100.0</v>
      </c>
      <c r="L104" s="244" t="str">
        <f t="shared" si="3"/>
        <v>4</v>
      </c>
      <c r="M104" s="611">
        <f t="shared" si="4"/>
        <v>20</v>
      </c>
      <c r="N104" s="343">
        <f>Incentive!S104</f>
        <v>3</v>
      </c>
      <c r="O104" s="342">
        <f t="shared" si="5"/>
        <v>23</v>
      </c>
      <c r="R104" s="56"/>
      <c r="S104" s="223"/>
      <c r="T104" s="223"/>
    </row>
    <row r="105" ht="15.75" customHeight="1">
      <c r="A105" s="20">
        <v>91.0</v>
      </c>
      <c r="B105" s="41" t="s">
        <v>297</v>
      </c>
      <c r="C105" s="42" t="s">
        <v>298</v>
      </c>
      <c r="D105" s="43" t="s">
        <v>299</v>
      </c>
      <c r="E105" s="606">
        <v>8.0</v>
      </c>
      <c r="F105" s="607">
        <f t="shared" si="1"/>
        <v>4</v>
      </c>
      <c r="G105" s="608">
        <v>22.0</v>
      </c>
      <c r="H105" s="240">
        <f t="shared" si="6"/>
        <v>11</v>
      </c>
      <c r="I105" s="237">
        <v>3.0</v>
      </c>
      <c r="J105" s="609">
        <v>3.0</v>
      </c>
      <c r="K105" s="612">
        <v>79.62962962962963</v>
      </c>
      <c r="L105" s="244" t="str">
        <f t="shared" si="3"/>
        <v>1</v>
      </c>
      <c r="M105" s="611">
        <f t="shared" si="4"/>
        <v>22</v>
      </c>
      <c r="N105" s="343">
        <f>Incentive!S105</f>
        <v>5</v>
      </c>
      <c r="O105" s="342">
        <f t="shared" si="5"/>
        <v>27</v>
      </c>
      <c r="R105" s="56"/>
      <c r="S105" s="223"/>
      <c r="T105" s="223"/>
    </row>
    <row r="106" ht="15.75" customHeight="1">
      <c r="A106" s="48">
        <v>92.0</v>
      </c>
      <c r="B106" s="41" t="s">
        <v>300</v>
      </c>
      <c r="C106" s="42" t="s">
        <v>301</v>
      </c>
      <c r="D106" s="43" t="s">
        <v>302</v>
      </c>
      <c r="E106" s="606">
        <v>14.0</v>
      </c>
      <c r="F106" s="607">
        <f t="shared" si="1"/>
        <v>7</v>
      </c>
      <c r="G106" s="608">
        <v>24.0</v>
      </c>
      <c r="H106" s="240">
        <f t="shared" si="6"/>
        <v>12</v>
      </c>
      <c r="I106" s="237">
        <v>3.0</v>
      </c>
      <c r="J106" s="609">
        <v>3.0</v>
      </c>
      <c r="K106" s="610">
        <v>76.0</v>
      </c>
      <c r="L106" s="244" t="str">
        <f t="shared" si="3"/>
        <v>1</v>
      </c>
      <c r="M106" s="611">
        <f t="shared" si="4"/>
        <v>26</v>
      </c>
      <c r="N106" s="343">
        <f>Incentive!S106</f>
        <v>5</v>
      </c>
      <c r="O106" s="342">
        <f t="shared" si="5"/>
        <v>31</v>
      </c>
      <c r="R106" s="56"/>
      <c r="S106" s="223"/>
      <c r="T106" s="223"/>
    </row>
    <row r="107" ht="15.75" customHeight="1">
      <c r="A107" s="20">
        <v>93.0</v>
      </c>
      <c r="B107" s="41" t="s">
        <v>303</v>
      </c>
      <c r="C107" s="42" t="s">
        <v>304</v>
      </c>
      <c r="D107" s="43" t="s">
        <v>305</v>
      </c>
      <c r="E107" s="606">
        <v>18.0</v>
      </c>
      <c r="F107" s="607">
        <f t="shared" si="1"/>
        <v>9</v>
      </c>
      <c r="G107" s="608">
        <v>24.0</v>
      </c>
      <c r="H107" s="240">
        <f t="shared" si="6"/>
        <v>12</v>
      </c>
      <c r="I107" s="237">
        <v>3.0</v>
      </c>
      <c r="J107" s="609">
        <v>3.0</v>
      </c>
      <c r="K107" s="612">
        <v>75.92592592592594</v>
      </c>
      <c r="L107" s="244" t="str">
        <f t="shared" si="3"/>
        <v>1</v>
      </c>
      <c r="M107" s="611">
        <f t="shared" si="4"/>
        <v>28</v>
      </c>
      <c r="N107" s="343">
        <f>Incentive!S107</f>
        <v>5</v>
      </c>
      <c r="O107" s="342">
        <f t="shared" si="5"/>
        <v>33</v>
      </c>
      <c r="R107" s="56"/>
      <c r="S107" s="223"/>
      <c r="T107" s="223"/>
    </row>
    <row r="108" ht="15.75" customHeight="1">
      <c r="A108" s="48">
        <v>94.0</v>
      </c>
      <c r="B108" s="41" t="s">
        <v>306</v>
      </c>
      <c r="C108" s="42" t="s">
        <v>307</v>
      </c>
      <c r="D108" s="43" t="s">
        <v>308</v>
      </c>
      <c r="E108" s="606">
        <v>21.0</v>
      </c>
      <c r="F108" s="607">
        <f t="shared" si="1"/>
        <v>10.5</v>
      </c>
      <c r="G108" s="608">
        <v>22.0</v>
      </c>
      <c r="H108" s="240">
        <f t="shared" si="6"/>
        <v>11</v>
      </c>
      <c r="I108" s="237">
        <v>3.0</v>
      </c>
      <c r="J108" s="609">
        <v>3.0</v>
      </c>
      <c r="K108" s="612">
        <v>79.36507936507935</v>
      </c>
      <c r="L108" s="244" t="str">
        <f t="shared" si="3"/>
        <v>1</v>
      </c>
      <c r="M108" s="611">
        <f t="shared" si="4"/>
        <v>28.5</v>
      </c>
      <c r="N108" s="343">
        <f>Incentive!S108</f>
        <v>5</v>
      </c>
      <c r="O108" s="454">
        <f t="shared" si="5"/>
        <v>33.5</v>
      </c>
      <c r="R108" s="56"/>
      <c r="S108" s="223"/>
      <c r="T108" s="223"/>
    </row>
    <row r="109" ht="15.75" customHeight="1">
      <c r="A109" s="20">
        <v>95.0</v>
      </c>
      <c r="B109" s="41" t="s">
        <v>309</v>
      </c>
      <c r="C109" s="42" t="s">
        <v>310</v>
      </c>
      <c r="D109" s="43" t="s">
        <v>311</v>
      </c>
      <c r="E109" s="606">
        <v>8.0</v>
      </c>
      <c r="F109" s="607">
        <f t="shared" si="1"/>
        <v>4</v>
      </c>
      <c r="G109" s="608">
        <v>13.0</v>
      </c>
      <c r="H109" s="240">
        <f t="shared" si="6"/>
        <v>6.5</v>
      </c>
      <c r="I109" s="237">
        <v>3.0</v>
      </c>
      <c r="J109" s="609">
        <v>3.0</v>
      </c>
      <c r="K109" s="610">
        <v>78.0</v>
      </c>
      <c r="L109" s="244" t="str">
        <f t="shared" si="3"/>
        <v>1</v>
      </c>
      <c r="M109" s="611">
        <f t="shared" si="4"/>
        <v>17.5</v>
      </c>
      <c r="N109" s="343">
        <f>Incentive!S109</f>
        <v>2</v>
      </c>
      <c r="O109" s="454">
        <f t="shared" si="5"/>
        <v>19.5</v>
      </c>
      <c r="R109" s="56"/>
      <c r="S109" s="223"/>
      <c r="T109" s="223"/>
    </row>
    <row r="110" ht="15.75" customHeight="1">
      <c r="A110" s="48">
        <v>96.0</v>
      </c>
      <c r="B110" s="41" t="s">
        <v>312</v>
      </c>
      <c r="C110" s="42" t="s">
        <v>313</v>
      </c>
      <c r="D110" s="43" t="s">
        <v>314</v>
      </c>
      <c r="E110" s="606">
        <v>25.0</v>
      </c>
      <c r="F110" s="607">
        <f t="shared" si="1"/>
        <v>12.5</v>
      </c>
      <c r="G110" s="608">
        <v>20.0</v>
      </c>
      <c r="H110" s="240">
        <f t="shared" si="6"/>
        <v>10</v>
      </c>
      <c r="I110" s="237">
        <v>3.0</v>
      </c>
      <c r="J110" s="609">
        <v>3.0</v>
      </c>
      <c r="K110" s="610">
        <v>76.0</v>
      </c>
      <c r="L110" s="244" t="str">
        <f t="shared" si="3"/>
        <v>1</v>
      </c>
      <c r="M110" s="611">
        <f t="shared" si="4"/>
        <v>29.5</v>
      </c>
      <c r="N110" s="343">
        <f>Incentive!S110</f>
        <v>5</v>
      </c>
      <c r="O110" s="454">
        <f t="shared" si="5"/>
        <v>34.5</v>
      </c>
      <c r="R110" s="56"/>
      <c r="S110" s="223"/>
      <c r="T110" s="223"/>
    </row>
    <row r="111" ht="15.75" customHeight="1">
      <c r="A111" s="20">
        <v>97.0</v>
      </c>
      <c r="B111" s="41" t="s">
        <v>315</v>
      </c>
      <c r="C111" s="42" t="s">
        <v>316</v>
      </c>
      <c r="D111" s="43" t="s">
        <v>317</v>
      </c>
      <c r="E111" s="606">
        <v>10.0</v>
      </c>
      <c r="F111" s="607">
        <f t="shared" si="1"/>
        <v>5</v>
      </c>
      <c r="G111" s="608">
        <v>11.0</v>
      </c>
      <c r="H111" s="240">
        <f t="shared" si="6"/>
        <v>5.5</v>
      </c>
      <c r="I111" s="237">
        <v>3.0</v>
      </c>
      <c r="J111" s="609">
        <v>3.0</v>
      </c>
      <c r="K111" s="610">
        <v>79.0</v>
      </c>
      <c r="L111" s="244" t="str">
        <f t="shared" si="3"/>
        <v>1</v>
      </c>
      <c r="M111" s="611">
        <f t="shared" si="4"/>
        <v>17.5</v>
      </c>
      <c r="N111" s="343">
        <f>Incentive!S111</f>
        <v>5</v>
      </c>
      <c r="O111" s="454">
        <f t="shared" si="5"/>
        <v>22.5</v>
      </c>
      <c r="R111" s="56"/>
      <c r="S111" s="223"/>
      <c r="T111" s="223"/>
    </row>
    <row r="112" ht="15.75" customHeight="1">
      <c r="A112" s="48">
        <v>98.0</v>
      </c>
      <c r="B112" s="41" t="s">
        <v>318</v>
      </c>
      <c r="C112" s="42" t="s">
        <v>319</v>
      </c>
      <c r="D112" s="43" t="s">
        <v>320</v>
      </c>
      <c r="E112" s="606">
        <v>9.0</v>
      </c>
      <c r="F112" s="607">
        <f t="shared" si="1"/>
        <v>4.5</v>
      </c>
      <c r="G112" s="608">
        <v>16.0</v>
      </c>
      <c r="H112" s="240">
        <f t="shared" si="6"/>
        <v>8</v>
      </c>
      <c r="I112" s="237">
        <v>3.0</v>
      </c>
      <c r="J112" s="609">
        <v>3.0</v>
      </c>
      <c r="K112" s="610">
        <v>82.0</v>
      </c>
      <c r="L112" s="244" t="str">
        <f t="shared" si="3"/>
        <v>2</v>
      </c>
      <c r="M112" s="611">
        <f t="shared" si="4"/>
        <v>20.5</v>
      </c>
      <c r="N112" s="343">
        <f>Incentive!S112</f>
        <v>5</v>
      </c>
      <c r="O112" s="454">
        <f t="shared" si="5"/>
        <v>25.5</v>
      </c>
      <c r="R112" s="56"/>
      <c r="S112" s="223"/>
      <c r="T112" s="223"/>
    </row>
    <row r="113" ht="15.75" customHeight="1">
      <c r="A113" s="20">
        <v>99.0</v>
      </c>
      <c r="B113" s="41" t="s">
        <v>321</v>
      </c>
      <c r="C113" s="42" t="s">
        <v>322</v>
      </c>
      <c r="D113" s="43" t="s">
        <v>323</v>
      </c>
      <c r="E113" s="606">
        <v>0.0</v>
      </c>
      <c r="F113" s="607">
        <f t="shared" si="1"/>
        <v>0</v>
      </c>
      <c r="G113" s="614"/>
      <c r="H113" s="240">
        <f t="shared" si="6"/>
        <v>0</v>
      </c>
      <c r="I113" s="237"/>
      <c r="J113" s="613"/>
      <c r="K113" s="610"/>
      <c r="L113" s="244"/>
      <c r="M113" s="343"/>
      <c r="N113" s="343"/>
      <c r="O113" s="447"/>
      <c r="R113" s="56"/>
      <c r="S113" s="223"/>
      <c r="T113" s="223"/>
    </row>
    <row r="114" ht="15.75" customHeight="1">
      <c r="A114" s="48">
        <v>100.0</v>
      </c>
      <c r="B114" s="41" t="s">
        <v>324</v>
      </c>
      <c r="C114" s="42" t="s">
        <v>325</v>
      </c>
      <c r="D114" s="43" t="s">
        <v>326</v>
      </c>
      <c r="E114" s="606">
        <v>25.0</v>
      </c>
      <c r="F114" s="607">
        <f t="shared" si="1"/>
        <v>12.5</v>
      </c>
      <c r="G114" s="608">
        <v>23.0</v>
      </c>
      <c r="H114" s="240">
        <f t="shared" si="6"/>
        <v>11.5</v>
      </c>
      <c r="I114" s="237">
        <v>3.0</v>
      </c>
      <c r="J114" s="609">
        <v>3.0</v>
      </c>
      <c r="K114" s="610">
        <v>79.0</v>
      </c>
      <c r="L114" s="244" t="str">
        <f t="shared" ref="L114:L185" si="7">IF(K114&gt;=95,"4",IF(K114&gt;=89,"3",IF(K114&gt;=82,"2",IF(K114&gt;=75,"1","0"))))</f>
        <v>1</v>
      </c>
      <c r="M114" s="611">
        <f t="shared" ref="M114:M185" si="8">F114+H114+I114+J114+L114</f>
        <v>31</v>
      </c>
      <c r="N114" s="343">
        <f>Incentive!S114</f>
        <v>5</v>
      </c>
      <c r="O114" s="454">
        <f t="shared" ref="O114:O185" si="9">M114+N114</f>
        <v>36</v>
      </c>
      <c r="R114" s="56"/>
      <c r="S114" s="223"/>
      <c r="T114" s="223"/>
    </row>
    <row r="115" ht="15.75" customHeight="1">
      <c r="A115" s="20">
        <v>101.0</v>
      </c>
      <c r="B115" s="41" t="s">
        <v>327</v>
      </c>
      <c r="C115" s="42" t="s">
        <v>328</v>
      </c>
      <c r="D115" s="43" t="s">
        <v>329</v>
      </c>
      <c r="E115" s="606">
        <v>23.0</v>
      </c>
      <c r="F115" s="607">
        <f t="shared" si="1"/>
        <v>11.5</v>
      </c>
      <c r="G115" s="608">
        <v>10.0</v>
      </c>
      <c r="H115" s="240">
        <f t="shared" si="6"/>
        <v>5</v>
      </c>
      <c r="I115" s="237">
        <v>3.0</v>
      </c>
      <c r="J115" s="609">
        <v>3.0</v>
      </c>
      <c r="K115" s="610">
        <v>76.0</v>
      </c>
      <c r="L115" s="244" t="str">
        <f t="shared" si="7"/>
        <v>1</v>
      </c>
      <c r="M115" s="611">
        <f t="shared" si="8"/>
        <v>23.5</v>
      </c>
      <c r="N115" s="343">
        <f>Incentive!S115</f>
        <v>5</v>
      </c>
      <c r="O115" s="454">
        <f t="shared" si="9"/>
        <v>28.5</v>
      </c>
      <c r="R115" s="56"/>
      <c r="S115" s="223"/>
      <c r="T115" s="223"/>
    </row>
    <row r="116" ht="15.75" customHeight="1">
      <c r="A116" s="48">
        <v>102.0</v>
      </c>
      <c r="B116" s="41" t="s">
        <v>330</v>
      </c>
      <c r="C116" s="42" t="s">
        <v>331</v>
      </c>
      <c r="D116" s="43" t="s">
        <v>332</v>
      </c>
      <c r="E116" s="606">
        <v>11.0</v>
      </c>
      <c r="F116" s="607">
        <f t="shared" si="1"/>
        <v>5.5</v>
      </c>
      <c r="G116" s="608">
        <v>15.0</v>
      </c>
      <c r="H116" s="240">
        <f t="shared" si="6"/>
        <v>7.5</v>
      </c>
      <c r="I116" s="237">
        <v>3.0</v>
      </c>
      <c r="J116" s="609">
        <v>3.0</v>
      </c>
      <c r="K116" s="610">
        <v>79.0</v>
      </c>
      <c r="L116" s="244" t="str">
        <f t="shared" si="7"/>
        <v>1</v>
      </c>
      <c r="M116" s="611">
        <f t="shared" si="8"/>
        <v>20</v>
      </c>
      <c r="N116" s="343">
        <f>Incentive!S116</f>
        <v>5</v>
      </c>
      <c r="O116" s="454">
        <f t="shared" si="9"/>
        <v>25</v>
      </c>
      <c r="R116" s="56"/>
      <c r="S116" s="223"/>
      <c r="T116" s="223"/>
    </row>
    <row r="117" ht="15.75" customHeight="1">
      <c r="A117" s="20">
        <v>103.0</v>
      </c>
      <c r="B117" s="41" t="s">
        <v>333</v>
      </c>
      <c r="C117" s="42" t="s">
        <v>334</v>
      </c>
      <c r="D117" s="43" t="s">
        <v>335</v>
      </c>
      <c r="E117" s="606">
        <v>8.0</v>
      </c>
      <c r="F117" s="607">
        <f t="shared" si="1"/>
        <v>4</v>
      </c>
      <c r="G117" s="608">
        <v>16.0</v>
      </c>
      <c r="H117" s="240">
        <f t="shared" si="6"/>
        <v>8</v>
      </c>
      <c r="I117" s="237">
        <v>3.0</v>
      </c>
      <c r="J117" s="609">
        <v>3.0</v>
      </c>
      <c r="K117" s="610">
        <v>80.0</v>
      </c>
      <c r="L117" s="244" t="str">
        <f t="shared" si="7"/>
        <v>1</v>
      </c>
      <c r="M117" s="611">
        <f t="shared" si="8"/>
        <v>19</v>
      </c>
      <c r="N117" s="343">
        <f>Incentive!S117</f>
        <v>4</v>
      </c>
      <c r="O117" s="454">
        <f t="shared" si="9"/>
        <v>23</v>
      </c>
      <c r="R117" s="56"/>
      <c r="S117" s="223"/>
      <c r="T117" s="223"/>
    </row>
    <row r="118" ht="15.75" customHeight="1">
      <c r="A118" s="48">
        <v>104.0</v>
      </c>
      <c r="B118" s="41" t="s">
        <v>336</v>
      </c>
      <c r="C118" s="42" t="s">
        <v>337</v>
      </c>
      <c r="D118" s="43" t="s">
        <v>338</v>
      </c>
      <c r="E118" s="606">
        <v>11.0</v>
      </c>
      <c r="F118" s="607">
        <f t="shared" si="1"/>
        <v>5.5</v>
      </c>
      <c r="G118" s="608">
        <v>12.0</v>
      </c>
      <c r="H118" s="240">
        <f t="shared" si="6"/>
        <v>6</v>
      </c>
      <c r="I118" s="237">
        <v>3.0</v>
      </c>
      <c r="J118" s="609">
        <v>3.0</v>
      </c>
      <c r="K118" s="612">
        <v>88.8888888888889</v>
      </c>
      <c r="L118" s="244" t="str">
        <f t="shared" si="7"/>
        <v>2</v>
      </c>
      <c r="M118" s="611">
        <f t="shared" si="8"/>
        <v>19.5</v>
      </c>
      <c r="N118" s="343">
        <f>Incentive!S118</f>
        <v>5</v>
      </c>
      <c r="O118" s="454">
        <f t="shared" si="9"/>
        <v>24.5</v>
      </c>
      <c r="R118" s="56"/>
      <c r="S118" s="223"/>
      <c r="T118" s="223"/>
    </row>
    <row r="119" ht="15.75" customHeight="1">
      <c r="A119" s="20">
        <v>105.0</v>
      </c>
      <c r="B119" s="41" t="s">
        <v>339</v>
      </c>
      <c r="C119" s="42" t="s">
        <v>340</v>
      </c>
      <c r="D119" s="43" t="s">
        <v>341</v>
      </c>
      <c r="E119" s="606">
        <v>21.0</v>
      </c>
      <c r="F119" s="607">
        <f t="shared" si="1"/>
        <v>10.5</v>
      </c>
      <c r="G119" s="608">
        <v>12.0</v>
      </c>
      <c r="H119" s="240">
        <f t="shared" si="6"/>
        <v>6</v>
      </c>
      <c r="I119" s="237">
        <v>3.0</v>
      </c>
      <c r="J119" s="609">
        <v>3.0</v>
      </c>
      <c r="K119" s="610">
        <v>81.0</v>
      </c>
      <c r="L119" s="244" t="str">
        <f t="shared" si="7"/>
        <v>1</v>
      </c>
      <c r="M119" s="611">
        <f t="shared" si="8"/>
        <v>23.5</v>
      </c>
      <c r="N119" s="343">
        <f>Incentive!S119</f>
        <v>5</v>
      </c>
      <c r="O119" s="454">
        <f t="shared" si="9"/>
        <v>28.5</v>
      </c>
      <c r="R119" s="56"/>
      <c r="S119" s="223"/>
      <c r="T119" s="223"/>
    </row>
    <row r="120" ht="15.75" customHeight="1">
      <c r="A120" s="48">
        <v>106.0</v>
      </c>
      <c r="B120" s="41" t="s">
        <v>342</v>
      </c>
      <c r="C120" s="42" t="s">
        <v>343</v>
      </c>
      <c r="D120" s="43" t="s">
        <v>344</v>
      </c>
      <c r="E120" s="606">
        <v>14.0</v>
      </c>
      <c r="F120" s="607">
        <f t="shared" si="1"/>
        <v>7</v>
      </c>
      <c r="G120" s="608">
        <v>7.0</v>
      </c>
      <c r="H120" s="240">
        <f t="shared" si="6"/>
        <v>3.5</v>
      </c>
      <c r="I120" s="237">
        <v>2.0</v>
      </c>
      <c r="J120" s="609">
        <v>3.0</v>
      </c>
      <c r="K120" s="610">
        <v>79.0</v>
      </c>
      <c r="L120" s="244" t="str">
        <f t="shared" si="7"/>
        <v>1</v>
      </c>
      <c r="M120" s="611">
        <f t="shared" si="8"/>
        <v>16.5</v>
      </c>
      <c r="N120" s="343">
        <f>Incentive!S120</f>
        <v>5</v>
      </c>
      <c r="O120" s="454">
        <f t="shared" si="9"/>
        <v>21.5</v>
      </c>
      <c r="R120" s="56"/>
      <c r="S120" s="223"/>
      <c r="T120" s="223"/>
    </row>
    <row r="121" ht="15.75" customHeight="1">
      <c r="A121" s="20">
        <v>107.0</v>
      </c>
      <c r="B121" s="41" t="s">
        <v>345</v>
      </c>
      <c r="C121" s="42" t="s">
        <v>346</v>
      </c>
      <c r="D121" s="43" t="s">
        <v>347</v>
      </c>
      <c r="E121" s="606">
        <v>22.0</v>
      </c>
      <c r="F121" s="607">
        <f t="shared" si="1"/>
        <v>11</v>
      </c>
      <c r="G121" s="608">
        <v>13.0</v>
      </c>
      <c r="H121" s="240">
        <f t="shared" si="6"/>
        <v>6.5</v>
      </c>
      <c r="I121" s="237">
        <v>3.0</v>
      </c>
      <c r="J121" s="609">
        <v>3.0</v>
      </c>
      <c r="K121" s="610">
        <v>77.0</v>
      </c>
      <c r="L121" s="244" t="str">
        <f t="shared" si="7"/>
        <v>1</v>
      </c>
      <c r="M121" s="611">
        <f t="shared" si="8"/>
        <v>24.5</v>
      </c>
      <c r="N121" s="343">
        <f>Incentive!S121</f>
        <v>5</v>
      </c>
      <c r="O121" s="454">
        <f t="shared" si="9"/>
        <v>29.5</v>
      </c>
      <c r="R121" s="56"/>
      <c r="S121" s="223"/>
      <c r="T121" s="223"/>
    </row>
    <row r="122" ht="15.75" customHeight="1">
      <c r="A122" s="48">
        <v>108.0</v>
      </c>
      <c r="B122" s="41" t="s">
        <v>348</v>
      </c>
      <c r="C122" s="42" t="s">
        <v>349</v>
      </c>
      <c r="D122" s="43" t="s">
        <v>350</v>
      </c>
      <c r="E122" s="606">
        <v>11.0</v>
      </c>
      <c r="F122" s="607">
        <f t="shared" si="1"/>
        <v>5.5</v>
      </c>
      <c r="G122" s="608">
        <v>17.0</v>
      </c>
      <c r="H122" s="240">
        <f t="shared" si="6"/>
        <v>8.5</v>
      </c>
      <c r="I122" s="237">
        <v>3.0</v>
      </c>
      <c r="J122" s="609">
        <v>3.0</v>
      </c>
      <c r="K122" s="612">
        <v>81.48148148148148</v>
      </c>
      <c r="L122" s="244" t="str">
        <f t="shared" si="7"/>
        <v>1</v>
      </c>
      <c r="M122" s="611">
        <f t="shared" si="8"/>
        <v>21</v>
      </c>
      <c r="N122" s="343">
        <f>Incentive!S122</f>
        <v>5</v>
      </c>
      <c r="O122" s="454">
        <f t="shared" si="9"/>
        <v>26</v>
      </c>
      <c r="R122" s="56"/>
      <c r="S122" s="223"/>
      <c r="T122" s="223"/>
    </row>
    <row r="123" ht="15.75" customHeight="1">
      <c r="A123" s="20">
        <v>109.0</v>
      </c>
      <c r="B123" s="41" t="s">
        <v>351</v>
      </c>
      <c r="C123" s="42" t="s">
        <v>352</v>
      </c>
      <c r="D123" s="43" t="s">
        <v>353</v>
      </c>
      <c r="E123" s="606">
        <v>10.0</v>
      </c>
      <c r="F123" s="607">
        <f t="shared" si="1"/>
        <v>5</v>
      </c>
      <c r="G123" s="608">
        <v>18.0</v>
      </c>
      <c r="H123" s="240">
        <f t="shared" si="6"/>
        <v>9</v>
      </c>
      <c r="I123" s="237">
        <v>3.0</v>
      </c>
      <c r="J123" s="609">
        <v>3.0</v>
      </c>
      <c r="K123" s="610">
        <v>78.0</v>
      </c>
      <c r="L123" s="244" t="str">
        <f t="shared" si="7"/>
        <v>1</v>
      </c>
      <c r="M123" s="611">
        <f t="shared" si="8"/>
        <v>21</v>
      </c>
      <c r="N123" s="343">
        <f>Incentive!S123</f>
        <v>4</v>
      </c>
      <c r="O123" s="454">
        <f t="shared" si="9"/>
        <v>25</v>
      </c>
      <c r="R123" s="56"/>
      <c r="S123" s="223"/>
      <c r="T123" s="223"/>
    </row>
    <row r="124" ht="15.75" customHeight="1">
      <c r="A124" s="48">
        <v>110.0</v>
      </c>
      <c r="B124" s="41" t="s">
        <v>354</v>
      </c>
      <c r="C124" s="42" t="s">
        <v>355</v>
      </c>
      <c r="D124" s="43" t="s">
        <v>356</v>
      </c>
      <c r="E124" s="606">
        <v>22.0</v>
      </c>
      <c r="F124" s="607">
        <f t="shared" si="1"/>
        <v>11</v>
      </c>
      <c r="G124" s="608">
        <v>18.0</v>
      </c>
      <c r="H124" s="240">
        <f t="shared" si="6"/>
        <v>9</v>
      </c>
      <c r="I124" s="237">
        <v>3.0</v>
      </c>
      <c r="J124" s="609">
        <v>3.0</v>
      </c>
      <c r="K124" s="612">
        <v>83.33333333333334</v>
      </c>
      <c r="L124" s="244" t="str">
        <f t="shared" si="7"/>
        <v>2</v>
      </c>
      <c r="M124" s="611">
        <f t="shared" si="8"/>
        <v>28</v>
      </c>
      <c r="N124" s="343">
        <f>Incentive!S124</f>
        <v>4</v>
      </c>
      <c r="O124" s="454">
        <f t="shared" si="9"/>
        <v>32</v>
      </c>
      <c r="R124" s="56"/>
      <c r="S124" s="223"/>
      <c r="T124" s="223"/>
    </row>
    <row r="125" ht="15.75" customHeight="1">
      <c r="A125" s="20">
        <v>111.0</v>
      </c>
      <c r="B125" s="41" t="s">
        <v>357</v>
      </c>
      <c r="C125" s="42" t="s">
        <v>358</v>
      </c>
      <c r="D125" s="43" t="s">
        <v>359</v>
      </c>
      <c r="E125" s="606">
        <v>18.0</v>
      </c>
      <c r="F125" s="607">
        <f t="shared" si="1"/>
        <v>9</v>
      </c>
      <c r="G125" s="608">
        <v>21.0</v>
      </c>
      <c r="H125" s="240">
        <f t="shared" si="6"/>
        <v>10.5</v>
      </c>
      <c r="I125" s="237">
        <v>3.0</v>
      </c>
      <c r="J125" s="609">
        <v>3.0</v>
      </c>
      <c r="K125" s="612">
        <v>75.92592592592594</v>
      </c>
      <c r="L125" s="244" t="str">
        <f t="shared" si="7"/>
        <v>1</v>
      </c>
      <c r="M125" s="611">
        <f t="shared" si="8"/>
        <v>26.5</v>
      </c>
      <c r="N125" s="343">
        <f>Incentive!S125</f>
        <v>5</v>
      </c>
      <c r="O125" s="454">
        <f t="shared" si="9"/>
        <v>31.5</v>
      </c>
      <c r="R125" s="56"/>
      <c r="S125" s="223"/>
      <c r="T125" s="223"/>
    </row>
    <row r="126" ht="15.75" customHeight="1">
      <c r="A126" s="48">
        <v>112.0</v>
      </c>
      <c r="B126" s="41" t="s">
        <v>360</v>
      </c>
      <c r="C126" s="42" t="s">
        <v>361</v>
      </c>
      <c r="D126" s="43" t="s">
        <v>362</v>
      </c>
      <c r="E126" s="606">
        <v>12.0</v>
      </c>
      <c r="F126" s="607">
        <f t="shared" si="1"/>
        <v>6</v>
      </c>
      <c r="G126" s="608">
        <v>8.0</v>
      </c>
      <c r="H126" s="240">
        <f t="shared" si="6"/>
        <v>4</v>
      </c>
      <c r="I126" s="237">
        <v>3.0</v>
      </c>
      <c r="J126" s="609">
        <v>3.0</v>
      </c>
      <c r="K126" s="610">
        <v>79.0</v>
      </c>
      <c r="L126" s="244" t="str">
        <f t="shared" si="7"/>
        <v>1</v>
      </c>
      <c r="M126" s="611">
        <f t="shared" si="8"/>
        <v>17</v>
      </c>
      <c r="N126" s="343">
        <f>Incentive!S126</f>
        <v>3</v>
      </c>
      <c r="O126" s="454">
        <f t="shared" si="9"/>
        <v>20</v>
      </c>
      <c r="R126" s="56"/>
      <c r="S126" s="223"/>
      <c r="T126" s="223"/>
    </row>
    <row r="127" ht="15.75" customHeight="1">
      <c r="A127" s="20">
        <v>113.0</v>
      </c>
      <c r="B127" s="41" t="s">
        <v>363</v>
      </c>
      <c r="C127" s="42" t="s">
        <v>364</v>
      </c>
      <c r="D127" s="43" t="s">
        <v>365</v>
      </c>
      <c r="E127" s="606">
        <v>17.0</v>
      </c>
      <c r="F127" s="607">
        <f t="shared" si="1"/>
        <v>8.5</v>
      </c>
      <c r="G127" s="608">
        <v>17.0</v>
      </c>
      <c r="H127" s="240">
        <f t="shared" si="6"/>
        <v>8.5</v>
      </c>
      <c r="I127" s="237">
        <v>3.0</v>
      </c>
      <c r="J127" s="609">
        <v>3.0</v>
      </c>
      <c r="K127" s="610">
        <v>80.0</v>
      </c>
      <c r="L127" s="244" t="str">
        <f t="shared" si="7"/>
        <v>1</v>
      </c>
      <c r="M127" s="611">
        <f t="shared" si="8"/>
        <v>24</v>
      </c>
      <c r="N127" s="343">
        <f>Incentive!S127</f>
        <v>4</v>
      </c>
      <c r="O127" s="454">
        <f t="shared" si="9"/>
        <v>28</v>
      </c>
      <c r="R127" s="56"/>
      <c r="S127" s="223"/>
      <c r="T127" s="223"/>
    </row>
    <row r="128" ht="15.75" customHeight="1">
      <c r="A128" s="48">
        <v>114.0</v>
      </c>
      <c r="B128" s="41" t="s">
        <v>366</v>
      </c>
      <c r="C128" s="42" t="s">
        <v>367</v>
      </c>
      <c r="D128" s="43" t="s">
        <v>368</v>
      </c>
      <c r="E128" s="606">
        <v>15.0</v>
      </c>
      <c r="F128" s="607">
        <f t="shared" si="1"/>
        <v>7.5</v>
      </c>
      <c r="G128" s="608">
        <v>20.0</v>
      </c>
      <c r="H128" s="240">
        <f t="shared" si="6"/>
        <v>10</v>
      </c>
      <c r="I128" s="237">
        <v>3.0</v>
      </c>
      <c r="J128" s="609">
        <v>3.0</v>
      </c>
      <c r="K128" s="610">
        <v>76.0</v>
      </c>
      <c r="L128" s="244" t="str">
        <f t="shared" si="7"/>
        <v>1</v>
      </c>
      <c r="M128" s="611">
        <f t="shared" si="8"/>
        <v>24.5</v>
      </c>
      <c r="N128" s="343">
        <f>Incentive!S128</f>
        <v>3</v>
      </c>
      <c r="O128" s="454">
        <f t="shared" si="9"/>
        <v>27.5</v>
      </c>
      <c r="R128" s="56"/>
      <c r="S128" s="223"/>
      <c r="T128" s="223"/>
    </row>
    <row r="129" ht="15.75" customHeight="1">
      <c r="A129" s="20">
        <v>115.0</v>
      </c>
      <c r="B129" s="41" t="s">
        <v>369</v>
      </c>
      <c r="C129" s="42" t="s">
        <v>370</v>
      </c>
      <c r="D129" s="43" t="s">
        <v>371</v>
      </c>
      <c r="E129" s="606">
        <v>15.0</v>
      </c>
      <c r="F129" s="607">
        <f t="shared" si="1"/>
        <v>7.5</v>
      </c>
      <c r="G129" s="608">
        <v>13.0</v>
      </c>
      <c r="H129" s="240">
        <f t="shared" si="6"/>
        <v>6.5</v>
      </c>
      <c r="I129" s="237">
        <v>3.0</v>
      </c>
      <c r="J129" s="609">
        <v>3.0</v>
      </c>
      <c r="K129" s="610">
        <v>79.0</v>
      </c>
      <c r="L129" s="244" t="str">
        <f t="shared" si="7"/>
        <v>1</v>
      </c>
      <c r="M129" s="611">
        <f t="shared" si="8"/>
        <v>21</v>
      </c>
      <c r="N129" s="343">
        <f>Incentive!S129</f>
        <v>3</v>
      </c>
      <c r="O129" s="454">
        <f t="shared" si="9"/>
        <v>24</v>
      </c>
      <c r="R129" s="56"/>
      <c r="S129" s="223"/>
      <c r="T129" s="223"/>
    </row>
    <row r="130" ht="15.75" customHeight="1">
      <c r="A130" s="48">
        <v>116.0</v>
      </c>
      <c r="B130" s="41" t="s">
        <v>372</v>
      </c>
      <c r="C130" s="42" t="s">
        <v>373</v>
      </c>
      <c r="D130" s="43" t="s">
        <v>374</v>
      </c>
      <c r="E130" s="606">
        <v>11.0</v>
      </c>
      <c r="F130" s="607">
        <f t="shared" si="1"/>
        <v>5.5</v>
      </c>
      <c r="G130" s="608">
        <v>17.0</v>
      </c>
      <c r="H130" s="240">
        <f t="shared" si="6"/>
        <v>8.5</v>
      </c>
      <c r="I130" s="237">
        <v>3.0</v>
      </c>
      <c r="J130" s="609">
        <v>3.0</v>
      </c>
      <c r="K130" s="610">
        <v>77.0</v>
      </c>
      <c r="L130" s="244" t="str">
        <f t="shared" si="7"/>
        <v>1</v>
      </c>
      <c r="M130" s="611">
        <f t="shared" si="8"/>
        <v>21</v>
      </c>
      <c r="N130" s="343">
        <f>Incentive!S130</f>
        <v>4</v>
      </c>
      <c r="O130" s="454">
        <f t="shared" si="9"/>
        <v>25</v>
      </c>
      <c r="R130" s="56"/>
      <c r="S130" s="223"/>
      <c r="T130" s="223"/>
    </row>
    <row r="131" ht="15.75" customHeight="1">
      <c r="A131" s="20">
        <v>117.0</v>
      </c>
      <c r="B131" s="41" t="s">
        <v>375</v>
      </c>
      <c r="C131" s="42" t="s">
        <v>376</v>
      </c>
      <c r="D131" s="43" t="s">
        <v>377</v>
      </c>
      <c r="E131" s="606">
        <v>9.0</v>
      </c>
      <c r="F131" s="607">
        <f t="shared" si="1"/>
        <v>4.5</v>
      </c>
      <c r="G131" s="608">
        <v>6.0</v>
      </c>
      <c r="H131" s="240">
        <f t="shared" si="6"/>
        <v>3</v>
      </c>
      <c r="I131" s="237">
        <v>3.0</v>
      </c>
      <c r="J131" s="609">
        <v>3.0</v>
      </c>
      <c r="K131" s="610">
        <v>79.0</v>
      </c>
      <c r="L131" s="244" t="str">
        <f t="shared" si="7"/>
        <v>1</v>
      </c>
      <c r="M131" s="611">
        <f t="shared" si="8"/>
        <v>14.5</v>
      </c>
      <c r="N131" s="343">
        <f>Incentive!S131</f>
        <v>3</v>
      </c>
      <c r="O131" s="454">
        <f t="shared" si="9"/>
        <v>17.5</v>
      </c>
      <c r="R131" s="56"/>
      <c r="S131" s="223"/>
      <c r="T131" s="223"/>
    </row>
    <row r="132" ht="15.75" customHeight="1">
      <c r="A132" s="48">
        <v>118.0</v>
      </c>
      <c r="B132" s="41" t="s">
        <v>378</v>
      </c>
      <c r="C132" s="42" t="s">
        <v>379</v>
      </c>
      <c r="D132" s="43" t="s">
        <v>380</v>
      </c>
      <c r="E132" s="606">
        <v>10.0</v>
      </c>
      <c r="F132" s="607">
        <f t="shared" si="1"/>
        <v>5</v>
      </c>
      <c r="G132" s="608">
        <v>13.0</v>
      </c>
      <c r="H132" s="240">
        <f t="shared" si="6"/>
        <v>6.5</v>
      </c>
      <c r="I132" s="237">
        <v>3.0</v>
      </c>
      <c r="J132" s="609">
        <v>3.0</v>
      </c>
      <c r="K132" s="610">
        <v>77.0</v>
      </c>
      <c r="L132" s="244" t="str">
        <f t="shared" si="7"/>
        <v>1</v>
      </c>
      <c r="M132" s="611">
        <f t="shared" si="8"/>
        <v>18.5</v>
      </c>
      <c r="N132" s="343">
        <f>Incentive!S132</f>
        <v>1</v>
      </c>
      <c r="O132" s="454">
        <f t="shared" si="9"/>
        <v>19.5</v>
      </c>
      <c r="R132" s="56"/>
      <c r="S132" s="223"/>
      <c r="T132" s="223"/>
    </row>
    <row r="133" ht="15.75" customHeight="1">
      <c r="A133" s="20">
        <v>119.0</v>
      </c>
      <c r="B133" s="41" t="s">
        <v>381</v>
      </c>
      <c r="C133" s="42" t="s">
        <v>382</v>
      </c>
      <c r="D133" s="43" t="s">
        <v>383</v>
      </c>
      <c r="E133" s="606">
        <v>16.0</v>
      </c>
      <c r="F133" s="607">
        <f t="shared" si="1"/>
        <v>8</v>
      </c>
      <c r="G133" s="608">
        <v>19.0</v>
      </c>
      <c r="H133" s="240">
        <f t="shared" si="6"/>
        <v>9.5</v>
      </c>
      <c r="I133" s="237">
        <v>3.0</v>
      </c>
      <c r="J133" s="609">
        <v>3.0</v>
      </c>
      <c r="K133" s="610">
        <v>79.0</v>
      </c>
      <c r="L133" s="244" t="str">
        <f t="shared" si="7"/>
        <v>1</v>
      </c>
      <c r="M133" s="611">
        <f t="shared" si="8"/>
        <v>24.5</v>
      </c>
      <c r="N133" s="343" t="str">
        <f>Incentive!S133</f>
        <v/>
      </c>
      <c r="O133" s="454">
        <f t="shared" si="9"/>
        <v>24.5</v>
      </c>
      <c r="R133" s="56"/>
      <c r="S133" s="223"/>
      <c r="T133" s="223"/>
    </row>
    <row r="134" ht="15.75" customHeight="1">
      <c r="A134" s="48">
        <v>120.0</v>
      </c>
      <c r="B134" s="41" t="s">
        <v>384</v>
      </c>
      <c r="C134" s="42" t="s">
        <v>385</v>
      </c>
      <c r="D134" s="43" t="s">
        <v>386</v>
      </c>
      <c r="E134" s="606">
        <v>6.0</v>
      </c>
      <c r="F134" s="607">
        <f t="shared" si="1"/>
        <v>3</v>
      </c>
      <c r="G134" s="608">
        <v>5.0</v>
      </c>
      <c r="H134" s="240">
        <f t="shared" si="6"/>
        <v>2.5</v>
      </c>
      <c r="I134" s="237">
        <v>3.0</v>
      </c>
      <c r="J134" s="609">
        <v>3.0</v>
      </c>
      <c r="K134" s="610">
        <v>79.0</v>
      </c>
      <c r="L134" s="244" t="str">
        <f t="shared" si="7"/>
        <v>1</v>
      </c>
      <c r="M134" s="611">
        <f t="shared" si="8"/>
        <v>12.5</v>
      </c>
      <c r="N134" s="343" t="str">
        <f>Incentive!S134</f>
        <v/>
      </c>
      <c r="O134" s="454">
        <f t="shared" si="9"/>
        <v>12.5</v>
      </c>
      <c r="R134" s="56"/>
      <c r="S134" s="223"/>
      <c r="T134" s="223"/>
    </row>
    <row r="135" ht="15.75" customHeight="1">
      <c r="A135" s="20">
        <v>121.0</v>
      </c>
      <c r="B135" s="41" t="s">
        <v>387</v>
      </c>
      <c r="C135" s="42" t="s">
        <v>388</v>
      </c>
      <c r="D135" s="43" t="s">
        <v>389</v>
      </c>
      <c r="E135" s="606">
        <v>14.0</v>
      </c>
      <c r="F135" s="607">
        <f t="shared" si="1"/>
        <v>7</v>
      </c>
      <c r="G135" s="608">
        <v>7.0</v>
      </c>
      <c r="H135" s="240">
        <f t="shared" si="6"/>
        <v>3.5</v>
      </c>
      <c r="I135" s="237">
        <v>3.0</v>
      </c>
      <c r="J135" s="609">
        <v>3.0</v>
      </c>
      <c r="K135" s="610">
        <v>80.0</v>
      </c>
      <c r="L135" s="244" t="str">
        <f t="shared" si="7"/>
        <v>1</v>
      </c>
      <c r="M135" s="611">
        <f t="shared" si="8"/>
        <v>17.5</v>
      </c>
      <c r="N135" s="343">
        <f>Incentive!S135</f>
        <v>3</v>
      </c>
      <c r="O135" s="454">
        <f t="shared" si="9"/>
        <v>20.5</v>
      </c>
      <c r="R135" s="56"/>
      <c r="S135" s="223"/>
      <c r="T135" s="223"/>
    </row>
    <row r="136" ht="15.75" customHeight="1">
      <c r="A136" s="48">
        <v>122.0</v>
      </c>
      <c r="B136" s="41" t="s">
        <v>390</v>
      </c>
      <c r="C136" s="42" t="s">
        <v>391</v>
      </c>
      <c r="D136" s="43" t="s">
        <v>392</v>
      </c>
      <c r="E136" s="606">
        <v>10.0</v>
      </c>
      <c r="F136" s="607">
        <f t="shared" si="1"/>
        <v>5</v>
      </c>
      <c r="G136" s="608">
        <v>17.0</v>
      </c>
      <c r="H136" s="240">
        <f t="shared" si="6"/>
        <v>8.5</v>
      </c>
      <c r="I136" s="237">
        <v>3.0</v>
      </c>
      <c r="J136" s="609">
        <v>3.0</v>
      </c>
      <c r="K136" s="610">
        <v>81.0</v>
      </c>
      <c r="L136" s="244" t="str">
        <f t="shared" si="7"/>
        <v>1</v>
      </c>
      <c r="M136" s="611">
        <f t="shared" si="8"/>
        <v>20.5</v>
      </c>
      <c r="N136" s="343">
        <f>Incentive!S136</f>
        <v>1</v>
      </c>
      <c r="O136" s="454">
        <f t="shared" si="9"/>
        <v>21.5</v>
      </c>
      <c r="R136" s="56"/>
      <c r="S136" s="223"/>
      <c r="T136" s="223"/>
    </row>
    <row r="137" ht="15.75" customHeight="1">
      <c r="A137" s="20">
        <v>123.0</v>
      </c>
      <c r="B137" s="41" t="s">
        <v>393</v>
      </c>
      <c r="C137" s="42" t="s">
        <v>394</v>
      </c>
      <c r="D137" s="43" t="s">
        <v>395</v>
      </c>
      <c r="E137" s="606">
        <v>10.0</v>
      </c>
      <c r="F137" s="607">
        <f t="shared" si="1"/>
        <v>5</v>
      </c>
      <c r="G137" s="608">
        <v>17.0</v>
      </c>
      <c r="H137" s="240">
        <f t="shared" si="6"/>
        <v>8.5</v>
      </c>
      <c r="I137" s="237">
        <v>3.0</v>
      </c>
      <c r="J137" s="609">
        <v>3.0</v>
      </c>
      <c r="K137" s="610">
        <v>77.0</v>
      </c>
      <c r="L137" s="244" t="str">
        <f t="shared" si="7"/>
        <v>1</v>
      </c>
      <c r="M137" s="611">
        <f t="shared" si="8"/>
        <v>20.5</v>
      </c>
      <c r="N137" s="343" t="str">
        <f>Incentive!S137</f>
        <v/>
      </c>
      <c r="O137" s="454">
        <f t="shared" si="9"/>
        <v>20.5</v>
      </c>
      <c r="R137" s="56"/>
      <c r="S137" s="223"/>
      <c r="T137" s="223"/>
    </row>
    <row r="138" ht="15.75" customHeight="1">
      <c r="A138" s="48">
        <v>124.0</v>
      </c>
      <c r="B138" s="41" t="s">
        <v>396</v>
      </c>
      <c r="C138" s="42" t="s">
        <v>397</v>
      </c>
      <c r="D138" s="43" t="s">
        <v>398</v>
      </c>
      <c r="E138" s="606">
        <v>13.0</v>
      </c>
      <c r="F138" s="607">
        <f t="shared" si="1"/>
        <v>6.5</v>
      </c>
      <c r="G138" s="608">
        <v>11.0</v>
      </c>
      <c r="H138" s="240">
        <f t="shared" si="6"/>
        <v>5.5</v>
      </c>
      <c r="I138" s="237">
        <v>3.0</v>
      </c>
      <c r="J138" s="609">
        <v>3.0</v>
      </c>
      <c r="K138" s="610">
        <v>79.0</v>
      </c>
      <c r="L138" s="244" t="str">
        <f t="shared" si="7"/>
        <v>1</v>
      </c>
      <c r="M138" s="611">
        <f t="shared" si="8"/>
        <v>19</v>
      </c>
      <c r="N138" s="343">
        <f>Incentive!S138</f>
        <v>3</v>
      </c>
      <c r="O138" s="454">
        <f t="shared" si="9"/>
        <v>22</v>
      </c>
      <c r="R138" s="56"/>
      <c r="S138" s="223"/>
      <c r="T138" s="223"/>
    </row>
    <row r="139" ht="15.75" customHeight="1">
      <c r="A139" s="20">
        <v>125.0</v>
      </c>
      <c r="B139" s="41" t="s">
        <v>399</v>
      </c>
      <c r="C139" s="42" t="s">
        <v>400</v>
      </c>
      <c r="D139" s="43" t="s">
        <v>401</v>
      </c>
      <c r="E139" s="606">
        <v>14.0</v>
      </c>
      <c r="F139" s="607">
        <f t="shared" si="1"/>
        <v>7</v>
      </c>
      <c r="G139" s="608">
        <v>16.0</v>
      </c>
      <c r="H139" s="240">
        <f t="shared" si="6"/>
        <v>8</v>
      </c>
      <c r="I139" s="237">
        <v>3.0</v>
      </c>
      <c r="J139" s="609">
        <v>3.0</v>
      </c>
      <c r="K139" s="610">
        <v>76.0</v>
      </c>
      <c r="L139" s="244" t="str">
        <f t="shared" si="7"/>
        <v>1</v>
      </c>
      <c r="M139" s="611">
        <f t="shared" si="8"/>
        <v>22</v>
      </c>
      <c r="N139" s="343">
        <f>Incentive!S139</f>
        <v>5</v>
      </c>
      <c r="O139" s="454">
        <f t="shared" si="9"/>
        <v>27</v>
      </c>
      <c r="R139" s="56"/>
      <c r="S139" s="223"/>
      <c r="T139" s="223"/>
    </row>
    <row r="140" ht="15.75" customHeight="1">
      <c r="A140" s="48">
        <v>126.0</v>
      </c>
      <c r="B140" s="41" t="s">
        <v>402</v>
      </c>
      <c r="C140" s="42" t="s">
        <v>403</v>
      </c>
      <c r="D140" s="43" t="s">
        <v>404</v>
      </c>
      <c r="E140" s="606">
        <v>22.0</v>
      </c>
      <c r="F140" s="607">
        <f t="shared" si="1"/>
        <v>11</v>
      </c>
      <c r="G140" s="608">
        <v>17.0</v>
      </c>
      <c r="H140" s="240">
        <f t="shared" si="6"/>
        <v>8.5</v>
      </c>
      <c r="I140" s="237">
        <v>3.0</v>
      </c>
      <c r="J140" s="609">
        <v>3.0</v>
      </c>
      <c r="K140" s="610">
        <v>77.0</v>
      </c>
      <c r="L140" s="244" t="str">
        <f t="shared" si="7"/>
        <v>1</v>
      </c>
      <c r="M140" s="611">
        <f t="shared" si="8"/>
        <v>26.5</v>
      </c>
      <c r="N140" s="343">
        <f>Incentive!S140</f>
        <v>2</v>
      </c>
      <c r="O140" s="454">
        <f t="shared" si="9"/>
        <v>28.5</v>
      </c>
      <c r="R140" s="56"/>
      <c r="S140" s="223"/>
      <c r="T140" s="223"/>
    </row>
    <row r="141" ht="15.75" customHeight="1">
      <c r="A141" s="20">
        <v>127.0</v>
      </c>
      <c r="B141" s="41" t="s">
        <v>405</v>
      </c>
      <c r="C141" s="42" t="s">
        <v>406</v>
      </c>
      <c r="D141" s="43" t="s">
        <v>407</v>
      </c>
      <c r="E141" s="606">
        <v>11.0</v>
      </c>
      <c r="F141" s="607">
        <f t="shared" si="1"/>
        <v>5.5</v>
      </c>
      <c r="G141" s="608">
        <v>8.0</v>
      </c>
      <c r="H141" s="240">
        <f t="shared" si="6"/>
        <v>4</v>
      </c>
      <c r="I141" s="237">
        <v>3.0</v>
      </c>
      <c r="J141" s="609">
        <v>3.0</v>
      </c>
      <c r="K141" s="610">
        <v>79.0</v>
      </c>
      <c r="L141" s="244" t="str">
        <f t="shared" si="7"/>
        <v>1</v>
      </c>
      <c r="M141" s="611">
        <f t="shared" si="8"/>
        <v>16.5</v>
      </c>
      <c r="N141" s="343">
        <f>Incentive!S141</f>
        <v>4</v>
      </c>
      <c r="O141" s="454">
        <f t="shared" si="9"/>
        <v>20.5</v>
      </c>
      <c r="R141" s="56"/>
      <c r="S141" s="223"/>
      <c r="T141" s="223"/>
    </row>
    <row r="142" ht="15.75" customHeight="1">
      <c r="A142" s="48">
        <v>128.0</v>
      </c>
      <c r="B142" s="41" t="s">
        <v>408</v>
      </c>
      <c r="C142" s="42" t="s">
        <v>409</v>
      </c>
      <c r="D142" s="43" t="s">
        <v>410</v>
      </c>
      <c r="E142" s="606">
        <v>12.0</v>
      </c>
      <c r="F142" s="607">
        <f t="shared" si="1"/>
        <v>6</v>
      </c>
      <c r="G142" s="608">
        <v>13.0</v>
      </c>
      <c r="H142" s="240">
        <f t="shared" si="6"/>
        <v>6.5</v>
      </c>
      <c r="I142" s="237">
        <v>3.0</v>
      </c>
      <c r="J142" s="609">
        <v>3.0</v>
      </c>
      <c r="K142" s="610">
        <v>76.0</v>
      </c>
      <c r="L142" s="244" t="str">
        <f t="shared" si="7"/>
        <v>1</v>
      </c>
      <c r="M142" s="611">
        <f t="shared" si="8"/>
        <v>19.5</v>
      </c>
      <c r="N142" s="343">
        <f>Incentive!S142</f>
        <v>2</v>
      </c>
      <c r="O142" s="454">
        <f t="shared" si="9"/>
        <v>21.5</v>
      </c>
      <c r="R142" s="56"/>
      <c r="S142" s="223"/>
      <c r="T142" s="223"/>
    </row>
    <row r="143" ht="15.75" customHeight="1">
      <c r="A143" s="20">
        <v>129.0</v>
      </c>
      <c r="B143" s="41" t="s">
        <v>411</v>
      </c>
      <c r="C143" s="42" t="s">
        <v>412</v>
      </c>
      <c r="D143" s="43" t="s">
        <v>413</v>
      </c>
      <c r="E143" s="606">
        <v>21.0</v>
      </c>
      <c r="F143" s="607">
        <f t="shared" si="1"/>
        <v>10.5</v>
      </c>
      <c r="G143" s="608">
        <v>16.0</v>
      </c>
      <c r="H143" s="240">
        <f t="shared" si="6"/>
        <v>8</v>
      </c>
      <c r="I143" s="237">
        <v>3.0</v>
      </c>
      <c r="J143" s="609">
        <v>3.0</v>
      </c>
      <c r="K143" s="610">
        <v>79.0</v>
      </c>
      <c r="L143" s="244" t="str">
        <f t="shared" si="7"/>
        <v>1</v>
      </c>
      <c r="M143" s="611">
        <f t="shared" si="8"/>
        <v>25.5</v>
      </c>
      <c r="N143" s="343" t="str">
        <f>Incentive!S143</f>
        <v/>
      </c>
      <c r="O143" s="454">
        <f t="shared" si="9"/>
        <v>25.5</v>
      </c>
      <c r="R143" s="56"/>
      <c r="S143" s="223"/>
      <c r="T143" s="223"/>
    </row>
    <row r="144" ht="15.75" customHeight="1">
      <c r="A144" s="48">
        <v>130.0</v>
      </c>
      <c r="B144" s="41" t="s">
        <v>414</v>
      </c>
      <c r="C144" s="42" t="s">
        <v>415</v>
      </c>
      <c r="D144" s="43" t="s">
        <v>416</v>
      </c>
      <c r="E144" s="606">
        <v>12.0</v>
      </c>
      <c r="F144" s="607">
        <f t="shared" si="1"/>
        <v>6</v>
      </c>
      <c r="G144" s="608">
        <v>4.0</v>
      </c>
      <c r="H144" s="240">
        <f t="shared" si="6"/>
        <v>2</v>
      </c>
      <c r="I144" s="237">
        <v>3.0</v>
      </c>
      <c r="J144" s="609">
        <v>3.0</v>
      </c>
      <c r="K144" s="610">
        <v>77.0</v>
      </c>
      <c r="L144" s="244" t="str">
        <f t="shared" si="7"/>
        <v>1</v>
      </c>
      <c r="M144" s="611">
        <f t="shared" si="8"/>
        <v>15</v>
      </c>
      <c r="N144" s="343" t="str">
        <f>Incentive!S144</f>
        <v/>
      </c>
      <c r="O144" s="454">
        <f t="shared" si="9"/>
        <v>15</v>
      </c>
      <c r="R144" s="56"/>
      <c r="S144" s="223"/>
      <c r="T144" s="223"/>
    </row>
    <row r="145" ht="15.75" customHeight="1">
      <c r="A145" s="20">
        <v>131.0</v>
      </c>
      <c r="B145" s="41" t="s">
        <v>417</v>
      </c>
      <c r="C145" s="42" t="s">
        <v>418</v>
      </c>
      <c r="D145" s="43" t="s">
        <v>419</v>
      </c>
      <c r="E145" s="606">
        <v>7.0</v>
      </c>
      <c r="F145" s="607">
        <f t="shared" si="1"/>
        <v>3.5</v>
      </c>
      <c r="G145" s="608">
        <v>5.0</v>
      </c>
      <c r="H145" s="240">
        <f t="shared" si="6"/>
        <v>2.5</v>
      </c>
      <c r="I145" s="237">
        <v>3.0</v>
      </c>
      <c r="J145" s="609">
        <v>3.0</v>
      </c>
      <c r="K145" s="612">
        <v>88.8888888888889</v>
      </c>
      <c r="L145" s="244" t="str">
        <f t="shared" si="7"/>
        <v>2</v>
      </c>
      <c r="M145" s="611">
        <f t="shared" si="8"/>
        <v>14</v>
      </c>
      <c r="N145" s="343">
        <f>Incentive!S145</f>
        <v>5</v>
      </c>
      <c r="O145" s="454">
        <f t="shared" si="9"/>
        <v>19</v>
      </c>
      <c r="R145" s="56"/>
      <c r="S145" s="223"/>
      <c r="T145" s="223"/>
    </row>
    <row r="146" ht="15.75" customHeight="1">
      <c r="A146" s="48">
        <v>132.0</v>
      </c>
      <c r="B146" s="41" t="s">
        <v>420</v>
      </c>
      <c r="C146" s="42" t="s">
        <v>421</v>
      </c>
      <c r="D146" s="43" t="s">
        <v>422</v>
      </c>
      <c r="E146" s="606">
        <v>5.0</v>
      </c>
      <c r="F146" s="607">
        <f t="shared" si="1"/>
        <v>2.5</v>
      </c>
      <c r="G146" s="608">
        <v>11.0</v>
      </c>
      <c r="H146" s="240">
        <f t="shared" si="6"/>
        <v>5.5</v>
      </c>
      <c r="I146" s="237">
        <v>3.0</v>
      </c>
      <c r="J146" s="609">
        <v>3.0</v>
      </c>
      <c r="K146" s="610">
        <v>76.0</v>
      </c>
      <c r="L146" s="244" t="str">
        <f t="shared" si="7"/>
        <v>1</v>
      </c>
      <c r="M146" s="611">
        <f t="shared" si="8"/>
        <v>15</v>
      </c>
      <c r="N146" s="343">
        <f>Incentive!S146</f>
        <v>5</v>
      </c>
      <c r="O146" s="454">
        <f t="shared" si="9"/>
        <v>20</v>
      </c>
      <c r="R146" s="56"/>
      <c r="S146" s="223"/>
      <c r="T146" s="223"/>
    </row>
    <row r="147" ht="15.75" customHeight="1">
      <c r="A147" s="20">
        <v>133.0</v>
      </c>
      <c r="B147" s="41" t="s">
        <v>423</v>
      </c>
      <c r="C147" s="42" t="s">
        <v>424</v>
      </c>
      <c r="D147" s="43" t="s">
        <v>425</v>
      </c>
      <c r="E147" s="606">
        <v>11.0</v>
      </c>
      <c r="F147" s="607">
        <f t="shared" si="1"/>
        <v>5.5</v>
      </c>
      <c r="G147" s="608">
        <v>3.0</v>
      </c>
      <c r="H147" s="240">
        <f t="shared" si="6"/>
        <v>1.5</v>
      </c>
      <c r="I147" s="237">
        <v>3.0</v>
      </c>
      <c r="J147" s="609">
        <v>3.0</v>
      </c>
      <c r="K147" s="610">
        <v>78.0</v>
      </c>
      <c r="L147" s="244" t="str">
        <f t="shared" si="7"/>
        <v>1</v>
      </c>
      <c r="M147" s="611">
        <f t="shared" si="8"/>
        <v>14</v>
      </c>
      <c r="N147" s="343">
        <f>Incentive!S147</f>
        <v>4</v>
      </c>
      <c r="O147" s="454">
        <f t="shared" si="9"/>
        <v>18</v>
      </c>
      <c r="R147" s="56"/>
      <c r="S147" s="223"/>
      <c r="T147" s="223"/>
    </row>
    <row r="148" ht="15.75" customHeight="1">
      <c r="A148" s="48">
        <v>134.0</v>
      </c>
      <c r="B148" s="41" t="s">
        <v>426</v>
      </c>
      <c r="C148" s="42" t="s">
        <v>427</v>
      </c>
      <c r="D148" s="43" t="s">
        <v>428</v>
      </c>
      <c r="E148" s="606">
        <v>25.0</v>
      </c>
      <c r="F148" s="607">
        <f t="shared" si="1"/>
        <v>12.5</v>
      </c>
      <c r="G148" s="608">
        <v>20.0</v>
      </c>
      <c r="H148" s="240">
        <f t="shared" si="6"/>
        <v>10</v>
      </c>
      <c r="I148" s="237">
        <v>3.0</v>
      </c>
      <c r="J148" s="609">
        <v>3.0</v>
      </c>
      <c r="K148" s="612">
        <v>83.33333333333334</v>
      </c>
      <c r="L148" s="244" t="str">
        <f t="shared" si="7"/>
        <v>2</v>
      </c>
      <c r="M148" s="611">
        <f t="shared" si="8"/>
        <v>30.5</v>
      </c>
      <c r="N148" s="343">
        <f>Incentive!S148</f>
        <v>3</v>
      </c>
      <c r="O148" s="454">
        <f t="shared" si="9"/>
        <v>33.5</v>
      </c>
      <c r="R148" s="56"/>
      <c r="S148" s="223"/>
      <c r="T148" s="223"/>
    </row>
    <row r="149" ht="15.75" customHeight="1">
      <c r="A149" s="20">
        <v>135.0</v>
      </c>
      <c r="B149" s="41" t="s">
        <v>429</v>
      </c>
      <c r="C149" s="42" t="s">
        <v>430</v>
      </c>
      <c r="D149" s="43" t="s">
        <v>431</v>
      </c>
      <c r="E149" s="606">
        <v>15.0</v>
      </c>
      <c r="F149" s="607">
        <f t="shared" si="1"/>
        <v>7.5</v>
      </c>
      <c r="G149" s="608">
        <v>20.0</v>
      </c>
      <c r="H149" s="240">
        <f t="shared" si="6"/>
        <v>10</v>
      </c>
      <c r="I149" s="237">
        <v>3.0</v>
      </c>
      <c r="J149" s="609">
        <v>3.0</v>
      </c>
      <c r="K149" s="612">
        <v>77.77777777777779</v>
      </c>
      <c r="L149" s="244" t="str">
        <f t="shared" si="7"/>
        <v>1</v>
      </c>
      <c r="M149" s="611">
        <f t="shared" si="8"/>
        <v>24.5</v>
      </c>
      <c r="N149" s="343">
        <f>Incentive!S149</f>
        <v>3</v>
      </c>
      <c r="O149" s="454">
        <f t="shared" si="9"/>
        <v>27.5</v>
      </c>
      <c r="R149" s="56"/>
      <c r="S149" s="223"/>
      <c r="T149" s="223"/>
    </row>
    <row r="150" ht="15.75" customHeight="1">
      <c r="A150" s="48">
        <v>136.0</v>
      </c>
      <c r="B150" s="41" t="s">
        <v>432</v>
      </c>
      <c r="C150" s="42" t="s">
        <v>433</v>
      </c>
      <c r="D150" s="43" t="s">
        <v>434</v>
      </c>
      <c r="E150" s="606">
        <v>13.0</v>
      </c>
      <c r="F150" s="607">
        <f t="shared" si="1"/>
        <v>6.5</v>
      </c>
      <c r="G150" s="608">
        <v>12.0</v>
      </c>
      <c r="H150" s="240">
        <f t="shared" si="6"/>
        <v>6</v>
      </c>
      <c r="I150" s="237">
        <v>3.0</v>
      </c>
      <c r="J150" s="609">
        <v>3.0</v>
      </c>
      <c r="K150" s="610">
        <v>78.0</v>
      </c>
      <c r="L150" s="244" t="str">
        <f t="shared" si="7"/>
        <v>1</v>
      </c>
      <c r="M150" s="611">
        <f t="shared" si="8"/>
        <v>19.5</v>
      </c>
      <c r="N150" s="343">
        <f>Incentive!S150</f>
        <v>3</v>
      </c>
      <c r="O150" s="454">
        <f t="shared" si="9"/>
        <v>22.5</v>
      </c>
      <c r="R150" s="56"/>
      <c r="S150" s="223"/>
      <c r="T150" s="223"/>
    </row>
    <row r="151" ht="15.75" customHeight="1">
      <c r="A151" s="20">
        <v>137.0</v>
      </c>
      <c r="B151" s="41" t="s">
        <v>435</v>
      </c>
      <c r="C151" s="42" t="s">
        <v>436</v>
      </c>
      <c r="D151" s="43" t="s">
        <v>437</v>
      </c>
      <c r="E151" s="606">
        <v>11.0</v>
      </c>
      <c r="F151" s="607">
        <f t="shared" si="1"/>
        <v>5.5</v>
      </c>
      <c r="G151" s="608">
        <v>22.0</v>
      </c>
      <c r="H151" s="240">
        <f t="shared" si="6"/>
        <v>11</v>
      </c>
      <c r="I151" s="237">
        <v>3.0</v>
      </c>
      <c r="J151" s="609">
        <v>3.0</v>
      </c>
      <c r="K151" s="610">
        <v>79.0</v>
      </c>
      <c r="L151" s="244" t="str">
        <f t="shared" si="7"/>
        <v>1</v>
      </c>
      <c r="M151" s="611">
        <f t="shared" si="8"/>
        <v>23.5</v>
      </c>
      <c r="N151" s="343">
        <f>Incentive!S151</f>
        <v>3</v>
      </c>
      <c r="O151" s="454">
        <f t="shared" si="9"/>
        <v>26.5</v>
      </c>
      <c r="R151" s="56"/>
      <c r="S151" s="223"/>
      <c r="T151" s="223"/>
    </row>
    <row r="152" ht="15.75" customHeight="1">
      <c r="A152" s="48">
        <v>138.0</v>
      </c>
      <c r="B152" s="41" t="s">
        <v>438</v>
      </c>
      <c r="C152" s="42" t="s">
        <v>439</v>
      </c>
      <c r="D152" s="43" t="s">
        <v>440</v>
      </c>
      <c r="E152" s="606">
        <v>12.0</v>
      </c>
      <c r="F152" s="607">
        <f t="shared" si="1"/>
        <v>6</v>
      </c>
      <c r="G152" s="608">
        <v>14.0</v>
      </c>
      <c r="H152" s="240">
        <f t="shared" si="6"/>
        <v>7</v>
      </c>
      <c r="I152" s="237">
        <v>3.0</v>
      </c>
      <c r="J152" s="609">
        <v>3.0</v>
      </c>
      <c r="K152" s="610">
        <v>80.0</v>
      </c>
      <c r="L152" s="244" t="str">
        <f t="shared" si="7"/>
        <v>1</v>
      </c>
      <c r="M152" s="611">
        <f t="shared" si="8"/>
        <v>20</v>
      </c>
      <c r="N152" s="343">
        <f>Incentive!S152</f>
        <v>1</v>
      </c>
      <c r="O152" s="454">
        <f t="shared" si="9"/>
        <v>21</v>
      </c>
      <c r="R152" s="56"/>
      <c r="S152" s="223"/>
      <c r="T152" s="223"/>
    </row>
    <row r="153" ht="15.75" customHeight="1">
      <c r="A153" s="20">
        <v>139.0</v>
      </c>
      <c r="B153" s="41" t="s">
        <v>441</v>
      </c>
      <c r="C153" s="42" t="s">
        <v>442</v>
      </c>
      <c r="D153" s="43" t="s">
        <v>443</v>
      </c>
      <c r="E153" s="606">
        <v>2.0</v>
      </c>
      <c r="F153" s="607">
        <f t="shared" si="1"/>
        <v>1</v>
      </c>
      <c r="G153" s="608">
        <v>13.0</v>
      </c>
      <c r="H153" s="240">
        <f t="shared" si="6"/>
        <v>6.5</v>
      </c>
      <c r="I153" s="237">
        <v>3.0</v>
      </c>
      <c r="J153" s="609">
        <v>3.0</v>
      </c>
      <c r="K153" s="610">
        <v>81.0</v>
      </c>
      <c r="L153" s="244" t="str">
        <f t="shared" si="7"/>
        <v>1</v>
      </c>
      <c r="M153" s="611">
        <f t="shared" si="8"/>
        <v>14.5</v>
      </c>
      <c r="N153" s="343">
        <f>Incentive!S153</f>
        <v>3</v>
      </c>
      <c r="O153" s="454">
        <f t="shared" si="9"/>
        <v>17.5</v>
      </c>
      <c r="R153" s="56"/>
      <c r="S153" s="223"/>
      <c r="T153" s="223"/>
    </row>
    <row r="154" ht="15.75" customHeight="1">
      <c r="A154" s="48">
        <v>140.0</v>
      </c>
      <c r="B154" s="41" t="s">
        <v>444</v>
      </c>
      <c r="C154" s="42" t="s">
        <v>445</v>
      </c>
      <c r="D154" s="43" t="s">
        <v>446</v>
      </c>
      <c r="E154" s="606">
        <v>10.0</v>
      </c>
      <c r="F154" s="607">
        <f t="shared" si="1"/>
        <v>5</v>
      </c>
      <c r="G154" s="608">
        <v>19.0</v>
      </c>
      <c r="H154" s="240">
        <f t="shared" si="6"/>
        <v>9.5</v>
      </c>
      <c r="I154" s="237">
        <v>3.0</v>
      </c>
      <c r="J154" s="609">
        <v>3.0</v>
      </c>
      <c r="K154" s="612">
        <v>85.18518518518518</v>
      </c>
      <c r="L154" s="244" t="str">
        <f t="shared" si="7"/>
        <v>2</v>
      </c>
      <c r="M154" s="611">
        <f t="shared" si="8"/>
        <v>22.5</v>
      </c>
      <c r="N154" s="343">
        <f>Incentive!S154</f>
        <v>5</v>
      </c>
      <c r="O154" s="454">
        <f t="shared" si="9"/>
        <v>27.5</v>
      </c>
      <c r="R154" s="56"/>
      <c r="S154" s="223"/>
      <c r="T154" s="223"/>
    </row>
    <row r="155" ht="15.75" customHeight="1">
      <c r="A155" s="20">
        <v>141.0</v>
      </c>
      <c r="B155" s="41" t="s">
        <v>447</v>
      </c>
      <c r="C155" s="42" t="s">
        <v>448</v>
      </c>
      <c r="D155" s="43" t="s">
        <v>449</v>
      </c>
      <c r="E155" s="606">
        <v>19.0</v>
      </c>
      <c r="F155" s="607">
        <f t="shared" si="1"/>
        <v>9.5</v>
      </c>
      <c r="G155" s="608">
        <v>22.0</v>
      </c>
      <c r="H155" s="240">
        <f t="shared" si="6"/>
        <v>11</v>
      </c>
      <c r="I155" s="237">
        <v>3.0</v>
      </c>
      <c r="J155" s="609">
        <v>3.0</v>
      </c>
      <c r="K155" s="610">
        <v>77.0</v>
      </c>
      <c r="L155" s="244" t="str">
        <f t="shared" si="7"/>
        <v>1</v>
      </c>
      <c r="M155" s="611">
        <f t="shared" si="8"/>
        <v>27.5</v>
      </c>
      <c r="N155" s="343">
        <f>Incentive!S155</f>
        <v>3</v>
      </c>
      <c r="O155" s="454">
        <f t="shared" si="9"/>
        <v>30.5</v>
      </c>
      <c r="R155" s="56"/>
      <c r="S155" s="223"/>
      <c r="T155" s="223"/>
    </row>
    <row r="156" ht="15.75" customHeight="1">
      <c r="A156" s="48">
        <v>142.0</v>
      </c>
      <c r="B156" s="41" t="s">
        <v>450</v>
      </c>
      <c r="C156" s="42" t="s">
        <v>451</v>
      </c>
      <c r="D156" s="43" t="s">
        <v>452</v>
      </c>
      <c r="E156" s="606">
        <v>12.0</v>
      </c>
      <c r="F156" s="607">
        <f t="shared" si="1"/>
        <v>6</v>
      </c>
      <c r="G156" s="608">
        <v>21.0</v>
      </c>
      <c r="H156" s="240">
        <f t="shared" si="6"/>
        <v>10.5</v>
      </c>
      <c r="I156" s="237">
        <v>3.0</v>
      </c>
      <c r="J156" s="609">
        <v>3.0</v>
      </c>
      <c r="K156" s="610">
        <v>79.0</v>
      </c>
      <c r="L156" s="244" t="str">
        <f t="shared" si="7"/>
        <v>1</v>
      </c>
      <c r="M156" s="611">
        <f t="shared" si="8"/>
        <v>23.5</v>
      </c>
      <c r="N156" s="343">
        <f>Incentive!S156</f>
        <v>3</v>
      </c>
      <c r="O156" s="454">
        <f t="shared" si="9"/>
        <v>26.5</v>
      </c>
      <c r="R156" s="56"/>
      <c r="S156" s="223"/>
      <c r="T156" s="223"/>
    </row>
    <row r="157" ht="15.75" customHeight="1">
      <c r="A157" s="20">
        <v>143.0</v>
      </c>
      <c r="B157" s="41" t="s">
        <v>453</v>
      </c>
      <c r="C157" s="42" t="s">
        <v>454</v>
      </c>
      <c r="D157" s="43" t="s">
        <v>455</v>
      </c>
      <c r="E157" s="606">
        <v>21.0</v>
      </c>
      <c r="F157" s="607">
        <f t="shared" si="1"/>
        <v>10.5</v>
      </c>
      <c r="G157" s="608">
        <v>19.0</v>
      </c>
      <c r="H157" s="240">
        <f t="shared" si="6"/>
        <v>9.5</v>
      </c>
      <c r="I157" s="237">
        <v>3.0</v>
      </c>
      <c r="J157" s="609">
        <v>3.0</v>
      </c>
      <c r="K157" s="612">
        <v>81.48148148148148</v>
      </c>
      <c r="L157" s="244" t="str">
        <f t="shared" si="7"/>
        <v>1</v>
      </c>
      <c r="M157" s="611">
        <f t="shared" si="8"/>
        <v>27</v>
      </c>
      <c r="N157" s="343" t="str">
        <f>Incentive!S157</f>
        <v/>
      </c>
      <c r="O157" s="454">
        <f t="shared" si="9"/>
        <v>27</v>
      </c>
      <c r="R157" s="56"/>
      <c r="S157" s="223"/>
      <c r="T157" s="223"/>
    </row>
    <row r="158" ht="15.75" customHeight="1">
      <c r="A158" s="48">
        <v>144.0</v>
      </c>
      <c r="B158" s="41" t="s">
        <v>456</v>
      </c>
      <c r="C158" s="42" t="s">
        <v>457</v>
      </c>
      <c r="D158" s="43" t="s">
        <v>458</v>
      </c>
      <c r="E158" s="606">
        <v>16.0</v>
      </c>
      <c r="F158" s="607">
        <f t="shared" si="1"/>
        <v>8</v>
      </c>
      <c r="G158" s="608">
        <v>17.0</v>
      </c>
      <c r="H158" s="240">
        <f t="shared" si="6"/>
        <v>8.5</v>
      </c>
      <c r="I158" s="237">
        <v>3.0</v>
      </c>
      <c r="J158" s="609">
        <v>3.0</v>
      </c>
      <c r="K158" s="610">
        <v>76.0</v>
      </c>
      <c r="L158" s="244" t="str">
        <f t="shared" si="7"/>
        <v>1</v>
      </c>
      <c r="M158" s="611">
        <f t="shared" si="8"/>
        <v>23.5</v>
      </c>
      <c r="N158" s="343">
        <f>Incentive!S158</f>
        <v>5</v>
      </c>
      <c r="O158" s="454">
        <f t="shared" si="9"/>
        <v>28.5</v>
      </c>
      <c r="R158" s="56"/>
      <c r="S158" s="223"/>
      <c r="T158" s="223"/>
    </row>
    <row r="159" ht="15.75" customHeight="1">
      <c r="A159" s="20">
        <v>145.0</v>
      </c>
      <c r="B159" s="41" t="s">
        <v>459</v>
      </c>
      <c r="C159" s="42" t="s">
        <v>460</v>
      </c>
      <c r="D159" s="43" t="s">
        <v>461</v>
      </c>
      <c r="E159" s="606">
        <v>7.0</v>
      </c>
      <c r="F159" s="607">
        <f t="shared" si="1"/>
        <v>3.5</v>
      </c>
      <c r="G159" s="608">
        <v>10.0</v>
      </c>
      <c r="H159" s="240">
        <f t="shared" si="6"/>
        <v>5</v>
      </c>
      <c r="I159" s="237">
        <v>3.0</v>
      </c>
      <c r="J159" s="609">
        <v>3.0</v>
      </c>
      <c r="K159" s="610">
        <v>77.0</v>
      </c>
      <c r="L159" s="244" t="str">
        <f t="shared" si="7"/>
        <v>1</v>
      </c>
      <c r="M159" s="611">
        <f t="shared" si="8"/>
        <v>15.5</v>
      </c>
      <c r="N159" s="343" t="str">
        <f>Incentive!S159</f>
        <v/>
      </c>
      <c r="O159" s="454">
        <f t="shared" si="9"/>
        <v>15.5</v>
      </c>
      <c r="R159" s="56"/>
      <c r="S159" s="223"/>
      <c r="T159" s="223"/>
    </row>
    <row r="160" ht="15.75" customHeight="1">
      <c r="A160" s="48">
        <v>146.0</v>
      </c>
      <c r="B160" s="41" t="s">
        <v>462</v>
      </c>
      <c r="C160" s="42" t="s">
        <v>463</v>
      </c>
      <c r="D160" s="43" t="s">
        <v>464</v>
      </c>
      <c r="E160" s="606">
        <v>9.0</v>
      </c>
      <c r="F160" s="607">
        <f t="shared" si="1"/>
        <v>4.5</v>
      </c>
      <c r="G160" s="608">
        <v>17.0</v>
      </c>
      <c r="H160" s="240">
        <f t="shared" si="6"/>
        <v>8.5</v>
      </c>
      <c r="I160" s="237">
        <v>3.0</v>
      </c>
      <c r="J160" s="609">
        <v>3.0</v>
      </c>
      <c r="K160" s="610">
        <v>79.0</v>
      </c>
      <c r="L160" s="244" t="str">
        <f t="shared" si="7"/>
        <v>1</v>
      </c>
      <c r="M160" s="611">
        <f t="shared" si="8"/>
        <v>20</v>
      </c>
      <c r="N160" s="343">
        <f>Incentive!S160</f>
        <v>3</v>
      </c>
      <c r="O160" s="454">
        <f t="shared" si="9"/>
        <v>23</v>
      </c>
      <c r="R160" s="56"/>
      <c r="S160" s="223"/>
      <c r="T160" s="223"/>
    </row>
    <row r="161" ht="15.75" customHeight="1">
      <c r="A161" s="20">
        <v>147.0</v>
      </c>
      <c r="B161" s="41" t="s">
        <v>465</v>
      </c>
      <c r="C161" s="42" t="s">
        <v>466</v>
      </c>
      <c r="D161" s="43" t="s">
        <v>467</v>
      </c>
      <c r="E161" s="606">
        <v>5.0</v>
      </c>
      <c r="F161" s="607">
        <f t="shared" si="1"/>
        <v>2.5</v>
      </c>
      <c r="G161" s="608">
        <v>17.0</v>
      </c>
      <c r="H161" s="240">
        <f t="shared" si="6"/>
        <v>8.5</v>
      </c>
      <c r="I161" s="237">
        <v>3.0</v>
      </c>
      <c r="J161" s="609">
        <v>3.0</v>
      </c>
      <c r="K161" s="610">
        <v>78.0</v>
      </c>
      <c r="L161" s="244" t="str">
        <f t="shared" si="7"/>
        <v>1</v>
      </c>
      <c r="M161" s="611">
        <f t="shared" si="8"/>
        <v>18</v>
      </c>
      <c r="N161" s="343">
        <f>Incentive!S161</f>
        <v>4</v>
      </c>
      <c r="O161" s="454">
        <f t="shared" si="9"/>
        <v>22</v>
      </c>
      <c r="R161" s="56"/>
      <c r="S161" s="223"/>
      <c r="T161" s="223"/>
    </row>
    <row r="162" ht="15.75" customHeight="1">
      <c r="A162" s="48">
        <v>148.0</v>
      </c>
      <c r="B162" s="41" t="s">
        <v>468</v>
      </c>
      <c r="C162" s="42" t="s">
        <v>469</v>
      </c>
      <c r="D162" s="43" t="s">
        <v>470</v>
      </c>
      <c r="E162" s="606">
        <v>17.0</v>
      </c>
      <c r="F162" s="607">
        <f t="shared" si="1"/>
        <v>8.5</v>
      </c>
      <c r="G162" s="608">
        <v>20.0</v>
      </c>
      <c r="H162" s="240">
        <f t="shared" si="6"/>
        <v>10</v>
      </c>
      <c r="I162" s="237">
        <v>3.0</v>
      </c>
      <c r="J162" s="609">
        <v>3.0</v>
      </c>
      <c r="K162" s="610">
        <v>77.0</v>
      </c>
      <c r="L162" s="244" t="str">
        <f t="shared" si="7"/>
        <v>1</v>
      </c>
      <c r="M162" s="611">
        <f t="shared" si="8"/>
        <v>25.5</v>
      </c>
      <c r="N162" s="343" t="str">
        <f>Incentive!S162</f>
        <v/>
      </c>
      <c r="O162" s="454">
        <f t="shared" si="9"/>
        <v>25.5</v>
      </c>
      <c r="R162" s="56"/>
      <c r="S162" s="223"/>
      <c r="T162" s="223"/>
    </row>
    <row r="163" ht="15.75" customHeight="1">
      <c r="A163" s="20">
        <v>149.0</v>
      </c>
      <c r="B163" s="41" t="s">
        <v>471</v>
      </c>
      <c r="C163" s="42" t="s">
        <v>472</v>
      </c>
      <c r="D163" s="43" t="s">
        <v>473</v>
      </c>
      <c r="E163" s="606">
        <v>13.0</v>
      </c>
      <c r="F163" s="607">
        <f t="shared" si="1"/>
        <v>6.5</v>
      </c>
      <c r="G163" s="608">
        <v>18.0</v>
      </c>
      <c r="H163" s="240">
        <f t="shared" si="6"/>
        <v>9</v>
      </c>
      <c r="I163" s="237">
        <v>3.0</v>
      </c>
      <c r="J163" s="609">
        <v>3.0</v>
      </c>
      <c r="K163" s="610">
        <v>76.0</v>
      </c>
      <c r="L163" s="244" t="str">
        <f t="shared" si="7"/>
        <v>1</v>
      </c>
      <c r="M163" s="611">
        <f t="shared" si="8"/>
        <v>22.5</v>
      </c>
      <c r="N163" s="343">
        <f>Incentive!S163</f>
        <v>5</v>
      </c>
      <c r="O163" s="454">
        <f t="shared" si="9"/>
        <v>27.5</v>
      </c>
      <c r="R163" s="56"/>
      <c r="S163" s="223"/>
      <c r="T163" s="223"/>
    </row>
    <row r="164" ht="15.75" customHeight="1">
      <c r="A164" s="48">
        <v>150.0</v>
      </c>
      <c r="B164" s="41" t="s">
        <v>474</v>
      </c>
      <c r="C164" s="42" t="s">
        <v>475</v>
      </c>
      <c r="D164" s="43" t="s">
        <v>476</v>
      </c>
      <c r="E164" s="606">
        <v>15.0</v>
      </c>
      <c r="F164" s="607">
        <f t="shared" si="1"/>
        <v>7.5</v>
      </c>
      <c r="G164" s="608">
        <v>17.0</v>
      </c>
      <c r="H164" s="240">
        <f t="shared" si="6"/>
        <v>8.5</v>
      </c>
      <c r="I164" s="237">
        <v>3.0</v>
      </c>
      <c r="J164" s="609">
        <v>3.0</v>
      </c>
      <c r="K164" s="610">
        <v>76.0</v>
      </c>
      <c r="L164" s="244" t="str">
        <f t="shared" si="7"/>
        <v>1</v>
      </c>
      <c r="M164" s="611">
        <f t="shared" si="8"/>
        <v>23</v>
      </c>
      <c r="N164" s="343">
        <f>Incentive!S164</f>
        <v>3</v>
      </c>
      <c r="O164" s="454">
        <f t="shared" si="9"/>
        <v>26</v>
      </c>
      <c r="R164" s="56"/>
      <c r="S164" s="223"/>
      <c r="T164" s="223"/>
    </row>
    <row r="165" ht="15.75" customHeight="1">
      <c r="A165" s="20">
        <v>151.0</v>
      </c>
      <c r="B165" s="41" t="s">
        <v>477</v>
      </c>
      <c r="C165" s="42" t="s">
        <v>478</v>
      </c>
      <c r="D165" s="43" t="s">
        <v>479</v>
      </c>
      <c r="E165" s="606">
        <v>27.0</v>
      </c>
      <c r="F165" s="607">
        <f t="shared" si="1"/>
        <v>13.5</v>
      </c>
      <c r="G165" s="608">
        <v>22.0</v>
      </c>
      <c r="H165" s="240">
        <f t="shared" si="6"/>
        <v>11</v>
      </c>
      <c r="I165" s="237">
        <v>3.0</v>
      </c>
      <c r="J165" s="609">
        <v>3.0</v>
      </c>
      <c r="K165" s="612">
        <v>87.03703703703702</v>
      </c>
      <c r="L165" s="244" t="str">
        <f t="shared" si="7"/>
        <v>2</v>
      </c>
      <c r="M165" s="611">
        <f t="shared" si="8"/>
        <v>32.5</v>
      </c>
      <c r="N165" s="343">
        <f>Incentive!S165</f>
        <v>5</v>
      </c>
      <c r="O165" s="454">
        <f t="shared" si="9"/>
        <v>37.5</v>
      </c>
      <c r="R165" s="56"/>
      <c r="S165" s="223"/>
      <c r="T165" s="223"/>
    </row>
    <row r="166" ht="15.75" customHeight="1">
      <c r="A166" s="48">
        <v>152.0</v>
      </c>
      <c r="B166" s="41" t="s">
        <v>480</v>
      </c>
      <c r="C166" s="42" t="s">
        <v>481</v>
      </c>
      <c r="D166" s="43" t="s">
        <v>482</v>
      </c>
      <c r="E166" s="606">
        <v>15.0</v>
      </c>
      <c r="F166" s="607">
        <f t="shared" si="1"/>
        <v>7.5</v>
      </c>
      <c r="G166" s="608">
        <v>17.0</v>
      </c>
      <c r="H166" s="240">
        <f t="shared" si="6"/>
        <v>8.5</v>
      </c>
      <c r="I166" s="237">
        <v>3.0</v>
      </c>
      <c r="J166" s="609">
        <v>3.0</v>
      </c>
      <c r="K166" s="610">
        <v>79.0</v>
      </c>
      <c r="L166" s="244" t="str">
        <f t="shared" si="7"/>
        <v>1</v>
      </c>
      <c r="M166" s="611">
        <f t="shared" si="8"/>
        <v>23</v>
      </c>
      <c r="N166" s="343">
        <f>Incentive!S166</f>
        <v>5</v>
      </c>
      <c r="O166" s="454">
        <f t="shared" si="9"/>
        <v>28</v>
      </c>
      <c r="R166" s="56"/>
      <c r="S166" s="223"/>
      <c r="T166" s="223"/>
    </row>
    <row r="167" ht="15.75" customHeight="1">
      <c r="A167" s="20">
        <v>153.0</v>
      </c>
      <c r="B167" s="41" t="s">
        <v>483</v>
      </c>
      <c r="C167" s="42" t="s">
        <v>484</v>
      </c>
      <c r="D167" s="43" t="s">
        <v>485</v>
      </c>
      <c r="E167" s="606">
        <v>9.0</v>
      </c>
      <c r="F167" s="607">
        <f t="shared" si="1"/>
        <v>4.5</v>
      </c>
      <c r="G167" s="608">
        <v>10.0</v>
      </c>
      <c r="H167" s="240">
        <f t="shared" si="6"/>
        <v>5</v>
      </c>
      <c r="I167" s="237">
        <v>3.0</v>
      </c>
      <c r="J167" s="609">
        <v>3.0</v>
      </c>
      <c r="K167" s="610">
        <v>78.0</v>
      </c>
      <c r="L167" s="244" t="str">
        <f t="shared" si="7"/>
        <v>1</v>
      </c>
      <c r="M167" s="611">
        <f t="shared" si="8"/>
        <v>16.5</v>
      </c>
      <c r="N167" s="343" t="str">
        <f>Incentive!S167</f>
        <v/>
      </c>
      <c r="O167" s="454">
        <f t="shared" si="9"/>
        <v>16.5</v>
      </c>
      <c r="R167" s="56"/>
      <c r="S167" s="223"/>
      <c r="T167" s="223"/>
    </row>
    <row r="168" ht="15.75" customHeight="1">
      <c r="A168" s="48">
        <v>154.0</v>
      </c>
      <c r="B168" s="41" t="s">
        <v>486</v>
      </c>
      <c r="C168" s="42" t="s">
        <v>487</v>
      </c>
      <c r="D168" s="43" t="s">
        <v>488</v>
      </c>
      <c r="E168" s="606">
        <v>9.0</v>
      </c>
      <c r="F168" s="607">
        <f t="shared" si="1"/>
        <v>4.5</v>
      </c>
      <c r="G168" s="608">
        <v>13.0</v>
      </c>
      <c r="H168" s="240">
        <f t="shared" si="6"/>
        <v>6.5</v>
      </c>
      <c r="I168" s="237">
        <v>0.0</v>
      </c>
      <c r="J168" s="609">
        <v>3.0</v>
      </c>
      <c r="K168" s="610">
        <v>79.0</v>
      </c>
      <c r="L168" s="244" t="str">
        <f t="shared" si="7"/>
        <v>1</v>
      </c>
      <c r="M168" s="611">
        <f t="shared" si="8"/>
        <v>15</v>
      </c>
      <c r="N168" s="343">
        <f>Incentive!S168</f>
        <v>5</v>
      </c>
      <c r="O168" s="454">
        <f t="shared" si="9"/>
        <v>20</v>
      </c>
      <c r="R168" s="56"/>
      <c r="S168" s="223"/>
      <c r="T168" s="223"/>
    </row>
    <row r="169" ht="15.75" customHeight="1">
      <c r="A169" s="20">
        <v>155.0</v>
      </c>
      <c r="B169" s="41" t="s">
        <v>489</v>
      </c>
      <c r="C169" s="42" t="s">
        <v>490</v>
      </c>
      <c r="D169" s="43" t="s">
        <v>491</v>
      </c>
      <c r="E169" s="606">
        <v>17.0</v>
      </c>
      <c r="F169" s="607">
        <f t="shared" si="1"/>
        <v>8.5</v>
      </c>
      <c r="G169" s="608">
        <v>18.0</v>
      </c>
      <c r="H169" s="240">
        <f t="shared" si="6"/>
        <v>9</v>
      </c>
      <c r="I169" s="235">
        <v>3.0</v>
      </c>
      <c r="J169" s="609">
        <v>3.0</v>
      </c>
      <c r="K169" s="610">
        <v>77.0</v>
      </c>
      <c r="L169" s="244" t="str">
        <f t="shared" si="7"/>
        <v>1</v>
      </c>
      <c r="M169" s="611">
        <f t="shared" si="8"/>
        <v>24.5</v>
      </c>
      <c r="N169" s="343" t="str">
        <f>Incentive!S169</f>
        <v/>
      </c>
      <c r="O169" s="454">
        <f t="shared" si="9"/>
        <v>24.5</v>
      </c>
      <c r="R169" s="56"/>
      <c r="S169" s="223"/>
      <c r="T169" s="223"/>
    </row>
    <row r="170" ht="15.75" customHeight="1">
      <c r="A170" s="48">
        <v>156.0</v>
      </c>
      <c r="B170" s="41" t="s">
        <v>492</v>
      </c>
      <c r="C170" s="42" t="s">
        <v>493</v>
      </c>
      <c r="D170" s="43" t="s">
        <v>494</v>
      </c>
      <c r="E170" s="606">
        <v>8.0</v>
      </c>
      <c r="F170" s="607">
        <f t="shared" si="1"/>
        <v>4</v>
      </c>
      <c r="G170" s="608">
        <v>20.0</v>
      </c>
      <c r="H170" s="240">
        <f t="shared" si="6"/>
        <v>10</v>
      </c>
      <c r="I170" s="235">
        <v>3.0</v>
      </c>
      <c r="J170" s="609">
        <v>3.0</v>
      </c>
      <c r="K170" s="610">
        <v>79.0</v>
      </c>
      <c r="L170" s="244" t="str">
        <f t="shared" si="7"/>
        <v>1</v>
      </c>
      <c r="M170" s="611">
        <f t="shared" si="8"/>
        <v>21</v>
      </c>
      <c r="N170" s="343">
        <f>Incentive!S170</f>
        <v>2</v>
      </c>
      <c r="O170" s="454">
        <f t="shared" si="9"/>
        <v>23</v>
      </c>
      <c r="R170" s="56"/>
      <c r="S170" s="223"/>
      <c r="T170" s="223"/>
    </row>
    <row r="171" ht="15.75" customHeight="1">
      <c r="A171" s="20">
        <v>157.0</v>
      </c>
      <c r="B171" s="41" t="s">
        <v>495</v>
      </c>
      <c r="C171" s="42" t="s">
        <v>496</v>
      </c>
      <c r="D171" s="43" t="s">
        <v>497</v>
      </c>
      <c r="E171" s="606">
        <v>5.0</v>
      </c>
      <c r="F171" s="607">
        <f t="shared" si="1"/>
        <v>2.5</v>
      </c>
      <c r="G171" s="608">
        <v>17.0</v>
      </c>
      <c r="H171" s="240">
        <f t="shared" si="6"/>
        <v>8.5</v>
      </c>
      <c r="I171" s="235">
        <v>3.0</v>
      </c>
      <c r="J171" s="609">
        <v>3.0</v>
      </c>
      <c r="K171" s="610">
        <v>77.0</v>
      </c>
      <c r="L171" s="244" t="str">
        <f t="shared" si="7"/>
        <v>1</v>
      </c>
      <c r="M171" s="611">
        <f t="shared" si="8"/>
        <v>18</v>
      </c>
      <c r="N171" s="343">
        <f>Incentive!S171</f>
        <v>3</v>
      </c>
      <c r="O171" s="454">
        <f t="shared" si="9"/>
        <v>21</v>
      </c>
      <c r="R171" s="56"/>
      <c r="S171" s="223"/>
      <c r="T171" s="223"/>
    </row>
    <row r="172" ht="15.75" customHeight="1">
      <c r="A172" s="48">
        <v>158.0</v>
      </c>
      <c r="B172" s="41" t="s">
        <v>498</v>
      </c>
      <c r="C172" s="42" t="s">
        <v>499</v>
      </c>
      <c r="D172" s="43" t="s">
        <v>500</v>
      </c>
      <c r="E172" s="606">
        <v>3.0</v>
      </c>
      <c r="F172" s="607">
        <f t="shared" si="1"/>
        <v>1.5</v>
      </c>
      <c r="G172" s="608">
        <v>13.0</v>
      </c>
      <c r="H172" s="240">
        <f t="shared" si="6"/>
        <v>6.5</v>
      </c>
      <c r="I172" s="235">
        <v>3.0</v>
      </c>
      <c r="J172" s="609">
        <v>3.0</v>
      </c>
      <c r="K172" s="610">
        <v>79.0</v>
      </c>
      <c r="L172" s="244" t="str">
        <f t="shared" si="7"/>
        <v>1</v>
      </c>
      <c r="M172" s="611">
        <f t="shared" si="8"/>
        <v>15</v>
      </c>
      <c r="N172" s="343">
        <f>Incentive!S172</f>
        <v>4</v>
      </c>
      <c r="O172" s="454">
        <f t="shared" si="9"/>
        <v>19</v>
      </c>
      <c r="R172" s="56"/>
      <c r="S172" s="223"/>
      <c r="T172" s="223"/>
    </row>
    <row r="173" ht="15.75" customHeight="1">
      <c r="A173" s="20">
        <v>159.0</v>
      </c>
      <c r="B173" s="41" t="s">
        <v>501</v>
      </c>
      <c r="C173" s="42" t="s">
        <v>502</v>
      </c>
      <c r="D173" s="43" t="s">
        <v>503</v>
      </c>
      <c r="E173" s="606">
        <v>14.0</v>
      </c>
      <c r="F173" s="607">
        <f t="shared" si="1"/>
        <v>7</v>
      </c>
      <c r="G173" s="608">
        <v>21.0</v>
      </c>
      <c r="H173" s="240">
        <f t="shared" si="6"/>
        <v>10.5</v>
      </c>
      <c r="I173" s="235">
        <v>3.0</v>
      </c>
      <c r="J173" s="609">
        <v>3.0</v>
      </c>
      <c r="K173" s="612">
        <v>85.18518518518519</v>
      </c>
      <c r="L173" s="244" t="str">
        <f t="shared" si="7"/>
        <v>2</v>
      </c>
      <c r="M173" s="611">
        <f t="shared" si="8"/>
        <v>25.5</v>
      </c>
      <c r="N173" s="343" t="str">
        <f>Incentive!S173</f>
        <v/>
      </c>
      <c r="O173" s="342">
        <f t="shared" si="9"/>
        <v>25.5</v>
      </c>
      <c r="R173" s="56"/>
      <c r="S173" s="223"/>
      <c r="T173" s="223"/>
    </row>
    <row r="174" ht="15.75" customHeight="1">
      <c r="A174" s="48">
        <v>160.0</v>
      </c>
      <c r="B174" s="41" t="s">
        <v>504</v>
      </c>
      <c r="C174" s="35" t="s">
        <v>505</v>
      </c>
      <c r="D174" s="36" t="s">
        <v>506</v>
      </c>
      <c r="E174" s="20">
        <v>11.0</v>
      </c>
      <c r="F174" s="607">
        <f t="shared" si="1"/>
        <v>5.5</v>
      </c>
      <c r="G174" s="20">
        <v>10.0</v>
      </c>
      <c r="H174" s="240">
        <f t="shared" si="6"/>
        <v>5</v>
      </c>
      <c r="I174" s="20">
        <v>3.0</v>
      </c>
      <c r="J174" s="20">
        <v>3.0</v>
      </c>
      <c r="K174" s="20">
        <v>100.0</v>
      </c>
      <c r="L174" s="244" t="str">
        <f t="shared" si="7"/>
        <v>4</v>
      </c>
      <c r="M174" s="611">
        <f t="shared" si="8"/>
        <v>20.5</v>
      </c>
      <c r="N174" s="343">
        <f>Incentive!S174</f>
        <v>3</v>
      </c>
      <c r="O174" s="342">
        <f t="shared" si="9"/>
        <v>23.5</v>
      </c>
      <c r="R174" s="56"/>
      <c r="S174" s="223"/>
      <c r="T174" s="223"/>
    </row>
    <row r="175" ht="15.75" customHeight="1">
      <c r="A175" s="20">
        <v>161.0</v>
      </c>
      <c r="B175" s="41" t="s">
        <v>507</v>
      </c>
      <c r="C175" s="35" t="s">
        <v>508</v>
      </c>
      <c r="D175" s="36" t="s">
        <v>509</v>
      </c>
      <c r="E175" s="20">
        <v>14.0</v>
      </c>
      <c r="F175" s="607">
        <f t="shared" si="1"/>
        <v>7</v>
      </c>
      <c r="G175" s="20">
        <v>4.0</v>
      </c>
      <c r="H175" s="240">
        <f t="shared" si="6"/>
        <v>2</v>
      </c>
      <c r="I175" s="20">
        <v>3.0</v>
      </c>
      <c r="J175" s="20">
        <v>3.0</v>
      </c>
      <c r="K175" s="20">
        <v>100.0</v>
      </c>
      <c r="L175" s="244" t="str">
        <f t="shared" si="7"/>
        <v>4</v>
      </c>
      <c r="M175" s="611">
        <f t="shared" si="8"/>
        <v>19</v>
      </c>
      <c r="N175" s="343">
        <f>Incentive!S175</f>
        <v>5</v>
      </c>
      <c r="O175" s="342">
        <f t="shared" si="9"/>
        <v>24</v>
      </c>
      <c r="R175" s="56"/>
      <c r="S175" s="223"/>
      <c r="T175" s="223"/>
    </row>
    <row r="176" ht="15.75" customHeight="1">
      <c r="A176" s="48">
        <v>162.0</v>
      </c>
      <c r="B176" s="41" t="s">
        <v>510</v>
      </c>
      <c r="C176" s="35" t="s">
        <v>511</v>
      </c>
      <c r="D176" s="36" t="s">
        <v>512</v>
      </c>
      <c r="E176" s="20">
        <v>13.0</v>
      </c>
      <c r="F176" s="607">
        <f t="shared" si="1"/>
        <v>6.5</v>
      </c>
      <c r="G176" s="20">
        <v>8.0</v>
      </c>
      <c r="H176" s="240">
        <f t="shared" si="6"/>
        <v>4</v>
      </c>
      <c r="I176" s="20">
        <v>3.0</v>
      </c>
      <c r="J176" s="20">
        <v>3.0</v>
      </c>
      <c r="K176" s="20">
        <v>100.0</v>
      </c>
      <c r="L176" s="244" t="str">
        <f t="shared" si="7"/>
        <v>4</v>
      </c>
      <c r="M176" s="611">
        <f t="shared" si="8"/>
        <v>20.5</v>
      </c>
      <c r="N176" s="343">
        <f>Incentive!S176</f>
        <v>5</v>
      </c>
      <c r="O176" s="342">
        <f t="shared" si="9"/>
        <v>25.5</v>
      </c>
      <c r="R176" s="56"/>
      <c r="S176" s="223"/>
      <c r="T176" s="223"/>
    </row>
    <row r="177" ht="15.75" customHeight="1">
      <c r="A177" s="20">
        <v>163.0</v>
      </c>
      <c r="B177" s="41" t="s">
        <v>513</v>
      </c>
      <c r="C177" s="35" t="s">
        <v>514</v>
      </c>
      <c r="D177" s="36" t="s">
        <v>515</v>
      </c>
      <c r="E177" s="20">
        <v>8.0</v>
      </c>
      <c r="F177" s="607">
        <f t="shared" si="1"/>
        <v>4</v>
      </c>
      <c r="G177" s="20">
        <v>1.0</v>
      </c>
      <c r="H177" s="240">
        <f t="shared" si="6"/>
        <v>0.5</v>
      </c>
      <c r="I177" s="20">
        <v>3.0</v>
      </c>
      <c r="J177" s="20">
        <v>3.0</v>
      </c>
      <c r="K177" s="20">
        <v>100.0</v>
      </c>
      <c r="L177" s="244" t="str">
        <f t="shared" si="7"/>
        <v>4</v>
      </c>
      <c r="M177" s="611">
        <f t="shared" si="8"/>
        <v>14.5</v>
      </c>
      <c r="N177" s="343">
        <f>Incentive!S177</f>
        <v>5</v>
      </c>
      <c r="O177" s="342">
        <f t="shared" si="9"/>
        <v>19.5</v>
      </c>
      <c r="R177" s="56"/>
      <c r="S177" s="223"/>
      <c r="T177" s="223"/>
    </row>
    <row r="178" ht="15.75" customHeight="1">
      <c r="A178" s="48">
        <v>164.0</v>
      </c>
      <c r="B178" s="41" t="s">
        <v>516</v>
      </c>
      <c r="C178" s="35" t="s">
        <v>517</v>
      </c>
      <c r="D178" s="36" t="s">
        <v>518</v>
      </c>
      <c r="E178" s="20">
        <v>15.0</v>
      </c>
      <c r="F178" s="607">
        <f t="shared" si="1"/>
        <v>7.5</v>
      </c>
      <c r="G178" s="20">
        <v>3.0</v>
      </c>
      <c r="H178" s="240">
        <f t="shared" si="6"/>
        <v>1.5</v>
      </c>
      <c r="I178" s="20">
        <v>3.0</v>
      </c>
      <c r="J178" s="20">
        <v>3.0</v>
      </c>
      <c r="K178" s="20">
        <v>100.0</v>
      </c>
      <c r="L178" s="244" t="str">
        <f t="shared" si="7"/>
        <v>4</v>
      </c>
      <c r="M178" s="611">
        <f t="shared" si="8"/>
        <v>19</v>
      </c>
      <c r="N178" s="343">
        <f>Incentive!S178</f>
        <v>5</v>
      </c>
      <c r="O178" s="342">
        <f t="shared" si="9"/>
        <v>24</v>
      </c>
      <c r="R178" s="56"/>
      <c r="S178" s="223"/>
      <c r="T178" s="223"/>
    </row>
    <row r="179" ht="15.75" customHeight="1">
      <c r="A179" s="20">
        <v>165.0</v>
      </c>
      <c r="B179" s="41" t="s">
        <v>519</v>
      </c>
      <c r="C179" s="35" t="s">
        <v>520</v>
      </c>
      <c r="D179" s="36" t="s">
        <v>521</v>
      </c>
      <c r="E179" s="20">
        <v>16.0</v>
      </c>
      <c r="F179" s="607">
        <f t="shared" si="1"/>
        <v>8</v>
      </c>
      <c r="G179" s="20">
        <v>12.0</v>
      </c>
      <c r="H179" s="240">
        <f t="shared" si="6"/>
        <v>6</v>
      </c>
      <c r="I179" s="20">
        <v>3.0</v>
      </c>
      <c r="J179" s="20">
        <v>3.0</v>
      </c>
      <c r="K179" s="20">
        <v>100.0</v>
      </c>
      <c r="L179" s="244" t="str">
        <f t="shared" si="7"/>
        <v>4</v>
      </c>
      <c r="M179" s="611">
        <f t="shared" si="8"/>
        <v>24</v>
      </c>
      <c r="N179" s="343">
        <f>Incentive!S179</f>
        <v>5</v>
      </c>
      <c r="O179" s="342">
        <f t="shared" si="9"/>
        <v>29</v>
      </c>
      <c r="R179" s="56"/>
      <c r="S179" s="223"/>
      <c r="T179" s="223"/>
    </row>
    <row r="180" ht="15.75" customHeight="1">
      <c r="A180" s="48">
        <v>166.0</v>
      </c>
      <c r="B180" s="41" t="s">
        <v>522</v>
      </c>
      <c r="C180" s="35" t="s">
        <v>523</v>
      </c>
      <c r="D180" s="36" t="s">
        <v>524</v>
      </c>
      <c r="E180" s="20">
        <v>21.0</v>
      </c>
      <c r="F180" s="607">
        <f t="shared" si="1"/>
        <v>10.5</v>
      </c>
      <c r="G180" s="20">
        <v>20.0</v>
      </c>
      <c r="H180" s="240">
        <f t="shared" si="6"/>
        <v>10</v>
      </c>
      <c r="I180" s="20">
        <v>3.0</v>
      </c>
      <c r="J180" s="20">
        <v>3.0</v>
      </c>
      <c r="K180" s="20">
        <v>100.0</v>
      </c>
      <c r="L180" s="244" t="str">
        <f t="shared" si="7"/>
        <v>4</v>
      </c>
      <c r="M180" s="611">
        <f t="shared" si="8"/>
        <v>30.5</v>
      </c>
      <c r="N180" s="343">
        <f>Incentive!S180</f>
        <v>3</v>
      </c>
      <c r="O180" s="342">
        <f t="shared" si="9"/>
        <v>33.5</v>
      </c>
      <c r="R180" s="56"/>
      <c r="S180" s="223"/>
      <c r="T180" s="223"/>
    </row>
    <row r="181" ht="15.75" customHeight="1">
      <c r="A181" s="20">
        <v>167.0</v>
      </c>
      <c r="B181" s="41" t="s">
        <v>525</v>
      </c>
      <c r="C181" s="35" t="s">
        <v>526</v>
      </c>
      <c r="D181" s="36" t="s">
        <v>527</v>
      </c>
      <c r="E181" s="20">
        <v>14.0</v>
      </c>
      <c r="F181" s="607">
        <f t="shared" si="1"/>
        <v>7</v>
      </c>
      <c r="G181" s="20">
        <v>11.0</v>
      </c>
      <c r="H181" s="240">
        <f t="shared" si="6"/>
        <v>5.5</v>
      </c>
      <c r="I181" s="20">
        <v>3.0</v>
      </c>
      <c r="J181" s="20">
        <v>3.0</v>
      </c>
      <c r="K181" s="20">
        <v>100.0</v>
      </c>
      <c r="L181" s="244" t="str">
        <f t="shared" si="7"/>
        <v>4</v>
      </c>
      <c r="M181" s="611">
        <f t="shared" si="8"/>
        <v>22.5</v>
      </c>
      <c r="N181" s="343">
        <f>Incentive!S181</f>
        <v>5</v>
      </c>
      <c r="O181" s="342">
        <f t="shared" si="9"/>
        <v>27.5</v>
      </c>
      <c r="R181" s="56"/>
      <c r="S181" s="223"/>
      <c r="T181" s="223"/>
    </row>
    <row r="182" ht="15.75" customHeight="1">
      <c r="A182" s="48">
        <v>168.0</v>
      </c>
      <c r="B182" s="41" t="s">
        <v>528</v>
      </c>
      <c r="C182" s="35" t="s">
        <v>529</v>
      </c>
      <c r="D182" s="36" t="s">
        <v>530</v>
      </c>
      <c r="E182" s="20">
        <v>15.0</v>
      </c>
      <c r="F182" s="607">
        <f t="shared" si="1"/>
        <v>7.5</v>
      </c>
      <c r="G182" s="20">
        <v>12.0</v>
      </c>
      <c r="H182" s="240">
        <f t="shared" si="6"/>
        <v>6</v>
      </c>
      <c r="I182" s="20">
        <v>3.0</v>
      </c>
      <c r="J182" s="20">
        <v>3.0</v>
      </c>
      <c r="K182" s="20">
        <v>100.0</v>
      </c>
      <c r="L182" s="244" t="str">
        <f t="shared" si="7"/>
        <v>4</v>
      </c>
      <c r="M182" s="611">
        <f t="shared" si="8"/>
        <v>23.5</v>
      </c>
      <c r="N182" s="343">
        <f>Incentive!S182</f>
        <v>3</v>
      </c>
      <c r="O182" s="342">
        <f t="shared" si="9"/>
        <v>26.5</v>
      </c>
      <c r="R182" s="56"/>
      <c r="S182" s="223"/>
      <c r="T182" s="223"/>
    </row>
    <row r="183" ht="15.75" customHeight="1">
      <c r="A183" s="20">
        <v>169.0</v>
      </c>
      <c r="B183" s="41" t="s">
        <v>531</v>
      </c>
      <c r="C183" s="35" t="s">
        <v>532</v>
      </c>
      <c r="D183" s="36" t="s">
        <v>533</v>
      </c>
      <c r="E183" s="20">
        <v>3.0</v>
      </c>
      <c r="F183" s="607">
        <f t="shared" si="1"/>
        <v>1.5</v>
      </c>
      <c r="G183" s="20">
        <v>5.0</v>
      </c>
      <c r="H183" s="240">
        <f t="shared" si="6"/>
        <v>2.5</v>
      </c>
      <c r="I183" s="20">
        <v>3.0</v>
      </c>
      <c r="J183" s="20">
        <v>3.0</v>
      </c>
      <c r="K183" s="20">
        <v>100.0</v>
      </c>
      <c r="L183" s="244" t="str">
        <f t="shared" si="7"/>
        <v>4</v>
      </c>
      <c r="M183" s="611">
        <f t="shared" si="8"/>
        <v>14</v>
      </c>
      <c r="N183" s="343">
        <f>Incentive!S183</f>
        <v>5</v>
      </c>
      <c r="O183" s="342">
        <f t="shared" si="9"/>
        <v>19</v>
      </c>
      <c r="R183" s="56"/>
      <c r="S183" s="223"/>
      <c r="T183" s="223"/>
    </row>
    <row r="184" ht="15.75" customHeight="1">
      <c r="A184" s="48">
        <v>170.0</v>
      </c>
      <c r="B184" s="41" t="s">
        <v>534</v>
      </c>
      <c r="C184" s="35" t="s">
        <v>535</v>
      </c>
      <c r="D184" s="36" t="s">
        <v>536</v>
      </c>
      <c r="E184" s="20">
        <v>8.0</v>
      </c>
      <c r="F184" s="607">
        <f t="shared" si="1"/>
        <v>4</v>
      </c>
      <c r="G184" s="20">
        <v>12.0</v>
      </c>
      <c r="H184" s="240">
        <f t="shared" si="6"/>
        <v>6</v>
      </c>
      <c r="I184" s="20">
        <v>3.0</v>
      </c>
      <c r="J184" s="20">
        <v>3.0</v>
      </c>
      <c r="K184" s="20">
        <v>100.0</v>
      </c>
      <c r="L184" s="244" t="str">
        <f t="shared" si="7"/>
        <v>4</v>
      </c>
      <c r="M184" s="611">
        <f t="shared" si="8"/>
        <v>20</v>
      </c>
      <c r="N184" s="343">
        <f>Incentive!S184</f>
        <v>5</v>
      </c>
      <c r="O184" s="342">
        <f t="shared" si="9"/>
        <v>25</v>
      </c>
      <c r="R184" s="56"/>
      <c r="S184" s="223"/>
      <c r="T184" s="223"/>
    </row>
    <row r="185" ht="15.75" customHeight="1">
      <c r="A185" s="20">
        <v>171.0</v>
      </c>
      <c r="B185" s="41" t="s">
        <v>537</v>
      </c>
      <c r="C185" s="35" t="s">
        <v>538</v>
      </c>
      <c r="D185" s="36" t="s">
        <v>539</v>
      </c>
      <c r="E185" s="20">
        <v>21.0</v>
      </c>
      <c r="F185" s="607">
        <f t="shared" si="1"/>
        <v>10.5</v>
      </c>
      <c r="G185" s="20">
        <v>4.0</v>
      </c>
      <c r="H185" s="240">
        <f t="shared" si="6"/>
        <v>2</v>
      </c>
      <c r="I185" s="20">
        <v>3.0</v>
      </c>
      <c r="J185" s="20">
        <v>3.0</v>
      </c>
      <c r="K185" s="20">
        <v>100.0</v>
      </c>
      <c r="L185" s="244" t="str">
        <f t="shared" si="7"/>
        <v>4</v>
      </c>
      <c r="M185" s="611">
        <f t="shared" si="8"/>
        <v>22.5</v>
      </c>
      <c r="N185" s="343">
        <f>Incentive!S185</f>
        <v>5</v>
      </c>
      <c r="O185" s="342">
        <f t="shared" si="9"/>
        <v>27.5</v>
      </c>
      <c r="R185" s="56"/>
      <c r="S185" s="223"/>
      <c r="T185" s="223"/>
    </row>
    <row r="186" ht="15.75" customHeight="1">
      <c r="A186" s="56"/>
      <c r="B186" s="244"/>
      <c r="C186" s="244"/>
      <c r="D186" s="238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R186" s="56"/>
      <c r="S186" s="223"/>
      <c r="T186" s="223"/>
    </row>
    <row r="187" ht="15.75" customHeight="1">
      <c r="A187" s="56"/>
      <c r="B187" s="365" t="s">
        <v>810</v>
      </c>
      <c r="C187" s="59"/>
      <c r="D187" s="238">
        <f>COUNTIF(O15:O20,"=22")</f>
        <v>0</v>
      </c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R187" s="56"/>
      <c r="S187" s="223"/>
      <c r="T187" s="223"/>
    </row>
    <row r="188" ht="15.75" customHeight="1">
      <c r="A188" s="56"/>
      <c r="B188" s="365" t="s">
        <v>811</v>
      </c>
      <c r="C188" s="59"/>
      <c r="D188" s="244">
        <f>COUNTIF(O15:O20,"=23")</f>
        <v>0</v>
      </c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R188" s="56"/>
      <c r="S188" s="223"/>
      <c r="T188" s="223"/>
    </row>
    <row r="189" ht="15.75" customHeight="1">
      <c r="A189" s="56"/>
      <c r="B189" s="365" t="s">
        <v>812</v>
      </c>
      <c r="C189" s="59"/>
      <c r="D189" s="244">
        <f>COUNTIF(O15:O20,"=24")</f>
        <v>0</v>
      </c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R189" s="56"/>
      <c r="S189" s="223"/>
      <c r="T189" s="223"/>
    </row>
    <row r="190" ht="15.75" customHeight="1">
      <c r="A190" s="56"/>
      <c r="B190" s="365" t="s">
        <v>813</v>
      </c>
      <c r="C190" s="59"/>
      <c r="D190" s="238">
        <f>COUNTIF(O15:O20,"=25")</f>
        <v>0</v>
      </c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R190" s="56"/>
      <c r="S190" s="223"/>
      <c r="T190" s="223"/>
    </row>
    <row r="191" ht="15.75" customHeight="1">
      <c r="A191" s="56"/>
      <c r="B191" s="365" t="s">
        <v>814</v>
      </c>
      <c r="C191" s="59"/>
      <c r="D191" s="244">
        <f>COUNTIF(O15:O20,"=26")</f>
        <v>0</v>
      </c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R191" s="56"/>
      <c r="S191" s="223"/>
      <c r="T191" s="223"/>
    </row>
    <row r="192" ht="15.75" customHeight="1">
      <c r="A192" s="56"/>
      <c r="B192" s="365" t="s">
        <v>815</v>
      </c>
      <c r="C192" s="59"/>
      <c r="D192" s="238">
        <f>COUNTIF(O15:O20,"=27")</f>
        <v>0</v>
      </c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R192" s="56"/>
      <c r="S192" s="223"/>
      <c r="T192" s="223"/>
    </row>
    <row r="193" ht="15.75" customHeight="1">
      <c r="A193" s="56"/>
      <c r="B193" s="365" t="s">
        <v>816</v>
      </c>
      <c r="C193" s="59"/>
      <c r="D193" s="238">
        <f>COUNTIF(O15:O20,"=28")</f>
        <v>0</v>
      </c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R193" s="56"/>
      <c r="S193" s="223"/>
      <c r="T193" s="223"/>
    </row>
    <row r="194" ht="15.75" customHeight="1">
      <c r="A194" s="56"/>
      <c r="B194" s="365" t="s">
        <v>817</v>
      </c>
      <c r="C194" s="59"/>
      <c r="D194" s="238">
        <f>COUNTIF(O15:O20,"=29")</f>
        <v>0</v>
      </c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R194" s="56"/>
      <c r="S194" s="223"/>
      <c r="T194" s="223"/>
    </row>
    <row r="195" ht="15.75" customHeight="1">
      <c r="A195" s="56"/>
      <c r="B195" s="365" t="s">
        <v>818</v>
      </c>
      <c r="C195" s="59"/>
      <c r="D195" s="244">
        <f>COUNTIF(O15:O20,"=30")</f>
        <v>1</v>
      </c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R195" s="56"/>
      <c r="S195" s="223"/>
      <c r="T195" s="223"/>
    </row>
    <row r="196" ht="15.75" customHeight="1">
      <c r="A196" s="56"/>
      <c r="B196" s="365" t="s">
        <v>819</v>
      </c>
      <c r="C196" s="59"/>
      <c r="D196" s="238">
        <f>COUNTIF(O15:O20,"=31")</f>
        <v>0</v>
      </c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R196" s="56"/>
      <c r="S196" s="223"/>
      <c r="T196" s="223"/>
    </row>
    <row r="197" ht="15.75" customHeight="1">
      <c r="A197" s="56"/>
      <c r="B197" s="365" t="s">
        <v>820</v>
      </c>
      <c r="C197" s="59"/>
      <c r="D197" s="244">
        <f>COUNTIF(O15:O20,"=32")</f>
        <v>0</v>
      </c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R197" s="56"/>
      <c r="S197" s="223"/>
      <c r="T197" s="223"/>
    </row>
    <row r="198" ht="15.75" customHeight="1">
      <c r="A198" s="56"/>
      <c r="B198" s="365" t="s">
        <v>820</v>
      </c>
      <c r="C198" s="59"/>
      <c r="D198" s="238">
        <f>COUNTIF(O15:O20,"=33")</f>
        <v>0</v>
      </c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R198" s="56"/>
      <c r="S198" s="223"/>
      <c r="T198" s="223"/>
    </row>
    <row r="199" ht="15.75" customHeight="1">
      <c r="A199" s="56"/>
      <c r="B199" s="365" t="s">
        <v>821</v>
      </c>
      <c r="C199" s="59"/>
      <c r="D199" s="238">
        <f>COUNTIF(O15:O20,"=34")</f>
        <v>0</v>
      </c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R199" s="56"/>
      <c r="S199" s="223"/>
      <c r="T199" s="223"/>
    </row>
    <row r="200" ht="15.75" customHeight="1">
      <c r="A200" s="56"/>
      <c r="B200" s="365" t="s">
        <v>822</v>
      </c>
      <c r="C200" s="59"/>
      <c r="D200" s="238">
        <f>COUNTIF(O15:O20,"=35")</f>
        <v>0</v>
      </c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R200" s="56"/>
      <c r="S200" s="223"/>
      <c r="T200" s="223"/>
    </row>
    <row r="201" ht="15.75" customHeight="1">
      <c r="A201" s="56"/>
      <c r="B201" s="365" t="s">
        <v>823</v>
      </c>
      <c r="C201" s="59"/>
      <c r="D201" s="238">
        <f>COUNTIF(O15:O20,"=21")</f>
        <v>1</v>
      </c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R201" s="56"/>
      <c r="S201" s="223"/>
      <c r="T201" s="223"/>
    </row>
    <row r="202" ht="15.75" customHeight="1">
      <c r="A202" s="56"/>
      <c r="B202" s="365" t="s">
        <v>824</v>
      </c>
      <c r="C202" s="59"/>
      <c r="D202" s="238">
        <f>COUNTIF(O15:O20,"=36")</f>
        <v>0</v>
      </c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R202" s="56"/>
      <c r="S202" s="223"/>
      <c r="T202" s="223"/>
    </row>
    <row r="203" ht="15.75" customHeight="1">
      <c r="A203" s="56"/>
      <c r="B203" s="365" t="s">
        <v>825</v>
      </c>
      <c r="C203" s="59"/>
      <c r="D203" s="238">
        <f>COUNTIF(O15:O20,"=37")</f>
        <v>0</v>
      </c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R203" s="56"/>
      <c r="S203" s="223"/>
      <c r="T203" s="223"/>
    </row>
    <row r="204" ht="15.75" customHeight="1">
      <c r="A204" s="56"/>
      <c r="B204" s="365" t="s">
        <v>826</v>
      </c>
      <c r="C204" s="59"/>
      <c r="D204" s="238">
        <f>COUNTIF(O15:O20,"=21")</f>
        <v>1</v>
      </c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R204" s="56"/>
      <c r="S204" s="223"/>
      <c r="T204" s="223"/>
    </row>
    <row r="205" ht="15.75" customHeight="1">
      <c r="A205" s="56"/>
      <c r="B205" s="365" t="s">
        <v>827</v>
      </c>
      <c r="C205" s="59"/>
      <c r="D205" s="238">
        <f>COUNTIF(O15:O20,"=38")</f>
        <v>0</v>
      </c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R205" s="56"/>
      <c r="S205" s="223"/>
      <c r="T205" s="223"/>
    </row>
    <row r="206" ht="15.75" customHeight="1">
      <c r="A206" s="56"/>
      <c r="B206" s="365" t="s">
        <v>560</v>
      </c>
      <c r="C206" s="59"/>
      <c r="D206" s="48">
        <f>SUM(D186:D205)</f>
        <v>3</v>
      </c>
      <c r="H206" s="56"/>
      <c r="I206" s="56"/>
      <c r="J206" s="56"/>
      <c r="K206" s="56"/>
      <c r="L206" s="56"/>
      <c r="M206" s="56"/>
      <c r="N206" s="56"/>
      <c r="O206" s="56"/>
      <c r="R206" s="56"/>
      <c r="S206" s="223"/>
      <c r="T206" s="223"/>
    </row>
    <row r="207" ht="15.75" customHeight="1">
      <c r="A207" s="1"/>
      <c r="B207" s="1"/>
      <c r="E207" s="1"/>
      <c r="F207" s="1"/>
      <c r="G207" s="1"/>
      <c r="I207" s="571"/>
      <c r="J207" s="571"/>
      <c r="N207" s="1"/>
      <c r="O207" s="1"/>
      <c r="R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2"/>
      <c r="J208" s="2"/>
      <c r="K208" s="1"/>
      <c r="L208" s="1"/>
      <c r="M208" s="1"/>
      <c r="N208" s="1"/>
      <c r="O208" s="1"/>
      <c r="R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2"/>
      <c r="J209" s="2"/>
      <c r="K209" s="1"/>
      <c r="L209" s="1"/>
      <c r="M209" s="1"/>
      <c r="N209" s="1"/>
      <c r="O209" s="1"/>
      <c r="R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2"/>
      <c r="J210" s="2"/>
      <c r="K210" s="1"/>
      <c r="L210" s="1"/>
      <c r="M210" s="1"/>
      <c r="N210" s="1"/>
      <c r="O210" s="1"/>
      <c r="R210" s="1"/>
    </row>
    <row r="211" ht="15.75" customHeight="1">
      <c r="A211" s="1"/>
      <c r="B211" s="1"/>
      <c r="C211" s="1"/>
      <c r="D211" s="1"/>
      <c r="E211" s="7"/>
      <c r="F211" s="7"/>
      <c r="G211" s="7"/>
      <c r="H211" s="1"/>
      <c r="I211" s="2"/>
      <c r="J211" s="2"/>
      <c r="K211" s="1"/>
      <c r="L211" s="1"/>
      <c r="M211" s="1"/>
      <c r="N211" s="1"/>
      <c r="O211" s="1"/>
      <c r="R211" s="1"/>
    </row>
    <row r="212" ht="15.75" customHeight="1">
      <c r="A212" s="7"/>
      <c r="B212" s="7"/>
      <c r="C212" s="63" t="s">
        <v>828</v>
      </c>
      <c r="D212" s="7"/>
      <c r="E212" s="1"/>
      <c r="F212" s="1"/>
      <c r="G212" s="1"/>
      <c r="H212" s="7"/>
      <c r="I212" s="64" t="s">
        <v>562</v>
      </c>
      <c r="J212" s="8"/>
      <c r="K212" s="7"/>
      <c r="L212" s="7"/>
      <c r="M212" s="63" t="s">
        <v>563</v>
      </c>
      <c r="N212" s="7"/>
      <c r="O212" s="7"/>
      <c r="R212" s="7"/>
      <c r="S212" s="368"/>
      <c r="T212" s="368"/>
    </row>
    <row r="213" ht="15.75" customHeight="1">
      <c r="A213" s="1"/>
      <c r="B213" s="1"/>
      <c r="C213" s="1"/>
      <c r="D213" s="1"/>
      <c r="H213" s="1"/>
      <c r="I213" s="2"/>
      <c r="J213" s="2"/>
      <c r="K213" s="1"/>
      <c r="L213" s="1"/>
      <c r="M213" s="1"/>
      <c r="N213" s="1"/>
      <c r="O213" s="1"/>
      <c r="R213" s="1"/>
    </row>
    <row r="214">
      <c r="I214" s="571"/>
      <c r="J214" s="571"/>
    </row>
    <row r="215">
      <c r="I215" s="571"/>
      <c r="J215" s="571"/>
    </row>
    <row r="216">
      <c r="I216" s="571"/>
      <c r="J216" s="571"/>
    </row>
    <row r="217">
      <c r="I217" s="571"/>
      <c r="J217" s="571"/>
    </row>
    <row r="218">
      <c r="I218" s="571"/>
      <c r="J218" s="571"/>
    </row>
    <row r="219">
      <c r="I219" s="571"/>
      <c r="J219" s="571"/>
    </row>
    <row r="220">
      <c r="I220" s="571"/>
      <c r="J220" s="571"/>
    </row>
    <row r="221">
      <c r="I221" s="571"/>
      <c r="J221" s="571"/>
    </row>
    <row r="222">
      <c r="I222" s="571"/>
      <c r="J222" s="571"/>
    </row>
    <row r="223">
      <c r="I223" s="571"/>
      <c r="J223" s="571"/>
    </row>
    <row r="224">
      <c r="I224" s="571"/>
      <c r="J224" s="571"/>
    </row>
    <row r="225">
      <c r="I225" s="571"/>
      <c r="J225" s="571"/>
    </row>
    <row r="226">
      <c r="I226" s="571"/>
      <c r="J226" s="571"/>
    </row>
    <row r="227">
      <c r="I227" s="571"/>
      <c r="J227" s="571"/>
    </row>
    <row r="228">
      <c r="I228" s="571"/>
      <c r="J228" s="571"/>
    </row>
    <row r="229">
      <c r="I229" s="571"/>
      <c r="J229" s="571"/>
    </row>
    <row r="230">
      <c r="I230" s="571"/>
      <c r="J230" s="571"/>
    </row>
    <row r="231">
      <c r="I231" s="571"/>
      <c r="J231" s="571"/>
    </row>
    <row r="232">
      <c r="I232" s="571"/>
      <c r="J232" s="571"/>
    </row>
    <row r="233">
      <c r="I233" s="571"/>
      <c r="J233" s="571"/>
    </row>
    <row r="234">
      <c r="I234" s="571"/>
      <c r="J234" s="571"/>
    </row>
    <row r="235">
      <c r="I235" s="571"/>
      <c r="J235" s="571"/>
    </row>
    <row r="236">
      <c r="I236" s="571"/>
      <c r="J236" s="571"/>
    </row>
    <row r="237">
      <c r="I237" s="571"/>
      <c r="J237" s="571"/>
    </row>
    <row r="238">
      <c r="I238" s="571"/>
      <c r="J238" s="571"/>
    </row>
    <row r="239">
      <c r="I239" s="571"/>
      <c r="J239" s="571"/>
    </row>
    <row r="240">
      <c r="I240" s="571"/>
      <c r="J240" s="571"/>
    </row>
    <row r="241">
      <c r="I241" s="571"/>
      <c r="J241" s="571"/>
    </row>
    <row r="242">
      <c r="I242" s="571"/>
      <c r="J242" s="571"/>
    </row>
    <row r="243">
      <c r="I243" s="571"/>
      <c r="J243" s="571"/>
    </row>
    <row r="244">
      <c r="I244" s="571"/>
      <c r="J244" s="571"/>
    </row>
    <row r="245">
      <c r="I245" s="571"/>
      <c r="J245" s="571"/>
    </row>
    <row r="246">
      <c r="I246" s="571"/>
      <c r="J246" s="571"/>
    </row>
    <row r="247">
      <c r="I247" s="571"/>
      <c r="J247" s="571"/>
    </row>
    <row r="248">
      <c r="I248" s="571"/>
      <c r="J248" s="571"/>
    </row>
    <row r="249">
      <c r="I249" s="571"/>
      <c r="J249" s="571"/>
    </row>
    <row r="250">
      <c r="I250" s="571"/>
      <c r="J250" s="571"/>
    </row>
    <row r="251">
      <c r="I251" s="571"/>
      <c r="J251" s="571"/>
    </row>
    <row r="252">
      <c r="I252" s="571"/>
      <c r="J252" s="571"/>
    </row>
    <row r="253">
      <c r="I253" s="571"/>
      <c r="J253" s="571"/>
    </row>
    <row r="254">
      <c r="I254" s="571"/>
      <c r="J254" s="571"/>
    </row>
    <row r="255">
      <c r="I255" s="571"/>
      <c r="J255" s="571"/>
    </row>
    <row r="256">
      <c r="I256" s="571"/>
      <c r="J256" s="571"/>
    </row>
    <row r="257">
      <c r="I257" s="571"/>
      <c r="J257" s="571"/>
    </row>
    <row r="258">
      <c r="I258" s="571"/>
      <c r="J258" s="571"/>
    </row>
    <row r="259">
      <c r="I259" s="571"/>
      <c r="J259" s="571"/>
    </row>
    <row r="260">
      <c r="I260" s="571"/>
      <c r="J260" s="571"/>
    </row>
    <row r="261">
      <c r="I261" s="571"/>
      <c r="J261" s="571"/>
    </row>
    <row r="262">
      <c r="I262" s="571"/>
      <c r="J262" s="571"/>
    </row>
    <row r="263">
      <c r="I263" s="571"/>
      <c r="J263" s="571"/>
    </row>
    <row r="264">
      <c r="I264" s="571"/>
      <c r="J264" s="571"/>
    </row>
    <row r="265">
      <c r="I265" s="571"/>
      <c r="J265" s="571"/>
    </row>
    <row r="266">
      <c r="I266" s="571"/>
      <c r="J266" s="571"/>
    </row>
    <row r="267">
      <c r="I267" s="571"/>
      <c r="J267" s="571"/>
    </row>
    <row r="268">
      <c r="I268" s="571"/>
      <c r="J268" s="571"/>
    </row>
    <row r="269">
      <c r="I269" s="571"/>
      <c r="J269" s="571"/>
    </row>
    <row r="270">
      <c r="I270" s="571"/>
      <c r="J270" s="571"/>
    </row>
    <row r="271">
      <c r="I271" s="571"/>
      <c r="J271" s="571"/>
    </row>
    <row r="272">
      <c r="I272" s="571"/>
      <c r="J272" s="571"/>
    </row>
    <row r="273">
      <c r="I273" s="571"/>
      <c r="J273" s="571"/>
    </row>
    <row r="274">
      <c r="I274" s="571"/>
      <c r="J274" s="571"/>
    </row>
    <row r="275">
      <c r="I275" s="571"/>
      <c r="J275" s="571"/>
    </row>
    <row r="276">
      <c r="I276" s="571"/>
      <c r="J276" s="571"/>
    </row>
    <row r="277">
      <c r="I277" s="571"/>
      <c r="J277" s="571"/>
    </row>
    <row r="278">
      <c r="I278" s="571"/>
      <c r="J278" s="571"/>
    </row>
    <row r="279">
      <c r="I279" s="571"/>
      <c r="J279" s="571"/>
    </row>
    <row r="280">
      <c r="I280" s="571"/>
      <c r="J280" s="571"/>
    </row>
    <row r="281">
      <c r="I281" s="571"/>
      <c r="J281" s="571"/>
    </row>
    <row r="282">
      <c r="I282" s="571"/>
      <c r="J282" s="571"/>
    </row>
    <row r="283">
      <c r="I283" s="571"/>
      <c r="J283" s="571"/>
    </row>
    <row r="284">
      <c r="I284" s="571"/>
      <c r="J284" s="571"/>
    </row>
    <row r="285">
      <c r="I285" s="571"/>
      <c r="J285" s="571"/>
    </row>
    <row r="286">
      <c r="I286" s="571"/>
      <c r="J286" s="571"/>
    </row>
    <row r="287">
      <c r="I287" s="571"/>
      <c r="J287" s="571"/>
    </row>
    <row r="288">
      <c r="I288" s="571"/>
      <c r="J288" s="571"/>
    </row>
    <row r="289">
      <c r="I289" s="571"/>
      <c r="J289" s="571"/>
    </row>
    <row r="290">
      <c r="I290" s="571"/>
      <c r="J290" s="571"/>
    </row>
    <row r="291">
      <c r="I291" s="571"/>
      <c r="J291" s="571"/>
    </row>
    <row r="292">
      <c r="I292" s="571"/>
      <c r="J292" s="571"/>
    </row>
    <row r="293">
      <c r="I293" s="571"/>
      <c r="J293" s="571"/>
    </row>
    <row r="294">
      <c r="I294" s="571"/>
      <c r="J294" s="571"/>
    </row>
    <row r="295">
      <c r="I295" s="571"/>
      <c r="J295" s="571"/>
    </row>
    <row r="296">
      <c r="I296" s="571"/>
      <c r="J296" s="571"/>
    </row>
    <row r="297">
      <c r="I297" s="571"/>
      <c r="J297" s="571"/>
    </row>
    <row r="298">
      <c r="I298" s="571"/>
      <c r="J298" s="571"/>
    </row>
    <row r="299">
      <c r="I299" s="571"/>
      <c r="J299" s="571"/>
    </row>
    <row r="300">
      <c r="I300" s="571"/>
      <c r="J300" s="571"/>
    </row>
    <row r="301">
      <c r="I301" s="571"/>
      <c r="J301" s="571"/>
    </row>
    <row r="302">
      <c r="I302" s="571"/>
      <c r="J302" s="571"/>
    </row>
    <row r="303">
      <c r="I303" s="571"/>
      <c r="J303" s="571"/>
    </row>
    <row r="304">
      <c r="I304" s="571"/>
      <c r="J304" s="571"/>
    </row>
    <row r="305">
      <c r="I305" s="571"/>
      <c r="J305" s="571"/>
    </row>
    <row r="306">
      <c r="I306" s="571"/>
      <c r="J306" s="571"/>
    </row>
    <row r="307">
      <c r="I307" s="571"/>
      <c r="J307" s="571"/>
    </row>
    <row r="308">
      <c r="I308" s="571"/>
      <c r="J308" s="571"/>
    </row>
    <row r="309">
      <c r="I309" s="571"/>
      <c r="J309" s="571"/>
    </row>
    <row r="310">
      <c r="I310" s="571"/>
      <c r="J310" s="571"/>
    </row>
    <row r="311">
      <c r="I311" s="571"/>
      <c r="J311" s="571"/>
    </row>
    <row r="312">
      <c r="I312" s="571"/>
      <c r="J312" s="571"/>
    </row>
    <row r="313">
      <c r="I313" s="571"/>
      <c r="J313" s="571"/>
    </row>
    <row r="314">
      <c r="I314" s="571"/>
      <c r="J314" s="571"/>
    </row>
    <row r="315">
      <c r="I315" s="571"/>
      <c r="J315" s="571"/>
    </row>
    <row r="316">
      <c r="I316" s="571"/>
      <c r="J316" s="571"/>
    </row>
    <row r="317">
      <c r="I317" s="571"/>
      <c r="J317" s="571"/>
    </row>
    <row r="318">
      <c r="I318" s="571"/>
      <c r="J318" s="571"/>
    </row>
    <row r="319">
      <c r="I319" s="571"/>
      <c r="J319" s="571"/>
    </row>
    <row r="320">
      <c r="I320" s="571"/>
      <c r="J320" s="571"/>
    </row>
    <row r="321">
      <c r="I321" s="571"/>
      <c r="J321" s="571"/>
    </row>
    <row r="322">
      <c r="I322" s="571"/>
      <c r="J322" s="571"/>
    </row>
    <row r="323">
      <c r="I323" s="571"/>
      <c r="J323" s="571"/>
    </row>
    <row r="324">
      <c r="I324" s="571"/>
      <c r="J324" s="571"/>
    </row>
    <row r="325">
      <c r="I325" s="571"/>
      <c r="J325" s="571"/>
    </row>
    <row r="326">
      <c r="I326" s="571"/>
      <c r="J326" s="571"/>
    </row>
    <row r="327">
      <c r="I327" s="571"/>
      <c r="J327" s="571"/>
    </row>
    <row r="328">
      <c r="I328" s="571"/>
      <c r="J328" s="571"/>
    </row>
    <row r="329">
      <c r="I329" s="571"/>
      <c r="J329" s="571"/>
    </row>
    <row r="330">
      <c r="I330" s="571"/>
      <c r="J330" s="571"/>
    </row>
    <row r="331">
      <c r="I331" s="571"/>
      <c r="J331" s="571"/>
    </row>
    <row r="332">
      <c r="I332" s="571"/>
      <c r="J332" s="571"/>
    </row>
    <row r="333">
      <c r="I333" s="571"/>
      <c r="J333" s="571"/>
    </row>
    <row r="334">
      <c r="I334" s="571"/>
      <c r="J334" s="571"/>
    </row>
    <row r="335">
      <c r="I335" s="571"/>
      <c r="J335" s="571"/>
    </row>
    <row r="336">
      <c r="I336" s="571"/>
      <c r="J336" s="571"/>
    </row>
    <row r="337">
      <c r="I337" s="571"/>
      <c r="J337" s="571"/>
    </row>
    <row r="338">
      <c r="I338" s="571"/>
      <c r="J338" s="571"/>
    </row>
    <row r="339">
      <c r="I339" s="571"/>
      <c r="J339" s="571"/>
    </row>
    <row r="340">
      <c r="I340" s="571"/>
      <c r="J340" s="571"/>
    </row>
    <row r="341">
      <c r="I341" s="571"/>
      <c r="J341" s="571"/>
    </row>
    <row r="342">
      <c r="I342" s="571"/>
      <c r="J342" s="571"/>
    </row>
    <row r="343">
      <c r="I343" s="571"/>
      <c r="J343" s="571"/>
    </row>
    <row r="344">
      <c r="I344" s="571"/>
      <c r="J344" s="571"/>
    </row>
    <row r="345">
      <c r="I345" s="571"/>
      <c r="J345" s="571"/>
    </row>
    <row r="346">
      <c r="I346" s="571"/>
      <c r="J346" s="571"/>
    </row>
    <row r="347">
      <c r="I347" s="571"/>
      <c r="J347" s="571"/>
    </row>
    <row r="348">
      <c r="I348" s="571"/>
      <c r="J348" s="571"/>
    </row>
    <row r="349">
      <c r="I349" s="571"/>
      <c r="J349" s="571"/>
    </row>
    <row r="350">
      <c r="I350" s="571"/>
      <c r="J350" s="571"/>
    </row>
    <row r="351">
      <c r="I351" s="571"/>
      <c r="J351" s="571"/>
    </row>
    <row r="352">
      <c r="I352" s="571"/>
      <c r="J352" s="571"/>
    </row>
    <row r="353">
      <c r="I353" s="571"/>
      <c r="J353" s="571"/>
    </row>
    <row r="354">
      <c r="I354" s="571"/>
      <c r="J354" s="571"/>
    </row>
    <row r="355">
      <c r="I355" s="571"/>
      <c r="J355" s="571"/>
    </row>
    <row r="356">
      <c r="I356" s="571"/>
      <c r="J356" s="571"/>
    </row>
    <row r="357">
      <c r="I357" s="571"/>
      <c r="J357" s="571"/>
    </row>
    <row r="358">
      <c r="I358" s="571"/>
      <c r="J358" s="571"/>
    </row>
    <row r="359">
      <c r="I359" s="571"/>
      <c r="J359" s="571"/>
    </row>
    <row r="360">
      <c r="I360" s="571"/>
      <c r="J360" s="571"/>
    </row>
    <row r="361">
      <c r="I361" s="571"/>
      <c r="J361" s="571"/>
    </row>
    <row r="362">
      <c r="I362" s="571"/>
      <c r="J362" s="571"/>
    </row>
    <row r="363">
      <c r="I363" s="571"/>
      <c r="J363" s="571"/>
    </row>
    <row r="364">
      <c r="I364" s="571"/>
      <c r="J364" s="571"/>
    </row>
    <row r="365">
      <c r="I365" s="571"/>
      <c r="J365" s="571"/>
    </row>
    <row r="366">
      <c r="I366" s="571"/>
      <c r="J366" s="571"/>
    </row>
    <row r="367">
      <c r="I367" s="571"/>
      <c r="J367" s="571"/>
    </row>
    <row r="368">
      <c r="I368" s="571"/>
      <c r="J368" s="571"/>
    </row>
    <row r="369">
      <c r="I369" s="571"/>
      <c r="J369" s="571"/>
    </row>
    <row r="370">
      <c r="I370" s="571"/>
      <c r="J370" s="571"/>
    </row>
    <row r="371">
      <c r="I371" s="571"/>
      <c r="J371" s="571"/>
    </row>
    <row r="372">
      <c r="I372" s="571"/>
      <c r="J372" s="571"/>
    </row>
    <row r="373">
      <c r="I373" s="571"/>
      <c r="J373" s="571"/>
    </row>
    <row r="374">
      <c r="I374" s="571"/>
      <c r="J374" s="571"/>
    </row>
    <row r="375">
      <c r="I375" s="571"/>
      <c r="J375" s="571"/>
    </row>
    <row r="376">
      <c r="I376" s="571"/>
      <c r="J376" s="571"/>
    </row>
    <row r="377">
      <c r="I377" s="571"/>
      <c r="J377" s="571"/>
    </row>
    <row r="378">
      <c r="I378" s="571"/>
      <c r="J378" s="571"/>
    </row>
    <row r="379">
      <c r="I379" s="571"/>
      <c r="J379" s="571"/>
    </row>
    <row r="380">
      <c r="I380" s="571"/>
      <c r="J380" s="571"/>
    </row>
    <row r="381">
      <c r="I381" s="571"/>
      <c r="J381" s="571"/>
    </row>
    <row r="382">
      <c r="I382" s="571"/>
      <c r="J382" s="571"/>
    </row>
    <row r="383">
      <c r="I383" s="571"/>
      <c r="J383" s="571"/>
    </row>
    <row r="384">
      <c r="I384" s="571"/>
      <c r="J384" s="571"/>
    </row>
    <row r="385">
      <c r="I385" s="571"/>
      <c r="J385" s="571"/>
    </row>
    <row r="386">
      <c r="I386" s="571"/>
      <c r="J386" s="571"/>
    </row>
    <row r="387">
      <c r="I387" s="571"/>
      <c r="J387" s="571"/>
    </row>
    <row r="388">
      <c r="I388" s="571"/>
      <c r="J388" s="571"/>
    </row>
    <row r="389">
      <c r="I389" s="571"/>
      <c r="J389" s="571"/>
    </row>
    <row r="390">
      <c r="I390" s="571"/>
      <c r="J390" s="571"/>
    </row>
    <row r="391">
      <c r="I391" s="571"/>
      <c r="J391" s="571"/>
    </row>
    <row r="392">
      <c r="I392" s="571"/>
      <c r="J392" s="571"/>
    </row>
    <row r="393">
      <c r="I393" s="571"/>
      <c r="J393" s="571"/>
    </row>
    <row r="394">
      <c r="I394" s="571"/>
      <c r="J394" s="571"/>
    </row>
    <row r="395">
      <c r="I395" s="571"/>
      <c r="J395" s="571"/>
    </row>
    <row r="396">
      <c r="I396" s="571"/>
      <c r="J396" s="571"/>
    </row>
    <row r="397">
      <c r="I397" s="571"/>
      <c r="J397" s="571"/>
    </row>
    <row r="398">
      <c r="I398" s="571"/>
      <c r="J398" s="571"/>
    </row>
    <row r="399">
      <c r="I399" s="571"/>
      <c r="J399" s="571"/>
    </row>
    <row r="400">
      <c r="I400" s="571"/>
      <c r="J400" s="571"/>
    </row>
    <row r="401">
      <c r="I401" s="571"/>
      <c r="J401" s="571"/>
    </row>
    <row r="402">
      <c r="I402" s="571"/>
      <c r="J402" s="571"/>
    </row>
    <row r="403">
      <c r="I403" s="571"/>
      <c r="J403" s="571"/>
    </row>
    <row r="404">
      <c r="I404" s="571"/>
      <c r="J404" s="571"/>
    </row>
    <row r="405">
      <c r="I405" s="571"/>
      <c r="J405" s="571"/>
    </row>
    <row r="406">
      <c r="I406" s="571"/>
      <c r="J406" s="571"/>
    </row>
    <row r="407">
      <c r="I407" s="571"/>
      <c r="J407" s="571"/>
    </row>
    <row r="408">
      <c r="I408" s="571"/>
      <c r="J408" s="571"/>
    </row>
    <row r="409">
      <c r="I409" s="571"/>
      <c r="J409" s="571"/>
    </row>
    <row r="410">
      <c r="I410" s="571"/>
      <c r="J410" s="571"/>
    </row>
    <row r="411">
      <c r="I411" s="571"/>
      <c r="J411" s="571"/>
    </row>
    <row r="412">
      <c r="I412" s="571"/>
      <c r="J412" s="571"/>
    </row>
    <row r="413">
      <c r="I413" s="571"/>
      <c r="J413" s="571"/>
    </row>
    <row r="414">
      <c r="I414" s="571"/>
      <c r="J414" s="571"/>
    </row>
    <row r="415">
      <c r="I415" s="571"/>
      <c r="J415" s="571"/>
    </row>
    <row r="416">
      <c r="I416" s="571"/>
      <c r="J416" s="571"/>
    </row>
    <row r="417">
      <c r="I417" s="571"/>
      <c r="J417" s="571"/>
    </row>
    <row r="418">
      <c r="I418" s="571"/>
      <c r="J418" s="571"/>
    </row>
    <row r="419">
      <c r="I419" s="571"/>
      <c r="J419" s="571"/>
    </row>
    <row r="420">
      <c r="I420" s="571"/>
      <c r="J420" s="571"/>
    </row>
    <row r="421">
      <c r="I421" s="571"/>
      <c r="J421" s="571"/>
    </row>
    <row r="422">
      <c r="I422" s="571"/>
      <c r="J422" s="571"/>
    </row>
    <row r="423">
      <c r="I423" s="571"/>
      <c r="J423" s="571"/>
    </row>
    <row r="424">
      <c r="I424" s="571"/>
      <c r="J424" s="571"/>
    </row>
    <row r="425">
      <c r="I425" s="571"/>
      <c r="J425" s="571"/>
    </row>
    <row r="426">
      <c r="I426" s="571"/>
      <c r="J426" s="571"/>
    </row>
    <row r="427">
      <c r="I427" s="571"/>
      <c r="J427" s="571"/>
    </row>
    <row r="428">
      <c r="I428" s="571"/>
      <c r="J428" s="571"/>
    </row>
    <row r="429">
      <c r="I429" s="571"/>
      <c r="J429" s="571"/>
    </row>
    <row r="430">
      <c r="I430" s="571"/>
      <c r="J430" s="571"/>
    </row>
    <row r="431">
      <c r="I431" s="571"/>
      <c r="J431" s="571"/>
    </row>
    <row r="432">
      <c r="I432" s="571"/>
      <c r="J432" s="571"/>
    </row>
    <row r="433">
      <c r="I433" s="571"/>
      <c r="J433" s="571"/>
    </row>
    <row r="434">
      <c r="I434" s="571"/>
      <c r="J434" s="571"/>
    </row>
    <row r="435">
      <c r="I435" s="571"/>
      <c r="J435" s="571"/>
    </row>
    <row r="436">
      <c r="I436" s="571"/>
      <c r="J436" s="571"/>
    </row>
    <row r="437">
      <c r="I437" s="571"/>
      <c r="J437" s="571"/>
    </row>
    <row r="438">
      <c r="I438" s="571"/>
      <c r="J438" s="571"/>
    </row>
    <row r="439">
      <c r="I439" s="571"/>
      <c r="J439" s="571"/>
    </row>
    <row r="440">
      <c r="I440" s="571"/>
      <c r="J440" s="571"/>
    </row>
    <row r="441">
      <c r="I441" s="571"/>
      <c r="J441" s="571"/>
    </row>
    <row r="442">
      <c r="I442" s="571"/>
      <c r="J442" s="571"/>
    </row>
    <row r="443">
      <c r="I443" s="571"/>
      <c r="J443" s="571"/>
    </row>
    <row r="444">
      <c r="I444" s="571"/>
      <c r="J444" s="571"/>
    </row>
    <row r="445">
      <c r="I445" s="571"/>
      <c r="J445" s="571"/>
    </row>
    <row r="446">
      <c r="I446" s="571"/>
      <c r="J446" s="571"/>
    </row>
    <row r="447">
      <c r="I447" s="571"/>
      <c r="J447" s="571"/>
    </row>
    <row r="448">
      <c r="I448" s="571"/>
      <c r="J448" s="571"/>
    </row>
    <row r="449">
      <c r="I449" s="571"/>
      <c r="J449" s="571"/>
    </row>
    <row r="450">
      <c r="I450" s="571"/>
      <c r="J450" s="571"/>
    </row>
    <row r="451">
      <c r="I451" s="571"/>
      <c r="J451" s="571"/>
    </row>
    <row r="452">
      <c r="I452" s="571"/>
      <c r="J452" s="571"/>
    </row>
    <row r="453">
      <c r="I453" s="571"/>
      <c r="J453" s="571"/>
    </row>
    <row r="454">
      <c r="I454" s="571"/>
      <c r="J454" s="571"/>
    </row>
    <row r="455">
      <c r="I455" s="571"/>
      <c r="J455" s="571"/>
    </row>
    <row r="456">
      <c r="I456" s="571"/>
      <c r="J456" s="571"/>
    </row>
    <row r="457">
      <c r="I457" s="571"/>
      <c r="J457" s="571"/>
    </row>
    <row r="458">
      <c r="I458" s="571"/>
      <c r="J458" s="571"/>
    </row>
    <row r="459">
      <c r="I459" s="571"/>
      <c r="J459" s="571"/>
    </row>
    <row r="460">
      <c r="I460" s="571"/>
      <c r="J460" s="571"/>
    </row>
    <row r="461">
      <c r="I461" s="571"/>
      <c r="J461" s="571"/>
    </row>
    <row r="462">
      <c r="I462" s="571"/>
      <c r="J462" s="571"/>
    </row>
    <row r="463">
      <c r="I463" s="571"/>
      <c r="J463" s="571"/>
    </row>
    <row r="464">
      <c r="I464" s="571"/>
      <c r="J464" s="571"/>
    </row>
    <row r="465">
      <c r="I465" s="571"/>
      <c r="J465" s="571"/>
    </row>
    <row r="466">
      <c r="I466" s="571"/>
      <c r="J466" s="571"/>
    </row>
    <row r="467">
      <c r="I467" s="571"/>
      <c r="J467" s="571"/>
    </row>
    <row r="468">
      <c r="I468" s="571"/>
      <c r="J468" s="571"/>
    </row>
    <row r="469">
      <c r="I469" s="571"/>
      <c r="J469" s="571"/>
    </row>
    <row r="470">
      <c r="I470" s="571"/>
      <c r="J470" s="571"/>
    </row>
    <row r="471">
      <c r="I471" s="571"/>
      <c r="J471" s="571"/>
    </row>
    <row r="472">
      <c r="I472" s="571"/>
      <c r="J472" s="571"/>
    </row>
    <row r="473">
      <c r="I473" s="571"/>
      <c r="J473" s="571"/>
    </row>
    <row r="474">
      <c r="I474" s="571"/>
      <c r="J474" s="571"/>
    </row>
    <row r="475">
      <c r="I475" s="571"/>
      <c r="J475" s="571"/>
    </row>
    <row r="476">
      <c r="I476" s="571"/>
      <c r="J476" s="571"/>
    </row>
    <row r="477">
      <c r="I477" s="571"/>
      <c r="J477" s="571"/>
    </row>
    <row r="478">
      <c r="I478" s="571"/>
      <c r="J478" s="571"/>
    </row>
    <row r="479">
      <c r="I479" s="571"/>
      <c r="J479" s="571"/>
    </row>
    <row r="480">
      <c r="I480" s="571"/>
      <c r="J480" s="571"/>
    </row>
    <row r="481">
      <c r="I481" s="571"/>
      <c r="J481" s="571"/>
    </row>
    <row r="482">
      <c r="I482" s="571"/>
      <c r="J482" s="571"/>
    </row>
    <row r="483">
      <c r="I483" s="571"/>
      <c r="J483" s="571"/>
    </row>
    <row r="484">
      <c r="I484" s="571"/>
      <c r="J484" s="571"/>
    </row>
    <row r="485">
      <c r="I485" s="571"/>
      <c r="J485" s="571"/>
    </row>
    <row r="486">
      <c r="I486" s="571"/>
      <c r="J486" s="571"/>
    </row>
    <row r="487">
      <c r="I487" s="571"/>
      <c r="J487" s="571"/>
    </row>
    <row r="488">
      <c r="I488" s="571"/>
      <c r="J488" s="571"/>
    </row>
    <row r="489">
      <c r="I489" s="571"/>
      <c r="J489" s="571"/>
    </row>
    <row r="490">
      <c r="I490" s="571"/>
      <c r="J490" s="571"/>
    </row>
    <row r="491">
      <c r="I491" s="571"/>
      <c r="J491" s="571"/>
    </row>
    <row r="492">
      <c r="I492" s="571"/>
      <c r="J492" s="571"/>
    </row>
    <row r="493">
      <c r="I493" s="571"/>
      <c r="J493" s="571"/>
    </row>
    <row r="494">
      <c r="I494" s="571"/>
      <c r="J494" s="571"/>
    </row>
    <row r="495">
      <c r="I495" s="571"/>
      <c r="J495" s="571"/>
    </row>
    <row r="496">
      <c r="I496" s="571"/>
      <c r="J496" s="571"/>
    </row>
    <row r="497">
      <c r="I497" s="571"/>
      <c r="J497" s="571"/>
    </row>
    <row r="498">
      <c r="I498" s="571"/>
      <c r="J498" s="571"/>
    </row>
    <row r="499">
      <c r="I499" s="571"/>
      <c r="J499" s="571"/>
    </row>
    <row r="500">
      <c r="I500" s="571"/>
      <c r="J500" s="571"/>
    </row>
    <row r="501">
      <c r="I501" s="571"/>
      <c r="J501" s="571"/>
    </row>
    <row r="502">
      <c r="I502" s="571"/>
      <c r="J502" s="571"/>
    </row>
    <row r="503">
      <c r="I503" s="571"/>
      <c r="J503" s="571"/>
    </row>
    <row r="504">
      <c r="I504" s="571"/>
      <c r="J504" s="571"/>
    </row>
    <row r="505">
      <c r="I505" s="571"/>
      <c r="J505" s="571"/>
    </row>
    <row r="506">
      <c r="I506" s="571"/>
      <c r="J506" s="571"/>
    </row>
    <row r="507">
      <c r="I507" s="571"/>
      <c r="J507" s="571"/>
    </row>
    <row r="508">
      <c r="I508" s="571"/>
      <c r="J508" s="571"/>
    </row>
    <row r="509">
      <c r="I509" s="571"/>
      <c r="J509" s="571"/>
    </row>
    <row r="510">
      <c r="I510" s="571"/>
      <c r="J510" s="571"/>
    </row>
    <row r="511">
      <c r="I511" s="571"/>
      <c r="J511" s="571"/>
    </row>
    <row r="512">
      <c r="I512" s="571"/>
      <c r="J512" s="571"/>
    </row>
    <row r="513">
      <c r="I513" s="571"/>
      <c r="J513" s="571"/>
    </row>
    <row r="514">
      <c r="I514" s="571"/>
      <c r="J514" s="571"/>
    </row>
    <row r="515">
      <c r="I515" s="571"/>
      <c r="J515" s="571"/>
    </row>
    <row r="516">
      <c r="I516" s="571"/>
      <c r="J516" s="571"/>
    </row>
    <row r="517">
      <c r="I517" s="571"/>
      <c r="J517" s="571"/>
    </row>
    <row r="518">
      <c r="I518" s="571"/>
      <c r="J518" s="571"/>
    </row>
    <row r="519">
      <c r="I519" s="571"/>
      <c r="J519" s="571"/>
    </row>
    <row r="520">
      <c r="I520" s="571"/>
      <c r="J520" s="571"/>
    </row>
    <row r="521">
      <c r="I521" s="571"/>
      <c r="J521" s="571"/>
    </row>
    <row r="522">
      <c r="I522" s="571"/>
      <c r="J522" s="571"/>
    </row>
    <row r="523">
      <c r="I523" s="571"/>
      <c r="J523" s="571"/>
    </row>
    <row r="524">
      <c r="I524" s="571"/>
      <c r="J524" s="571"/>
    </row>
    <row r="525">
      <c r="I525" s="571"/>
      <c r="J525" s="571"/>
    </row>
    <row r="526">
      <c r="I526" s="571"/>
      <c r="J526" s="571"/>
    </row>
    <row r="527">
      <c r="I527" s="571"/>
      <c r="J527" s="571"/>
    </row>
    <row r="528">
      <c r="I528" s="571"/>
      <c r="J528" s="571"/>
    </row>
    <row r="529">
      <c r="I529" s="571"/>
      <c r="J529" s="571"/>
    </row>
    <row r="530">
      <c r="I530" s="571"/>
      <c r="J530" s="571"/>
    </row>
    <row r="531">
      <c r="I531" s="571"/>
      <c r="J531" s="571"/>
    </row>
    <row r="532">
      <c r="I532" s="571"/>
      <c r="J532" s="571"/>
    </row>
    <row r="533">
      <c r="I533" s="571"/>
      <c r="J533" s="571"/>
    </row>
    <row r="534">
      <c r="I534" s="571"/>
      <c r="J534" s="571"/>
    </row>
    <row r="535">
      <c r="I535" s="571"/>
      <c r="J535" s="571"/>
    </row>
    <row r="536">
      <c r="I536" s="571"/>
      <c r="J536" s="571"/>
    </row>
    <row r="537">
      <c r="I537" s="571"/>
      <c r="J537" s="571"/>
    </row>
    <row r="538">
      <c r="I538" s="571"/>
      <c r="J538" s="571"/>
    </row>
    <row r="539">
      <c r="I539" s="571"/>
      <c r="J539" s="571"/>
    </row>
    <row r="540">
      <c r="I540" s="571"/>
      <c r="J540" s="571"/>
    </row>
    <row r="541">
      <c r="I541" s="571"/>
      <c r="J541" s="571"/>
    </row>
    <row r="542">
      <c r="I542" s="571"/>
      <c r="J542" s="571"/>
    </row>
    <row r="543">
      <c r="I543" s="571"/>
      <c r="J543" s="571"/>
    </row>
    <row r="544">
      <c r="I544" s="571"/>
      <c r="J544" s="571"/>
    </row>
    <row r="545">
      <c r="I545" s="571"/>
      <c r="J545" s="571"/>
    </row>
    <row r="546">
      <c r="I546" s="571"/>
      <c r="J546" s="571"/>
    </row>
    <row r="547">
      <c r="I547" s="571"/>
      <c r="J547" s="571"/>
    </row>
    <row r="548">
      <c r="I548" s="571"/>
      <c r="J548" s="571"/>
    </row>
    <row r="549">
      <c r="I549" s="571"/>
      <c r="J549" s="571"/>
    </row>
    <row r="550">
      <c r="I550" s="571"/>
      <c r="J550" s="571"/>
    </row>
    <row r="551">
      <c r="I551" s="571"/>
      <c r="J551" s="571"/>
    </row>
    <row r="552">
      <c r="I552" s="571"/>
      <c r="J552" s="571"/>
    </row>
    <row r="553">
      <c r="I553" s="571"/>
      <c r="J553" s="571"/>
    </row>
    <row r="554">
      <c r="I554" s="571"/>
      <c r="J554" s="571"/>
    </row>
    <row r="555">
      <c r="I555" s="571"/>
      <c r="J555" s="571"/>
    </row>
    <row r="556">
      <c r="I556" s="571"/>
      <c r="J556" s="571"/>
    </row>
    <row r="557">
      <c r="I557" s="571"/>
      <c r="J557" s="571"/>
    </row>
    <row r="558">
      <c r="I558" s="571"/>
      <c r="J558" s="571"/>
    </row>
    <row r="559">
      <c r="I559" s="571"/>
      <c r="J559" s="571"/>
    </row>
    <row r="560">
      <c r="I560" s="571"/>
      <c r="J560" s="571"/>
    </row>
    <row r="561">
      <c r="I561" s="571"/>
      <c r="J561" s="571"/>
    </row>
    <row r="562">
      <c r="I562" s="571"/>
      <c r="J562" s="571"/>
    </row>
    <row r="563">
      <c r="I563" s="571"/>
      <c r="J563" s="571"/>
    </row>
    <row r="564">
      <c r="I564" s="571"/>
      <c r="J564" s="571"/>
    </row>
    <row r="565">
      <c r="I565" s="571"/>
      <c r="J565" s="571"/>
    </row>
    <row r="566">
      <c r="I566" s="571"/>
      <c r="J566" s="571"/>
    </row>
    <row r="567">
      <c r="I567" s="571"/>
      <c r="J567" s="571"/>
    </row>
    <row r="568">
      <c r="I568" s="571"/>
      <c r="J568" s="571"/>
    </row>
    <row r="569">
      <c r="I569" s="571"/>
      <c r="J569" s="571"/>
    </row>
    <row r="570">
      <c r="I570" s="571"/>
      <c r="J570" s="571"/>
    </row>
    <row r="571">
      <c r="I571" s="571"/>
      <c r="J571" s="571"/>
    </row>
    <row r="572">
      <c r="I572" s="571"/>
      <c r="J572" s="571"/>
    </row>
    <row r="573">
      <c r="I573" s="571"/>
      <c r="J573" s="571"/>
    </row>
    <row r="574">
      <c r="I574" s="571"/>
      <c r="J574" s="571"/>
    </row>
    <row r="575">
      <c r="I575" s="571"/>
      <c r="J575" s="571"/>
    </row>
    <row r="576">
      <c r="I576" s="571"/>
      <c r="J576" s="571"/>
    </row>
    <row r="577">
      <c r="I577" s="571"/>
      <c r="J577" s="571"/>
    </row>
    <row r="578">
      <c r="I578" s="571"/>
      <c r="J578" s="571"/>
    </row>
    <row r="579">
      <c r="I579" s="571"/>
      <c r="J579" s="571"/>
    </row>
    <row r="580">
      <c r="I580" s="571"/>
      <c r="J580" s="571"/>
    </row>
    <row r="581">
      <c r="I581" s="571"/>
      <c r="J581" s="571"/>
    </row>
    <row r="582">
      <c r="I582" s="571"/>
      <c r="J582" s="571"/>
    </row>
    <row r="583">
      <c r="I583" s="571"/>
      <c r="J583" s="571"/>
    </row>
    <row r="584">
      <c r="I584" s="571"/>
      <c r="J584" s="571"/>
    </row>
    <row r="585">
      <c r="I585" s="571"/>
      <c r="J585" s="571"/>
    </row>
    <row r="586">
      <c r="I586" s="571"/>
      <c r="J586" s="571"/>
    </row>
    <row r="587">
      <c r="I587" s="571"/>
      <c r="J587" s="571"/>
    </row>
    <row r="588">
      <c r="I588" s="571"/>
      <c r="J588" s="571"/>
    </row>
    <row r="589">
      <c r="I589" s="571"/>
      <c r="J589" s="571"/>
    </row>
    <row r="590">
      <c r="I590" s="571"/>
      <c r="J590" s="571"/>
    </row>
    <row r="591">
      <c r="I591" s="571"/>
      <c r="J591" s="571"/>
    </row>
    <row r="592">
      <c r="I592" s="571"/>
      <c r="J592" s="571"/>
    </row>
    <row r="593">
      <c r="I593" s="571"/>
      <c r="J593" s="571"/>
    </row>
    <row r="594">
      <c r="I594" s="571"/>
      <c r="J594" s="571"/>
    </row>
    <row r="595">
      <c r="I595" s="571"/>
      <c r="J595" s="571"/>
    </row>
    <row r="596">
      <c r="I596" s="571"/>
      <c r="J596" s="571"/>
    </row>
    <row r="597">
      <c r="I597" s="571"/>
      <c r="J597" s="571"/>
    </row>
    <row r="598">
      <c r="I598" s="571"/>
      <c r="J598" s="571"/>
    </row>
    <row r="599">
      <c r="I599" s="571"/>
      <c r="J599" s="571"/>
    </row>
    <row r="600">
      <c r="I600" s="571"/>
      <c r="J600" s="571"/>
    </row>
    <row r="601">
      <c r="I601" s="571"/>
      <c r="J601" s="571"/>
    </row>
    <row r="602">
      <c r="I602" s="571"/>
      <c r="J602" s="571"/>
    </row>
    <row r="603">
      <c r="I603" s="571"/>
      <c r="J603" s="571"/>
    </row>
    <row r="604">
      <c r="I604" s="571"/>
      <c r="J604" s="571"/>
    </row>
    <row r="605">
      <c r="I605" s="571"/>
      <c r="J605" s="571"/>
    </row>
    <row r="606">
      <c r="I606" s="571"/>
      <c r="J606" s="571"/>
    </row>
    <row r="607">
      <c r="I607" s="571"/>
      <c r="J607" s="571"/>
    </row>
    <row r="608">
      <c r="I608" s="571"/>
      <c r="J608" s="571"/>
    </row>
    <row r="609">
      <c r="I609" s="571"/>
      <c r="J609" s="571"/>
    </row>
    <row r="610">
      <c r="I610" s="571"/>
      <c r="J610" s="571"/>
    </row>
    <row r="611">
      <c r="I611" s="571"/>
      <c r="J611" s="571"/>
    </row>
    <row r="612">
      <c r="I612" s="571"/>
      <c r="J612" s="571"/>
    </row>
    <row r="613">
      <c r="I613" s="571"/>
      <c r="J613" s="571"/>
    </row>
    <row r="614">
      <c r="I614" s="571"/>
      <c r="J614" s="571"/>
    </row>
    <row r="615">
      <c r="I615" s="571"/>
      <c r="J615" s="571"/>
    </row>
    <row r="616">
      <c r="I616" s="571"/>
      <c r="J616" s="571"/>
    </row>
    <row r="617">
      <c r="I617" s="571"/>
      <c r="J617" s="571"/>
    </row>
    <row r="618">
      <c r="I618" s="571"/>
      <c r="J618" s="571"/>
    </row>
    <row r="619">
      <c r="I619" s="571"/>
      <c r="J619" s="571"/>
    </row>
    <row r="620">
      <c r="I620" s="571"/>
      <c r="J620" s="571"/>
    </row>
    <row r="621">
      <c r="I621" s="571"/>
      <c r="J621" s="571"/>
    </row>
    <row r="622">
      <c r="I622" s="571"/>
      <c r="J622" s="571"/>
    </row>
    <row r="623">
      <c r="I623" s="571"/>
      <c r="J623" s="571"/>
    </row>
    <row r="624">
      <c r="I624" s="571"/>
      <c r="J624" s="571"/>
    </row>
    <row r="625">
      <c r="I625" s="571"/>
      <c r="J625" s="571"/>
    </row>
    <row r="626">
      <c r="I626" s="571"/>
      <c r="J626" s="571"/>
    </row>
    <row r="627">
      <c r="I627" s="571"/>
      <c r="J627" s="571"/>
    </row>
    <row r="628">
      <c r="I628" s="571"/>
      <c r="J628" s="571"/>
    </row>
    <row r="629">
      <c r="I629" s="571"/>
      <c r="J629" s="571"/>
    </row>
    <row r="630">
      <c r="I630" s="571"/>
      <c r="J630" s="571"/>
    </row>
    <row r="631">
      <c r="I631" s="571"/>
      <c r="J631" s="571"/>
    </row>
    <row r="632">
      <c r="I632" s="571"/>
      <c r="J632" s="571"/>
    </row>
    <row r="633">
      <c r="I633" s="571"/>
      <c r="J633" s="571"/>
    </row>
    <row r="634">
      <c r="I634" s="571"/>
      <c r="J634" s="571"/>
    </row>
    <row r="635">
      <c r="I635" s="571"/>
      <c r="J635" s="571"/>
    </row>
    <row r="636">
      <c r="I636" s="571"/>
      <c r="J636" s="571"/>
    </row>
    <row r="637">
      <c r="I637" s="571"/>
      <c r="J637" s="571"/>
    </row>
    <row r="638">
      <c r="I638" s="571"/>
      <c r="J638" s="571"/>
    </row>
    <row r="639">
      <c r="I639" s="571"/>
      <c r="J639" s="571"/>
    </row>
    <row r="640">
      <c r="I640" s="571"/>
      <c r="J640" s="571"/>
    </row>
    <row r="641">
      <c r="I641" s="571"/>
      <c r="J641" s="571"/>
    </row>
    <row r="642">
      <c r="I642" s="571"/>
      <c r="J642" s="571"/>
    </row>
    <row r="643">
      <c r="I643" s="571"/>
      <c r="J643" s="571"/>
    </row>
    <row r="644">
      <c r="I644" s="571"/>
      <c r="J644" s="571"/>
    </row>
    <row r="645">
      <c r="I645" s="571"/>
      <c r="J645" s="571"/>
    </row>
    <row r="646">
      <c r="I646" s="571"/>
      <c r="J646" s="571"/>
    </row>
    <row r="647">
      <c r="I647" s="571"/>
      <c r="J647" s="571"/>
    </row>
    <row r="648">
      <c r="I648" s="571"/>
      <c r="J648" s="571"/>
    </row>
    <row r="649">
      <c r="I649" s="571"/>
      <c r="J649" s="571"/>
    </row>
    <row r="650">
      <c r="I650" s="571"/>
      <c r="J650" s="571"/>
    </row>
    <row r="651">
      <c r="I651" s="571"/>
      <c r="J651" s="571"/>
    </row>
    <row r="652">
      <c r="I652" s="571"/>
      <c r="J652" s="571"/>
    </row>
    <row r="653">
      <c r="I653" s="571"/>
      <c r="J653" s="571"/>
    </row>
    <row r="654">
      <c r="I654" s="571"/>
      <c r="J654" s="571"/>
    </row>
    <row r="655">
      <c r="I655" s="571"/>
      <c r="J655" s="571"/>
    </row>
    <row r="656">
      <c r="I656" s="571"/>
      <c r="J656" s="571"/>
    </row>
    <row r="657">
      <c r="I657" s="571"/>
      <c r="J657" s="571"/>
    </row>
    <row r="658">
      <c r="I658" s="571"/>
      <c r="J658" s="571"/>
    </row>
    <row r="659">
      <c r="I659" s="571"/>
      <c r="J659" s="571"/>
    </row>
    <row r="660">
      <c r="I660" s="571"/>
      <c r="J660" s="571"/>
    </row>
    <row r="661">
      <c r="I661" s="571"/>
      <c r="J661" s="571"/>
    </row>
    <row r="662">
      <c r="I662" s="571"/>
      <c r="J662" s="571"/>
    </row>
    <row r="663">
      <c r="I663" s="571"/>
      <c r="J663" s="571"/>
    </row>
    <row r="664">
      <c r="I664" s="571"/>
      <c r="J664" s="571"/>
    </row>
    <row r="665">
      <c r="I665" s="571"/>
      <c r="J665" s="571"/>
    </row>
    <row r="666">
      <c r="I666" s="571"/>
      <c r="J666" s="571"/>
    </row>
    <row r="667">
      <c r="I667" s="571"/>
      <c r="J667" s="571"/>
    </row>
    <row r="668">
      <c r="I668" s="571"/>
      <c r="J668" s="571"/>
    </row>
    <row r="669">
      <c r="I669" s="571"/>
      <c r="J669" s="571"/>
    </row>
    <row r="670">
      <c r="I670" s="571"/>
      <c r="J670" s="571"/>
    </row>
    <row r="671">
      <c r="I671" s="571"/>
      <c r="J671" s="571"/>
    </row>
    <row r="672">
      <c r="I672" s="571"/>
      <c r="J672" s="571"/>
    </row>
    <row r="673">
      <c r="I673" s="571"/>
      <c r="J673" s="571"/>
    </row>
    <row r="674">
      <c r="I674" s="571"/>
      <c r="J674" s="571"/>
    </row>
    <row r="675">
      <c r="I675" s="571"/>
      <c r="J675" s="571"/>
    </row>
    <row r="676">
      <c r="I676" s="571"/>
      <c r="J676" s="571"/>
    </row>
    <row r="677">
      <c r="I677" s="571"/>
      <c r="J677" s="571"/>
    </row>
    <row r="678">
      <c r="I678" s="571"/>
      <c r="J678" s="571"/>
    </row>
    <row r="679">
      <c r="I679" s="571"/>
      <c r="J679" s="571"/>
    </row>
    <row r="680">
      <c r="I680" s="571"/>
      <c r="J680" s="571"/>
    </row>
    <row r="681">
      <c r="I681" s="571"/>
      <c r="J681" s="571"/>
    </row>
    <row r="682">
      <c r="I682" s="571"/>
      <c r="J682" s="571"/>
    </row>
    <row r="683">
      <c r="I683" s="571"/>
      <c r="J683" s="571"/>
    </row>
    <row r="684">
      <c r="I684" s="571"/>
      <c r="J684" s="571"/>
    </row>
    <row r="685">
      <c r="I685" s="571"/>
      <c r="J685" s="571"/>
    </row>
    <row r="686">
      <c r="I686" s="571"/>
      <c r="J686" s="571"/>
    </row>
    <row r="687">
      <c r="I687" s="571"/>
      <c r="J687" s="571"/>
    </row>
    <row r="688">
      <c r="I688" s="571"/>
      <c r="J688" s="571"/>
    </row>
    <row r="689">
      <c r="I689" s="571"/>
      <c r="J689" s="571"/>
    </row>
    <row r="690">
      <c r="I690" s="571"/>
      <c r="J690" s="571"/>
    </row>
    <row r="691">
      <c r="I691" s="571"/>
      <c r="J691" s="571"/>
    </row>
    <row r="692">
      <c r="I692" s="571"/>
      <c r="J692" s="571"/>
    </row>
    <row r="693">
      <c r="I693" s="571"/>
      <c r="J693" s="571"/>
    </row>
    <row r="694">
      <c r="I694" s="571"/>
      <c r="J694" s="571"/>
    </row>
    <row r="695">
      <c r="I695" s="571"/>
      <c r="J695" s="571"/>
    </row>
    <row r="696">
      <c r="I696" s="571"/>
      <c r="J696" s="571"/>
    </row>
    <row r="697">
      <c r="I697" s="571"/>
      <c r="J697" s="571"/>
    </row>
    <row r="698">
      <c r="I698" s="571"/>
      <c r="J698" s="571"/>
    </row>
    <row r="699">
      <c r="I699" s="571"/>
      <c r="J699" s="571"/>
    </row>
    <row r="700">
      <c r="I700" s="571"/>
      <c r="J700" s="571"/>
    </row>
    <row r="701">
      <c r="I701" s="571"/>
      <c r="J701" s="571"/>
    </row>
    <row r="702">
      <c r="I702" s="571"/>
      <c r="J702" s="571"/>
    </row>
    <row r="703">
      <c r="I703" s="571"/>
      <c r="J703" s="571"/>
    </row>
    <row r="704">
      <c r="I704" s="571"/>
      <c r="J704" s="571"/>
    </row>
    <row r="705">
      <c r="I705" s="571"/>
      <c r="J705" s="571"/>
    </row>
    <row r="706">
      <c r="I706" s="571"/>
      <c r="J706" s="571"/>
    </row>
    <row r="707">
      <c r="I707" s="571"/>
      <c r="J707" s="571"/>
    </row>
    <row r="708">
      <c r="I708" s="571"/>
      <c r="J708" s="571"/>
    </row>
    <row r="709">
      <c r="I709" s="571"/>
      <c r="J709" s="571"/>
    </row>
    <row r="710">
      <c r="I710" s="571"/>
      <c r="J710" s="571"/>
    </row>
    <row r="711">
      <c r="I711" s="571"/>
      <c r="J711" s="571"/>
    </row>
    <row r="712">
      <c r="I712" s="571"/>
      <c r="J712" s="571"/>
    </row>
    <row r="713">
      <c r="I713" s="571"/>
      <c r="J713" s="571"/>
    </row>
    <row r="714">
      <c r="I714" s="571"/>
      <c r="J714" s="571"/>
    </row>
    <row r="715">
      <c r="I715" s="571"/>
      <c r="J715" s="571"/>
    </row>
    <row r="716">
      <c r="I716" s="571"/>
      <c r="J716" s="571"/>
    </row>
    <row r="717">
      <c r="I717" s="571"/>
      <c r="J717" s="571"/>
    </row>
    <row r="718">
      <c r="I718" s="571"/>
      <c r="J718" s="571"/>
    </row>
    <row r="719">
      <c r="I719" s="571"/>
      <c r="J719" s="571"/>
    </row>
    <row r="720">
      <c r="I720" s="571"/>
      <c r="J720" s="571"/>
    </row>
    <row r="721">
      <c r="I721" s="571"/>
      <c r="J721" s="571"/>
    </row>
    <row r="722">
      <c r="I722" s="571"/>
      <c r="J722" s="571"/>
    </row>
    <row r="723">
      <c r="I723" s="571"/>
      <c r="J723" s="571"/>
    </row>
    <row r="724">
      <c r="I724" s="571"/>
      <c r="J724" s="571"/>
    </row>
    <row r="725">
      <c r="I725" s="571"/>
      <c r="J725" s="571"/>
    </row>
    <row r="726">
      <c r="I726" s="571"/>
      <c r="J726" s="571"/>
    </row>
    <row r="727">
      <c r="I727" s="571"/>
      <c r="J727" s="571"/>
    </row>
    <row r="728">
      <c r="I728" s="571"/>
      <c r="J728" s="571"/>
    </row>
    <row r="729">
      <c r="I729" s="571"/>
      <c r="J729" s="571"/>
    </row>
    <row r="730">
      <c r="I730" s="571"/>
      <c r="J730" s="571"/>
    </row>
    <row r="731">
      <c r="I731" s="571"/>
      <c r="J731" s="571"/>
    </row>
    <row r="732">
      <c r="I732" s="571"/>
      <c r="J732" s="571"/>
    </row>
    <row r="733">
      <c r="I733" s="571"/>
      <c r="J733" s="571"/>
    </row>
    <row r="734">
      <c r="I734" s="571"/>
      <c r="J734" s="571"/>
    </row>
    <row r="735">
      <c r="I735" s="571"/>
      <c r="J735" s="571"/>
    </row>
    <row r="736">
      <c r="I736" s="571"/>
      <c r="J736" s="571"/>
    </row>
    <row r="737">
      <c r="I737" s="571"/>
      <c r="J737" s="571"/>
    </row>
    <row r="738">
      <c r="I738" s="571"/>
      <c r="J738" s="571"/>
    </row>
    <row r="739">
      <c r="I739" s="571"/>
      <c r="J739" s="571"/>
    </row>
    <row r="740">
      <c r="I740" s="571"/>
      <c r="J740" s="571"/>
    </row>
    <row r="741">
      <c r="I741" s="571"/>
      <c r="J741" s="571"/>
    </row>
    <row r="742">
      <c r="I742" s="571"/>
      <c r="J742" s="571"/>
    </row>
    <row r="743">
      <c r="I743" s="571"/>
      <c r="J743" s="571"/>
    </row>
    <row r="744">
      <c r="I744" s="571"/>
      <c r="J744" s="571"/>
    </row>
    <row r="745">
      <c r="I745" s="571"/>
      <c r="J745" s="571"/>
    </row>
    <row r="746">
      <c r="I746" s="571"/>
      <c r="J746" s="571"/>
    </row>
    <row r="747">
      <c r="I747" s="571"/>
      <c r="J747" s="571"/>
    </row>
    <row r="748">
      <c r="I748" s="571"/>
      <c r="J748" s="571"/>
    </row>
    <row r="749">
      <c r="I749" s="571"/>
      <c r="J749" s="571"/>
    </row>
    <row r="750">
      <c r="I750" s="571"/>
      <c r="J750" s="571"/>
    </row>
    <row r="751">
      <c r="I751" s="571"/>
      <c r="J751" s="571"/>
    </row>
    <row r="752">
      <c r="I752" s="571"/>
      <c r="J752" s="571"/>
    </row>
    <row r="753">
      <c r="I753" s="571"/>
      <c r="J753" s="571"/>
    </row>
    <row r="754">
      <c r="I754" s="571"/>
      <c r="J754" s="571"/>
    </row>
    <row r="755">
      <c r="I755" s="571"/>
      <c r="J755" s="571"/>
    </row>
    <row r="756">
      <c r="I756" s="571"/>
      <c r="J756" s="571"/>
    </row>
    <row r="757">
      <c r="I757" s="571"/>
      <c r="J757" s="571"/>
    </row>
    <row r="758">
      <c r="I758" s="571"/>
      <c r="J758" s="571"/>
    </row>
    <row r="759">
      <c r="I759" s="571"/>
      <c r="J759" s="571"/>
    </row>
    <row r="760">
      <c r="I760" s="571"/>
      <c r="J760" s="571"/>
    </row>
    <row r="761">
      <c r="I761" s="571"/>
      <c r="J761" s="571"/>
    </row>
    <row r="762">
      <c r="I762" s="571"/>
      <c r="J762" s="571"/>
    </row>
    <row r="763">
      <c r="I763" s="571"/>
      <c r="J763" s="571"/>
    </row>
    <row r="764">
      <c r="I764" s="571"/>
      <c r="J764" s="571"/>
    </row>
    <row r="765">
      <c r="I765" s="571"/>
      <c r="J765" s="571"/>
    </row>
    <row r="766">
      <c r="I766" s="571"/>
      <c r="J766" s="571"/>
    </row>
    <row r="767">
      <c r="I767" s="571"/>
      <c r="J767" s="571"/>
    </row>
    <row r="768">
      <c r="I768" s="571"/>
      <c r="J768" s="571"/>
    </row>
    <row r="769">
      <c r="I769" s="571"/>
      <c r="J769" s="571"/>
    </row>
    <row r="770">
      <c r="I770" s="571"/>
      <c r="J770" s="571"/>
    </row>
    <row r="771">
      <c r="I771" s="571"/>
      <c r="J771" s="571"/>
    </row>
    <row r="772">
      <c r="I772" s="571"/>
      <c r="J772" s="571"/>
    </row>
    <row r="773">
      <c r="I773" s="571"/>
      <c r="J773" s="571"/>
    </row>
    <row r="774">
      <c r="I774" s="571"/>
      <c r="J774" s="571"/>
    </row>
    <row r="775">
      <c r="I775" s="571"/>
      <c r="J775" s="571"/>
    </row>
    <row r="776">
      <c r="I776" s="571"/>
      <c r="J776" s="571"/>
    </row>
    <row r="777">
      <c r="I777" s="571"/>
      <c r="J777" s="571"/>
    </row>
    <row r="778">
      <c r="I778" s="571"/>
      <c r="J778" s="571"/>
    </row>
    <row r="779">
      <c r="I779" s="571"/>
      <c r="J779" s="571"/>
    </row>
    <row r="780">
      <c r="I780" s="571"/>
      <c r="J780" s="571"/>
    </row>
    <row r="781">
      <c r="I781" s="571"/>
      <c r="J781" s="571"/>
    </row>
    <row r="782">
      <c r="I782" s="571"/>
      <c r="J782" s="571"/>
    </row>
    <row r="783">
      <c r="I783" s="571"/>
      <c r="J783" s="571"/>
    </row>
    <row r="784">
      <c r="I784" s="571"/>
      <c r="J784" s="571"/>
    </row>
    <row r="785">
      <c r="I785" s="571"/>
      <c r="J785" s="571"/>
    </row>
    <row r="786">
      <c r="I786" s="571"/>
      <c r="J786" s="571"/>
    </row>
    <row r="787">
      <c r="I787" s="571"/>
      <c r="J787" s="571"/>
    </row>
    <row r="788">
      <c r="I788" s="571"/>
      <c r="J788" s="571"/>
    </row>
    <row r="789">
      <c r="I789" s="571"/>
      <c r="J789" s="571"/>
    </row>
    <row r="790">
      <c r="I790" s="571"/>
      <c r="J790" s="571"/>
    </row>
    <row r="791">
      <c r="I791" s="571"/>
      <c r="J791" s="571"/>
    </row>
    <row r="792">
      <c r="I792" s="571"/>
      <c r="J792" s="571"/>
    </row>
    <row r="793">
      <c r="I793" s="571"/>
      <c r="J793" s="571"/>
    </row>
    <row r="794">
      <c r="I794" s="571"/>
      <c r="J794" s="571"/>
    </row>
    <row r="795">
      <c r="I795" s="571"/>
      <c r="J795" s="571"/>
    </row>
    <row r="796">
      <c r="I796" s="571"/>
      <c r="J796" s="571"/>
    </row>
    <row r="797">
      <c r="I797" s="571"/>
      <c r="J797" s="571"/>
    </row>
    <row r="798">
      <c r="I798" s="571"/>
      <c r="J798" s="571"/>
    </row>
    <row r="799">
      <c r="I799" s="571"/>
      <c r="J799" s="571"/>
    </row>
    <row r="800">
      <c r="I800" s="571"/>
      <c r="J800" s="571"/>
    </row>
    <row r="801">
      <c r="I801" s="571"/>
      <c r="J801" s="571"/>
    </row>
    <row r="802">
      <c r="I802" s="571"/>
      <c r="J802" s="571"/>
    </row>
    <row r="803">
      <c r="I803" s="571"/>
      <c r="J803" s="571"/>
    </row>
    <row r="804">
      <c r="I804" s="571"/>
      <c r="J804" s="571"/>
    </row>
    <row r="805">
      <c r="I805" s="571"/>
      <c r="J805" s="571"/>
    </row>
    <row r="806">
      <c r="I806" s="571"/>
      <c r="J806" s="571"/>
    </row>
    <row r="807">
      <c r="I807" s="571"/>
      <c r="J807" s="571"/>
    </row>
    <row r="808">
      <c r="I808" s="571"/>
      <c r="J808" s="571"/>
    </row>
    <row r="809">
      <c r="I809" s="571"/>
      <c r="J809" s="571"/>
    </row>
    <row r="810">
      <c r="I810" s="571"/>
      <c r="J810" s="571"/>
    </row>
    <row r="811">
      <c r="I811" s="571"/>
      <c r="J811" s="571"/>
    </row>
    <row r="812">
      <c r="I812" s="571"/>
      <c r="J812" s="571"/>
    </row>
    <row r="813">
      <c r="I813" s="571"/>
      <c r="J813" s="571"/>
    </row>
    <row r="814">
      <c r="I814" s="571"/>
      <c r="J814" s="571"/>
    </row>
    <row r="815">
      <c r="I815" s="571"/>
      <c r="J815" s="571"/>
    </row>
    <row r="816">
      <c r="I816" s="571"/>
      <c r="J816" s="571"/>
    </row>
    <row r="817">
      <c r="I817" s="571"/>
      <c r="J817" s="571"/>
    </row>
    <row r="818">
      <c r="I818" s="571"/>
      <c r="J818" s="571"/>
    </row>
    <row r="819">
      <c r="I819" s="571"/>
      <c r="J819" s="571"/>
    </row>
    <row r="820">
      <c r="I820" s="571"/>
      <c r="J820" s="571"/>
    </row>
    <row r="821">
      <c r="I821" s="571"/>
      <c r="J821" s="571"/>
    </row>
    <row r="822">
      <c r="I822" s="571"/>
      <c r="J822" s="571"/>
    </row>
    <row r="823">
      <c r="I823" s="571"/>
      <c r="J823" s="571"/>
    </row>
    <row r="824">
      <c r="I824" s="571"/>
      <c r="J824" s="571"/>
    </row>
    <row r="825">
      <c r="I825" s="571"/>
      <c r="J825" s="571"/>
    </row>
    <row r="826">
      <c r="I826" s="571"/>
      <c r="J826" s="571"/>
    </row>
    <row r="827">
      <c r="I827" s="571"/>
      <c r="J827" s="571"/>
    </row>
    <row r="828">
      <c r="I828" s="571"/>
      <c r="J828" s="571"/>
    </row>
    <row r="829">
      <c r="I829" s="571"/>
      <c r="J829" s="571"/>
    </row>
    <row r="830">
      <c r="I830" s="571"/>
      <c r="J830" s="571"/>
    </row>
    <row r="831">
      <c r="I831" s="571"/>
      <c r="J831" s="571"/>
    </row>
    <row r="832">
      <c r="I832" s="571"/>
      <c r="J832" s="571"/>
    </row>
    <row r="833">
      <c r="I833" s="571"/>
      <c r="J833" s="571"/>
    </row>
    <row r="834">
      <c r="I834" s="571"/>
      <c r="J834" s="571"/>
    </row>
    <row r="835">
      <c r="I835" s="571"/>
      <c r="J835" s="571"/>
    </row>
    <row r="836">
      <c r="I836" s="571"/>
      <c r="J836" s="571"/>
    </row>
    <row r="837">
      <c r="I837" s="571"/>
      <c r="J837" s="571"/>
    </row>
    <row r="838">
      <c r="I838" s="571"/>
      <c r="J838" s="571"/>
    </row>
    <row r="839">
      <c r="I839" s="571"/>
      <c r="J839" s="571"/>
    </row>
    <row r="840">
      <c r="I840" s="571"/>
      <c r="J840" s="571"/>
    </row>
    <row r="841">
      <c r="I841" s="571"/>
      <c r="J841" s="571"/>
    </row>
    <row r="842">
      <c r="I842" s="571"/>
      <c r="J842" s="571"/>
    </row>
    <row r="843">
      <c r="I843" s="571"/>
      <c r="J843" s="571"/>
    </row>
    <row r="844">
      <c r="I844" s="571"/>
      <c r="J844" s="571"/>
    </row>
    <row r="845">
      <c r="I845" s="571"/>
      <c r="J845" s="571"/>
    </row>
    <row r="846">
      <c r="I846" s="571"/>
      <c r="J846" s="571"/>
    </row>
    <row r="847">
      <c r="I847" s="571"/>
      <c r="J847" s="571"/>
    </row>
    <row r="848">
      <c r="I848" s="571"/>
      <c r="J848" s="571"/>
    </row>
    <row r="849">
      <c r="I849" s="571"/>
      <c r="J849" s="571"/>
    </row>
    <row r="850">
      <c r="I850" s="571"/>
      <c r="J850" s="571"/>
    </row>
    <row r="851">
      <c r="I851" s="571"/>
      <c r="J851" s="571"/>
    </row>
    <row r="852">
      <c r="I852" s="571"/>
      <c r="J852" s="571"/>
    </row>
    <row r="853">
      <c r="I853" s="571"/>
      <c r="J853" s="571"/>
    </row>
    <row r="854">
      <c r="I854" s="571"/>
      <c r="J854" s="571"/>
    </row>
    <row r="855">
      <c r="I855" s="571"/>
      <c r="J855" s="571"/>
    </row>
    <row r="856">
      <c r="I856" s="571"/>
      <c r="J856" s="571"/>
    </row>
    <row r="857">
      <c r="I857" s="571"/>
      <c r="J857" s="571"/>
    </row>
    <row r="858">
      <c r="I858" s="571"/>
      <c r="J858" s="571"/>
    </row>
    <row r="859">
      <c r="I859" s="571"/>
      <c r="J859" s="571"/>
    </row>
    <row r="860">
      <c r="I860" s="571"/>
      <c r="J860" s="571"/>
    </row>
    <row r="861">
      <c r="I861" s="571"/>
      <c r="J861" s="571"/>
    </row>
    <row r="862">
      <c r="I862" s="571"/>
      <c r="J862" s="571"/>
    </row>
    <row r="863">
      <c r="I863" s="571"/>
      <c r="J863" s="571"/>
    </row>
    <row r="864">
      <c r="I864" s="571"/>
      <c r="J864" s="571"/>
    </row>
    <row r="865">
      <c r="I865" s="571"/>
      <c r="J865" s="571"/>
    </row>
    <row r="866">
      <c r="I866" s="571"/>
      <c r="J866" s="571"/>
    </row>
    <row r="867">
      <c r="I867" s="571"/>
      <c r="J867" s="571"/>
    </row>
    <row r="868">
      <c r="I868" s="571"/>
      <c r="J868" s="571"/>
    </row>
    <row r="869">
      <c r="I869" s="571"/>
      <c r="J869" s="571"/>
    </row>
    <row r="870">
      <c r="I870" s="571"/>
      <c r="J870" s="571"/>
    </row>
    <row r="871">
      <c r="I871" s="571"/>
      <c r="J871" s="571"/>
    </row>
    <row r="872">
      <c r="I872" s="571"/>
      <c r="J872" s="571"/>
    </row>
    <row r="873">
      <c r="I873" s="571"/>
      <c r="J873" s="571"/>
    </row>
    <row r="874">
      <c r="I874" s="571"/>
      <c r="J874" s="571"/>
    </row>
    <row r="875">
      <c r="I875" s="571"/>
      <c r="J875" s="571"/>
    </row>
    <row r="876">
      <c r="I876" s="571"/>
      <c r="J876" s="571"/>
    </row>
    <row r="877">
      <c r="I877" s="571"/>
      <c r="J877" s="571"/>
    </row>
    <row r="878">
      <c r="I878" s="571"/>
      <c r="J878" s="571"/>
    </row>
    <row r="879">
      <c r="I879" s="571"/>
      <c r="J879" s="571"/>
    </row>
    <row r="880">
      <c r="I880" s="571"/>
      <c r="J880" s="571"/>
    </row>
    <row r="881">
      <c r="I881" s="571"/>
      <c r="J881" s="571"/>
    </row>
    <row r="882">
      <c r="I882" s="571"/>
      <c r="J882" s="571"/>
    </row>
    <row r="883">
      <c r="I883" s="571"/>
      <c r="J883" s="571"/>
    </row>
    <row r="884">
      <c r="I884" s="571"/>
      <c r="J884" s="571"/>
    </row>
    <row r="885">
      <c r="I885" s="571"/>
      <c r="J885" s="571"/>
    </row>
    <row r="886">
      <c r="I886" s="571"/>
      <c r="J886" s="571"/>
    </row>
    <row r="887">
      <c r="I887" s="571"/>
      <c r="J887" s="571"/>
    </row>
    <row r="888">
      <c r="I888" s="571"/>
      <c r="J888" s="571"/>
    </row>
    <row r="889">
      <c r="I889" s="571"/>
      <c r="J889" s="571"/>
    </row>
    <row r="890">
      <c r="I890" s="571"/>
      <c r="J890" s="571"/>
    </row>
    <row r="891">
      <c r="I891" s="571"/>
      <c r="J891" s="571"/>
    </row>
    <row r="892">
      <c r="I892" s="571"/>
      <c r="J892" s="571"/>
    </row>
    <row r="893">
      <c r="I893" s="571"/>
      <c r="J893" s="571"/>
    </row>
    <row r="894">
      <c r="I894" s="571"/>
      <c r="J894" s="571"/>
    </row>
    <row r="895">
      <c r="I895" s="571"/>
      <c r="J895" s="571"/>
    </row>
    <row r="896">
      <c r="I896" s="571"/>
      <c r="J896" s="571"/>
    </row>
    <row r="897">
      <c r="I897" s="571"/>
      <c r="J897" s="571"/>
    </row>
    <row r="898">
      <c r="I898" s="571"/>
      <c r="J898" s="571"/>
    </row>
    <row r="899">
      <c r="I899" s="571"/>
      <c r="J899" s="571"/>
    </row>
    <row r="900">
      <c r="I900" s="571"/>
      <c r="J900" s="571"/>
    </row>
    <row r="901">
      <c r="I901" s="571"/>
      <c r="J901" s="571"/>
    </row>
    <row r="902">
      <c r="I902" s="571"/>
      <c r="J902" s="571"/>
    </row>
    <row r="903">
      <c r="I903" s="571"/>
      <c r="J903" s="571"/>
    </row>
    <row r="904">
      <c r="I904" s="571"/>
      <c r="J904" s="571"/>
    </row>
    <row r="905">
      <c r="I905" s="571"/>
      <c r="J905" s="571"/>
    </row>
    <row r="906">
      <c r="I906" s="571"/>
      <c r="J906" s="571"/>
    </row>
    <row r="907">
      <c r="I907" s="571"/>
      <c r="J907" s="571"/>
    </row>
    <row r="908">
      <c r="I908" s="571"/>
      <c r="J908" s="571"/>
    </row>
    <row r="909">
      <c r="I909" s="571"/>
      <c r="J909" s="571"/>
    </row>
    <row r="910">
      <c r="I910" s="571"/>
      <c r="J910" s="571"/>
    </row>
    <row r="911">
      <c r="I911" s="571"/>
      <c r="J911" s="571"/>
    </row>
    <row r="912">
      <c r="I912" s="571"/>
      <c r="J912" s="571"/>
    </row>
    <row r="913">
      <c r="I913" s="571"/>
      <c r="J913" s="571"/>
    </row>
    <row r="914">
      <c r="I914" s="571"/>
      <c r="J914" s="571"/>
    </row>
    <row r="915">
      <c r="I915" s="571"/>
      <c r="J915" s="571"/>
    </row>
    <row r="916">
      <c r="I916" s="571"/>
      <c r="J916" s="571"/>
    </row>
    <row r="917">
      <c r="I917" s="571"/>
      <c r="J917" s="571"/>
    </row>
    <row r="918">
      <c r="I918" s="571"/>
      <c r="J918" s="571"/>
    </row>
    <row r="919">
      <c r="I919" s="571"/>
      <c r="J919" s="571"/>
    </row>
    <row r="920">
      <c r="I920" s="571"/>
      <c r="J920" s="571"/>
    </row>
    <row r="921">
      <c r="I921" s="571"/>
      <c r="J921" s="571"/>
    </row>
    <row r="922">
      <c r="I922" s="571"/>
      <c r="J922" s="571"/>
    </row>
    <row r="923">
      <c r="I923" s="571"/>
      <c r="J923" s="571"/>
    </row>
    <row r="924">
      <c r="I924" s="571"/>
      <c r="J924" s="571"/>
    </row>
    <row r="925">
      <c r="I925" s="571"/>
      <c r="J925" s="571"/>
    </row>
    <row r="926">
      <c r="I926" s="571"/>
      <c r="J926" s="571"/>
    </row>
    <row r="927">
      <c r="I927" s="571"/>
      <c r="J927" s="571"/>
    </row>
    <row r="928">
      <c r="I928" s="571"/>
      <c r="J928" s="571"/>
    </row>
    <row r="929">
      <c r="I929" s="571"/>
      <c r="J929" s="571"/>
    </row>
    <row r="930">
      <c r="I930" s="571"/>
      <c r="J930" s="571"/>
    </row>
    <row r="931">
      <c r="I931" s="571"/>
      <c r="J931" s="571"/>
    </row>
    <row r="932">
      <c r="I932" s="571"/>
      <c r="J932" s="571"/>
    </row>
    <row r="933">
      <c r="I933" s="571"/>
      <c r="J933" s="571"/>
    </row>
    <row r="934">
      <c r="I934" s="571"/>
      <c r="J934" s="571"/>
    </row>
    <row r="935">
      <c r="I935" s="571"/>
      <c r="J935" s="571"/>
    </row>
    <row r="936">
      <c r="I936" s="571"/>
      <c r="J936" s="571"/>
    </row>
    <row r="937">
      <c r="I937" s="571"/>
      <c r="J937" s="571"/>
    </row>
    <row r="938">
      <c r="I938" s="571"/>
      <c r="J938" s="571"/>
    </row>
    <row r="939">
      <c r="I939" s="571"/>
      <c r="J939" s="571"/>
    </row>
    <row r="940">
      <c r="I940" s="571"/>
      <c r="J940" s="571"/>
    </row>
    <row r="941">
      <c r="I941" s="571"/>
      <c r="J941" s="571"/>
    </row>
    <row r="942">
      <c r="I942" s="571"/>
      <c r="J942" s="571"/>
    </row>
    <row r="943">
      <c r="I943" s="571"/>
      <c r="J943" s="571"/>
    </row>
    <row r="944">
      <c r="I944" s="571"/>
      <c r="J944" s="571"/>
    </row>
    <row r="945">
      <c r="I945" s="571"/>
      <c r="J945" s="571"/>
    </row>
    <row r="946">
      <c r="I946" s="571"/>
      <c r="J946" s="571"/>
    </row>
    <row r="947">
      <c r="I947" s="571"/>
      <c r="J947" s="571"/>
    </row>
    <row r="948">
      <c r="I948" s="571"/>
      <c r="J948" s="571"/>
    </row>
    <row r="949">
      <c r="I949" s="571"/>
      <c r="J949" s="571"/>
    </row>
    <row r="950">
      <c r="I950" s="571"/>
      <c r="J950" s="571"/>
    </row>
    <row r="951">
      <c r="I951" s="571"/>
      <c r="J951" s="571"/>
    </row>
    <row r="952">
      <c r="I952" s="571"/>
      <c r="J952" s="571"/>
    </row>
    <row r="953">
      <c r="I953" s="571"/>
      <c r="J953" s="571"/>
    </row>
    <row r="954">
      <c r="I954" s="571"/>
      <c r="J954" s="571"/>
    </row>
    <row r="955">
      <c r="I955" s="571"/>
      <c r="J955" s="571"/>
    </row>
    <row r="956">
      <c r="I956" s="571"/>
      <c r="J956" s="571"/>
    </row>
    <row r="957">
      <c r="I957" s="571"/>
      <c r="J957" s="571"/>
    </row>
    <row r="958">
      <c r="I958" s="571"/>
      <c r="J958" s="571"/>
    </row>
    <row r="959">
      <c r="I959" s="571"/>
      <c r="J959" s="571"/>
    </row>
    <row r="960">
      <c r="I960" s="571"/>
      <c r="J960" s="571"/>
    </row>
    <row r="961">
      <c r="I961" s="571"/>
      <c r="J961" s="571"/>
    </row>
    <row r="962">
      <c r="I962" s="571"/>
      <c r="J962" s="571"/>
    </row>
    <row r="963">
      <c r="I963" s="571"/>
      <c r="J963" s="571"/>
    </row>
    <row r="964">
      <c r="I964" s="571"/>
      <c r="J964" s="571"/>
    </row>
    <row r="965">
      <c r="I965" s="571"/>
      <c r="J965" s="571"/>
    </row>
    <row r="966">
      <c r="I966" s="571"/>
      <c r="J966" s="571"/>
    </row>
    <row r="967">
      <c r="I967" s="571"/>
      <c r="J967" s="571"/>
    </row>
    <row r="968">
      <c r="I968" s="571"/>
      <c r="J968" s="571"/>
    </row>
    <row r="969">
      <c r="I969" s="571"/>
      <c r="J969" s="571"/>
    </row>
    <row r="970">
      <c r="I970" s="571"/>
      <c r="J970" s="571"/>
    </row>
    <row r="971">
      <c r="I971" s="571"/>
      <c r="J971" s="571"/>
    </row>
    <row r="972">
      <c r="I972" s="571"/>
      <c r="J972" s="571"/>
    </row>
    <row r="973">
      <c r="I973" s="571"/>
      <c r="J973" s="571"/>
    </row>
    <row r="974">
      <c r="I974" s="571"/>
      <c r="J974" s="571"/>
    </row>
    <row r="975">
      <c r="I975" s="571"/>
      <c r="J975" s="571"/>
    </row>
    <row r="976">
      <c r="I976" s="571"/>
      <c r="J976" s="571"/>
    </row>
    <row r="977">
      <c r="I977" s="571"/>
      <c r="J977" s="571"/>
    </row>
    <row r="978">
      <c r="I978" s="571"/>
      <c r="J978" s="571"/>
    </row>
    <row r="979">
      <c r="I979" s="571"/>
      <c r="J979" s="571"/>
    </row>
    <row r="980">
      <c r="I980" s="571"/>
      <c r="J980" s="571"/>
    </row>
    <row r="981">
      <c r="I981" s="571"/>
      <c r="J981" s="571"/>
    </row>
    <row r="982">
      <c r="I982" s="571"/>
      <c r="J982" s="571"/>
    </row>
    <row r="983">
      <c r="I983" s="571"/>
      <c r="J983" s="571"/>
    </row>
    <row r="984">
      <c r="I984" s="571"/>
      <c r="J984" s="571"/>
    </row>
    <row r="985">
      <c r="I985" s="571"/>
      <c r="J985" s="571"/>
    </row>
    <row r="986">
      <c r="I986" s="571"/>
      <c r="J986" s="571"/>
    </row>
    <row r="987">
      <c r="I987" s="571"/>
      <c r="J987" s="571"/>
    </row>
    <row r="988">
      <c r="I988" s="571"/>
      <c r="J988" s="571"/>
    </row>
    <row r="989">
      <c r="I989" s="571"/>
      <c r="J989" s="571"/>
    </row>
    <row r="990">
      <c r="I990" s="571"/>
      <c r="J990" s="571"/>
    </row>
    <row r="991">
      <c r="I991" s="571"/>
      <c r="J991" s="571"/>
    </row>
    <row r="992">
      <c r="I992" s="571"/>
      <c r="J992" s="571"/>
    </row>
    <row r="993">
      <c r="I993" s="571"/>
      <c r="J993" s="571"/>
    </row>
    <row r="994">
      <c r="I994" s="571"/>
      <c r="J994" s="571"/>
    </row>
    <row r="995">
      <c r="I995" s="571"/>
      <c r="J995" s="571"/>
    </row>
    <row r="996">
      <c r="I996" s="571"/>
      <c r="J996" s="571"/>
    </row>
    <row r="997">
      <c r="I997" s="571"/>
      <c r="J997" s="571"/>
    </row>
    <row r="998">
      <c r="I998" s="571"/>
      <c r="J998" s="571"/>
    </row>
    <row r="999">
      <c r="I999" s="571"/>
      <c r="J999" s="571"/>
    </row>
    <row r="1000">
      <c r="I1000" s="571"/>
      <c r="J1000" s="571"/>
    </row>
    <row r="1001">
      <c r="I1001" s="571"/>
      <c r="J1001" s="571"/>
    </row>
    <row r="1002">
      <c r="I1002" s="571"/>
      <c r="J1002" s="571"/>
    </row>
    <row r="1003">
      <c r="I1003" s="571"/>
      <c r="J1003" s="571"/>
    </row>
    <row r="1004">
      <c r="I1004" s="571"/>
      <c r="J1004" s="571"/>
    </row>
    <row r="1005">
      <c r="I1005" s="571"/>
      <c r="J1005" s="571"/>
    </row>
    <row r="1006">
      <c r="I1006" s="571"/>
      <c r="J1006" s="571"/>
    </row>
    <row r="1007">
      <c r="I1007" s="571"/>
      <c r="J1007" s="571"/>
    </row>
    <row r="1008">
      <c r="I1008" s="571"/>
      <c r="J1008" s="571"/>
    </row>
    <row r="1009">
      <c r="I1009" s="571"/>
      <c r="J1009" s="571"/>
    </row>
    <row r="1010">
      <c r="I1010" s="571"/>
      <c r="J1010" s="571"/>
    </row>
    <row r="1011">
      <c r="I1011" s="571"/>
      <c r="J1011" s="571"/>
    </row>
    <row r="1012">
      <c r="I1012" s="571"/>
      <c r="J1012" s="571"/>
    </row>
    <row r="1013">
      <c r="I1013" s="571"/>
      <c r="J1013" s="571"/>
    </row>
    <row r="1014">
      <c r="I1014" s="571"/>
      <c r="J1014" s="571"/>
    </row>
    <row r="1015">
      <c r="I1015" s="571"/>
      <c r="J1015" s="571"/>
    </row>
    <row r="1016">
      <c r="I1016" s="571"/>
      <c r="J1016" s="571"/>
    </row>
    <row r="1017">
      <c r="I1017" s="571"/>
      <c r="J1017" s="571"/>
    </row>
    <row r="1018">
      <c r="I1018" s="571"/>
      <c r="J1018" s="571"/>
    </row>
    <row r="1019">
      <c r="I1019" s="571"/>
      <c r="J1019" s="571"/>
    </row>
    <row r="1020">
      <c r="I1020" s="571"/>
      <c r="J1020" s="571"/>
    </row>
    <row r="1021">
      <c r="I1021" s="571"/>
      <c r="J1021" s="571"/>
    </row>
    <row r="1022">
      <c r="I1022" s="571"/>
      <c r="J1022" s="571"/>
    </row>
  </sheetData>
  <mergeCells count="34">
    <mergeCell ref="I13:I14"/>
    <mergeCell ref="J13:J14"/>
    <mergeCell ref="K13:L13"/>
    <mergeCell ref="M13:M14"/>
    <mergeCell ref="A6:O6"/>
    <mergeCell ref="A7:O7"/>
    <mergeCell ref="B9:C9"/>
    <mergeCell ref="A13:A14"/>
    <mergeCell ref="B13:B14"/>
    <mergeCell ref="C13:C14"/>
    <mergeCell ref="D13:D14"/>
    <mergeCell ref="O13:O14"/>
    <mergeCell ref="E13:F13"/>
    <mergeCell ref="G13:H13"/>
    <mergeCell ref="B187:C187"/>
    <mergeCell ref="B188:C188"/>
    <mergeCell ref="B189:C189"/>
    <mergeCell ref="B190:C190"/>
    <mergeCell ref="B191:C191"/>
    <mergeCell ref="B199:C199"/>
    <mergeCell ref="B200:C200"/>
    <mergeCell ref="B201:C201"/>
    <mergeCell ref="B202:C202"/>
    <mergeCell ref="B203:C203"/>
    <mergeCell ref="B204:C204"/>
    <mergeCell ref="B205:C205"/>
    <mergeCell ref="B206:C206"/>
    <mergeCell ref="B192:C192"/>
    <mergeCell ref="B193:C193"/>
    <mergeCell ref="B194:C194"/>
    <mergeCell ref="B195:C195"/>
    <mergeCell ref="B196:C196"/>
    <mergeCell ref="B197:C197"/>
    <mergeCell ref="B198:C198"/>
  </mergeCells>
  <conditionalFormatting sqref="F15:F185">
    <cfRule type="notContainsBlanks" dxfId="0" priority="1">
      <formula>LEN(TRIM(F15))&gt;0</formula>
    </cfRule>
  </conditionalFormatting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9.63"/>
    <col customWidth="1" min="3" max="3" width="12.38"/>
    <col customWidth="1" min="4" max="4" width="22.38"/>
    <col customWidth="1" min="5" max="12" width="8.0"/>
    <col customWidth="1" min="13" max="13" width="10.13"/>
    <col customWidth="1" min="14" max="14" width="13.88"/>
    <col customWidth="1" min="15" max="15" width="8.0"/>
  </cols>
  <sheetData>
    <row r="1" ht="15.75" customHeight="1">
      <c r="A1" s="1"/>
      <c r="B1" s="1"/>
      <c r="C1" s="1"/>
      <c r="D1" s="1"/>
      <c r="E1" s="1"/>
      <c r="F1" s="3"/>
      <c r="G1" s="1"/>
      <c r="H1" s="615"/>
      <c r="I1" s="1"/>
      <c r="J1" s="88" t="s">
        <v>35</v>
      </c>
      <c r="K1" s="88" t="s">
        <v>35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ht="15.75" customHeight="1">
      <c r="A2" s="1"/>
      <c r="B2" s="1"/>
      <c r="C2" s="1"/>
      <c r="D2" s="1"/>
      <c r="E2" s="1"/>
      <c r="F2" s="3"/>
      <c r="G2" s="1"/>
      <c r="H2" s="615"/>
      <c r="I2" s="1"/>
      <c r="J2" s="1"/>
      <c r="K2" s="2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ht="15.75" customHeight="1">
      <c r="A3" s="1"/>
      <c r="B3" s="1"/>
      <c r="C3" s="1"/>
      <c r="D3" s="1"/>
      <c r="E3" s="1"/>
      <c r="F3" s="3"/>
      <c r="G3" s="1"/>
      <c r="H3" s="615"/>
      <c r="I3" s="1"/>
      <c r="J3" s="1"/>
      <c r="K3" s="2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ht="15.75" customHeight="1">
      <c r="A4" s="1"/>
      <c r="B4" s="1"/>
      <c r="C4" s="1"/>
      <c r="D4" s="1"/>
      <c r="E4" s="1"/>
      <c r="F4" s="3"/>
      <c r="G4" s="1"/>
      <c r="H4" s="615"/>
      <c r="I4" s="1"/>
      <c r="J4" s="1"/>
      <c r="K4" s="2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ht="15.75" customHeight="1">
      <c r="A5" s="1"/>
      <c r="B5" s="1"/>
      <c r="C5" s="1"/>
      <c r="D5" s="1"/>
      <c r="E5" s="1"/>
      <c r="F5" s="3"/>
      <c r="G5" s="1"/>
      <c r="H5" s="615"/>
      <c r="I5" s="1"/>
      <c r="J5" s="1"/>
      <c r="K5" s="2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ht="15.75" customHeight="1">
      <c r="A6" s="295" t="s">
        <v>785</v>
      </c>
      <c r="P6" s="1"/>
      <c r="Q6" s="1"/>
      <c r="R6" s="1"/>
      <c r="S6" s="1"/>
      <c r="T6" s="1"/>
      <c r="U6" s="1"/>
      <c r="V6" s="1"/>
      <c r="W6" s="1"/>
    </row>
    <row r="7" ht="19.5" customHeight="1">
      <c r="A7" s="64" t="s">
        <v>1</v>
      </c>
      <c r="P7" s="1"/>
      <c r="Q7" s="1"/>
      <c r="R7" s="1"/>
      <c r="S7" s="1"/>
      <c r="T7" s="1"/>
      <c r="U7" s="1"/>
      <c r="V7" s="1"/>
      <c r="W7" s="1"/>
    </row>
    <row r="8" ht="15.75" customHeight="1">
      <c r="A8" s="296"/>
      <c r="B8" s="1"/>
      <c r="C8" s="1"/>
      <c r="D8" s="296"/>
      <c r="E8" s="297"/>
      <c r="F8" s="298"/>
      <c r="G8" s="296"/>
      <c r="H8" s="616"/>
      <c r="I8" s="296"/>
      <c r="J8" s="297"/>
      <c r="K8" s="548"/>
      <c r="L8" s="297"/>
      <c r="M8" s="297"/>
      <c r="N8" s="297"/>
      <c r="O8" s="297"/>
      <c r="P8" s="1"/>
      <c r="Q8" s="1"/>
      <c r="R8" s="1"/>
      <c r="S8" s="1"/>
      <c r="T8" s="1"/>
      <c r="U8" s="1"/>
      <c r="V8" s="1"/>
      <c r="W8" s="1"/>
    </row>
    <row r="9" ht="15.75" customHeight="1">
      <c r="A9" s="63" t="s">
        <v>786</v>
      </c>
      <c r="B9" s="300" t="s">
        <v>925</v>
      </c>
      <c r="D9" s="1"/>
      <c r="E9" s="7"/>
      <c r="F9" s="301"/>
      <c r="G9" s="1"/>
      <c r="H9" s="617"/>
      <c r="I9" s="1"/>
      <c r="J9" s="7"/>
      <c r="K9" s="8"/>
      <c r="L9" s="63"/>
      <c r="M9" s="63" t="s">
        <v>787</v>
      </c>
      <c r="N9" s="300">
        <v>3.0</v>
      </c>
      <c r="O9" s="7"/>
      <c r="P9" s="7"/>
      <c r="Q9" s="7"/>
      <c r="R9" s="7"/>
      <c r="S9" s="7"/>
      <c r="T9" s="7"/>
      <c r="U9" s="7"/>
      <c r="V9" s="7"/>
      <c r="W9" s="7"/>
    </row>
    <row r="10" ht="15.75" customHeight="1">
      <c r="A10" s="63" t="s">
        <v>606</v>
      </c>
      <c r="B10" s="303" t="s">
        <v>952</v>
      </c>
      <c r="C10" s="1"/>
      <c r="D10" s="1"/>
      <c r="E10" s="1"/>
      <c r="F10" s="3"/>
      <c r="G10" s="1"/>
      <c r="H10" s="615"/>
      <c r="I10" s="1"/>
      <c r="J10" s="7"/>
      <c r="K10" s="8"/>
      <c r="L10" s="7"/>
      <c r="M10" s="63" t="s">
        <v>790</v>
      </c>
      <c r="N10" s="618" t="s">
        <v>953</v>
      </c>
      <c r="O10" s="7"/>
      <c r="P10" s="7"/>
      <c r="Q10" s="7"/>
      <c r="R10" s="7"/>
      <c r="S10" s="7"/>
      <c r="T10" s="7"/>
      <c r="U10" s="7"/>
      <c r="V10" s="7"/>
      <c r="W10" s="7"/>
    </row>
    <row r="11" ht="15.75" customHeight="1">
      <c r="A11" s="63" t="s">
        <v>792</v>
      </c>
      <c r="B11" s="7"/>
      <c r="C11" s="300" t="s">
        <v>954</v>
      </c>
      <c r="D11" s="7"/>
      <c r="E11" s="7"/>
      <c r="F11" s="301"/>
      <c r="G11" s="63"/>
      <c r="H11" s="619"/>
      <c r="I11" s="1"/>
      <c r="J11" s="297"/>
      <c r="K11" s="548"/>
      <c r="L11" s="297"/>
      <c r="M11" s="63" t="s">
        <v>607</v>
      </c>
      <c r="N11" s="297"/>
      <c r="O11" s="297"/>
      <c r="P11" s="1"/>
      <c r="Q11" s="1"/>
      <c r="R11" s="1"/>
      <c r="S11" s="1"/>
      <c r="T11" s="1"/>
      <c r="U11" s="1"/>
      <c r="V11" s="1"/>
      <c r="W11" s="1"/>
    </row>
    <row r="12" ht="15.75" customHeight="1">
      <c r="A12" s="1"/>
      <c r="B12" s="1"/>
      <c r="C12" s="1"/>
      <c r="D12" s="1"/>
      <c r="E12" s="1"/>
      <c r="F12" s="3"/>
      <c r="G12" s="1"/>
      <c r="H12" s="615"/>
      <c r="I12" s="1"/>
      <c r="J12" s="1"/>
      <c r="K12" s="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ht="62.25" customHeight="1">
      <c r="A13" s="201" t="s">
        <v>609</v>
      </c>
      <c r="B13" s="201" t="s">
        <v>7</v>
      </c>
      <c r="C13" s="201" t="s">
        <v>8</v>
      </c>
      <c r="D13" s="201" t="s">
        <v>9</v>
      </c>
      <c r="E13" s="305" t="s">
        <v>794</v>
      </c>
      <c r="F13" s="59"/>
      <c r="G13" s="305" t="s">
        <v>795</v>
      </c>
      <c r="H13" s="59"/>
      <c r="I13" s="13" t="s">
        <v>939</v>
      </c>
      <c r="J13" s="13" t="s">
        <v>940</v>
      </c>
      <c r="K13" s="305" t="s">
        <v>798</v>
      </c>
      <c r="L13" s="59"/>
      <c r="M13" s="474" t="s">
        <v>947</v>
      </c>
      <c r="N13" s="308" t="s">
        <v>800</v>
      </c>
      <c r="O13" s="13" t="s">
        <v>942</v>
      </c>
      <c r="P13" s="56"/>
      <c r="Q13" s="56"/>
      <c r="R13" s="56"/>
      <c r="S13" s="56"/>
      <c r="T13" s="56"/>
      <c r="U13" s="56"/>
      <c r="V13" s="56"/>
      <c r="W13" s="56"/>
      <c r="X13" s="223"/>
      <c r="Y13" s="223"/>
    </row>
    <row r="14" ht="25.5" customHeight="1">
      <c r="A14" s="16"/>
      <c r="B14" s="16"/>
      <c r="C14" s="16"/>
      <c r="D14" s="16"/>
      <c r="E14" s="525" t="s">
        <v>803</v>
      </c>
      <c r="F14" s="553" t="s">
        <v>943</v>
      </c>
      <c r="G14" s="525" t="s">
        <v>803</v>
      </c>
      <c r="H14" s="554" t="s">
        <v>943</v>
      </c>
      <c r="I14" s="16"/>
      <c r="J14" s="16"/>
      <c r="K14" s="310" t="s">
        <v>804</v>
      </c>
      <c r="L14" s="313" t="s">
        <v>805</v>
      </c>
      <c r="M14" s="16"/>
      <c r="N14" s="314" t="s">
        <v>806</v>
      </c>
      <c r="O14" s="16"/>
      <c r="P14" s="56"/>
      <c r="Q14" s="56"/>
      <c r="R14" s="56"/>
      <c r="S14" s="56"/>
      <c r="T14" s="56"/>
      <c r="U14" s="56"/>
      <c r="V14" s="56"/>
      <c r="W14" s="56"/>
      <c r="X14" s="223"/>
      <c r="Y14" s="223"/>
    </row>
    <row r="15" ht="37.5" customHeight="1">
      <c r="A15" s="315" t="s">
        <v>807</v>
      </c>
      <c r="B15" s="316" t="s">
        <v>27</v>
      </c>
      <c r="C15" s="317" t="s">
        <v>304</v>
      </c>
      <c r="D15" s="318" t="s">
        <v>808</v>
      </c>
      <c r="E15" s="319">
        <v>20.0</v>
      </c>
      <c r="F15" s="222">
        <f>E15/2</f>
        <v>10</v>
      </c>
      <c r="G15" s="319">
        <v>21.0</v>
      </c>
      <c r="H15" s="620">
        <f>G15/2</f>
        <v>10.5</v>
      </c>
      <c r="I15" s="316">
        <v>2.7</v>
      </c>
      <c r="J15" s="316">
        <v>2.4</v>
      </c>
      <c r="K15" s="316">
        <v>97.22</v>
      </c>
      <c r="L15" s="316" t="str">
        <f t="shared" ref="L15:L187" si="1">IF(K15&gt;=95,"4",IF(K15&gt;=89,"3",IF(K15&gt;=82,"2",IF(K15&gt;=75,"1","0"))))</f>
        <v>4</v>
      </c>
      <c r="M15" s="441">
        <f>F15+H15+I15+J15+L15</f>
        <v>29.6</v>
      </c>
      <c r="N15" s="316">
        <v>5.0</v>
      </c>
      <c r="O15" s="222">
        <f t="shared" ref="O15:O187" si="2">M15+N15</f>
        <v>34.6</v>
      </c>
      <c r="P15" s="56"/>
      <c r="Q15" s="56"/>
      <c r="R15" s="56"/>
      <c r="S15" s="56"/>
      <c r="T15" s="56"/>
      <c r="U15" s="56"/>
      <c r="V15" s="56"/>
      <c r="W15" s="56"/>
      <c r="X15" s="223"/>
      <c r="Y15" s="223"/>
    </row>
    <row r="16" ht="15.75" customHeight="1">
      <c r="A16" s="16"/>
      <c r="B16" s="327"/>
      <c r="C16" s="328"/>
      <c r="D16" s="328"/>
      <c r="E16" s="329"/>
      <c r="F16" s="330">
        <v>10.0</v>
      </c>
      <c r="G16" s="331"/>
      <c r="H16" s="621">
        <v>11.0</v>
      </c>
      <c r="I16" s="321">
        <v>3.0</v>
      </c>
      <c r="J16" s="321">
        <v>3.0</v>
      </c>
      <c r="K16" s="622">
        <v>0.0</v>
      </c>
      <c r="L16" s="316" t="str">
        <f t="shared" si="1"/>
        <v>0</v>
      </c>
      <c r="M16" s="334">
        <f t="shared" ref="M16:M21" si="3">sum(E16:L16)</f>
        <v>27</v>
      </c>
      <c r="N16" s="334">
        <v>5.0</v>
      </c>
      <c r="O16" s="342">
        <f t="shared" si="2"/>
        <v>32</v>
      </c>
      <c r="P16" s="56"/>
      <c r="Q16" s="56"/>
      <c r="R16" s="56"/>
      <c r="S16" s="56"/>
      <c r="T16" s="56"/>
      <c r="U16" s="56"/>
      <c r="V16" s="56"/>
      <c r="W16" s="56"/>
      <c r="X16" s="223"/>
      <c r="Y16" s="223"/>
    </row>
    <row r="17" ht="15.75" customHeight="1">
      <c r="A17" s="20">
        <v>1.0</v>
      </c>
      <c r="B17" s="21" t="s">
        <v>27</v>
      </c>
      <c r="C17" s="22" t="s">
        <v>28</v>
      </c>
      <c r="D17" s="23" t="s">
        <v>29</v>
      </c>
      <c r="E17" s="623">
        <v>0.0</v>
      </c>
      <c r="F17" s="624">
        <f t="shared" ref="F17:F187" si="4">E17*(6/15)</f>
        <v>0</v>
      </c>
      <c r="G17" s="397">
        <v>0.0</v>
      </c>
      <c r="H17" s="355">
        <f t="shared" ref="H17:H187" si="5">G17*(6/15)</f>
        <v>0</v>
      </c>
      <c r="I17" s="398">
        <v>0.0</v>
      </c>
      <c r="J17" s="398">
        <v>0.0</v>
      </c>
      <c r="K17" s="625">
        <v>0.0</v>
      </c>
      <c r="L17" s="310" t="str">
        <f t="shared" si="1"/>
        <v>0</v>
      </c>
      <c r="M17" s="626">
        <f t="shared" si="3"/>
        <v>0</v>
      </c>
      <c r="N17" s="627">
        <v>0.0</v>
      </c>
      <c r="O17" s="342">
        <f t="shared" si="2"/>
        <v>0</v>
      </c>
      <c r="P17" s="56"/>
      <c r="Q17" s="56"/>
      <c r="R17" s="56"/>
      <c r="S17" s="56"/>
      <c r="T17" s="56"/>
      <c r="U17" s="56"/>
      <c r="V17" s="56"/>
      <c r="W17" s="56"/>
      <c r="X17" s="223"/>
      <c r="Y17" s="223"/>
    </row>
    <row r="18" ht="15.75" customHeight="1">
      <c r="A18" s="48">
        <v>2.0</v>
      </c>
      <c r="B18" s="21" t="s">
        <v>30</v>
      </c>
      <c r="C18" s="22" t="s">
        <v>31</v>
      </c>
      <c r="D18" s="23" t="s">
        <v>32</v>
      </c>
      <c r="E18" s="623">
        <v>0.0</v>
      </c>
      <c r="F18" s="624">
        <f t="shared" si="4"/>
        <v>0</v>
      </c>
      <c r="G18" s="397">
        <v>0.0</v>
      </c>
      <c r="H18" s="355">
        <f t="shared" si="5"/>
        <v>0</v>
      </c>
      <c r="I18" s="398">
        <v>0.0</v>
      </c>
      <c r="J18" s="398">
        <v>0.0</v>
      </c>
      <c r="K18" s="625">
        <v>0.0</v>
      </c>
      <c r="L18" s="310" t="str">
        <f t="shared" si="1"/>
        <v>0</v>
      </c>
      <c r="M18" s="626">
        <f t="shared" si="3"/>
        <v>0</v>
      </c>
      <c r="N18" s="627">
        <v>0.0</v>
      </c>
      <c r="O18" s="342">
        <f t="shared" si="2"/>
        <v>0</v>
      </c>
      <c r="P18" s="56"/>
      <c r="Q18" s="56"/>
      <c r="R18" s="56"/>
      <c r="S18" s="56"/>
      <c r="T18" s="56"/>
      <c r="U18" s="56"/>
      <c r="V18" s="56"/>
      <c r="W18" s="56"/>
      <c r="X18" s="223"/>
      <c r="Y18" s="223"/>
    </row>
    <row r="19" ht="15.75" customHeight="1">
      <c r="A19" s="20">
        <v>3.0</v>
      </c>
      <c r="B19" s="31" t="s">
        <v>33</v>
      </c>
      <c r="C19" s="22" t="s">
        <v>34</v>
      </c>
      <c r="D19" s="23" t="s">
        <v>35</v>
      </c>
      <c r="E19" s="623">
        <v>0.0</v>
      </c>
      <c r="F19" s="624">
        <f t="shared" si="4"/>
        <v>0</v>
      </c>
      <c r="G19" s="397">
        <v>0.0</v>
      </c>
      <c r="H19" s="355">
        <f t="shared" si="5"/>
        <v>0</v>
      </c>
      <c r="I19" s="398">
        <v>0.0</v>
      </c>
      <c r="J19" s="398">
        <v>0.0</v>
      </c>
      <c r="K19" s="625">
        <v>0.0</v>
      </c>
      <c r="L19" s="310" t="str">
        <f t="shared" si="1"/>
        <v>0</v>
      </c>
      <c r="M19" s="626">
        <f t="shared" si="3"/>
        <v>0</v>
      </c>
      <c r="N19" s="627">
        <v>0.0</v>
      </c>
      <c r="O19" s="342">
        <f t="shared" si="2"/>
        <v>0</v>
      </c>
      <c r="P19" s="56"/>
      <c r="Q19" s="56"/>
      <c r="R19" s="56"/>
      <c r="S19" s="56"/>
      <c r="T19" s="56"/>
      <c r="U19" s="56"/>
      <c r="V19" s="56"/>
      <c r="W19" s="56"/>
      <c r="X19" s="223"/>
      <c r="Y19" s="223"/>
    </row>
    <row r="20" ht="15.75" customHeight="1">
      <c r="A20" s="48">
        <v>4.0</v>
      </c>
      <c r="B20" s="31" t="s">
        <v>36</v>
      </c>
      <c r="C20" s="22" t="s">
        <v>37</v>
      </c>
      <c r="D20" s="23" t="s">
        <v>38</v>
      </c>
      <c r="E20" s="623">
        <v>0.0</v>
      </c>
      <c r="F20" s="624">
        <f t="shared" si="4"/>
        <v>0</v>
      </c>
      <c r="G20" s="397">
        <v>0.0</v>
      </c>
      <c r="H20" s="355">
        <f t="shared" si="5"/>
        <v>0</v>
      </c>
      <c r="I20" s="398">
        <v>0.0</v>
      </c>
      <c r="J20" s="398">
        <v>0.0</v>
      </c>
      <c r="K20" s="625">
        <v>0.0</v>
      </c>
      <c r="L20" s="310" t="str">
        <f t="shared" si="1"/>
        <v>0</v>
      </c>
      <c r="M20" s="626">
        <f t="shared" si="3"/>
        <v>0</v>
      </c>
      <c r="N20" s="627">
        <v>0.0</v>
      </c>
      <c r="O20" s="342">
        <f t="shared" si="2"/>
        <v>0</v>
      </c>
      <c r="P20" s="56"/>
      <c r="Q20" s="56"/>
      <c r="R20" s="56"/>
      <c r="S20" s="56"/>
      <c r="T20" s="56"/>
      <c r="U20" s="56"/>
      <c r="V20" s="56"/>
      <c r="W20" s="56"/>
      <c r="X20" s="223"/>
      <c r="Y20" s="223"/>
    </row>
    <row r="21" ht="15.75" customHeight="1">
      <c r="A21" s="20">
        <v>5.0</v>
      </c>
      <c r="B21" s="31" t="s">
        <v>39</v>
      </c>
      <c r="C21" s="22" t="s">
        <v>40</v>
      </c>
      <c r="D21" s="23" t="s">
        <v>41</v>
      </c>
      <c r="E21" s="623">
        <v>0.0</v>
      </c>
      <c r="F21" s="624">
        <f t="shared" si="4"/>
        <v>0</v>
      </c>
      <c r="G21" s="397">
        <v>0.0</v>
      </c>
      <c r="H21" s="355">
        <f t="shared" si="5"/>
        <v>0</v>
      </c>
      <c r="I21" s="398">
        <v>0.0</v>
      </c>
      <c r="J21" s="398">
        <v>0.0</v>
      </c>
      <c r="K21" s="625">
        <v>0.0</v>
      </c>
      <c r="L21" s="310" t="str">
        <f t="shared" si="1"/>
        <v>0</v>
      </c>
      <c r="M21" s="626">
        <f t="shared" si="3"/>
        <v>0</v>
      </c>
      <c r="N21" s="627">
        <v>0.0</v>
      </c>
      <c r="O21" s="342">
        <f t="shared" si="2"/>
        <v>0</v>
      </c>
      <c r="P21" s="56"/>
      <c r="Q21" s="56"/>
      <c r="R21" s="56"/>
      <c r="S21" s="56"/>
      <c r="T21" s="56"/>
      <c r="U21" s="56"/>
      <c r="V21" s="56"/>
      <c r="W21" s="56"/>
      <c r="X21" s="223"/>
      <c r="Y21" s="223"/>
    </row>
    <row r="22" ht="15.75" customHeight="1">
      <c r="A22" s="48">
        <v>6.0</v>
      </c>
      <c r="B22" s="31" t="s">
        <v>42</v>
      </c>
      <c r="C22" s="22" t="s">
        <v>43</v>
      </c>
      <c r="D22" s="23" t="s">
        <v>44</v>
      </c>
      <c r="E22" s="623">
        <v>13.0</v>
      </c>
      <c r="F22" s="624">
        <f t="shared" si="4"/>
        <v>5.2</v>
      </c>
      <c r="G22" s="397">
        <v>11.0</v>
      </c>
      <c r="H22" s="355">
        <f t="shared" si="5"/>
        <v>4.4</v>
      </c>
      <c r="I22" s="41">
        <v>2.0</v>
      </c>
      <c r="J22" s="628">
        <v>2.0</v>
      </c>
      <c r="K22" s="625">
        <v>77.0</v>
      </c>
      <c r="L22" s="310" t="str">
        <f t="shared" si="1"/>
        <v>1</v>
      </c>
      <c r="M22" s="629">
        <f t="shared" ref="M22:M187" si="6">F22+H22+I22+J22+L22</f>
        <v>14.6</v>
      </c>
      <c r="N22" s="343">
        <f>Incentive!W20</f>
        <v>1</v>
      </c>
      <c r="O22" s="342">
        <f t="shared" si="2"/>
        <v>15.6</v>
      </c>
      <c r="P22" s="56"/>
      <c r="Q22" s="56"/>
      <c r="R22" s="56"/>
      <c r="S22" s="56"/>
      <c r="T22" s="56"/>
      <c r="U22" s="56"/>
      <c r="V22" s="56"/>
      <c r="W22" s="56"/>
      <c r="X22" s="223"/>
      <c r="Y22" s="223"/>
    </row>
    <row r="23" ht="15.75" customHeight="1">
      <c r="A23" s="20">
        <v>7.0</v>
      </c>
      <c r="B23" s="31" t="s">
        <v>45</v>
      </c>
      <c r="C23" s="22" t="s">
        <v>46</v>
      </c>
      <c r="D23" s="23" t="s">
        <v>47</v>
      </c>
      <c r="E23" s="623">
        <v>15.0</v>
      </c>
      <c r="F23" s="624">
        <f t="shared" si="4"/>
        <v>6</v>
      </c>
      <c r="G23" s="397">
        <v>13.0</v>
      </c>
      <c r="H23" s="355">
        <f t="shared" si="5"/>
        <v>5.2</v>
      </c>
      <c r="I23" s="41">
        <v>2.0</v>
      </c>
      <c r="J23" s="628">
        <v>0.0</v>
      </c>
      <c r="K23" s="625">
        <v>79.0</v>
      </c>
      <c r="L23" s="310" t="str">
        <f t="shared" si="1"/>
        <v>1</v>
      </c>
      <c r="M23" s="629">
        <f t="shared" si="6"/>
        <v>14.2</v>
      </c>
      <c r="N23" s="343">
        <f>Incentive!W21</f>
        <v>5</v>
      </c>
      <c r="O23" s="342">
        <f t="shared" si="2"/>
        <v>19.2</v>
      </c>
      <c r="P23" s="56"/>
      <c r="Q23" s="56"/>
      <c r="R23" s="56"/>
      <c r="S23" s="56"/>
      <c r="T23" s="56"/>
      <c r="U23" s="56"/>
      <c r="V23" s="56"/>
      <c r="W23" s="56"/>
      <c r="X23" s="223"/>
      <c r="Y23" s="223"/>
    </row>
    <row r="24" ht="15.75" customHeight="1">
      <c r="A24" s="48">
        <v>8.0</v>
      </c>
      <c r="B24" s="31" t="s">
        <v>48</v>
      </c>
      <c r="C24" s="22" t="s">
        <v>49</v>
      </c>
      <c r="D24" s="23" t="s">
        <v>50</v>
      </c>
      <c r="E24" s="623">
        <v>14.0</v>
      </c>
      <c r="F24" s="624">
        <f t="shared" si="4"/>
        <v>5.6</v>
      </c>
      <c r="G24" s="397">
        <v>10.0</v>
      </c>
      <c r="H24" s="355">
        <f t="shared" si="5"/>
        <v>4</v>
      </c>
      <c r="I24" s="41">
        <v>2.0</v>
      </c>
      <c r="J24" s="628">
        <v>2.0</v>
      </c>
      <c r="K24" s="625">
        <v>77.0</v>
      </c>
      <c r="L24" s="310" t="str">
        <f t="shared" si="1"/>
        <v>1</v>
      </c>
      <c r="M24" s="629">
        <f t="shared" si="6"/>
        <v>14.6</v>
      </c>
      <c r="N24" s="343">
        <f>Incentive!W22</f>
        <v>2</v>
      </c>
      <c r="O24" s="342">
        <f t="shared" si="2"/>
        <v>16.6</v>
      </c>
      <c r="P24" s="56"/>
      <c r="Q24" s="56"/>
      <c r="R24" s="56"/>
      <c r="S24" s="56"/>
      <c r="T24" s="56"/>
      <c r="U24" s="56"/>
      <c r="V24" s="56"/>
      <c r="W24" s="56"/>
      <c r="X24" s="223"/>
      <c r="Y24" s="223"/>
    </row>
    <row r="25" ht="15.75" customHeight="1">
      <c r="A25" s="20">
        <v>9.0</v>
      </c>
      <c r="B25" s="31" t="s">
        <v>51</v>
      </c>
      <c r="C25" s="22" t="s">
        <v>52</v>
      </c>
      <c r="D25" s="23" t="s">
        <v>53</v>
      </c>
      <c r="E25" s="623">
        <v>13.0</v>
      </c>
      <c r="F25" s="624">
        <f t="shared" si="4"/>
        <v>5.2</v>
      </c>
      <c r="G25" s="397">
        <v>10.0</v>
      </c>
      <c r="H25" s="355">
        <f t="shared" si="5"/>
        <v>4</v>
      </c>
      <c r="I25" s="41">
        <v>2.0</v>
      </c>
      <c r="J25" s="628">
        <v>2.0</v>
      </c>
      <c r="K25" s="625">
        <v>93.33</v>
      </c>
      <c r="L25" s="310" t="str">
        <f t="shared" si="1"/>
        <v>3</v>
      </c>
      <c r="M25" s="629">
        <f t="shared" si="6"/>
        <v>16.2</v>
      </c>
      <c r="N25" s="343" t="str">
        <f>Incentive!W23</f>
        <v/>
      </c>
      <c r="O25" s="342">
        <f t="shared" si="2"/>
        <v>16.2</v>
      </c>
      <c r="P25" s="56"/>
      <c r="Q25" s="56"/>
      <c r="R25" s="56"/>
      <c r="S25" s="56"/>
      <c r="T25" s="56"/>
      <c r="U25" s="56"/>
      <c r="V25" s="56"/>
      <c r="W25" s="56"/>
      <c r="X25" s="223"/>
      <c r="Y25" s="223"/>
    </row>
    <row r="26" ht="15.75" customHeight="1">
      <c r="A26" s="48">
        <v>10.0</v>
      </c>
      <c r="B26" s="31" t="s">
        <v>54</v>
      </c>
      <c r="C26" s="22" t="s">
        <v>55</v>
      </c>
      <c r="D26" s="23" t="s">
        <v>56</v>
      </c>
      <c r="E26" s="623">
        <v>0.0</v>
      </c>
      <c r="F26" s="624">
        <f t="shared" si="4"/>
        <v>0</v>
      </c>
      <c r="G26" s="397">
        <v>0.0</v>
      </c>
      <c r="H26" s="355">
        <f t="shared" si="5"/>
        <v>0</v>
      </c>
      <c r="I26" s="398">
        <v>0.0</v>
      </c>
      <c r="J26" s="398">
        <v>0.0</v>
      </c>
      <c r="K26" s="625">
        <v>0.0</v>
      </c>
      <c r="L26" s="310" t="str">
        <f t="shared" si="1"/>
        <v>0</v>
      </c>
      <c r="M26" s="629">
        <f t="shared" si="6"/>
        <v>0</v>
      </c>
      <c r="N26" s="343" t="str">
        <f>Incentive!W24</f>
        <v/>
      </c>
      <c r="O26" s="342">
        <f t="shared" si="2"/>
        <v>0</v>
      </c>
      <c r="P26" s="56"/>
      <c r="Q26" s="56"/>
      <c r="R26" s="56"/>
      <c r="S26" s="56"/>
      <c r="T26" s="56"/>
      <c r="U26" s="56"/>
      <c r="V26" s="56"/>
      <c r="W26" s="56"/>
      <c r="X26" s="223"/>
      <c r="Y26" s="223"/>
    </row>
    <row r="27" ht="15.75" customHeight="1">
      <c r="A27" s="20">
        <v>11.0</v>
      </c>
      <c r="B27" s="31" t="s">
        <v>57</v>
      </c>
      <c r="C27" s="22" t="s">
        <v>58</v>
      </c>
      <c r="D27" s="23" t="s">
        <v>59</v>
      </c>
      <c r="E27" s="623">
        <v>12.0</v>
      </c>
      <c r="F27" s="624">
        <f t="shared" si="4"/>
        <v>4.8</v>
      </c>
      <c r="G27" s="397">
        <v>12.0</v>
      </c>
      <c r="H27" s="355">
        <f t="shared" si="5"/>
        <v>4.8</v>
      </c>
      <c r="I27" s="398">
        <v>2.0</v>
      </c>
      <c r="J27" s="398">
        <v>2.0</v>
      </c>
      <c r="K27" s="625">
        <v>78.0</v>
      </c>
      <c r="L27" s="310" t="str">
        <f t="shared" si="1"/>
        <v>1</v>
      </c>
      <c r="M27" s="629">
        <f t="shared" si="6"/>
        <v>14.6</v>
      </c>
      <c r="N27" s="343">
        <f>Incentive!W25</f>
        <v>1</v>
      </c>
      <c r="O27" s="342">
        <f t="shared" si="2"/>
        <v>15.6</v>
      </c>
      <c r="P27" s="56"/>
      <c r="Q27" s="56"/>
      <c r="R27" s="56"/>
      <c r="S27" s="56"/>
      <c r="T27" s="56"/>
      <c r="U27" s="56"/>
      <c r="V27" s="56"/>
      <c r="W27" s="56"/>
      <c r="X27" s="223"/>
      <c r="Y27" s="223"/>
    </row>
    <row r="28" ht="15.75" customHeight="1">
      <c r="A28" s="48">
        <v>12.0</v>
      </c>
      <c r="B28" s="31" t="s">
        <v>60</v>
      </c>
      <c r="C28" s="22" t="s">
        <v>61</v>
      </c>
      <c r="D28" s="23" t="s">
        <v>62</v>
      </c>
      <c r="E28" s="623">
        <v>0.0</v>
      </c>
      <c r="F28" s="624">
        <f t="shared" si="4"/>
        <v>0</v>
      </c>
      <c r="G28" s="397">
        <v>0.0</v>
      </c>
      <c r="H28" s="355">
        <f t="shared" si="5"/>
        <v>0</v>
      </c>
      <c r="I28" s="398">
        <v>0.0</v>
      </c>
      <c r="J28" s="398">
        <v>0.0</v>
      </c>
      <c r="K28" s="625">
        <v>0.0</v>
      </c>
      <c r="L28" s="310" t="str">
        <f t="shared" si="1"/>
        <v>0</v>
      </c>
      <c r="M28" s="629">
        <f t="shared" si="6"/>
        <v>0</v>
      </c>
      <c r="N28" s="627">
        <v>0.0</v>
      </c>
      <c r="O28" s="342">
        <f t="shared" si="2"/>
        <v>0</v>
      </c>
      <c r="P28" s="56"/>
      <c r="Q28" s="56"/>
      <c r="R28" s="56"/>
      <c r="S28" s="56"/>
      <c r="T28" s="56"/>
      <c r="U28" s="56"/>
      <c r="V28" s="56"/>
      <c r="W28" s="56"/>
      <c r="X28" s="223"/>
      <c r="Y28" s="223"/>
    </row>
    <row r="29" ht="15.75" customHeight="1">
      <c r="A29" s="20">
        <v>13.0</v>
      </c>
      <c r="B29" s="31" t="s">
        <v>63</v>
      </c>
      <c r="C29" s="22" t="s">
        <v>64</v>
      </c>
      <c r="D29" s="23" t="s">
        <v>65</v>
      </c>
      <c r="E29" s="623">
        <v>0.0</v>
      </c>
      <c r="F29" s="624">
        <f t="shared" si="4"/>
        <v>0</v>
      </c>
      <c r="G29" s="397">
        <v>0.0</v>
      </c>
      <c r="H29" s="355">
        <f t="shared" si="5"/>
        <v>0</v>
      </c>
      <c r="I29" s="398">
        <v>0.0</v>
      </c>
      <c r="J29" s="398">
        <v>0.0</v>
      </c>
      <c r="K29" s="625">
        <v>0.0</v>
      </c>
      <c r="L29" s="310" t="str">
        <f t="shared" si="1"/>
        <v>0</v>
      </c>
      <c r="M29" s="629">
        <f t="shared" si="6"/>
        <v>0</v>
      </c>
      <c r="N29" s="627">
        <v>0.0</v>
      </c>
      <c r="O29" s="342">
        <f t="shared" si="2"/>
        <v>0</v>
      </c>
      <c r="P29" s="56"/>
      <c r="Q29" s="56"/>
      <c r="R29" s="56"/>
      <c r="S29" s="56"/>
      <c r="T29" s="56"/>
      <c r="U29" s="56"/>
      <c r="V29" s="56"/>
      <c r="W29" s="56"/>
      <c r="X29" s="223"/>
      <c r="Y29" s="223"/>
    </row>
    <row r="30" ht="15.75" customHeight="1">
      <c r="A30" s="48">
        <v>14.0</v>
      </c>
      <c r="B30" s="31" t="s">
        <v>66</v>
      </c>
      <c r="C30" s="22" t="s">
        <v>67</v>
      </c>
      <c r="D30" s="23" t="s">
        <v>68</v>
      </c>
      <c r="E30" s="623">
        <v>14.0</v>
      </c>
      <c r="F30" s="624">
        <f t="shared" si="4"/>
        <v>5.6</v>
      </c>
      <c r="G30" s="397">
        <v>13.0</v>
      </c>
      <c r="H30" s="355">
        <f t="shared" si="5"/>
        <v>5.2</v>
      </c>
      <c r="I30" s="398">
        <v>2.0</v>
      </c>
      <c r="J30" s="398">
        <v>2.0</v>
      </c>
      <c r="K30" s="625">
        <v>79.0</v>
      </c>
      <c r="L30" s="310" t="str">
        <f t="shared" si="1"/>
        <v>1</v>
      </c>
      <c r="M30" s="629">
        <f t="shared" si="6"/>
        <v>15.8</v>
      </c>
      <c r="N30" s="343">
        <f>Incentive!W28</f>
        <v>2</v>
      </c>
      <c r="O30" s="342">
        <f t="shared" si="2"/>
        <v>17.8</v>
      </c>
      <c r="P30" s="56"/>
      <c r="Q30" s="56"/>
      <c r="R30" s="56"/>
      <c r="S30" s="56"/>
      <c r="T30" s="56"/>
      <c r="U30" s="56"/>
      <c r="V30" s="56"/>
      <c r="W30" s="56"/>
      <c r="X30" s="223"/>
      <c r="Y30" s="223"/>
    </row>
    <row r="31" ht="15.75" customHeight="1">
      <c r="A31" s="20">
        <v>15.0</v>
      </c>
      <c r="B31" s="31" t="s">
        <v>69</v>
      </c>
      <c r="C31" s="22" t="s">
        <v>70</v>
      </c>
      <c r="D31" s="23" t="s">
        <v>71</v>
      </c>
      <c r="E31" s="623">
        <v>0.0</v>
      </c>
      <c r="F31" s="624">
        <f t="shared" si="4"/>
        <v>0</v>
      </c>
      <c r="G31" s="397">
        <v>0.0</v>
      </c>
      <c r="H31" s="355">
        <f t="shared" si="5"/>
        <v>0</v>
      </c>
      <c r="I31" s="398">
        <v>0.0</v>
      </c>
      <c r="J31" s="398">
        <v>0.0</v>
      </c>
      <c r="K31" s="625">
        <v>0.0</v>
      </c>
      <c r="L31" s="310" t="str">
        <f t="shared" si="1"/>
        <v>0</v>
      </c>
      <c r="M31" s="629">
        <f t="shared" si="6"/>
        <v>0</v>
      </c>
      <c r="N31" s="627">
        <v>0.0</v>
      </c>
      <c r="O31" s="342">
        <f t="shared" si="2"/>
        <v>0</v>
      </c>
      <c r="P31" s="56"/>
      <c r="Q31" s="56"/>
      <c r="R31" s="56"/>
      <c r="S31" s="56"/>
      <c r="T31" s="56"/>
      <c r="U31" s="56"/>
      <c r="V31" s="56"/>
      <c r="W31" s="56"/>
      <c r="X31" s="223"/>
      <c r="Y31" s="223"/>
    </row>
    <row r="32" ht="15.75" customHeight="1">
      <c r="A32" s="48">
        <v>16.0</v>
      </c>
      <c r="B32" s="31" t="s">
        <v>72</v>
      </c>
      <c r="C32" s="22" t="s">
        <v>73</v>
      </c>
      <c r="D32" s="23" t="s">
        <v>74</v>
      </c>
      <c r="E32" s="623">
        <v>14.0</v>
      </c>
      <c r="F32" s="624">
        <f t="shared" si="4"/>
        <v>5.6</v>
      </c>
      <c r="G32" s="397">
        <v>13.0</v>
      </c>
      <c r="H32" s="355">
        <f t="shared" si="5"/>
        <v>5.2</v>
      </c>
      <c r="I32" s="398">
        <v>2.0</v>
      </c>
      <c r="J32" s="398">
        <v>1.0</v>
      </c>
      <c r="K32" s="625">
        <v>77.0</v>
      </c>
      <c r="L32" s="310" t="str">
        <f t="shared" si="1"/>
        <v>1</v>
      </c>
      <c r="M32" s="629">
        <f t="shared" si="6"/>
        <v>14.8</v>
      </c>
      <c r="N32" s="343">
        <f>Incentive!W30</f>
        <v>5</v>
      </c>
      <c r="O32" s="342">
        <f t="shared" si="2"/>
        <v>19.8</v>
      </c>
      <c r="P32" s="56"/>
      <c r="Q32" s="56"/>
      <c r="R32" s="56"/>
      <c r="S32" s="56"/>
      <c r="T32" s="56"/>
      <c r="U32" s="56"/>
      <c r="V32" s="56"/>
      <c r="W32" s="56"/>
      <c r="X32" s="223"/>
      <c r="Y32" s="223"/>
    </row>
    <row r="33" ht="15.75" customHeight="1">
      <c r="A33" s="20">
        <v>17.0</v>
      </c>
      <c r="B33" s="31" t="s">
        <v>75</v>
      </c>
      <c r="C33" s="22" t="s">
        <v>76</v>
      </c>
      <c r="D33" s="23" t="s">
        <v>77</v>
      </c>
      <c r="E33" s="623">
        <v>0.0</v>
      </c>
      <c r="F33" s="624">
        <f t="shared" si="4"/>
        <v>0</v>
      </c>
      <c r="G33" s="397">
        <v>0.0</v>
      </c>
      <c r="H33" s="355">
        <f t="shared" si="5"/>
        <v>0</v>
      </c>
      <c r="I33" s="398">
        <v>0.0</v>
      </c>
      <c r="J33" s="398">
        <v>0.0</v>
      </c>
      <c r="K33" s="625">
        <v>0.0</v>
      </c>
      <c r="L33" s="310" t="str">
        <f t="shared" si="1"/>
        <v>0</v>
      </c>
      <c r="M33" s="629">
        <f t="shared" si="6"/>
        <v>0</v>
      </c>
      <c r="N33" s="627">
        <v>0.0</v>
      </c>
      <c r="O33" s="342">
        <f t="shared" si="2"/>
        <v>0</v>
      </c>
      <c r="P33" s="56"/>
      <c r="Q33" s="56"/>
      <c r="R33" s="56"/>
      <c r="S33" s="56"/>
      <c r="T33" s="56"/>
      <c r="U33" s="56"/>
      <c r="V33" s="56"/>
      <c r="W33" s="56"/>
      <c r="X33" s="223"/>
      <c r="Y33" s="223"/>
    </row>
    <row r="34" ht="15.75" customHeight="1">
      <c r="A34" s="48">
        <v>18.0</v>
      </c>
      <c r="B34" s="31" t="s">
        <v>78</v>
      </c>
      <c r="C34" s="22" t="s">
        <v>79</v>
      </c>
      <c r="D34" s="23" t="s">
        <v>80</v>
      </c>
      <c r="E34" s="623">
        <v>0.0</v>
      </c>
      <c r="F34" s="624">
        <f t="shared" si="4"/>
        <v>0</v>
      </c>
      <c r="G34" s="397">
        <v>0.0</v>
      </c>
      <c r="H34" s="355">
        <f t="shared" si="5"/>
        <v>0</v>
      </c>
      <c r="I34" s="398">
        <v>0.0</v>
      </c>
      <c r="J34" s="398">
        <v>0.0</v>
      </c>
      <c r="K34" s="625">
        <v>0.0</v>
      </c>
      <c r="L34" s="310" t="str">
        <f t="shared" si="1"/>
        <v>0</v>
      </c>
      <c r="M34" s="629">
        <f t="shared" si="6"/>
        <v>0</v>
      </c>
      <c r="N34" s="627">
        <v>0.0</v>
      </c>
      <c r="O34" s="342">
        <f t="shared" si="2"/>
        <v>0</v>
      </c>
      <c r="P34" s="56"/>
      <c r="Q34" s="56"/>
      <c r="R34" s="56"/>
      <c r="S34" s="56"/>
      <c r="T34" s="56"/>
      <c r="U34" s="56"/>
      <c r="V34" s="56"/>
      <c r="W34" s="56"/>
      <c r="X34" s="223"/>
      <c r="Y34" s="223"/>
    </row>
    <row r="35" ht="15.75" customHeight="1">
      <c r="A35" s="20">
        <v>19.0</v>
      </c>
      <c r="B35" s="31" t="s">
        <v>81</v>
      </c>
      <c r="C35" s="22" t="s">
        <v>82</v>
      </c>
      <c r="D35" s="23" t="s">
        <v>83</v>
      </c>
      <c r="E35" s="623">
        <v>0.0</v>
      </c>
      <c r="F35" s="624">
        <f t="shared" si="4"/>
        <v>0</v>
      </c>
      <c r="G35" s="397">
        <v>0.0</v>
      </c>
      <c r="H35" s="355">
        <f t="shared" si="5"/>
        <v>0</v>
      </c>
      <c r="I35" s="398">
        <v>0.0</v>
      </c>
      <c r="J35" s="398">
        <v>0.0</v>
      </c>
      <c r="K35" s="625">
        <v>0.0</v>
      </c>
      <c r="L35" s="310" t="str">
        <f t="shared" si="1"/>
        <v>0</v>
      </c>
      <c r="M35" s="629">
        <f t="shared" si="6"/>
        <v>0</v>
      </c>
      <c r="N35" s="343" t="str">
        <f>Incentive!W33</f>
        <v/>
      </c>
      <c r="O35" s="342">
        <f t="shared" si="2"/>
        <v>0</v>
      </c>
      <c r="P35" s="56"/>
      <c r="Q35" s="56"/>
      <c r="R35" s="56"/>
      <c r="S35" s="56"/>
      <c r="T35" s="56"/>
      <c r="U35" s="56"/>
      <c r="V35" s="56"/>
      <c r="W35" s="56"/>
      <c r="X35" s="223"/>
      <c r="Y35" s="223"/>
    </row>
    <row r="36" ht="15.75" customHeight="1">
      <c r="A36" s="48">
        <v>20.0</v>
      </c>
      <c r="B36" s="31" t="s">
        <v>84</v>
      </c>
      <c r="C36" s="22" t="s">
        <v>85</v>
      </c>
      <c r="D36" s="23" t="s">
        <v>86</v>
      </c>
      <c r="E36" s="623">
        <v>11.0</v>
      </c>
      <c r="F36" s="624">
        <f t="shared" si="4"/>
        <v>4.4</v>
      </c>
      <c r="G36" s="397">
        <v>13.0</v>
      </c>
      <c r="H36" s="355">
        <f t="shared" si="5"/>
        <v>5.2</v>
      </c>
      <c r="I36" s="398">
        <v>2.0</v>
      </c>
      <c r="J36" s="398">
        <v>2.0</v>
      </c>
      <c r="K36" s="625">
        <v>79.0</v>
      </c>
      <c r="L36" s="310" t="str">
        <f t="shared" si="1"/>
        <v>1</v>
      </c>
      <c r="M36" s="629">
        <f t="shared" si="6"/>
        <v>14.6</v>
      </c>
      <c r="N36" s="343">
        <f>Incentive!W34</f>
        <v>5</v>
      </c>
      <c r="O36" s="342">
        <f t="shared" si="2"/>
        <v>19.6</v>
      </c>
      <c r="P36" s="56"/>
      <c r="Q36" s="56"/>
      <c r="R36" s="56"/>
      <c r="S36" s="56"/>
      <c r="T36" s="56"/>
      <c r="U36" s="56"/>
      <c r="V36" s="56"/>
      <c r="W36" s="56"/>
      <c r="X36" s="223"/>
      <c r="Y36" s="223"/>
    </row>
    <row r="37" ht="15.75" customHeight="1">
      <c r="A37" s="20">
        <v>21.0</v>
      </c>
      <c r="B37" s="31" t="s">
        <v>87</v>
      </c>
      <c r="C37" s="22" t="s">
        <v>88</v>
      </c>
      <c r="D37" s="23" t="s">
        <v>89</v>
      </c>
      <c r="E37" s="623">
        <v>0.0</v>
      </c>
      <c r="F37" s="624">
        <f t="shared" si="4"/>
        <v>0</v>
      </c>
      <c r="G37" s="397">
        <v>0.0</v>
      </c>
      <c r="H37" s="355">
        <f t="shared" si="5"/>
        <v>0</v>
      </c>
      <c r="I37" s="398">
        <v>0.0</v>
      </c>
      <c r="J37" s="398">
        <v>0.0</v>
      </c>
      <c r="K37" s="625">
        <v>0.0</v>
      </c>
      <c r="L37" s="310" t="str">
        <f t="shared" si="1"/>
        <v>0</v>
      </c>
      <c r="M37" s="629">
        <f t="shared" si="6"/>
        <v>0</v>
      </c>
      <c r="N37" s="343" t="str">
        <f>Incentive!W35</f>
        <v/>
      </c>
      <c r="O37" s="342">
        <f t="shared" si="2"/>
        <v>0</v>
      </c>
      <c r="P37" s="56"/>
      <c r="Q37" s="56"/>
      <c r="R37" s="56"/>
      <c r="S37" s="56"/>
      <c r="T37" s="56"/>
      <c r="U37" s="56"/>
      <c r="V37" s="56"/>
      <c r="W37" s="56"/>
      <c r="X37" s="223"/>
      <c r="Y37" s="223"/>
    </row>
    <row r="38" ht="15.75" customHeight="1">
      <c r="A38" s="48">
        <v>22.0</v>
      </c>
      <c r="B38" s="31" t="s">
        <v>90</v>
      </c>
      <c r="C38" s="22" t="s">
        <v>91</v>
      </c>
      <c r="D38" s="23" t="s">
        <v>92</v>
      </c>
      <c r="E38" s="623">
        <v>14.0</v>
      </c>
      <c r="F38" s="624">
        <f t="shared" si="4"/>
        <v>5.6</v>
      </c>
      <c r="G38" s="397">
        <v>12.0</v>
      </c>
      <c r="H38" s="355">
        <f t="shared" si="5"/>
        <v>4.8</v>
      </c>
      <c r="I38" s="398">
        <v>2.0</v>
      </c>
      <c r="J38" s="398">
        <v>2.0</v>
      </c>
      <c r="K38" s="625">
        <v>77.0</v>
      </c>
      <c r="L38" s="310" t="str">
        <f t="shared" si="1"/>
        <v>1</v>
      </c>
      <c r="M38" s="629">
        <f t="shared" si="6"/>
        <v>15.4</v>
      </c>
      <c r="N38" s="343">
        <f>Incentive!W36</f>
        <v>5</v>
      </c>
      <c r="O38" s="342">
        <f t="shared" si="2"/>
        <v>20.4</v>
      </c>
      <c r="P38" s="56"/>
      <c r="Q38" s="56"/>
      <c r="R38" s="56"/>
      <c r="S38" s="56"/>
      <c r="T38" s="56"/>
      <c r="U38" s="56"/>
      <c r="V38" s="56"/>
      <c r="W38" s="56"/>
      <c r="X38" s="223"/>
      <c r="Y38" s="223"/>
    </row>
    <row r="39" ht="15.75" customHeight="1">
      <c r="A39" s="20">
        <v>23.0</v>
      </c>
      <c r="B39" s="31" t="s">
        <v>93</v>
      </c>
      <c r="C39" s="22" t="s">
        <v>94</v>
      </c>
      <c r="D39" s="23" t="s">
        <v>95</v>
      </c>
      <c r="E39" s="623">
        <v>13.0</v>
      </c>
      <c r="F39" s="624">
        <f t="shared" si="4"/>
        <v>5.2</v>
      </c>
      <c r="G39" s="397">
        <v>12.0</v>
      </c>
      <c r="H39" s="355">
        <f t="shared" si="5"/>
        <v>4.8</v>
      </c>
      <c r="I39" s="398">
        <v>2.0</v>
      </c>
      <c r="J39" s="398">
        <v>2.0</v>
      </c>
      <c r="K39" s="625">
        <v>79.0</v>
      </c>
      <c r="L39" s="310" t="str">
        <f t="shared" si="1"/>
        <v>1</v>
      </c>
      <c r="M39" s="629">
        <f t="shared" si="6"/>
        <v>15</v>
      </c>
      <c r="N39" s="343">
        <f>Incentive!W37</f>
        <v>3</v>
      </c>
      <c r="O39" s="342">
        <f t="shared" si="2"/>
        <v>18</v>
      </c>
      <c r="P39" s="56"/>
      <c r="Q39" s="56"/>
      <c r="R39" s="56"/>
      <c r="S39" s="56"/>
      <c r="T39" s="56"/>
      <c r="U39" s="56"/>
      <c r="V39" s="56"/>
      <c r="W39" s="56"/>
      <c r="X39" s="223"/>
      <c r="Y39" s="223"/>
    </row>
    <row r="40" ht="15.75" customHeight="1">
      <c r="A40" s="48">
        <v>24.0</v>
      </c>
      <c r="B40" s="31" t="s">
        <v>96</v>
      </c>
      <c r="C40" s="22" t="s">
        <v>97</v>
      </c>
      <c r="D40" s="23" t="s">
        <v>98</v>
      </c>
      <c r="E40" s="623">
        <v>0.0</v>
      </c>
      <c r="F40" s="624">
        <f t="shared" si="4"/>
        <v>0</v>
      </c>
      <c r="G40" s="397">
        <v>0.0</v>
      </c>
      <c r="H40" s="355">
        <f t="shared" si="5"/>
        <v>0</v>
      </c>
      <c r="I40" s="398">
        <v>0.0</v>
      </c>
      <c r="J40" s="398">
        <v>0.0</v>
      </c>
      <c r="K40" s="625">
        <v>0.0</v>
      </c>
      <c r="L40" s="310" t="str">
        <f t="shared" si="1"/>
        <v>0</v>
      </c>
      <c r="M40" s="629">
        <f t="shared" si="6"/>
        <v>0</v>
      </c>
      <c r="N40" s="627">
        <v>0.0</v>
      </c>
      <c r="O40" s="342">
        <f t="shared" si="2"/>
        <v>0</v>
      </c>
      <c r="P40" s="56"/>
      <c r="Q40" s="56"/>
      <c r="R40" s="56"/>
      <c r="S40" s="56"/>
      <c r="T40" s="56"/>
      <c r="U40" s="56"/>
      <c r="V40" s="56"/>
      <c r="W40" s="56"/>
      <c r="X40" s="223"/>
      <c r="Y40" s="223"/>
    </row>
    <row r="41" ht="15.75" customHeight="1">
      <c r="A41" s="20">
        <v>25.0</v>
      </c>
      <c r="B41" s="31" t="s">
        <v>99</v>
      </c>
      <c r="C41" s="22" t="s">
        <v>100</v>
      </c>
      <c r="D41" s="23" t="s">
        <v>101</v>
      </c>
      <c r="E41" s="623">
        <v>13.0</v>
      </c>
      <c r="F41" s="624">
        <f t="shared" si="4"/>
        <v>5.2</v>
      </c>
      <c r="G41" s="397">
        <v>12.0</v>
      </c>
      <c r="H41" s="355">
        <f t="shared" si="5"/>
        <v>4.8</v>
      </c>
      <c r="I41" s="41">
        <v>2.0</v>
      </c>
      <c r="J41" s="628">
        <v>2.0</v>
      </c>
      <c r="K41" s="625">
        <v>76.0</v>
      </c>
      <c r="L41" s="310" t="str">
        <f t="shared" si="1"/>
        <v>1</v>
      </c>
      <c r="M41" s="629">
        <f t="shared" si="6"/>
        <v>15</v>
      </c>
      <c r="N41" s="343">
        <f>Incentive!W39</f>
        <v>5</v>
      </c>
      <c r="O41" s="342">
        <f t="shared" si="2"/>
        <v>20</v>
      </c>
      <c r="P41" s="56"/>
      <c r="Q41" s="56"/>
      <c r="R41" s="56"/>
      <c r="S41" s="56"/>
      <c r="T41" s="56"/>
      <c r="U41" s="56"/>
      <c r="V41" s="56"/>
      <c r="W41" s="56"/>
      <c r="X41" s="223"/>
      <c r="Y41" s="223"/>
    </row>
    <row r="42" ht="15.75" customHeight="1">
      <c r="A42" s="48">
        <v>26.0</v>
      </c>
      <c r="B42" s="31" t="s">
        <v>102</v>
      </c>
      <c r="C42" s="22" t="s">
        <v>103</v>
      </c>
      <c r="D42" s="23" t="s">
        <v>104</v>
      </c>
      <c r="E42" s="623">
        <v>11.0</v>
      </c>
      <c r="F42" s="624">
        <f t="shared" si="4"/>
        <v>4.4</v>
      </c>
      <c r="G42" s="397">
        <v>7.0</v>
      </c>
      <c r="H42" s="355">
        <f t="shared" si="5"/>
        <v>2.8</v>
      </c>
      <c r="I42" s="41">
        <v>2.0</v>
      </c>
      <c r="J42" s="628">
        <v>2.0</v>
      </c>
      <c r="K42" s="625">
        <v>79.0</v>
      </c>
      <c r="L42" s="310" t="str">
        <f t="shared" si="1"/>
        <v>1</v>
      </c>
      <c r="M42" s="629">
        <f t="shared" si="6"/>
        <v>12.2</v>
      </c>
      <c r="N42" s="343">
        <f>Incentive!W40</f>
        <v>3</v>
      </c>
      <c r="O42" s="342">
        <f t="shared" si="2"/>
        <v>15.2</v>
      </c>
      <c r="P42" s="56"/>
      <c r="Q42" s="56"/>
      <c r="R42" s="56"/>
      <c r="S42" s="56"/>
      <c r="T42" s="56"/>
      <c r="U42" s="56"/>
      <c r="V42" s="56"/>
      <c r="W42" s="56"/>
      <c r="X42" s="223"/>
      <c r="Y42" s="223"/>
    </row>
    <row r="43" ht="15.75" customHeight="1">
      <c r="A43" s="20">
        <v>27.0</v>
      </c>
      <c r="B43" s="31" t="s">
        <v>105</v>
      </c>
      <c r="C43" s="22" t="s">
        <v>106</v>
      </c>
      <c r="D43" s="23" t="s">
        <v>107</v>
      </c>
      <c r="E43" s="623">
        <v>13.0</v>
      </c>
      <c r="F43" s="624">
        <f t="shared" si="4"/>
        <v>5.2</v>
      </c>
      <c r="G43" s="397">
        <v>8.0</v>
      </c>
      <c r="H43" s="355">
        <f t="shared" si="5"/>
        <v>3.2</v>
      </c>
      <c r="I43" s="41">
        <v>2.0</v>
      </c>
      <c r="J43" s="628">
        <v>2.0</v>
      </c>
      <c r="K43" s="625">
        <v>100.0</v>
      </c>
      <c r="L43" s="310" t="str">
        <f t="shared" si="1"/>
        <v>4</v>
      </c>
      <c r="M43" s="629">
        <f t="shared" si="6"/>
        <v>16.4</v>
      </c>
      <c r="N43" s="343">
        <f>Incentive!W41</f>
        <v>1</v>
      </c>
      <c r="O43" s="342">
        <f t="shared" si="2"/>
        <v>17.4</v>
      </c>
      <c r="P43" s="56"/>
      <c r="Q43" s="56"/>
      <c r="R43" s="56"/>
      <c r="S43" s="56"/>
      <c r="T43" s="56"/>
      <c r="U43" s="56"/>
      <c r="V43" s="56"/>
      <c r="W43" s="56"/>
      <c r="X43" s="223"/>
      <c r="Y43" s="223"/>
    </row>
    <row r="44" ht="15.75" customHeight="1">
      <c r="A44" s="48">
        <v>28.0</v>
      </c>
      <c r="B44" s="31" t="s">
        <v>108</v>
      </c>
      <c r="C44" s="22" t="s">
        <v>109</v>
      </c>
      <c r="D44" s="23" t="s">
        <v>110</v>
      </c>
      <c r="E44" s="623">
        <v>14.0</v>
      </c>
      <c r="F44" s="624">
        <f t="shared" si="4"/>
        <v>5.6</v>
      </c>
      <c r="G44" s="397">
        <v>11.0</v>
      </c>
      <c r="H44" s="355">
        <f t="shared" si="5"/>
        <v>4.4</v>
      </c>
      <c r="I44" s="41">
        <v>1.0</v>
      </c>
      <c r="J44" s="628">
        <v>2.0</v>
      </c>
      <c r="K44" s="625">
        <v>79.0</v>
      </c>
      <c r="L44" s="310" t="str">
        <f t="shared" si="1"/>
        <v>1</v>
      </c>
      <c r="M44" s="629">
        <f t="shared" si="6"/>
        <v>14</v>
      </c>
      <c r="N44" s="343" t="str">
        <f>Incentive!W42</f>
        <v/>
      </c>
      <c r="O44" s="342">
        <f t="shared" si="2"/>
        <v>14</v>
      </c>
      <c r="P44" s="56"/>
      <c r="Q44" s="56"/>
      <c r="R44" s="56"/>
      <c r="S44" s="56"/>
      <c r="T44" s="56"/>
      <c r="U44" s="56"/>
      <c r="V44" s="56"/>
      <c r="W44" s="56"/>
      <c r="X44" s="223"/>
      <c r="Y44" s="223"/>
    </row>
    <row r="45" ht="15.75" customHeight="1">
      <c r="A45" s="20">
        <v>29.0</v>
      </c>
      <c r="B45" s="31" t="s">
        <v>111</v>
      </c>
      <c r="C45" s="22" t="s">
        <v>112</v>
      </c>
      <c r="D45" s="23" t="s">
        <v>113</v>
      </c>
      <c r="E45" s="623">
        <v>9.0</v>
      </c>
      <c r="F45" s="624">
        <f t="shared" si="4"/>
        <v>3.6</v>
      </c>
      <c r="G45" s="397">
        <v>12.0</v>
      </c>
      <c r="H45" s="355">
        <f t="shared" si="5"/>
        <v>4.8</v>
      </c>
      <c r="I45" s="41">
        <v>2.0</v>
      </c>
      <c r="J45" s="628">
        <v>2.0</v>
      </c>
      <c r="K45" s="625">
        <v>82.22</v>
      </c>
      <c r="L45" s="310" t="str">
        <f t="shared" si="1"/>
        <v>2</v>
      </c>
      <c r="M45" s="629">
        <f t="shared" si="6"/>
        <v>14.4</v>
      </c>
      <c r="N45" s="343">
        <f>Incentive!W43</f>
        <v>1</v>
      </c>
      <c r="O45" s="342">
        <f t="shared" si="2"/>
        <v>15.4</v>
      </c>
      <c r="P45" s="56"/>
      <c r="Q45" s="56"/>
      <c r="R45" s="56"/>
      <c r="S45" s="56"/>
      <c r="T45" s="56"/>
      <c r="U45" s="56"/>
      <c r="V45" s="56"/>
      <c r="W45" s="56"/>
      <c r="X45" s="223"/>
      <c r="Y45" s="223"/>
    </row>
    <row r="46" ht="15.75" customHeight="1">
      <c r="A46" s="48">
        <v>30.0</v>
      </c>
      <c r="B46" s="31" t="s">
        <v>114</v>
      </c>
      <c r="C46" s="22" t="s">
        <v>115</v>
      </c>
      <c r="D46" s="23" t="s">
        <v>116</v>
      </c>
      <c r="E46" s="623">
        <v>0.0</v>
      </c>
      <c r="F46" s="624">
        <f t="shared" si="4"/>
        <v>0</v>
      </c>
      <c r="G46" s="397">
        <v>0.0</v>
      </c>
      <c r="H46" s="355">
        <f t="shared" si="5"/>
        <v>0</v>
      </c>
      <c r="I46" s="398">
        <v>0.0</v>
      </c>
      <c r="J46" s="398">
        <v>0.0</v>
      </c>
      <c r="K46" s="625">
        <v>0.0</v>
      </c>
      <c r="L46" s="310" t="str">
        <f t="shared" si="1"/>
        <v>0</v>
      </c>
      <c r="M46" s="629">
        <f t="shared" si="6"/>
        <v>0</v>
      </c>
      <c r="N46" s="343" t="str">
        <f>Incentive!W44</f>
        <v/>
      </c>
      <c r="O46" s="342">
        <f t="shared" si="2"/>
        <v>0</v>
      </c>
      <c r="P46" s="56"/>
      <c r="Q46" s="56"/>
      <c r="R46" s="56"/>
      <c r="S46" s="56"/>
      <c r="T46" s="56"/>
      <c r="U46" s="56"/>
      <c r="V46" s="56"/>
      <c r="W46" s="56"/>
      <c r="X46" s="223"/>
      <c r="Y46" s="223"/>
    </row>
    <row r="47" ht="15.75" customHeight="1">
      <c r="A47" s="20">
        <v>31.0</v>
      </c>
      <c r="B47" s="31" t="s">
        <v>117</v>
      </c>
      <c r="C47" s="22" t="s">
        <v>118</v>
      </c>
      <c r="D47" s="23" t="s">
        <v>119</v>
      </c>
      <c r="E47" s="623">
        <v>14.0</v>
      </c>
      <c r="F47" s="624">
        <f t="shared" si="4"/>
        <v>5.6</v>
      </c>
      <c r="G47" s="397">
        <v>9.0</v>
      </c>
      <c r="H47" s="355">
        <f t="shared" si="5"/>
        <v>3.6</v>
      </c>
      <c r="I47" s="398">
        <v>2.0</v>
      </c>
      <c r="J47" s="398">
        <v>2.0</v>
      </c>
      <c r="K47" s="625">
        <v>100.0</v>
      </c>
      <c r="L47" s="310" t="str">
        <f t="shared" si="1"/>
        <v>4</v>
      </c>
      <c r="M47" s="629">
        <f t="shared" si="6"/>
        <v>17.2</v>
      </c>
      <c r="N47" s="343">
        <f>Incentive!W45</f>
        <v>3</v>
      </c>
      <c r="O47" s="342">
        <f t="shared" si="2"/>
        <v>20.2</v>
      </c>
      <c r="P47" s="56"/>
      <c r="Q47" s="56"/>
      <c r="R47" s="56"/>
      <c r="S47" s="56"/>
      <c r="T47" s="56"/>
      <c r="U47" s="56"/>
      <c r="V47" s="56"/>
      <c r="W47" s="56"/>
      <c r="X47" s="223"/>
      <c r="Y47" s="223"/>
    </row>
    <row r="48" ht="15.75" customHeight="1">
      <c r="A48" s="48">
        <v>32.0</v>
      </c>
      <c r="B48" s="31" t="s">
        <v>120</v>
      </c>
      <c r="C48" s="22" t="s">
        <v>121</v>
      </c>
      <c r="D48" s="23" t="s">
        <v>122</v>
      </c>
      <c r="E48" s="623">
        <v>0.0</v>
      </c>
      <c r="F48" s="624">
        <f t="shared" si="4"/>
        <v>0</v>
      </c>
      <c r="G48" s="397">
        <v>0.0</v>
      </c>
      <c r="H48" s="355">
        <f t="shared" si="5"/>
        <v>0</v>
      </c>
      <c r="I48" s="398">
        <v>0.0</v>
      </c>
      <c r="J48" s="398">
        <v>0.0</v>
      </c>
      <c r="K48" s="625">
        <v>0.0</v>
      </c>
      <c r="L48" s="310" t="str">
        <f t="shared" si="1"/>
        <v>0</v>
      </c>
      <c r="M48" s="629">
        <f t="shared" si="6"/>
        <v>0</v>
      </c>
      <c r="N48" s="627">
        <v>0.0</v>
      </c>
      <c r="O48" s="342">
        <f t="shared" si="2"/>
        <v>0</v>
      </c>
      <c r="P48" s="56"/>
      <c r="Q48" s="56"/>
      <c r="R48" s="56"/>
      <c r="S48" s="56"/>
      <c r="T48" s="56"/>
      <c r="U48" s="56"/>
      <c r="V48" s="56"/>
      <c r="W48" s="56"/>
      <c r="X48" s="223"/>
      <c r="Y48" s="223"/>
    </row>
    <row r="49" ht="15.75" customHeight="1">
      <c r="A49" s="20">
        <v>33.0</v>
      </c>
      <c r="B49" s="31" t="s">
        <v>123</v>
      </c>
      <c r="C49" s="22" t="s">
        <v>124</v>
      </c>
      <c r="D49" s="23" t="s">
        <v>125</v>
      </c>
      <c r="E49" s="623">
        <v>0.0</v>
      </c>
      <c r="F49" s="624">
        <f t="shared" si="4"/>
        <v>0</v>
      </c>
      <c r="G49" s="397">
        <v>0.0</v>
      </c>
      <c r="H49" s="355">
        <f t="shared" si="5"/>
        <v>0</v>
      </c>
      <c r="I49" s="398">
        <v>0.0</v>
      </c>
      <c r="J49" s="398">
        <v>0.0</v>
      </c>
      <c r="K49" s="625">
        <v>0.0</v>
      </c>
      <c r="L49" s="310" t="str">
        <f t="shared" si="1"/>
        <v>0</v>
      </c>
      <c r="M49" s="629">
        <f t="shared" si="6"/>
        <v>0</v>
      </c>
      <c r="N49" s="627">
        <v>0.0</v>
      </c>
      <c r="O49" s="342">
        <f t="shared" si="2"/>
        <v>0</v>
      </c>
      <c r="P49" s="56"/>
      <c r="Q49" s="56"/>
      <c r="R49" s="56"/>
      <c r="S49" s="56"/>
      <c r="T49" s="56"/>
      <c r="U49" s="56"/>
      <c r="V49" s="56"/>
      <c r="W49" s="56"/>
      <c r="X49" s="223"/>
      <c r="Y49" s="223"/>
    </row>
    <row r="50" ht="15.75" customHeight="1">
      <c r="A50" s="48">
        <v>34.0</v>
      </c>
      <c r="B50" s="31" t="s">
        <v>126</v>
      </c>
      <c r="C50" s="22" t="s">
        <v>127</v>
      </c>
      <c r="D50" s="23" t="s">
        <v>128</v>
      </c>
      <c r="E50" s="623">
        <v>0.0</v>
      </c>
      <c r="F50" s="624">
        <f t="shared" si="4"/>
        <v>0</v>
      </c>
      <c r="G50" s="397">
        <v>0.0</v>
      </c>
      <c r="H50" s="355">
        <f t="shared" si="5"/>
        <v>0</v>
      </c>
      <c r="I50" s="398">
        <v>0.0</v>
      </c>
      <c r="J50" s="398">
        <v>0.0</v>
      </c>
      <c r="K50" s="625">
        <v>0.0</v>
      </c>
      <c r="L50" s="310" t="str">
        <f t="shared" si="1"/>
        <v>0</v>
      </c>
      <c r="M50" s="629">
        <f t="shared" si="6"/>
        <v>0</v>
      </c>
      <c r="N50" s="343" t="str">
        <f>Incentive!W48</f>
        <v/>
      </c>
      <c r="O50" s="342">
        <f t="shared" si="2"/>
        <v>0</v>
      </c>
      <c r="P50" s="56"/>
      <c r="Q50" s="56"/>
      <c r="R50" s="56"/>
      <c r="S50" s="56"/>
      <c r="T50" s="56"/>
      <c r="U50" s="56"/>
      <c r="V50" s="56"/>
      <c r="W50" s="56"/>
      <c r="X50" s="223"/>
      <c r="Y50" s="223"/>
    </row>
    <row r="51" ht="15.75" customHeight="1">
      <c r="A51" s="20">
        <v>35.0</v>
      </c>
      <c r="B51" s="31" t="s">
        <v>129</v>
      </c>
      <c r="C51" s="22" t="s">
        <v>130</v>
      </c>
      <c r="D51" s="23" t="s">
        <v>131</v>
      </c>
      <c r="E51" s="623">
        <v>0.0</v>
      </c>
      <c r="F51" s="624">
        <f t="shared" si="4"/>
        <v>0</v>
      </c>
      <c r="G51" s="397">
        <v>0.0</v>
      </c>
      <c r="H51" s="355">
        <f t="shared" si="5"/>
        <v>0</v>
      </c>
      <c r="I51" s="398">
        <v>0.0</v>
      </c>
      <c r="J51" s="398">
        <v>0.0</v>
      </c>
      <c r="K51" s="625">
        <v>0.0</v>
      </c>
      <c r="L51" s="310" t="str">
        <f t="shared" si="1"/>
        <v>0</v>
      </c>
      <c r="M51" s="629">
        <f t="shared" si="6"/>
        <v>0</v>
      </c>
      <c r="N51" s="627">
        <v>0.0</v>
      </c>
      <c r="O51" s="342">
        <f t="shared" si="2"/>
        <v>0</v>
      </c>
      <c r="P51" s="56"/>
      <c r="Q51" s="56"/>
      <c r="R51" s="56"/>
      <c r="S51" s="56"/>
      <c r="T51" s="56"/>
      <c r="U51" s="56"/>
      <c r="V51" s="56"/>
      <c r="W51" s="56"/>
      <c r="X51" s="223"/>
      <c r="Y51" s="223"/>
    </row>
    <row r="52" ht="15.75" customHeight="1">
      <c r="A52" s="48">
        <v>36.0</v>
      </c>
      <c r="B52" s="31" t="s">
        <v>132</v>
      </c>
      <c r="C52" s="22" t="s">
        <v>133</v>
      </c>
      <c r="D52" s="23" t="s">
        <v>134</v>
      </c>
      <c r="E52" s="623">
        <v>0.0</v>
      </c>
      <c r="F52" s="624">
        <f t="shared" si="4"/>
        <v>0</v>
      </c>
      <c r="G52" s="397">
        <v>0.0</v>
      </c>
      <c r="H52" s="355">
        <f t="shared" si="5"/>
        <v>0</v>
      </c>
      <c r="I52" s="398">
        <v>0.0</v>
      </c>
      <c r="J52" s="398">
        <v>0.0</v>
      </c>
      <c r="K52" s="625">
        <v>0.0</v>
      </c>
      <c r="L52" s="310" t="str">
        <f t="shared" si="1"/>
        <v>0</v>
      </c>
      <c r="M52" s="629">
        <f t="shared" si="6"/>
        <v>0</v>
      </c>
      <c r="N52" s="627">
        <v>0.0</v>
      </c>
      <c r="O52" s="342">
        <f t="shared" si="2"/>
        <v>0</v>
      </c>
      <c r="P52" s="56"/>
      <c r="Q52" s="56"/>
      <c r="R52" s="56"/>
      <c r="S52" s="56"/>
      <c r="T52" s="56"/>
      <c r="U52" s="56"/>
      <c r="V52" s="56"/>
      <c r="W52" s="56"/>
      <c r="X52" s="223"/>
      <c r="Y52" s="223"/>
    </row>
    <row r="53" ht="15.75" customHeight="1">
      <c r="A53" s="20">
        <v>37.0</v>
      </c>
      <c r="B53" s="31" t="s">
        <v>135</v>
      </c>
      <c r="C53" s="22" t="s">
        <v>136</v>
      </c>
      <c r="D53" s="23" t="s">
        <v>137</v>
      </c>
      <c r="E53" s="623">
        <v>0.0</v>
      </c>
      <c r="F53" s="624">
        <f t="shared" si="4"/>
        <v>0</v>
      </c>
      <c r="G53" s="397">
        <v>0.0</v>
      </c>
      <c r="H53" s="355">
        <f t="shared" si="5"/>
        <v>0</v>
      </c>
      <c r="I53" s="398">
        <v>0.0</v>
      </c>
      <c r="J53" s="398">
        <v>0.0</v>
      </c>
      <c r="K53" s="625">
        <v>0.0</v>
      </c>
      <c r="L53" s="310" t="str">
        <f t="shared" si="1"/>
        <v>0</v>
      </c>
      <c r="M53" s="629">
        <f t="shared" si="6"/>
        <v>0</v>
      </c>
      <c r="N53" s="343" t="str">
        <f>Incentive!W51</f>
        <v/>
      </c>
      <c r="O53" s="342">
        <f t="shared" si="2"/>
        <v>0</v>
      </c>
      <c r="P53" s="56"/>
      <c r="Q53" s="56"/>
      <c r="R53" s="56"/>
      <c r="S53" s="56"/>
      <c r="T53" s="56"/>
      <c r="U53" s="56"/>
      <c r="V53" s="56"/>
      <c r="W53" s="56"/>
      <c r="X53" s="223"/>
      <c r="Y53" s="223"/>
    </row>
    <row r="54" ht="15.75" customHeight="1">
      <c r="A54" s="48">
        <v>38.0</v>
      </c>
      <c r="B54" s="31" t="s">
        <v>138</v>
      </c>
      <c r="C54" s="22" t="s">
        <v>139</v>
      </c>
      <c r="D54" s="23" t="s">
        <v>140</v>
      </c>
      <c r="E54" s="623">
        <v>0.0</v>
      </c>
      <c r="F54" s="624">
        <f t="shared" si="4"/>
        <v>0</v>
      </c>
      <c r="G54" s="397">
        <v>0.0</v>
      </c>
      <c r="H54" s="355">
        <f t="shared" si="5"/>
        <v>0</v>
      </c>
      <c r="I54" s="398">
        <v>0.0</v>
      </c>
      <c r="J54" s="398">
        <v>0.0</v>
      </c>
      <c r="K54" s="625">
        <v>0.0</v>
      </c>
      <c r="L54" s="310" t="str">
        <f t="shared" si="1"/>
        <v>0</v>
      </c>
      <c r="M54" s="629">
        <f t="shared" si="6"/>
        <v>0</v>
      </c>
      <c r="N54" s="627">
        <v>0.0</v>
      </c>
      <c r="O54" s="342">
        <f t="shared" si="2"/>
        <v>0</v>
      </c>
      <c r="P54" s="56"/>
      <c r="Q54" s="56"/>
      <c r="R54" s="56"/>
      <c r="S54" s="56"/>
      <c r="T54" s="56"/>
      <c r="U54" s="56"/>
      <c r="V54" s="56"/>
      <c r="W54" s="56"/>
      <c r="X54" s="223"/>
      <c r="Y54" s="223"/>
    </row>
    <row r="55" ht="15.75" customHeight="1">
      <c r="A55" s="20">
        <v>39.0</v>
      </c>
      <c r="B55" s="31" t="s">
        <v>141</v>
      </c>
      <c r="C55" s="22" t="s">
        <v>142</v>
      </c>
      <c r="D55" s="23" t="s">
        <v>143</v>
      </c>
      <c r="E55" s="623">
        <v>8.0</v>
      </c>
      <c r="F55" s="624">
        <f t="shared" si="4"/>
        <v>3.2</v>
      </c>
      <c r="G55" s="397">
        <v>11.0</v>
      </c>
      <c r="H55" s="355">
        <f t="shared" si="5"/>
        <v>4.4</v>
      </c>
      <c r="I55" s="398">
        <v>2.0</v>
      </c>
      <c r="J55" s="398">
        <v>2.0</v>
      </c>
      <c r="K55" s="625">
        <v>87.78</v>
      </c>
      <c r="L55" s="310" t="str">
        <f t="shared" si="1"/>
        <v>2</v>
      </c>
      <c r="M55" s="629">
        <f t="shared" si="6"/>
        <v>13.6</v>
      </c>
      <c r="N55" s="343">
        <f>Incentive!W53</f>
        <v>6</v>
      </c>
      <c r="O55" s="342">
        <f t="shared" si="2"/>
        <v>19.6</v>
      </c>
      <c r="P55" s="56"/>
      <c r="Q55" s="56"/>
      <c r="R55" s="56"/>
      <c r="S55" s="56"/>
      <c r="T55" s="56"/>
      <c r="U55" s="56"/>
      <c r="V55" s="56"/>
      <c r="W55" s="56"/>
      <c r="X55" s="223"/>
      <c r="Y55" s="223"/>
    </row>
    <row r="56" ht="15.75" customHeight="1">
      <c r="A56" s="48">
        <v>40.0</v>
      </c>
      <c r="B56" s="31" t="s">
        <v>144</v>
      </c>
      <c r="C56" s="22" t="s">
        <v>145</v>
      </c>
      <c r="D56" s="23" t="s">
        <v>146</v>
      </c>
      <c r="E56" s="623">
        <v>0.0</v>
      </c>
      <c r="F56" s="624">
        <f t="shared" si="4"/>
        <v>0</v>
      </c>
      <c r="G56" s="397">
        <v>0.0</v>
      </c>
      <c r="H56" s="355">
        <f t="shared" si="5"/>
        <v>0</v>
      </c>
      <c r="I56" s="398">
        <v>0.0</v>
      </c>
      <c r="J56" s="398">
        <v>0.0</v>
      </c>
      <c r="K56" s="625">
        <v>0.0</v>
      </c>
      <c r="L56" s="310" t="str">
        <f t="shared" si="1"/>
        <v>0</v>
      </c>
      <c r="M56" s="629">
        <f t="shared" si="6"/>
        <v>0</v>
      </c>
      <c r="N56" s="627">
        <v>0.0</v>
      </c>
      <c r="O56" s="342">
        <f t="shared" si="2"/>
        <v>0</v>
      </c>
      <c r="P56" s="56"/>
      <c r="Q56" s="56"/>
      <c r="R56" s="56"/>
      <c r="S56" s="56"/>
      <c r="T56" s="56"/>
      <c r="U56" s="56"/>
      <c r="V56" s="56"/>
      <c r="W56" s="56"/>
      <c r="X56" s="223"/>
      <c r="Y56" s="223"/>
    </row>
    <row r="57" ht="15.75" customHeight="1">
      <c r="A57" s="20">
        <v>41.0</v>
      </c>
      <c r="B57" s="31" t="s">
        <v>147</v>
      </c>
      <c r="C57" s="22" t="s">
        <v>148</v>
      </c>
      <c r="D57" s="23" t="s">
        <v>149</v>
      </c>
      <c r="E57" s="623">
        <v>0.0</v>
      </c>
      <c r="F57" s="624">
        <f t="shared" si="4"/>
        <v>0</v>
      </c>
      <c r="G57" s="397">
        <v>0.0</v>
      </c>
      <c r="H57" s="355">
        <f t="shared" si="5"/>
        <v>0</v>
      </c>
      <c r="I57" s="398">
        <v>0.0</v>
      </c>
      <c r="J57" s="398">
        <v>0.0</v>
      </c>
      <c r="K57" s="625">
        <v>0.0</v>
      </c>
      <c r="L57" s="310" t="str">
        <f t="shared" si="1"/>
        <v>0</v>
      </c>
      <c r="M57" s="629">
        <f t="shared" si="6"/>
        <v>0</v>
      </c>
      <c r="N57" s="627">
        <v>0.0</v>
      </c>
      <c r="O57" s="342">
        <f t="shared" si="2"/>
        <v>0</v>
      </c>
      <c r="P57" s="56"/>
      <c r="Q57" s="56"/>
      <c r="R57" s="56"/>
      <c r="S57" s="56"/>
      <c r="T57" s="56"/>
      <c r="U57" s="56"/>
      <c r="V57" s="56"/>
      <c r="W57" s="56"/>
      <c r="X57" s="223"/>
      <c r="Y57" s="223"/>
    </row>
    <row r="58" ht="15.75" customHeight="1">
      <c r="A58" s="48">
        <v>42.0</v>
      </c>
      <c r="B58" s="31" t="s">
        <v>150</v>
      </c>
      <c r="C58" s="22" t="s">
        <v>151</v>
      </c>
      <c r="D58" s="23" t="s">
        <v>152</v>
      </c>
      <c r="E58" s="623">
        <v>15.0</v>
      </c>
      <c r="F58" s="624">
        <f t="shared" si="4"/>
        <v>6</v>
      </c>
      <c r="G58" s="397">
        <v>10.0</v>
      </c>
      <c r="H58" s="355">
        <f t="shared" si="5"/>
        <v>4</v>
      </c>
      <c r="I58" s="41">
        <v>2.0</v>
      </c>
      <c r="J58" s="628">
        <v>2.0</v>
      </c>
      <c r="K58" s="625">
        <v>80.0</v>
      </c>
      <c r="L58" s="310" t="str">
        <f t="shared" si="1"/>
        <v>1</v>
      </c>
      <c r="M58" s="629">
        <f t="shared" si="6"/>
        <v>15</v>
      </c>
      <c r="N58" s="343">
        <f>Incentive!W56</f>
        <v>3</v>
      </c>
      <c r="O58" s="342">
        <f t="shared" si="2"/>
        <v>18</v>
      </c>
      <c r="P58" s="56"/>
      <c r="Q58" s="56"/>
      <c r="R58" s="56"/>
      <c r="S58" s="56"/>
      <c r="T58" s="56"/>
      <c r="U58" s="56"/>
      <c r="V58" s="56"/>
      <c r="W58" s="56"/>
      <c r="X58" s="223"/>
      <c r="Y58" s="223"/>
    </row>
    <row r="59" ht="15.75" customHeight="1">
      <c r="A59" s="20">
        <v>43.0</v>
      </c>
      <c r="B59" s="31" t="s">
        <v>153</v>
      </c>
      <c r="C59" s="22" t="s">
        <v>154</v>
      </c>
      <c r="D59" s="23" t="s">
        <v>155</v>
      </c>
      <c r="E59" s="623">
        <v>10.0</v>
      </c>
      <c r="F59" s="624">
        <f t="shared" si="4"/>
        <v>4</v>
      </c>
      <c r="G59" s="397">
        <v>9.0</v>
      </c>
      <c r="H59" s="355">
        <f t="shared" si="5"/>
        <v>3.6</v>
      </c>
      <c r="I59" s="41">
        <v>2.0</v>
      </c>
      <c r="J59" s="628">
        <v>2.0</v>
      </c>
      <c r="K59" s="625">
        <v>81.0</v>
      </c>
      <c r="L59" s="310" t="str">
        <f t="shared" si="1"/>
        <v>1</v>
      </c>
      <c r="M59" s="629">
        <f t="shared" si="6"/>
        <v>12.6</v>
      </c>
      <c r="N59" s="343">
        <f>Incentive!W57</f>
        <v>4</v>
      </c>
      <c r="O59" s="342">
        <f t="shared" si="2"/>
        <v>16.6</v>
      </c>
      <c r="P59" s="56"/>
      <c r="Q59" s="56"/>
      <c r="R59" s="56"/>
      <c r="S59" s="56"/>
      <c r="T59" s="56"/>
      <c r="U59" s="56"/>
      <c r="V59" s="56"/>
      <c r="W59" s="56"/>
      <c r="X59" s="223"/>
      <c r="Y59" s="223"/>
    </row>
    <row r="60" ht="15.75" customHeight="1">
      <c r="A60" s="48">
        <v>44.0</v>
      </c>
      <c r="B60" s="31" t="s">
        <v>156</v>
      </c>
      <c r="C60" s="22" t="s">
        <v>157</v>
      </c>
      <c r="D60" s="23" t="s">
        <v>158</v>
      </c>
      <c r="E60" s="623">
        <v>7.0</v>
      </c>
      <c r="F60" s="624">
        <f t="shared" si="4"/>
        <v>2.8</v>
      </c>
      <c r="G60" s="397">
        <v>9.0</v>
      </c>
      <c r="H60" s="355">
        <f t="shared" si="5"/>
        <v>3.6</v>
      </c>
      <c r="I60" s="41">
        <v>2.0</v>
      </c>
      <c r="J60" s="628">
        <v>2.0</v>
      </c>
      <c r="K60" s="625">
        <v>77.0</v>
      </c>
      <c r="L60" s="310" t="str">
        <f t="shared" si="1"/>
        <v>1</v>
      </c>
      <c r="M60" s="629">
        <f t="shared" si="6"/>
        <v>11.4</v>
      </c>
      <c r="N60" s="343">
        <f>Incentive!W58</f>
        <v>4</v>
      </c>
      <c r="O60" s="342">
        <f t="shared" si="2"/>
        <v>15.4</v>
      </c>
      <c r="P60" s="56"/>
      <c r="Q60" s="56"/>
      <c r="R60" s="56"/>
      <c r="S60" s="56"/>
      <c r="T60" s="56"/>
      <c r="U60" s="56"/>
      <c r="V60" s="56"/>
      <c r="W60" s="56"/>
      <c r="X60" s="223"/>
      <c r="Y60" s="223"/>
    </row>
    <row r="61" ht="15.75" customHeight="1">
      <c r="A61" s="20">
        <v>45.0</v>
      </c>
      <c r="B61" s="31" t="s">
        <v>159</v>
      </c>
      <c r="C61" s="22" t="s">
        <v>160</v>
      </c>
      <c r="D61" s="23" t="s">
        <v>161</v>
      </c>
      <c r="E61" s="623">
        <v>0.0</v>
      </c>
      <c r="F61" s="624">
        <f t="shared" si="4"/>
        <v>0</v>
      </c>
      <c r="G61" s="397">
        <v>0.0</v>
      </c>
      <c r="H61" s="355">
        <f t="shared" si="5"/>
        <v>0</v>
      </c>
      <c r="I61" s="398">
        <v>0.0</v>
      </c>
      <c r="J61" s="398">
        <v>0.0</v>
      </c>
      <c r="K61" s="625">
        <v>0.0</v>
      </c>
      <c r="L61" s="310" t="str">
        <f t="shared" si="1"/>
        <v>0</v>
      </c>
      <c r="M61" s="629">
        <f t="shared" si="6"/>
        <v>0</v>
      </c>
      <c r="N61" s="343" t="str">
        <f>Incentive!W59</f>
        <v/>
      </c>
      <c r="O61" s="342">
        <f t="shared" si="2"/>
        <v>0</v>
      </c>
      <c r="P61" s="56"/>
      <c r="Q61" s="56"/>
      <c r="R61" s="56"/>
      <c r="S61" s="56"/>
      <c r="T61" s="56"/>
      <c r="U61" s="56"/>
      <c r="V61" s="56"/>
      <c r="W61" s="56"/>
      <c r="X61" s="223"/>
      <c r="Y61" s="223"/>
    </row>
    <row r="62" ht="15.75" customHeight="1">
      <c r="A62" s="48">
        <v>46.0</v>
      </c>
      <c r="B62" s="31" t="s">
        <v>162</v>
      </c>
      <c r="C62" s="22" t="s">
        <v>163</v>
      </c>
      <c r="D62" s="23" t="s">
        <v>164</v>
      </c>
      <c r="E62" s="623">
        <v>6.0</v>
      </c>
      <c r="F62" s="624">
        <f t="shared" si="4"/>
        <v>2.4</v>
      </c>
      <c r="G62" s="397">
        <v>9.0</v>
      </c>
      <c r="H62" s="355">
        <f t="shared" si="5"/>
        <v>3.6</v>
      </c>
      <c r="I62" s="41">
        <v>1.0</v>
      </c>
      <c r="J62" s="628">
        <v>2.0</v>
      </c>
      <c r="K62" s="625">
        <v>77.78</v>
      </c>
      <c r="L62" s="310" t="str">
        <f t="shared" si="1"/>
        <v>1</v>
      </c>
      <c r="M62" s="629">
        <f t="shared" si="6"/>
        <v>10</v>
      </c>
      <c r="N62" s="343">
        <f>Incentive!W60</f>
        <v>5</v>
      </c>
      <c r="O62" s="342">
        <f t="shared" si="2"/>
        <v>15</v>
      </c>
      <c r="P62" s="56"/>
      <c r="Q62" s="56"/>
      <c r="R62" s="56"/>
      <c r="S62" s="56"/>
      <c r="T62" s="56"/>
      <c r="U62" s="56"/>
      <c r="V62" s="56"/>
      <c r="W62" s="56"/>
      <c r="X62" s="223"/>
      <c r="Y62" s="223"/>
    </row>
    <row r="63" ht="15.75" customHeight="1">
      <c r="A63" s="20">
        <v>47.0</v>
      </c>
      <c r="B63" s="31" t="s">
        <v>165</v>
      </c>
      <c r="C63" s="22" t="s">
        <v>166</v>
      </c>
      <c r="D63" s="23" t="s">
        <v>167</v>
      </c>
      <c r="E63" s="623">
        <v>3.0</v>
      </c>
      <c r="F63" s="624">
        <f t="shared" si="4"/>
        <v>1.2</v>
      </c>
      <c r="G63" s="397">
        <v>3.0</v>
      </c>
      <c r="H63" s="355">
        <f t="shared" si="5"/>
        <v>1.2</v>
      </c>
      <c r="I63" s="41">
        <v>2.0</v>
      </c>
      <c r="J63" s="628">
        <v>2.0</v>
      </c>
      <c r="K63" s="625">
        <v>82.0</v>
      </c>
      <c r="L63" s="310" t="str">
        <f t="shared" si="1"/>
        <v>2</v>
      </c>
      <c r="M63" s="629">
        <f t="shared" si="6"/>
        <v>8.4</v>
      </c>
      <c r="N63" s="343" t="str">
        <f>Incentive!W61</f>
        <v/>
      </c>
      <c r="O63" s="342">
        <f t="shared" si="2"/>
        <v>8.4</v>
      </c>
      <c r="P63" s="56"/>
      <c r="Q63" s="56"/>
      <c r="R63" s="56"/>
      <c r="S63" s="56"/>
      <c r="T63" s="56"/>
      <c r="U63" s="56"/>
      <c r="V63" s="56"/>
      <c r="W63" s="56"/>
      <c r="X63" s="223"/>
      <c r="Y63" s="223"/>
    </row>
    <row r="64" ht="15.75" customHeight="1">
      <c r="A64" s="48">
        <v>48.0</v>
      </c>
      <c r="B64" s="31" t="s">
        <v>168</v>
      </c>
      <c r="C64" s="22" t="s">
        <v>169</v>
      </c>
      <c r="D64" s="23" t="s">
        <v>170</v>
      </c>
      <c r="E64" s="623">
        <v>8.0</v>
      </c>
      <c r="F64" s="624">
        <f t="shared" si="4"/>
        <v>3.2</v>
      </c>
      <c r="G64" s="397">
        <v>9.0</v>
      </c>
      <c r="H64" s="355">
        <f t="shared" si="5"/>
        <v>3.6</v>
      </c>
      <c r="I64" s="41">
        <v>2.0</v>
      </c>
      <c r="J64" s="628">
        <v>2.0</v>
      </c>
      <c r="K64" s="625">
        <v>77.0</v>
      </c>
      <c r="L64" s="310" t="str">
        <f t="shared" si="1"/>
        <v>1</v>
      </c>
      <c r="M64" s="629">
        <f t="shared" si="6"/>
        <v>11.8</v>
      </c>
      <c r="N64" s="343">
        <f>Incentive!W62</f>
        <v>2</v>
      </c>
      <c r="O64" s="342">
        <f t="shared" si="2"/>
        <v>13.8</v>
      </c>
      <c r="P64" s="56"/>
      <c r="Q64" s="56"/>
      <c r="R64" s="56"/>
      <c r="S64" s="56"/>
      <c r="T64" s="56"/>
      <c r="U64" s="56"/>
      <c r="V64" s="56"/>
      <c r="W64" s="56"/>
      <c r="X64" s="223"/>
      <c r="Y64" s="223"/>
    </row>
    <row r="65" ht="15.75" customHeight="1">
      <c r="A65" s="20">
        <v>49.0</v>
      </c>
      <c r="B65" s="31" t="s">
        <v>171</v>
      </c>
      <c r="C65" s="22" t="s">
        <v>172</v>
      </c>
      <c r="D65" s="23" t="s">
        <v>173</v>
      </c>
      <c r="E65" s="623">
        <v>0.0</v>
      </c>
      <c r="F65" s="624">
        <f t="shared" si="4"/>
        <v>0</v>
      </c>
      <c r="G65" s="397"/>
      <c r="H65" s="355">
        <f t="shared" si="5"/>
        <v>0</v>
      </c>
      <c r="I65" s="393"/>
      <c r="J65" s="393"/>
      <c r="K65" s="625">
        <v>0.0</v>
      </c>
      <c r="L65" s="310" t="str">
        <f t="shared" si="1"/>
        <v>0</v>
      </c>
      <c r="M65" s="629">
        <f t="shared" si="6"/>
        <v>0</v>
      </c>
      <c r="N65" s="343" t="str">
        <f>Incentive!W63</f>
        <v/>
      </c>
      <c r="O65" s="342">
        <f t="shared" si="2"/>
        <v>0</v>
      </c>
      <c r="P65" s="56"/>
      <c r="Q65" s="56"/>
      <c r="R65" s="56"/>
      <c r="S65" s="56"/>
      <c r="T65" s="56"/>
      <c r="U65" s="56"/>
      <c r="V65" s="56"/>
      <c r="W65" s="56"/>
      <c r="X65" s="223"/>
      <c r="Y65" s="223"/>
    </row>
    <row r="66" ht="15.75" customHeight="1">
      <c r="A66" s="48">
        <v>50.0</v>
      </c>
      <c r="B66" s="31" t="s">
        <v>174</v>
      </c>
      <c r="C66" s="22" t="s">
        <v>175</v>
      </c>
      <c r="D66" s="23" t="s">
        <v>176</v>
      </c>
      <c r="E66" s="623">
        <v>0.0</v>
      </c>
      <c r="F66" s="624">
        <f t="shared" si="4"/>
        <v>0</v>
      </c>
      <c r="G66" s="397">
        <v>0.0</v>
      </c>
      <c r="H66" s="355">
        <f t="shared" si="5"/>
        <v>0</v>
      </c>
      <c r="I66" s="398">
        <v>0.0</v>
      </c>
      <c r="J66" s="398">
        <v>0.0</v>
      </c>
      <c r="K66" s="625">
        <v>0.0</v>
      </c>
      <c r="L66" s="310" t="str">
        <f t="shared" si="1"/>
        <v>0</v>
      </c>
      <c r="M66" s="629">
        <f t="shared" si="6"/>
        <v>0</v>
      </c>
      <c r="N66" s="343" t="str">
        <f>Incentive!W64</f>
        <v/>
      </c>
      <c r="O66" s="342">
        <f t="shared" si="2"/>
        <v>0</v>
      </c>
      <c r="P66" s="56"/>
      <c r="Q66" s="56"/>
      <c r="R66" s="56"/>
      <c r="S66" s="56"/>
      <c r="T66" s="56"/>
      <c r="U66" s="56"/>
      <c r="V66" s="56"/>
      <c r="W66" s="56"/>
      <c r="X66" s="223"/>
      <c r="Y66" s="223"/>
    </row>
    <row r="67" ht="15.75" customHeight="1">
      <c r="A67" s="20">
        <v>51.0</v>
      </c>
      <c r="B67" s="31" t="s">
        <v>177</v>
      </c>
      <c r="C67" s="22" t="s">
        <v>178</v>
      </c>
      <c r="D67" s="23" t="s">
        <v>179</v>
      </c>
      <c r="E67" s="623">
        <v>0.0</v>
      </c>
      <c r="F67" s="624">
        <f t="shared" si="4"/>
        <v>0</v>
      </c>
      <c r="G67" s="397">
        <v>0.0</v>
      </c>
      <c r="H67" s="355">
        <f t="shared" si="5"/>
        <v>0</v>
      </c>
      <c r="I67" s="398">
        <v>0.0</v>
      </c>
      <c r="J67" s="398">
        <v>0.0</v>
      </c>
      <c r="K67" s="625">
        <v>0.0</v>
      </c>
      <c r="L67" s="310" t="str">
        <f t="shared" si="1"/>
        <v>0</v>
      </c>
      <c r="M67" s="629">
        <f t="shared" si="6"/>
        <v>0</v>
      </c>
      <c r="N67" s="627">
        <v>0.0</v>
      </c>
      <c r="O67" s="342">
        <f t="shared" si="2"/>
        <v>0</v>
      </c>
      <c r="P67" s="56"/>
      <c r="Q67" s="56"/>
      <c r="R67" s="56"/>
      <c r="S67" s="56"/>
      <c r="T67" s="56"/>
      <c r="U67" s="56"/>
      <c r="V67" s="56"/>
      <c r="W67" s="56"/>
      <c r="X67" s="223"/>
      <c r="Y67" s="223"/>
    </row>
    <row r="68" ht="15.75" customHeight="1">
      <c r="A68" s="48">
        <v>52.0</v>
      </c>
      <c r="B68" s="31" t="s">
        <v>180</v>
      </c>
      <c r="C68" s="22" t="s">
        <v>181</v>
      </c>
      <c r="D68" s="23" t="s">
        <v>182</v>
      </c>
      <c r="E68" s="623">
        <v>0.0</v>
      </c>
      <c r="F68" s="624">
        <f t="shared" si="4"/>
        <v>0</v>
      </c>
      <c r="G68" s="397">
        <v>0.0</v>
      </c>
      <c r="H68" s="355">
        <f t="shared" si="5"/>
        <v>0</v>
      </c>
      <c r="I68" s="398">
        <v>0.0</v>
      </c>
      <c r="J68" s="398">
        <v>0.0</v>
      </c>
      <c r="K68" s="625">
        <v>0.0</v>
      </c>
      <c r="L68" s="310" t="str">
        <f t="shared" si="1"/>
        <v>0</v>
      </c>
      <c r="M68" s="629">
        <f t="shared" si="6"/>
        <v>0</v>
      </c>
      <c r="N68" s="627">
        <v>0.0</v>
      </c>
      <c r="O68" s="342">
        <f t="shared" si="2"/>
        <v>0</v>
      </c>
      <c r="P68" s="56"/>
      <c r="Q68" s="56"/>
      <c r="R68" s="56"/>
      <c r="S68" s="56"/>
      <c r="T68" s="56"/>
      <c r="U68" s="56"/>
      <c r="V68" s="56"/>
      <c r="W68" s="56"/>
      <c r="X68" s="223"/>
      <c r="Y68" s="223"/>
    </row>
    <row r="69" ht="15.75" customHeight="1">
      <c r="A69" s="20">
        <v>53.0</v>
      </c>
      <c r="B69" s="31" t="s">
        <v>183</v>
      </c>
      <c r="C69" s="22" t="s">
        <v>184</v>
      </c>
      <c r="D69" s="23" t="s">
        <v>185</v>
      </c>
      <c r="E69" s="623">
        <v>0.0</v>
      </c>
      <c r="F69" s="624">
        <f t="shared" si="4"/>
        <v>0</v>
      </c>
      <c r="G69" s="397">
        <v>0.0</v>
      </c>
      <c r="H69" s="355">
        <f t="shared" si="5"/>
        <v>0</v>
      </c>
      <c r="I69" s="398">
        <v>0.0</v>
      </c>
      <c r="J69" s="398">
        <v>0.0</v>
      </c>
      <c r="K69" s="625">
        <v>0.0</v>
      </c>
      <c r="L69" s="310" t="str">
        <f t="shared" si="1"/>
        <v>0</v>
      </c>
      <c r="M69" s="629">
        <f t="shared" si="6"/>
        <v>0</v>
      </c>
      <c r="N69" s="627">
        <v>0.0</v>
      </c>
      <c r="O69" s="342">
        <f t="shared" si="2"/>
        <v>0</v>
      </c>
      <c r="P69" s="56"/>
      <c r="Q69" s="56"/>
      <c r="R69" s="56"/>
      <c r="S69" s="56"/>
      <c r="T69" s="56"/>
      <c r="U69" s="56"/>
      <c r="V69" s="56"/>
      <c r="W69" s="56"/>
      <c r="X69" s="223"/>
      <c r="Y69" s="223"/>
    </row>
    <row r="70" ht="15.75" customHeight="1">
      <c r="A70" s="48">
        <v>54.0</v>
      </c>
      <c r="B70" s="31" t="s">
        <v>186</v>
      </c>
      <c r="C70" s="22" t="s">
        <v>187</v>
      </c>
      <c r="D70" s="23" t="s">
        <v>188</v>
      </c>
      <c r="E70" s="623">
        <v>0.0</v>
      </c>
      <c r="F70" s="624">
        <f t="shared" si="4"/>
        <v>0</v>
      </c>
      <c r="G70" s="397">
        <v>0.0</v>
      </c>
      <c r="H70" s="355">
        <f t="shared" si="5"/>
        <v>0</v>
      </c>
      <c r="I70" s="398">
        <v>0.0</v>
      </c>
      <c r="J70" s="398">
        <v>0.0</v>
      </c>
      <c r="K70" s="625">
        <v>0.0</v>
      </c>
      <c r="L70" s="310" t="str">
        <f t="shared" si="1"/>
        <v>0</v>
      </c>
      <c r="M70" s="629">
        <f t="shared" si="6"/>
        <v>0</v>
      </c>
      <c r="N70" s="627">
        <v>0.0</v>
      </c>
      <c r="O70" s="342">
        <f t="shared" si="2"/>
        <v>0</v>
      </c>
      <c r="P70" s="56"/>
      <c r="Q70" s="56"/>
      <c r="R70" s="56"/>
      <c r="S70" s="56"/>
      <c r="T70" s="56"/>
      <c r="U70" s="56"/>
      <c r="V70" s="56"/>
      <c r="W70" s="56"/>
      <c r="X70" s="223"/>
      <c r="Y70" s="223"/>
    </row>
    <row r="71" ht="15.75" customHeight="1">
      <c r="A71" s="20">
        <v>55.0</v>
      </c>
      <c r="B71" s="31" t="s">
        <v>189</v>
      </c>
      <c r="C71" s="22" t="s">
        <v>190</v>
      </c>
      <c r="D71" s="23" t="s">
        <v>191</v>
      </c>
      <c r="E71" s="623">
        <v>0.0</v>
      </c>
      <c r="F71" s="624">
        <f t="shared" si="4"/>
        <v>0</v>
      </c>
      <c r="G71" s="397">
        <v>0.0</v>
      </c>
      <c r="H71" s="355">
        <f t="shared" si="5"/>
        <v>0</v>
      </c>
      <c r="I71" s="398">
        <v>0.0</v>
      </c>
      <c r="J71" s="398">
        <v>0.0</v>
      </c>
      <c r="K71" s="625">
        <v>0.0</v>
      </c>
      <c r="L71" s="310" t="str">
        <f t="shared" si="1"/>
        <v>0</v>
      </c>
      <c r="M71" s="629">
        <f t="shared" si="6"/>
        <v>0</v>
      </c>
      <c r="N71" s="343" t="str">
        <f>Incentive!W69</f>
        <v/>
      </c>
      <c r="O71" s="342">
        <f t="shared" si="2"/>
        <v>0</v>
      </c>
      <c r="P71" s="56"/>
      <c r="Q71" s="56"/>
      <c r="R71" s="56"/>
      <c r="S71" s="56"/>
      <c r="T71" s="56"/>
      <c r="U71" s="56"/>
      <c r="V71" s="56"/>
      <c r="W71" s="56"/>
      <c r="X71" s="223"/>
      <c r="Y71" s="223"/>
    </row>
    <row r="72" ht="15.75" customHeight="1">
      <c r="A72" s="48">
        <v>56.0</v>
      </c>
      <c r="B72" s="31" t="s">
        <v>192</v>
      </c>
      <c r="C72" s="22" t="s">
        <v>193</v>
      </c>
      <c r="D72" s="23" t="s">
        <v>194</v>
      </c>
      <c r="E72" s="623">
        <v>7.0</v>
      </c>
      <c r="F72" s="624">
        <f t="shared" si="4"/>
        <v>2.8</v>
      </c>
      <c r="G72" s="397">
        <v>8.0</v>
      </c>
      <c r="H72" s="355">
        <f t="shared" si="5"/>
        <v>3.2</v>
      </c>
      <c r="I72" s="41">
        <v>2.0</v>
      </c>
      <c r="J72" s="41">
        <v>2.0</v>
      </c>
      <c r="K72" s="625">
        <v>79.0</v>
      </c>
      <c r="L72" s="310" t="str">
        <f t="shared" si="1"/>
        <v>1</v>
      </c>
      <c r="M72" s="629">
        <f t="shared" si="6"/>
        <v>11</v>
      </c>
      <c r="N72" s="343">
        <f>Incentive!W70</f>
        <v>5</v>
      </c>
      <c r="O72" s="342">
        <f t="shared" si="2"/>
        <v>16</v>
      </c>
      <c r="P72" s="56"/>
      <c r="Q72" s="56"/>
      <c r="R72" s="56"/>
      <c r="S72" s="56"/>
      <c r="T72" s="56"/>
      <c r="U72" s="56"/>
      <c r="V72" s="56"/>
      <c r="W72" s="56"/>
      <c r="X72" s="223"/>
      <c r="Y72" s="223"/>
    </row>
    <row r="73" ht="15.75" customHeight="1">
      <c r="A73" s="20">
        <v>57.0</v>
      </c>
      <c r="B73" s="31" t="s">
        <v>195</v>
      </c>
      <c r="C73" s="22" t="s">
        <v>196</v>
      </c>
      <c r="D73" s="23" t="s">
        <v>197</v>
      </c>
      <c r="E73" s="623">
        <v>12.0</v>
      </c>
      <c r="F73" s="624">
        <f t="shared" si="4"/>
        <v>4.8</v>
      </c>
      <c r="G73" s="397">
        <v>7.0</v>
      </c>
      <c r="H73" s="355">
        <f t="shared" si="5"/>
        <v>2.8</v>
      </c>
      <c r="I73" s="41">
        <v>2.0</v>
      </c>
      <c r="J73" s="41">
        <v>2.0</v>
      </c>
      <c r="K73" s="625">
        <v>77.0</v>
      </c>
      <c r="L73" s="310" t="str">
        <f t="shared" si="1"/>
        <v>1</v>
      </c>
      <c r="M73" s="629">
        <f t="shared" si="6"/>
        <v>12.6</v>
      </c>
      <c r="N73" s="343" t="str">
        <f>Incentive!W71</f>
        <v/>
      </c>
      <c r="O73" s="342">
        <f t="shared" si="2"/>
        <v>12.6</v>
      </c>
      <c r="P73" s="56"/>
      <c r="Q73" s="56"/>
      <c r="R73" s="56"/>
      <c r="S73" s="56"/>
      <c r="T73" s="56"/>
      <c r="U73" s="56"/>
      <c r="V73" s="56"/>
      <c r="W73" s="56"/>
      <c r="X73" s="223"/>
      <c r="Y73" s="223"/>
    </row>
    <row r="74" ht="15.75" customHeight="1">
      <c r="A74" s="48">
        <v>58.0</v>
      </c>
      <c r="B74" s="31" t="s">
        <v>198</v>
      </c>
      <c r="C74" s="22" t="s">
        <v>199</v>
      </c>
      <c r="D74" s="23" t="s">
        <v>200</v>
      </c>
      <c r="E74" s="623">
        <v>12.0</v>
      </c>
      <c r="F74" s="624">
        <f t="shared" si="4"/>
        <v>4.8</v>
      </c>
      <c r="G74" s="397">
        <v>8.0</v>
      </c>
      <c r="H74" s="355">
        <f t="shared" si="5"/>
        <v>3.2</v>
      </c>
      <c r="I74" s="398">
        <v>2.0</v>
      </c>
      <c r="J74" s="398">
        <v>2.0</v>
      </c>
      <c r="K74" s="625">
        <v>76.0</v>
      </c>
      <c r="L74" s="310" t="str">
        <f t="shared" si="1"/>
        <v>1</v>
      </c>
      <c r="M74" s="629">
        <f t="shared" si="6"/>
        <v>13</v>
      </c>
      <c r="N74" s="343" t="str">
        <f>Incentive!W72</f>
        <v/>
      </c>
      <c r="O74" s="342">
        <f t="shared" si="2"/>
        <v>13</v>
      </c>
      <c r="P74" s="56"/>
      <c r="Q74" s="56"/>
      <c r="R74" s="56"/>
      <c r="S74" s="56"/>
      <c r="T74" s="56"/>
      <c r="U74" s="56"/>
      <c r="V74" s="56"/>
      <c r="W74" s="56"/>
      <c r="X74" s="223"/>
      <c r="Y74" s="223"/>
    </row>
    <row r="75" ht="15.75" customHeight="1">
      <c r="A75" s="20">
        <v>59.0</v>
      </c>
      <c r="B75" s="31" t="s">
        <v>201</v>
      </c>
      <c r="C75" s="22" t="s">
        <v>202</v>
      </c>
      <c r="D75" s="23" t="s">
        <v>203</v>
      </c>
      <c r="E75" s="623">
        <v>0.0</v>
      </c>
      <c r="F75" s="624">
        <f t="shared" si="4"/>
        <v>0</v>
      </c>
      <c r="G75" s="397">
        <v>0.0</v>
      </c>
      <c r="H75" s="355">
        <f t="shared" si="5"/>
        <v>0</v>
      </c>
      <c r="I75" s="398">
        <v>0.0</v>
      </c>
      <c r="J75" s="398">
        <v>0.0</v>
      </c>
      <c r="K75" s="625">
        <v>0.0</v>
      </c>
      <c r="L75" s="310" t="str">
        <f t="shared" si="1"/>
        <v>0</v>
      </c>
      <c r="M75" s="629">
        <f t="shared" si="6"/>
        <v>0</v>
      </c>
      <c r="N75" s="627">
        <v>0.0</v>
      </c>
      <c r="O75" s="342">
        <f t="shared" si="2"/>
        <v>0</v>
      </c>
      <c r="P75" s="56"/>
      <c r="Q75" s="56"/>
      <c r="R75" s="56"/>
      <c r="S75" s="56"/>
      <c r="T75" s="56"/>
      <c r="U75" s="56"/>
      <c r="V75" s="56"/>
      <c r="W75" s="56"/>
      <c r="X75" s="223"/>
      <c r="Y75" s="223"/>
    </row>
    <row r="76" ht="15.75" customHeight="1">
      <c r="A76" s="48">
        <v>60.0</v>
      </c>
      <c r="B76" s="31" t="s">
        <v>204</v>
      </c>
      <c r="C76" s="22" t="s">
        <v>205</v>
      </c>
      <c r="D76" s="23" t="s">
        <v>206</v>
      </c>
      <c r="E76" s="623">
        <v>12.0</v>
      </c>
      <c r="F76" s="624">
        <f t="shared" si="4"/>
        <v>4.8</v>
      </c>
      <c r="G76" s="397">
        <v>12.0</v>
      </c>
      <c r="H76" s="355">
        <f t="shared" si="5"/>
        <v>4.8</v>
      </c>
      <c r="I76" s="398">
        <v>2.0</v>
      </c>
      <c r="J76" s="398">
        <v>2.0</v>
      </c>
      <c r="K76" s="625">
        <v>77.78</v>
      </c>
      <c r="L76" s="310" t="str">
        <f t="shared" si="1"/>
        <v>1</v>
      </c>
      <c r="M76" s="629">
        <f t="shared" si="6"/>
        <v>14.6</v>
      </c>
      <c r="N76" s="343">
        <f>Incentive!W74</f>
        <v>4</v>
      </c>
      <c r="O76" s="342">
        <f t="shared" si="2"/>
        <v>18.6</v>
      </c>
      <c r="P76" s="56"/>
      <c r="Q76" s="56"/>
      <c r="R76" s="56"/>
      <c r="S76" s="56"/>
      <c r="T76" s="56"/>
      <c r="U76" s="56"/>
      <c r="V76" s="56"/>
      <c r="W76" s="56"/>
      <c r="X76" s="223"/>
      <c r="Y76" s="223"/>
    </row>
    <row r="77" ht="15.75" customHeight="1">
      <c r="A77" s="20">
        <v>61.0</v>
      </c>
      <c r="B77" s="31" t="s">
        <v>207</v>
      </c>
      <c r="C77" s="22" t="s">
        <v>208</v>
      </c>
      <c r="D77" s="23" t="s">
        <v>209</v>
      </c>
      <c r="E77" s="623">
        <v>0.0</v>
      </c>
      <c r="F77" s="624">
        <f t="shared" si="4"/>
        <v>0</v>
      </c>
      <c r="G77" s="397">
        <v>0.0</v>
      </c>
      <c r="H77" s="355">
        <f t="shared" si="5"/>
        <v>0</v>
      </c>
      <c r="I77" s="398">
        <v>0.0</v>
      </c>
      <c r="J77" s="398">
        <v>0.0</v>
      </c>
      <c r="K77" s="625">
        <v>0.0</v>
      </c>
      <c r="L77" s="310" t="str">
        <f t="shared" si="1"/>
        <v>0</v>
      </c>
      <c r="M77" s="629">
        <f t="shared" si="6"/>
        <v>0</v>
      </c>
      <c r="N77" s="343" t="str">
        <f>Incentive!W75</f>
        <v/>
      </c>
      <c r="O77" s="342">
        <f t="shared" si="2"/>
        <v>0</v>
      </c>
      <c r="P77" s="56"/>
      <c r="Q77" s="56"/>
      <c r="R77" s="56"/>
      <c r="S77" s="56"/>
      <c r="T77" s="56"/>
      <c r="U77" s="56"/>
      <c r="V77" s="56"/>
      <c r="W77" s="56"/>
      <c r="X77" s="223"/>
      <c r="Y77" s="223"/>
    </row>
    <row r="78" ht="15.75" customHeight="1">
      <c r="A78" s="48">
        <v>62.0</v>
      </c>
      <c r="B78" s="31" t="s">
        <v>210</v>
      </c>
      <c r="C78" s="22" t="s">
        <v>211</v>
      </c>
      <c r="D78" s="23" t="s">
        <v>212</v>
      </c>
      <c r="E78" s="623">
        <v>13.0</v>
      </c>
      <c r="F78" s="624">
        <f t="shared" si="4"/>
        <v>5.2</v>
      </c>
      <c r="G78" s="397">
        <v>12.0</v>
      </c>
      <c r="H78" s="355">
        <f t="shared" si="5"/>
        <v>4.8</v>
      </c>
      <c r="I78" s="41">
        <v>2.0</v>
      </c>
      <c r="J78" s="41">
        <v>2.0</v>
      </c>
      <c r="K78" s="625">
        <v>79.0</v>
      </c>
      <c r="L78" s="310" t="str">
        <f t="shared" si="1"/>
        <v>1</v>
      </c>
      <c r="M78" s="629">
        <f t="shared" si="6"/>
        <v>15</v>
      </c>
      <c r="N78" s="343">
        <f>Incentive!W76</f>
        <v>4</v>
      </c>
      <c r="O78" s="342">
        <f t="shared" si="2"/>
        <v>19</v>
      </c>
      <c r="P78" s="56"/>
      <c r="Q78" s="56"/>
      <c r="R78" s="56"/>
      <c r="S78" s="56"/>
      <c r="T78" s="56"/>
      <c r="U78" s="56"/>
      <c r="V78" s="56"/>
      <c r="W78" s="56"/>
      <c r="X78" s="223"/>
      <c r="Y78" s="223"/>
    </row>
    <row r="79" ht="15.75" customHeight="1">
      <c r="A79" s="20">
        <v>63.0</v>
      </c>
      <c r="B79" s="31" t="s">
        <v>213</v>
      </c>
      <c r="C79" s="22" t="s">
        <v>214</v>
      </c>
      <c r="D79" s="23" t="s">
        <v>215</v>
      </c>
      <c r="E79" s="623">
        <v>11.0</v>
      </c>
      <c r="F79" s="624">
        <f t="shared" si="4"/>
        <v>4.4</v>
      </c>
      <c r="G79" s="397">
        <v>6.0</v>
      </c>
      <c r="H79" s="355">
        <f t="shared" si="5"/>
        <v>2.4</v>
      </c>
      <c r="I79" s="41">
        <v>2.0</v>
      </c>
      <c r="J79" s="41">
        <v>2.0</v>
      </c>
      <c r="K79" s="625">
        <v>77.0</v>
      </c>
      <c r="L79" s="310" t="str">
        <f t="shared" si="1"/>
        <v>1</v>
      </c>
      <c r="M79" s="629">
        <f t="shared" si="6"/>
        <v>11.8</v>
      </c>
      <c r="N79" s="343">
        <f>Incentive!W77</f>
        <v>2</v>
      </c>
      <c r="O79" s="342">
        <f t="shared" si="2"/>
        <v>13.8</v>
      </c>
      <c r="P79" s="56"/>
      <c r="Q79" s="56"/>
      <c r="R79" s="56"/>
      <c r="S79" s="56"/>
      <c r="T79" s="56"/>
      <c r="U79" s="56"/>
      <c r="V79" s="56"/>
      <c r="W79" s="56"/>
      <c r="X79" s="223"/>
      <c r="Y79" s="223"/>
    </row>
    <row r="80" ht="15.75" customHeight="1">
      <c r="A80" s="48">
        <v>64.0</v>
      </c>
      <c r="B80" s="31" t="s">
        <v>216</v>
      </c>
      <c r="C80" s="22" t="s">
        <v>217</v>
      </c>
      <c r="D80" s="23" t="s">
        <v>218</v>
      </c>
      <c r="E80" s="623">
        <v>0.0</v>
      </c>
      <c r="F80" s="624">
        <f t="shared" si="4"/>
        <v>0</v>
      </c>
      <c r="G80" s="397">
        <v>0.0</v>
      </c>
      <c r="H80" s="355">
        <f t="shared" si="5"/>
        <v>0</v>
      </c>
      <c r="I80" s="398">
        <v>0.0</v>
      </c>
      <c r="J80" s="398">
        <v>0.0</v>
      </c>
      <c r="K80" s="625">
        <v>0.0</v>
      </c>
      <c r="L80" s="310" t="str">
        <f t="shared" si="1"/>
        <v>0</v>
      </c>
      <c r="M80" s="629">
        <f t="shared" si="6"/>
        <v>0</v>
      </c>
      <c r="N80" s="627">
        <v>0.0</v>
      </c>
      <c r="O80" s="342">
        <f t="shared" si="2"/>
        <v>0</v>
      </c>
      <c r="P80" s="56"/>
      <c r="Q80" s="56"/>
      <c r="R80" s="56"/>
      <c r="S80" s="56"/>
      <c r="T80" s="56"/>
      <c r="U80" s="56"/>
      <c r="V80" s="56"/>
      <c r="W80" s="56"/>
      <c r="X80" s="223"/>
      <c r="Y80" s="223"/>
    </row>
    <row r="81" ht="15.75" customHeight="1">
      <c r="A81" s="20">
        <v>65.0</v>
      </c>
      <c r="B81" s="31" t="s">
        <v>219</v>
      </c>
      <c r="C81" s="22" t="s">
        <v>220</v>
      </c>
      <c r="D81" s="23" t="s">
        <v>221</v>
      </c>
      <c r="E81" s="623">
        <v>0.0</v>
      </c>
      <c r="F81" s="624">
        <f t="shared" si="4"/>
        <v>0</v>
      </c>
      <c r="G81" s="397">
        <v>0.0</v>
      </c>
      <c r="H81" s="355">
        <f t="shared" si="5"/>
        <v>0</v>
      </c>
      <c r="I81" s="398">
        <v>0.0</v>
      </c>
      <c r="J81" s="398">
        <v>0.0</v>
      </c>
      <c r="K81" s="625">
        <v>0.0</v>
      </c>
      <c r="L81" s="310" t="str">
        <f t="shared" si="1"/>
        <v>0</v>
      </c>
      <c r="M81" s="629">
        <f t="shared" si="6"/>
        <v>0</v>
      </c>
      <c r="N81" s="627">
        <v>0.0</v>
      </c>
      <c r="O81" s="342">
        <f t="shared" si="2"/>
        <v>0</v>
      </c>
      <c r="P81" s="56"/>
      <c r="Q81" s="56"/>
      <c r="R81" s="56"/>
      <c r="S81" s="56"/>
      <c r="T81" s="56"/>
      <c r="U81" s="56"/>
      <c r="V81" s="56"/>
      <c r="W81" s="56"/>
      <c r="X81" s="223"/>
      <c r="Y81" s="223"/>
    </row>
    <row r="82" ht="15.75" customHeight="1">
      <c r="A82" s="48">
        <v>66.0</v>
      </c>
      <c r="B82" s="31" t="s">
        <v>222</v>
      </c>
      <c r="C82" s="22" t="s">
        <v>223</v>
      </c>
      <c r="D82" s="23" t="s">
        <v>224</v>
      </c>
      <c r="E82" s="623">
        <v>0.0</v>
      </c>
      <c r="F82" s="624">
        <f t="shared" si="4"/>
        <v>0</v>
      </c>
      <c r="G82" s="397">
        <v>0.0</v>
      </c>
      <c r="H82" s="355">
        <f t="shared" si="5"/>
        <v>0</v>
      </c>
      <c r="I82" s="398">
        <v>0.0</v>
      </c>
      <c r="J82" s="398">
        <v>0.0</v>
      </c>
      <c r="K82" s="625">
        <v>0.0</v>
      </c>
      <c r="L82" s="310" t="str">
        <f t="shared" si="1"/>
        <v>0</v>
      </c>
      <c r="M82" s="629">
        <f t="shared" si="6"/>
        <v>0</v>
      </c>
      <c r="N82" s="343" t="str">
        <f>Incentive!W80</f>
        <v/>
      </c>
      <c r="O82" s="342">
        <f t="shared" si="2"/>
        <v>0</v>
      </c>
      <c r="P82" s="56"/>
      <c r="Q82" s="56"/>
      <c r="R82" s="56"/>
      <c r="S82" s="56"/>
      <c r="T82" s="56"/>
      <c r="U82" s="56"/>
      <c r="V82" s="56"/>
      <c r="W82" s="56"/>
      <c r="X82" s="223"/>
      <c r="Y82" s="223"/>
    </row>
    <row r="83" ht="15.75" customHeight="1">
      <c r="A83" s="20">
        <v>67.0</v>
      </c>
      <c r="B83" s="31" t="s">
        <v>225</v>
      </c>
      <c r="C83" s="22" t="s">
        <v>226</v>
      </c>
      <c r="D83" s="23" t="s">
        <v>227</v>
      </c>
      <c r="E83" s="623">
        <v>0.0</v>
      </c>
      <c r="F83" s="624">
        <f t="shared" si="4"/>
        <v>0</v>
      </c>
      <c r="G83" s="397">
        <v>0.0</v>
      </c>
      <c r="H83" s="355">
        <f t="shared" si="5"/>
        <v>0</v>
      </c>
      <c r="I83" s="398">
        <v>0.0</v>
      </c>
      <c r="J83" s="398">
        <v>0.0</v>
      </c>
      <c r="K83" s="625">
        <v>0.0</v>
      </c>
      <c r="L83" s="310" t="str">
        <f t="shared" si="1"/>
        <v>0</v>
      </c>
      <c r="M83" s="629">
        <f t="shared" si="6"/>
        <v>0</v>
      </c>
      <c r="N83" s="627">
        <v>0.0</v>
      </c>
      <c r="O83" s="342">
        <f t="shared" si="2"/>
        <v>0</v>
      </c>
      <c r="P83" s="56"/>
      <c r="Q83" s="56"/>
      <c r="R83" s="56"/>
      <c r="S83" s="56"/>
      <c r="T83" s="56"/>
      <c r="U83" s="56"/>
      <c r="V83" s="56"/>
      <c r="W83" s="56"/>
      <c r="X83" s="223"/>
      <c r="Y83" s="223"/>
    </row>
    <row r="84" ht="15.75" customHeight="1">
      <c r="A84" s="48">
        <v>68.0</v>
      </c>
      <c r="B84" s="31" t="s">
        <v>228</v>
      </c>
      <c r="C84" s="22" t="s">
        <v>229</v>
      </c>
      <c r="D84" s="23" t="s">
        <v>230</v>
      </c>
      <c r="E84" s="623">
        <v>6.0</v>
      </c>
      <c r="F84" s="624">
        <f t="shared" si="4"/>
        <v>2.4</v>
      </c>
      <c r="G84" s="392"/>
      <c r="H84" s="355">
        <f t="shared" si="5"/>
        <v>0</v>
      </c>
      <c r="I84" s="398">
        <v>1.0</v>
      </c>
      <c r="J84" s="398">
        <v>2.0</v>
      </c>
      <c r="K84" s="625">
        <v>0.0</v>
      </c>
      <c r="L84" s="310" t="str">
        <f t="shared" si="1"/>
        <v>0</v>
      </c>
      <c r="M84" s="629">
        <f t="shared" si="6"/>
        <v>5.4</v>
      </c>
      <c r="N84" s="343">
        <f>Incentive!W82</f>
        <v>2</v>
      </c>
      <c r="O84" s="342">
        <f t="shared" si="2"/>
        <v>7.4</v>
      </c>
      <c r="P84" s="56"/>
      <c r="Q84" s="56"/>
      <c r="R84" s="56"/>
      <c r="S84" s="56"/>
      <c r="T84" s="56"/>
      <c r="U84" s="56"/>
      <c r="V84" s="56"/>
      <c r="W84" s="56"/>
      <c r="X84" s="223"/>
      <c r="Y84" s="223"/>
    </row>
    <row r="85" ht="15.75" customHeight="1">
      <c r="A85" s="20">
        <v>69.0</v>
      </c>
      <c r="B85" s="31" t="s">
        <v>231</v>
      </c>
      <c r="C85" s="22" t="s">
        <v>232</v>
      </c>
      <c r="D85" s="23" t="s">
        <v>233</v>
      </c>
      <c r="E85" s="623">
        <v>0.0</v>
      </c>
      <c r="F85" s="624">
        <f t="shared" si="4"/>
        <v>0</v>
      </c>
      <c r="G85" s="397">
        <v>0.0</v>
      </c>
      <c r="H85" s="355">
        <f t="shared" si="5"/>
        <v>0</v>
      </c>
      <c r="I85" s="398">
        <v>0.0</v>
      </c>
      <c r="J85" s="398">
        <v>0.0</v>
      </c>
      <c r="K85" s="625">
        <v>0.0</v>
      </c>
      <c r="L85" s="310" t="str">
        <f t="shared" si="1"/>
        <v>0</v>
      </c>
      <c r="M85" s="629">
        <f t="shared" si="6"/>
        <v>0</v>
      </c>
      <c r="N85" s="627">
        <v>0.0</v>
      </c>
      <c r="O85" s="342">
        <f t="shared" si="2"/>
        <v>0</v>
      </c>
      <c r="P85" s="56"/>
      <c r="Q85" s="56"/>
      <c r="R85" s="56"/>
      <c r="S85" s="56"/>
      <c r="T85" s="56"/>
      <c r="U85" s="56"/>
      <c r="V85" s="56"/>
      <c r="W85" s="56"/>
      <c r="X85" s="223"/>
      <c r="Y85" s="223"/>
    </row>
    <row r="86" ht="15.75" customHeight="1">
      <c r="A86" s="48">
        <v>70.0</v>
      </c>
      <c r="B86" s="31" t="s">
        <v>234</v>
      </c>
      <c r="C86" s="22" t="s">
        <v>235</v>
      </c>
      <c r="D86" s="23" t="s">
        <v>236</v>
      </c>
      <c r="E86" s="623">
        <v>0.0</v>
      </c>
      <c r="F86" s="624">
        <f t="shared" si="4"/>
        <v>0</v>
      </c>
      <c r="G86" s="397">
        <v>0.0</v>
      </c>
      <c r="H86" s="355">
        <f t="shared" si="5"/>
        <v>0</v>
      </c>
      <c r="I86" s="398">
        <v>0.0</v>
      </c>
      <c r="J86" s="398">
        <v>0.0</v>
      </c>
      <c r="K86" s="625">
        <v>0.0</v>
      </c>
      <c r="L86" s="310" t="str">
        <f t="shared" si="1"/>
        <v>0</v>
      </c>
      <c r="M86" s="629">
        <f t="shared" si="6"/>
        <v>0</v>
      </c>
      <c r="N86" s="627">
        <v>0.0</v>
      </c>
      <c r="O86" s="342">
        <f t="shared" si="2"/>
        <v>0</v>
      </c>
      <c r="P86" s="56"/>
      <c r="Q86" s="56"/>
      <c r="R86" s="56"/>
      <c r="S86" s="56"/>
      <c r="T86" s="56"/>
      <c r="U86" s="56"/>
      <c r="V86" s="56"/>
      <c r="W86" s="56"/>
      <c r="X86" s="223"/>
      <c r="Y86" s="223"/>
    </row>
    <row r="87" ht="15.75" customHeight="1">
      <c r="A87" s="20">
        <v>71.0</v>
      </c>
      <c r="B87" s="31" t="s">
        <v>237</v>
      </c>
      <c r="C87" s="22" t="s">
        <v>238</v>
      </c>
      <c r="D87" s="23" t="s">
        <v>239</v>
      </c>
      <c r="E87" s="623">
        <v>0.0</v>
      </c>
      <c r="F87" s="624">
        <f t="shared" si="4"/>
        <v>0</v>
      </c>
      <c r="G87" s="397">
        <v>0.0</v>
      </c>
      <c r="H87" s="355">
        <f t="shared" si="5"/>
        <v>0</v>
      </c>
      <c r="I87" s="398">
        <v>0.0</v>
      </c>
      <c r="J87" s="398">
        <v>0.0</v>
      </c>
      <c r="K87" s="625">
        <v>0.0</v>
      </c>
      <c r="L87" s="310" t="str">
        <f t="shared" si="1"/>
        <v>0</v>
      </c>
      <c r="M87" s="629">
        <f t="shared" si="6"/>
        <v>0</v>
      </c>
      <c r="N87" s="627">
        <v>0.0</v>
      </c>
      <c r="O87" s="342">
        <f t="shared" si="2"/>
        <v>0</v>
      </c>
      <c r="P87" s="56"/>
      <c r="Q87" s="56"/>
      <c r="R87" s="56"/>
      <c r="S87" s="56"/>
      <c r="T87" s="56"/>
      <c r="U87" s="56"/>
      <c r="V87" s="56"/>
      <c r="W87" s="56"/>
      <c r="X87" s="223"/>
      <c r="Y87" s="223"/>
    </row>
    <row r="88" ht="15.75" customHeight="1">
      <c r="A88" s="48">
        <v>72.0</v>
      </c>
      <c r="B88" s="31" t="s">
        <v>240</v>
      </c>
      <c r="C88" s="33" t="s">
        <v>241</v>
      </c>
      <c r="D88" s="23" t="s">
        <v>242</v>
      </c>
      <c r="E88" s="623">
        <v>0.0</v>
      </c>
      <c r="F88" s="624">
        <f t="shared" si="4"/>
        <v>0</v>
      </c>
      <c r="G88" s="397">
        <v>0.0</v>
      </c>
      <c r="H88" s="355">
        <f t="shared" si="5"/>
        <v>0</v>
      </c>
      <c r="I88" s="398">
        <v>0.0</v>
      </c>
      <c r="J88" s="398">
        <v>0.0</v>
      </c>
      <c r="K88" s="625">
        <v>0.0</v>
      </c>
      <c r="L88" s="310" t="str">
        <f t="shared" si="1"/>
        <v>0</v>
      </c>
      <c r="M88" s="629">
        <f t="shared" si="6"/>
        <v>0</v>
      </c>
      <c r="N88" s="627">
        <v>0.0</v>
      </c>
      <c r="O88" s="342">
        <f t="shared" si="2"/>
        <v>0</v>
      </c>
      <c r="P88" s="56"/>
      <c r="Q88" s="56"/>
      <c r="R88" s="56"/>
      <c r="S88" s="56"/>
      <c r="T88" s="56"/>
      <c r="U88" s="56"/>
      <c r="V88" s="56"/>
      <c r="W88" s="56"/>
      <c r="X88" s="223"/>
      <c r="Y88" s="223"/>
    </row>
    <row r="89" ht="15.75" customHeight="1">
      <c r="A89" s="20">
        <v>73.0</v>
      </c>
      <c r="B89" s="31" t="s">
        <v>243</v>
      </c>
      <c r="C89" s="33" t="s">
        <v>244</v>
      </c>
      <c r="D89" s="23" t="s">
        <v>245</v>
      </c>
      <c r="E89" s="623">
        <v>12.0</v>
      </c>
      <c r="F89" s="624">
        <f t="shared" si="4"/>
        <v>4.8</v>
      </c>
      <c r="G89" s="397">
        <v>13.0</v>
      </c>
      <c r="H89" s="355">
        <f t="shared" si="5"/>
        <v>5.2</v>
      </c>
      <c r="I89" s="41">
        <v>2.0</v>
      </c>
      <c r="J89" s="41">
        <v>2.0</v>
      </c>
      <c r="K89" s="625">
        <v>93.33</v>
      </c>
      <c r="L89" s="310" t="str">
        <f t="shared" si="1"/>
        <v>3</v>
      </c>
      <c r="M89" s="629">
        <f t="shared" si="6"/>
        <v>17</v>
      </c>
      <c r="N89" s="343">
        <f>Incentive!W87</f>
        <v>3</v>
      </c>
      <c r="O89" s="342">
        <f t="shared" si="2"/>
        <v>20</v>
      </c>
      <c r="P89" s="56"/>
      <c r="Q89" s="56"/>
      <c r="R89" s="56"/>
      <c r="S89" s="56"/>
      <c r="T89" s="56"/>
      <c r="U89" s="56"/>
      <c r="V89" s="56"/>
      <c r="W89" s="56"/>
      <c r="X89" s="223"/>
      <c r="Y89" s="223"/>
    </row>
    <row r="90" ht="15.75" customHeight="1">
      <c r="A90" s="48">
        <v>74.0</v>
      </c>
      <c r="B90" s="31" t="s">
        <v>246</v>
      </c>
      <c r="C90" s="33" t="s">
        <v>247</v>
      </c>
      <c r="D90" s="23" t="s">
        <v>248</v>
      </c>
      <c r="E90" s="623">
        <v>11.0</v>
      </c>
      <c r="F90" s="624">
        <f t="shared" si="4"/>
        <v>4.4</v>
      </c>
      <c r="G90" s="397">
        <v>8.0</v>
      </c>
      <c r="H90" s="355">
        <f t="shared" si="5"/>
        <v>3.2</v>
      </c>
      <c r="I90" s="41">
        <v>2.0</v>
      </c>
      <c r="J90" s="41">
        <v>2.0</v>
      </c>
      <c r="K90" s="625">
        <v>76.0</v>
      </c>
      <c r="L90" s="310" t="str">
        <f t="shared" si="1"/>
        <v>1</v>
      </c>
      <c r="M90" s="629">
        <f t="shared" si="6"/>
        <v>12.6</v>
      </c>
      <c r="N90" s="343">
        <f>Incentive!W88</f>
        <v>4</v>
      </c>
      <c r="O90" s="342">
        <f t="shared" si="2"/>
        <v>16.6</v>
      </c>
      <c r="P90" s="56"/>
      <c r="Q90" s="56"/>
      <c r="R90" s="56"/>
      <c r="S90" s="56"/>
      <c r="T90" s="56"/>
      <c r="U90" s="56"/>
      <c r="V90" s="56"/>
      <c r="W90" s="56"/>
      <c r="X90" s="223"/>
      <c r="Y90" s="223"/>
    </row>
    <row r="91" ht="15.75" customHeight="1">
      <c r="A91" s="20">
        <v>75.0</v>
      </c>
      <c r="B91" s="31" t="s">
        <v>249</v>
      </c>
      <c r="C91" s="34" t="s">
        <v>250</v>
      </c>
      <c r="D91" s="23" t="s">
        <v>251</v>
      </c>
      <c r="E91" s="623">
        <v>0.0</v>
      </c>
      <c r="F91" s="624">
        <f t="shared" si="4"/>
        <v>0</v>
      </c>
      <c r="G91" s="20">
        <v>0.0</v>
      </c>
      <c r="H91" s="355">
        <f t="shared" si="5"/>
        <v>0</v>
      </c>
      <c r="I91" s="20">
        <v>0.0</v>
      </c>
      <c r="J91" s="20">
        <v>0.0</v>
      </c>
      <c r="K91" s="625">
        <v>0.0</v>
      </c>
      <c r="L91" s="310" t="str">
        <f t="shared" si="1"/>
        <v>0</v>
      </c>
      <c r="M91" s="629">
        <f t="shared" si="6"/>
        <v>0</v>
      </c>
      <c r="N91" s="627">
        <v>0.0</v>
      </c>
      <c r="O91" s="342">
        <f t="shared" si="2"/>
        <v>0</v>
      </c>
      <c r="P91" s="56"/>
      <c r="Q91" s="56"/>
      <c r="R91" s="56"/>
      <c r="S91" s="56"/>
      <c r="T91" s="56"/>
      <c r="U91" s="56"/>
      <c r="V91" s="56"/>
      <c r="W91" s="56"/>
      <c r="X91" s="223"/>
      <c r="Y91" s="223"/>
    </row>
    <row r="92" ht="15.75" customHeight="1">
      <c r="A92" s="48">
        <v>76.0</v>
      </c>
      <c r="B92" s="31" t="s">
        <v>252</v>
      </c>
      <c r="C92" s="35" t="s">
        <v>253</v>
      </c>
      <c r="D92" s="36" t="s">
        <v>254</v>
      </c>
      <c r="E92" s="623">
        <v>0.0</v>
      </c>
      <c r="F92" s="624">
        <f t="shared" si="4"/>
        <v>0</v>
      </c>
      <c r="G92" s="630">
        <v>0.0</v>
      </c>
      <c r="H92" s="355">
        <f t="shared" si="5"/>
        <v>0</v>
      </c>
      <c r="I92" s="631">
        <v>0.0</v>
      </c>
      <c r="J92" s="631">
        <v>0.0</v>
      </c>
      <c r="K92" s="625"/>
      <c r="L92" s="310" t="str">
        <f t="shared" si="1"/>
        <v>0</v>
      </c>
      <c r="M92" s="629">
        <f t="shared" si="6"/>
        <v>0</v>
      </c>
      <c r="N92" s="343">
        <f>Incentive!W90</f>
        <v>1</v>
      </c>
      <c r="O92" s="342">
        <f t="shared" si="2"/>
        <v>1</v>
      </c>
      <c r="P92" s="56"/>
      <c r="Q92" s="56"/>
      <c r="R92" s="56"/>
      <c r="S92" s="56"/>
      <c r="T92" s="56"/>
      <c r="U92" s="56"/>
      <c r="V92" s="56"/>
      <c r="W92" s="56"/>
      <c r="X92" s="223"/>
      <c r="Y92" s="223"/>
    </row>
    <row r="93" ht="15.75" customHeight="1">
      <c r="A93" s="20">
        <v>77.0</v>
      </c>
      <c r="B93" s="31" t="s">
        <v>255</v>
      </c>
      <c r="C93" s="39" t="s">
        <v>256</v>
      </c>
      <c r="D93" s="36" t="s">
        <v>257</v>
      </c>
      <c r="E93" s="525">
        <v>0.0</v>
      </c>
      <c r="F93" s="624">
        <f t="shared" si="4"/>
        <v>0</v>
      </c>
      <c r="G93" s="630">
        <v>0.0</v>
      </c>
      <c r="H93" s="355">
        <f t="shared" si="5"/>
        <v>0</v>
      </c>
      <c r="I93" s="631">
        <v>0.0</v>
      </c>
      <c r="J93" s="631">
        <v>0.0</v>
      </c>
      <c r="K93" s="625"/>
      <c r="L93" s="310" t="str">
        <f t="shared" si="1"/>
        <v>0</v>
      </c>
      <c r="M93" s="629">
        <f t="shared" si="6"/>
        <v>0</v>
      </c>
      <c r="N93" s="343">
        <f>Incentive!W91</f>
        <v>2</v>
      </c>
      <c r="O93" s="342">
        <f t="shared" si="2"/>
        <v>2</v>
      </c>
      <c r="P93" s="56"/>
      <c r="Q93" s="56"/>
      <c r="R93" s="56"/>
      <c r="S93" s="56"/>
      <c r="T93" s="56"/>
      <c r="U93" s="56"/>
      <c r="V93" s="56"/>
      <c r="W93" s="56"/>
      <c r="X93" s="223"/>
      <c r="Y93" s="223"/>
    </row>
    <row r="94" ht="15.75" customHeight="1">
      <c r="A94" s="48">
        <v>78.0</v>
      </c>
      <c r="B94" s="31" t="s">
        <v>258</v>
      </c>
      <c r="C94" s="40" t="s">
        <v>259</v>
      </c>
      <c r="D94" s="36" t="s">
        <v>260</v>
      </c>
      <c r="E94" s="525">
        <v>0.0</v>
      </c>
      <c r="F94" s="624">
        <f t="shared" si="4"/>
        <v>0</v>
      </c>
      <c r="G94" s="630">
        <v>0.0</v>
      </c>
      <c r="H94" s="355">
        <f t="shared" si="5"/>
        <v>0</v>
      </c>
      <c r="I94" s="631">
        <v>0.0</v>
      </c>
      <c r="J94" s="631">
        <v>0.0</v>
      </c>
      <c r="K94" s="625"/>
      <c r="L94" s="310" t="str">
        <f t="shared" si="1"/>
        <v>0</v>
      </c>
      <c r="M94" s="629">
        <f t="shared" si="6"/>
        <v>0</v>
      </c>
      <c r="N94" s="343">
        <f>Incentive!W92</f>
        <v>2</v>
      </c>
      <c r="O94" s="342">
        <f t="shared" si="2"/>
        <v>2</v>
      </c>
      <c r="P94" s="56"/>
      <c r="Q94" s="56"/>
      <c r="R94" s="56"/>
      <c r="S94" s="56"/>
      <c r="T94" s="56"/>
      <c r="U94" s="56"/>
      <c r="V94" s="56"/>
      <c r="W94" s="56"/>
      <c r="X94" s="223"/>
      <c r="Y94" s="223"/>
    </row>
    <row r="95" ht="15.75" customHeight="1">
      <c r="A95" s="20">
        <v>79.0</v>
      </c>
      <c r="B95" s="21" t="s">
        <v>261</v>
      </c>
      <c r="C95" s="35" t="s">
        <v>262</v>
      </c>
      <c r="D95" s="36" t="s">
        <v>263</v>
      </c>
      <c r="E95" s="264">
        <v>0.0</v>
      </c>
      <c r="F95" s="624">
        <f t="shared" si="4"/>
        <v>0</v>
      </c>
      <c r="G95" s="264">
        <v>0.0</v>
      </c>
      <c r="H95" s="355">
        <f t="shared" si="5"/>
        <v>0</v>
      </c>
      <c r="I95" s="631">
        <v>0.0</v>
      </c>
      <c r="J95" s="631">
        <v>0.0</v>
      </c>
      <c r="K95" s="37"/>
      <c r="L95" s="310" t="str">
        <f t="shared" si="1"/>
        <v>0</v>
      </c>
      <c r="M95" s="629">
        <f t="shared" si="6"/>
        <v>0</v>
      </c>
      <c r="N95" s="343">
        <f>Incentive!W93</f>
        <v>2</v>
      </c>
      <c r="O95" s="342">
        <f t="shared" si="2"/>
        <v>2</v>
      </c>
      <c r="P95" s="56"/>
      <c r="Q95" s="56"/>
      <c r="R95" s="56"/>
      <c r="S95" s="56"/>
      <c r="T95" s="56"/>
      <c r="U95" s="56"/>
      <c r="V95" s="56"/>
      <c r="W95" s="56"/>
      <c r="X95" s="223"/>
      <c r="Y95" s="223"/>
    </row>
    <row r="96" ht="15.75" customHeight="1">
      <c r="A96" s="48">
        <v>80.0</v>
      </c>
      <c r="B96" s="21" t="s">
        <v>264</v>
      </c>
      <c r="C96" s="35" t="s">
        <v>265</v>
      </c>
      <c r="D96" s="36" t="s">
        <v>266</v>
      </c>
      <c r="E96" s="264">
        <v>6.0</v>
      </c>
      <c r="F96" s="624">
        <f t="shared" si="4"/>
        <v>2.4</v>
      </c>
      <c r="G96" s="264">
        <v>9.0</v>
      </c>
      <c r="H96" s="355">
        <f t="shared" si="5"/>
        <v>3.6</v>
      </c>
      <c r="I96" s="264">
        <v>2.0</v>
      </c>
      <c r="J96" s="264">
        <v>2.0</v>
      </c>
      <c r="K96" s="264">
        <v>100.0</v>
      </c>
      <c r="L96" s="310" t="str">
        <f t="shared" si="1"/>
        <v>4</v>
      </c>
      <c r="M96" s="629">
        <f t="shared" si="6"/>
        <v>14</v>
      </c>
      <c r="N96" s="343">
        <f>Incentive!W94</f>
        <v>2</v>
      </c>
      <c r="O96" s="342">
        <f t="shared" si="2"/>
        <v>16</v>
      </c>
      <c r="P96" s="56"/>
      <c r="Q96" s="56"/>
      <c r="R96" s="56"/>
      <c r="S96" s="56"/>
      <c r="T96" s="56"/>
      <c r="U96" s="56"/>
      <c r="V96" s="56"/>
      <c r="W96" s="56"/>
      <c r="X96" s="223"/>
      <c r="Y96" s="223"/>
    </row>
    <row r="97" ht="15.75" customHeight="1">
      <c r="A97" s="20">
        <v>81.0</v>
      </c>
      <c r="B97" s="21" t="s">
        <v>267</v>
      </c>
      <c r="C97" s="35" t="s">
        <v>268</v>
      </c>
      <c r="D97" s="36" t="s">
        <v>269</v>
      </c>
      <c r="E97" s="264">
        <v>0.0</v>
      </c>
      <c r="F97" s="624">
        <f t="shared" si="4"/>
        <v>0</v>
      </c>
      <c r="G97" s="264">
        <v>0.0</v>
      </c>
      <c r="H97" s="355">
        <f t="shared" si="5"/>
        <v>0</v>
      </c>
      <c r="I97" s="264">
        <v>0.0</v>
      </c>
      <c r="J97" s="264">
        <v>0.0</v>
      </c>
      <c r="K97" s="37"/>
      <c r="L97" s="310" t="str">
        <f t="shared" si="1"/>
        <v>0</v>
      </c>
      <c r="M97" s="629">
        <f t="shared" si="6"/>
        <v>0</v>
      </c>
      <c r="N97" s="343">
        <f>Incentive!W95</f>
        <v>3</v>
      </c>
      <c r="O97" s="342">
        <f t="shared" si="2"/>
        <v>3</v>
      </c>
      <c r="P97" s="56"/>
      <c r="Q97" s="56"/>
      <c r="R97" s="56"/>
      <c r="S97" s="56"/>
      <c r="T97" s="56"/>
      <c r="U97" s="56"/>
      <c r="V97" s="56"/>
      <c r="W97" s="56"/>
      <c r="X97" s="223"/>
      <c r="Y97" s="223"/>
    </row>
    <row r="98" ht="15.75" customHeight="1">
      <c r="A98" s="48">
        <v>82.0</v>
      </c>
      <c r="B98" s="21" t="s">
        <v>270</v>
      </c>
      <c r="C98" s="35" t="s">
        <v>271</v>
      </c>
      <c r="D98" s="36" t="s">
        <v>272</v>
      </c>
      <c r="E98" s="264">
        <v>0.0</v>
      </c>
      <c r="F98" s="624">
        <f t="shared" si="4"/>
        <v>0</v>
      </c>
      <c r="G98" s="264">
        <v>0.0</v>
      </c>
      <c r="H98" s="355">
        <f t="shared" si="5"/>
        <v>0</v>
      </c>
      <c r="I98" s="264">
        <v>0.0</v>
      </c>
      <c r="J98" s="264">
        <v>0.0</v>
      </c>
      <c r="K98" s="37"/>
      <c r="L98" s="310" t="str">
        <f t="shared" si="1"/>
        <v>0</v>
      </c>
      <c r="M98" s="629">
        <f t="shared" si="6"/>
        <v>0</v>
      </c>
      <c r="N98" s="343">
        <f>Incentive!W96</f>
        <v>2</v>
      </c>
      <c r="O98" s="342">
        <f t="shared" si="2"/>
        <v>2</v>
      </c>
      <c r="P98" s="56"/>
      <c r="Q98" s="56"/>
      <c r="R98" s="56"/>
      <c r="S98" s="56"/>
      <c r="T98" s="56"/>
      <c r="U98" s="56"/>
      <c r="V98" s="56"/>
      <c r="W98" s="56"/>
      <c r="X98" s="223"/>
      <c r="Y98" s="223"/>
    </row>
    <row r="99" ht="15.75" customHeight="1">
      <c r="A99" s="20">
        <v>83.0</v>
      </c>
      <c r="B99" s="31" t="s">
        <v>273</v>
      </c>
      <c r="C99" s="35" t="s">
        <v>274</v>
      </c>
      <c r="D99" s="36" t="s">
        <v>275</v>
      </c>
      <c r="E99" s="264">
        <v>5.0</v>
      </c>
      <c r="F99" s="624">
        <f t="shared" si="4"/>
        <v>2</v>
      </c>
      <c r="G99" s="264">
        <v>7.0</v>
      </c>
      <c r="H99" s="355">
        <f t="shared" si="5"/>
        <v>2.8</v>
      </c>
      <c r="I99" s="264">
        <v>2.0</v>
      </c>
      <c r="J99" s="264">
        <v>2.0</v>
      </c>
      <c r="K99" s="264">
        <v>100.0</v>
      </c>
      <c r="L99" s="310" t="str">
        <f t="shared" si="1"/>
        <v>4</v>
      </c>
      <c r="M99" s="629">
        <f t="shared" si="6"/>
        <v>12.8</v>
      </c>
      <c r="N99" s="343">
        <f>Incentive!W97</f>
        <v>1</v>
      </c>
      <c r="O99" s="342">
        <f t="shared" si="2"/>
        <v>13.8</v>
      </c>
      <c r="P99" s="56"/>
      <c r="Q99" s="56"/>
      <c r="R99" s="56"/>
      <c r="S99" s="56"/>
      <c r="T99" s="56"/>
      <c r="U99" s="56"/>
      <c r="V99" s="56"/>
      <c r="W99" s="56"/>
      <c r="X99" s="223"/>
      <c r="Y99" s="223"/>
    </row>
    <row r="100" ht="15.75" customHeight="1">
      <c r="A100" s="48">
        <v>84.0</v>
      </c>
      <c r="B100" s="31" t="s">
        <v>276</v>
      </c>
      <c r="C100" s="35" t="s">
        <v>277</v>
      </c>
      <c r="D100" s="36" t="s">
        <v>278</v>
      </c>
      <c r="E100" s="264">
        <v>0.0</v>
      </c>
      <c r="F100" s="624">
        <f t="shared" si="4"/>
        <v>0</v>
      </c>
      <c r="G100" s="264">
        <v>0.0</v>
      </c>
      <c r="H100" s="355">
        <f t="shared" si="5"/>
        <v>0</v>
      </c>
      <c r="I100" s="264">
        <v>0.0</v>
      </c>
      <c r="J100" s="264">
        <v>0.0</v>
      </c>
      <c r="K100" s="37"/>
      <c r="L100" s="310" t="str">
        <f t="shared" si="1"/>
        <v>0</v>
      </c>
      <c r="M100" s="629">
        <f t="shared" si="6"/>
        <v>0</v>
      </c>
      <c r="N100" s="343" t="str">
        <f>Incentive!W98</f>
        <v/>
      </c>
      <c r="O100" s="342">
        <f t="shared" si="2"/>
        <v>0</v>
      </c>
      <c r="P100" s="56"/>
      <c r="Q100" s="56"/>
      <c r="R100" s="56"/>
      <c r="S100" s="56"/>
      <c r="T100" s="56"/>
      <c r="U100" s="56"/>
      <c r="V100" s="56"/>
      <c r="W100" s="56"/>
      <c r="X100" s="223"/>
      <c r="Y100" s="223"/>
    </row>
    <row r="101" ht="15.75" customHeight="1">
      <c r="A101" s="20">
        <v>85.0</v>
      </c>
      <c r="B101" s="31" t="s">
        <v>279</v>
      </c>
      <c r="C101" s="35" t="s">
        <v>280</v>
      </c>
      <c r="D101" s="36" t="s">
        <v>281</v>
      </c>
      <c r="E101" s="264">
        <v>0.0</v>
      </c>
      <c r="F101" s="624">
        <f t="shared" si="4"/>
        <v>0</v>
      </c>
      <c r="G101" s="264">
        <v>0.0</v>
      </c>
      <c r="H101" s="355">
        <f t="shared" si="5"/>
        <v>0</v>
      </c>
      <c r="I101" s="264">
        <v>0.0</v>
      </c>
      <c r="J101" s="264">
        <v>0.0</v>
      </c>
      <c r="K101" s="37"/>
      <c r="L101" s="310" t="str">
        <f t="shared" si="1"/>
        <v>0</v>
      </c>
      <c r="M101" s="629">
        <f t="shared" si="6"/>
        <v>0</v>
      </c>
      <c r="N101" s="343">
        <f>Incentive!W99</f>
        <v>1</v>
      </c>
      <c r="O101" s="342">
        <f t="shared" si="2"/>
        <v>1</v>
      </c>
      <c r="P101" s="56"/>
      <c r="Q101" s="56"/>
      <c r="R101" s="56"/>
      <c r="S101" s="56"/>
      <c r="T101" s="56"/>
      <c r="U101" s="56"/>
      <c r="V101" s="56"/>
      <c r="W101" s="56"/>
      <c r="X101" s="223"/>
      <c r="Y101" s="223"/>
    </row>
    <row r="102" ht="15.75" customHeight="1">
      <c r="A102" s="48">
        <v>86.0</v>
      </c>
      <c r="B102" s="31" t="s">
        <v>282</v>
      </c>
      <c r="C102" s="35" t="s">
        <v>283</v>
      </c>
      <c r="D102" s="36" t="s">
        <v>284</v>
      </c>
      <c r="E102" s="264">
        <v>0.0</v>
      </c>
      <c r="F102" s="624">
        <f t="shared" si="4"/>
        <v>0</v>
      </c>
      <c r="G102" s="264">
        <v>0.0</v>
      </c>
      <c r="H102" s="355">
        <f t="shared" si="5"/>
        <v>0</v>
      </c>
      <c r="I102" s="264">
        <v>0.0</v>
      </c>
      <c r="J102" s="264">
        <v>0.0</v>
      </c>
      <c r="K102" s="37"/>
      <c r="L102" s="310" t="str">
        <f t="shared" si="1"/>
        <v>0</v>
      </c>
      <c r="M102" s="629">
        <f t="shared" si="6"/>
        <v>0</v>
      </c>
      <c r="N102" s="343">
        <f>Incentive!W100</f>
        <v>1</v>
      </c>
      <c r="O102" s="342">
        <f t="shared" si="2"/>
        <v>1</v>
      </c>
      <c r="P102" s="56"/>
      <c r="Q102" s="56"/>
      <c r="R102" s="56"/>
      <c r="S102" s="56"/>
      <c r="T102" s="56"/>
      <c r="U102" s="56"/>
      <c r="V102" s="56"/>
      <c r="W102" s="56"/>
      <c r="X102" s="223"/>
      <c r="Y102" s="223"/>
    </row>
    <row r="103" ht="15.75" customHeight="1">
      <c r="A103" s="20">
        <v>87.0</v>
      </c>
      <c r="B103" s="31" t="s">
        <v>285</v>
      </c>
      <c r="C103" s="35" t="s">
        <v>286</v>
      </c>
      <c r="D103" s="36" t="s">
        <v>287</v>
      </c>
      <c r="E103" s="264">
        <v>1.0</v>
      </c>
      <c r="F103" s="624">
        <f t="shared" si="4"/>
        <v>0.4</v>
      </c>
      <c r="G103" s="264">
        <v>0.0</v>
      </c>
      <c r="H103" s="355">
        <f t="shared" si="5"/>
        <v>0</v>
      </c>
      <c r="I103" s="264">
        <v>2.0</v>
      </c>
      <c r="J103" s="264">
        <v>2.0</v>
      </c>
      <c r="K103" s="264">
        <v>100.0</v>
      </c>
      <c r="L103" s="310" t="str">
        <f t="shared" si="1"/>
        <v>4</v>
      </c>
      <c r="M103" s="629">
        <f t="shared" si="6"/>
        <v>8.4</v>
      </c>
      <c r="N103" s="343">
        <f>Incentive!W101</f>
        <v>1</v>
      </c>
      <c r="O103" s="342">
        <f t="shared" si="2"/>
        <v>9.4</v>
      </c>
      <c r="P103" s="56"/>
      <c r="Q103" s="56"/>
      <c r="R103" s="56"/>
      <c r="S103" s="56"/>
      <c r="T103" s="56"/>
      <c r="U103" s="56"/>
      <c r="V103" s="56"/>
      <c r="W103" s="56"/>
      <c r="X103" s="223"/>
      <c r="Y103" s="223"/>
    </row>
    <row r="104" ht="15.75" customHeight="1">
      <c r="A104" s="48">
        <v>88.0</v>
      </c>
      <c r="B104" s="31" t="s">
        <v>288</v>
      </c>
      <c r="C104" s="35" t="s">
        <v>289</v>
      </c>
      <c r="D104" s="36" t="s">
        <v>290</v>
      </c>
      <c r="E104" s="264">
        <v>0.0</v>
      </c>
      <c r="F104" s="624">
        <f t="shared" si="4"/>
        <v>0</v>
      </c>
      <c r="G104" s="264">
        <v>0.0</v>
      </c>
      <c r="H104" s="355">
        <f t="shared" si="5"/>
        <v>0</v>
      </c>
      <c r="I104" s="264">
        <v>0.0</v>
      </c>
      <c r="J104" s="264">
        <v>0.0</v>
      </c>
      <c r="K104" s="37"/>
      <c r="L104" s="310" t="str">
        <f t="shared" si="1"/>
        <v>0</v>
      </c>
      <c r="M104" s="629">
        <f t="shared" si="6"/>
        <v>0</v>
      </c>
      <c r="N104" s="343">
        <f>Incentive!W102</f>
        <v>2</v>
      </c>
      <c r="O104" s="342">
        <f t="shared" si="2"/>
        <v>2</v>
      </c>
      <c r="P104" s="56"/>
      <c r="Q104" s="56"/>
      <c r="R104" s="56"/>
      <c r="S104" s="56"/>
      <c r="T104" s="56"/>
      <c r="U104" s="56"/>
      <c r="V104" s="56"/>
      <c r="W104" s="56"/>
      <c r="X104" s="223"/>
      <c r="Y104" s="223"/>
    </row>
    <row r="105" ht="15.75" customHeight="1">
      <c r="A105" s="20">
        <v>89.0</v>
      </c>
      <c r="B105" s="31" t="s">
        <v>291</v>
      </c>
      <c r="C105" s="35" t="s">
        <v>292</v>
      </c>
      <c r="D105" s="36" t="s">
        <v>293</v>
      </c>
      <c r="E105" s="264">
        <v>0.0</v>
      </c>
      <c r="F105" s="624">
        <f t="shared" si="4"/>
        <v>0</v>
      </c>
      <c r="G105" s="264">
        <v>0.0</v>
      </c>
      <c r="H105" s="355">
        <f t="shared" si="5"/>
        <v>0</v>
      </c>
      <c r="I105" s="264">
        <v>0.0</v>
      </c>
      <c r="J105" s="264">
        <v>0.0</v>
      </c>
      <c r="K105" s="37"/>
      <c r="L105" s="310" t="str">
        <f t="shared" si="1"/>
        <v>0</v>
      </c>
      <c r="M105" s="629">
        <f t="shared" si="6"/>
        <v>0</v>
      </c>
      <c r="N105" s="343" t="str">
        <f>Incentive!W103</f>
        <v/>
      </c>
      <c r="O105" s="342">
        <f t="shared" si="2"/>
        <v>0</v>
      </c>
      <c r="P105" s="56"/>
      <c r="Q105" s="56"/>
      <c r="R105" s="56"/>
      <c r="S105" s="56"/>
      <c r="T105" s="56"/>
      <c r="U105" s="56"/>
      <c r="V105" s="56"/>
      <c r="W105" s="56"/>
      <c r="X105" s="223"/>
      <c r="Y105" s="223"/>
    </row>
    <row r="106" ht="15.75" customHeight="1">
      <c r="A106" s="48">
        <v>90.0</v>
      </c>
      <c r="B106" s="31" t="s">
        <v>294</v>
      </c>
      <c r="C106" s="35" t="s">
        <v>295</v>
      </c>
      <c r="D106" s="36" t="s">
        <v>296</v>
      </c>
      <c r="E106" s="561">
        <v>5.0</v>
      </c>
      <c r="F106" s="624">
        <f t="shared" si="4"/>
        <v>2</v>
      </c>
      <c r="G106" s="264">
        <v>0.0</v>
      </c>
      <c r="H106" s="355">
        <f t="shared" si="5"/>
        <v>0</v>
      </c>
      <c r="I106" s="264">
        <v>2.0</v>
      </c>
      <c r="J106" s="264">
        <v>2.0</v>
      </c>
      <c r="K106" s="264">
        <v>100.0</v>
      </c>
      <c r="L106" s="310" t="str">
        <f t="shared" si="1"/>
        <v>4</v>
      </c>
      <c r="M106" s="629">
        <f t="shared" si="6"/>
        <v>10</v>
      </c>
      <c r="N106" s="343">
        <f>Incentive!W104</f>
        <v>1</v>
      </c>
      <c r="O106" s="342">
        <f t="shared" si="2"/>
        <v>11</v>
      </c>
      <c r="P106" s="56"/>
      <c r="Q106" s="56"/>
      <c r="R106" s="56"/>
      <c r="S106" s="56"/>
      <c r="T106" s="56"/>
      <c r="U106" s="56"/>
      <c r="V106" s="56"/>
      <c r="W106" s="56"/>
      <c r="X106" s="223"/>
      <c r="Y106" s="223"/>
    </row>
    <row r="107" ht="15.75" customHeight="1">
      <c r="A107" s="20">
        <v>91.0</v>
      </c>
      <c r="B107" s="41" t="s">
        <v>297</v>
      </c>
      <c r="C107" s="42" t="s">
        <v>298</v>
      </c>
      <c r="D107" s="43" t="s">
        <v>299</v>
      </c>
      <c r="E107" s="525">
        <v>6.0</v>
      </c>
      <c r="F107" s="632">
        <f t="shared" si="4"/>
        <v>2.4</v>
      </c>
      <c r="G107" s="630">
        <v>11.0</v>
      </c>
      <c r="H107" s="355">
        <f t="shared" si="5"/>
        <v>4.4</v>
      </c>
      <c r="I107" s="41">
        <v>2.0</v>
      </c>
      <c r="J107" s="41">
        <v>2.0</v>
      </c>
      <c r="K107" s="625">
        <v>83.33</v>
      </c>
      <c r="L107" s="310" t="str">
        <f t="shared" si="1"/>
        <v>2</v>
      </c>
      <c r="M107" s="633">
        <f t="shared" si="6"/>
        <v>12.8</v>
      </c>
      <c r="N107" s="343">
        <f>Incentive!W105</f>
        <v>2</v>
      </c>
      <c r="O107" s="342">
        <f t="shared" si="2"/>
        <v>14.8</v>
      </c>
      <c r="P107" s="56"/>
      <c r="Q107" s="56"/>
      <c r="R107" s="56"/>
      <c r="S107" s="56"/>
      <c r="T107" s="56"/>
      <c r="U107" s="56"/>
      <c r="V107" s="56"/>
      <c r="W107" s="56"/>
      <c r="X107" s="223"/>
      <c r="Y107" s="223"/>
    </row>
    <row r="108" ht="15.75" customHeight="1">
      <c r="A108" s="48">
        <v>92.0</v>
      </c>
      <c r="B108" s="41" t="s">
        <v>300</v>
      </c>
      <c r="C108" s="42" t="s">
        <v>301</v>
      </c>
      <c r="D108" s="43" t="s">
        <v>302</v>
      </c>
      <c r="E108" s="525">
        <v>14.0</v>
      </c>
      <c r="F108" s="632">
        <f t="shared" si="4"/>
        <v>5.6</v>
      </c>
      <c r="G108" s="630">
        <v>14.0</v>
      </c>
      <c r="H108" s="355">
        <f t="shared" si="5"/>
        <v>5.6</v>
      </c>
      <c r="I108" s="41">
        <v>2.0</v>
      </c>
      <c r="J108" s="41">
        <v>2.0</v>
      </c>
      <c r="K108" s="625">
        <v>76.0</v>
      </c>
      <c r="L108" s="310" t="str">
        <f t="shared" si="1"/>
        <v>1</v>
      </c>
      <c r="M108" s="633">
        <f t="shared" si="6"/>
        <v>16.2</v>
      </c>
      <c r="N108" s="343">
        <f>Incentive!W106</f>
        <v>2</v>
      </c>
      <c r="O108" s="342">
        <f t="shared" si="2"/>
        <v>18.2</v>
      </c>
      <c r="P108" s="56"/>
      <c r="Q108" s="56"/>
      <c r="R108" s="56"/>
      <c r="S108" s="56"/>
      <c r="T108" s="56"/>
      <c r="U108" s="56"/>
      <c r="V108" s="56"/>
      <c r="W108" s="56"/>
      <c r="X108" s="223"/>
      <c r="Y108" s="223"/>
    </row>
    <row r="109" ht="15.75" customHeight="1">
      <c r="A109" s="20">
        <v>93.0</v>
      </c>
      <c r="B109" s="41" t="s">
        <v>303</v>
      </c>
      <c r="C109" s="42" t="s">
        <v>304</v>
      </c>
      <c r="D109" s="43" t="s">
        <v>305</v>
      </c>
      <c r="E109" s="525">
        <v>0.0</v>
      </c>
      <c r="F109" s="632">
        <f t="shared" si="4"/>
        <v>0</v>
      </c>
      <c r="G109" s="630">
        <v>0.0</v>
      </c>
      <c r="H109" s="355">
        <f t="shared" si="5"/>
        <v>0</v>
      </c>
      <c r="I109" s="218">
        <v>0.0</v>
      </c>
      <c r="J109" s="218">
        <v>0.0</v>
      </c>
      <c r="K109" s="625">
        <v>0.0</v>
      </c>
      <c r="L109" s="310" t="str">
        <f t="shared" si="1"/>
        <v>0</v>
      </c>
      <c r="M109" s="633">
        <f t="shared" si="6"/>
        <v>0</v>
      </c>
      <c r="N109" s="627">
        <v>0.0</v>
      </c>
      <c r="O109" s="342">
        <f t="shared" si="2"/>
        <v>0</v>
      </c>
      <c r="P109" s="56"/>
      <c r="Q109" s="56"/>
      <c r="R109" s="56"/>
      <c r="S109" s="56"/>
      <c r="T109" s="56"/>
      <c r="U109" s="56"/>
      <c r="V109" s="56"/>
      <c r="W109" s="56"/>
      <c r="X109" s="223"/>
      <c r="Y109" s="223"/>
    </row>
    <row r="110" ht="15.75" customHeight="1">
      <c r="A110" s="48">
        <v>94.0</v>
      </c>
      <c r="B110" s="41" t="s">
        <v>306</v>
      </c>
      <c r="C110" s="42" t="s">
        <v>307</v>
      </c>
      <c r="D110" s="43" t="s">
        <v>308</v>
      </c>
      <c r="E110" s="525">
        <v>0.0</v>
      </c>
      <c r="F110" s="632">
        <f t="shared" si="4"/>
        <v>0</v>
      </c>
      <c r="G110" s="630">
        <v>0.0</v>
      </c>
      <c r="H110" s="355">
        <f t="shared" si="5"/>
        <v>0</v>
      </c>
      <c r="I110" s="218">
        <v>0.0</v>
      </c>
      <c r="J110" s="218">
        <v>0.0</v>
      </c>
      <c r="K110" s="625">
        <v>0.0</v>
      </c>
      <c r="L110" s="310" t="str">
        <f t="shared" si="1"/>
        <v>0</v>
      </c>
      <c r="M110" s="633">
        <f t="shared" si="6"/>
        <v>0</v>
      </c>
      <c r="N110" s="627">
        <v>0.0</v>
      </c>
      <c r="O110" s="342">
        <f t="shared" si="2"/>
        <v>0</v>
      </c>
      <c r="P110" s="56"/>
      <c r="Q110" s="56"/>
      <c r="R110" s="56"/>
      <c r="S110" s="56"/>
      <c r="T110" s="56"/>
      <c r="U110" s="56"/>
      <c r="V110" s="56"/>
      <c r="W110" s="56"/>
      <c r="X110" s="223"/>
      <c r="Y110" s="223"/>
    </row>
    <row r="111" ht="15.75" customHeight="1">
      <c r="A111" s="20">
        <v>95.0</v>
      </c>
      <c r="B111" s="41" t="s">
        <v>309</v>
      </c>
      <c r="C111" s="42" t="s">
        <v>310</v>
      </c>
      <c r="D111" s="43" t="s">
        <v>311</v>
      </c>
      <c r="E111" s="623">
        <v>8.0</v>
      </c>
      <c r="F111" s="624">
        <f t="shared" si="4"/>
        <v>3.2</v>
      </c>
      <c r="G111" s="630">
        <v>9.0</v>
      </c>
      <c r="H111" s="355">
        <f t="shared" si="5"/>
        <v>3.6</v>
      </c>
      <c r="I111" s="339">
        <v>2.0</v>
      </c>
      <c r="J111" s="339">
        <v>2.0</v>
      </c>
      <c r="K111" s="625">
        <v>77.0</v>
      </c>
      <c r="L111" s="310" t="str">
        <f t="shared" si="1"/>
        <v>1</v>
      </c>
      <c r="M111" s="629">
        <f t="shared" si="6"/>
        <v>11.8</v>
      </c>
      <c r="N111" s="343">
        <f>Incentive!W109</f>
        <v>1</v>
      </c>
      <c r="O111" s="342">
        <f t="shared" si="2"/>
        <v>12.8</v>
      </c>
      <c r="P111" s="56"/>
      <c r="Q111" s="56"/>
      <c r="R111" s="56"/>
      <c r="S111" s="56"/>
      <c r="T111" s="56"/>
      <c r="U111" s="56"/>
      <c r="V111" s="56"/>
      <c r="W111" s="56"/>
      <c r="X111" s="223"/>
      <c r="Y111" s="223"/>
    </row>
    <row r="112" ht="15.75" customHeight="1">
      <c r="A112" s="48">
        <v>96.0</v>
      </c>
      <c r="B112" s="41" t="s">
        <v>312</v>
      </c>
      <c r="C112" s="42" t="s">
        <v>313</v>
      </c>
      <c r="D112" s="43" t="s">
        <v>314</v>
      </c>
      <c r="E112" s="623">
        <v>10.0</v>
      </c>
      <c r="F112" s="624">
        <f t="shared" si="4"/>
        <v>4</v>
      </c>
      <c r="G112" s="630">
        <v>14.0</v>
      </c>
      <c r="H112" s="355">
        <f t="shared" si="5"/>
        <v>5.6</v>
      </c>
      <c r="I112" s="339">
        <v>2.0</v>
      </c>
      <c r="J112" s="339">
        <v>2.0</v>
      </c>
      <c r="K112" s="625">
        <v>79.0</v>
      </c>
      <c r="L112" s="310" t="str">
        <f t="shared" si="1"/>
        <v>1</v>
      </c>
      <c r="M112" s="629">
        <f t="shared" si="6"/>
        <v>14.6</v>
      </c>
      <c r="N112" s="343">
        <f>Incentive!W110</f>
        <v>2</v>
      </c>
      <c r="O112" s="342">
        <f t="shared" si="2"/>
        <v>16.6</v>
      </c>
      <c r="P112" s="56"/>
      <c r="Q112" s="56"/>
      <c r="R112" s="56"/>
      <c r="S112" s="56"/>
      <c r="T112" s="56"/>
      <c r="U112" s="56"/>
      <c r="V112" s="56"/>
      <c r="W112" s="56"/>
      <c r="X112" s="223"/>
      <c r="Y112" s="223"/>
    </row>
    <row r="113" ht="15.75" customHeight="1">
      <c r="A113" s="20">
        <v>97.0</v>
      </c>
      <c r="B113" s="41" t="s">
        <v>315</v>
      </c>
      <c r="C113" s="42" t="s">
        <v>316</v>
      </c>
      <c r="D113" s="43" t="s">
        <v>317</v>
      </c>
      <c r="E113" s="623">
        <v>0.0</v>
      </c>
      <c r="F113" s="624">
        <f t="shared" si="4"/>
        <v>0</v>
      </c>
      <c r="G113" s="630">
        <v>0.0</v>
      </c>
      <c r="H113" s="355">
        <f t="shared" si="5"/>
        <v>0</v>
      </c>
      <c r="I113" s="218">
        <v>0.0</v>
      </c>
      <c r="J113" s="218">
        <v>0.0</v>
      </c>
      <c r="K113" s="625">
        <v>0.0</v>
      </c>
      <c r="L113" s="310" t="str">
        <f t="shared" si="1"/>
        <v>0</v>
      </c>
      <c r="M113" s="629">
        <f t="shared" si="6"/>
        <v>0</v>
      </c>
      <c r="N113" s="627">
        <v>0.0</v>
      </c>
      <c r="O113" s="342">
        <f t="shared" si="2"/>
        <v>0</v>
      </c>
      <c r="P113" s="56"/>
      <c r="Q113" s="56"/>
      <c r="R113" s="56"/>
      <c r="S113" s="56"/>
      <c r="T113" s="56"/>
      <c r="U113" s="56"/>
      <c r="V113" s="56"/>
      <c r="W113" s="56"/>
      <c r="X113" s="223"/>
      <c r="Y113" s="223"/>
    </row>
    <row r="114" ht="15.75" customHeight="1">
      <c r="A114" s="48">
        <v>98.0</v>
      </c>
      <c r="B114" s="41" t="s">
        <v>318</v>
      </c>
      <c r="C114" s="42" t="s">
        <v>319</v>
      </c>
      <c r="D114" s="43" t="s">
        <v>320</v>
      </c>
      <c r="E114" s="623">
        <v>11.0</v>
      </c>
      <c r="F114" s="624">
        <f t="shared" si="4"/>
        <v>4.4</v>
      </c>
      <c r="G114" s="630">
        <v>11.0</v>
      </c>
      <c r="H114" s="355">
        <f t="shared" si="5"/>
        <v>4.4</v>
      </c>
      <c r="I114" s="218">
        <v>2.0</v>
      </c>
      <c r="J114" s="218">
        <v>2.0</v>
      </c>
      <c r="K114" s="625">
        <v>77.0</v>
      </c>
      <c r="L114" s="310" t="str">
        <f t="shared" si="1"/>
        <v>1</v>
      </c>
      <c r="M114" s="629">
        <f t="shared" si="6"/>
        <v>13.8</v>
      </c>
      <c r="N114" s="343">
        <f>Incentive!W112</f>
        <v>4</v>
      </c>
      <c r="O114" s="342">
        <f t="shared" si="2"/>
        <v>17.8</v>
      </c>
      <c r="P114" s="56"/>
      <c r="Q114" s="56"/>
      <c r="R114" s="56"/>
      <c r="S114" s="56"/>
      <c r="T114" s="56"/>
      <c r="U114" s="56"/>
      <c r="V114" s="56"/>
      <c r="W114" s="56"/>
      <c r="X114" s="223"/>
      <c r="Y114" s="223"/>
    </row>
    <row r="115" ht="15.75" customHeight="1">
      <c r="A115" s="20">
        <v>99.0</v>
      </c>
      <c r="B115" s="41" t="s">
        <v>321</v>
      </c>
      <c r="C115" s="42" t="s">
        <v>322</v>
      </c>
      <c r="D115" s="43" t="s">
        <v>323</v>
      </c>
      <c r="E115" s="623">
        <v>0.0</v>
      </c>
      <c r="F115" s="624">
        <f t="shared" si="4"/>
        <v>0</v>
      </c>
      <c r="G115" s="630">
        <v>0.0</v>
      </c>
      <c r="H115" s="355">
        <f t="shared" si="5"/>
        <v>0</v>
      </c>
      <c r="I115" s="218">
        <v>0.0</v>
      </c>
      <c r="J115" s="218">
        <v>0.0</v>
      </c>
      <c r="K115" s="625">
        <v>0.0</v>
      </c>
      <c r="L115" s="310" t="str">
        <f t="shared" si="1"/>
        <v>0</v>
      </c>
      <c r="M115" s="629">
        <f t="shared" si="6"/>
        <v>0</v>
      </c>
      <c r="N115" s="627">
        <v>0.0</v>
      </c>
      <c r="O115" s="342">
        <f t="shared" si="2"/>
        <v>0</v>
      </c>
      <c r="P115" s="56"/>
      <c r="Q115" s="56"/>
      <c r="R115" s="56"/>
      <c r="S115" s="56"/>
      <c r="T115" s="56"/>
      <c r="U115" s="56"/>
      <c r="V115" s="56"/>
      <c r="W115" s="56"/>
      <c r="X115" s="223"/>
      <c r="Y115" s="223"/>
    </row>
    <row r="116" ht="15.75" customHeight="1">
      <c r="A116" s="48">
        <v>100.0</v>
      </c>
      <c r="B116" s="41" t="s">
        <v>324</v>
      </c>
      <c r="C116" s="42" t="s">
        <v>325</v>
      </c>
      <c r="D116" s="43" t="s">
        <v>326</v>
      </c>
      <c r="E116" s="623">
        <v>0.0</v>
      </c>
      <c r="F116" s="624">
        <f t="shared" si="4"/>
        <v>0</v>
      </c>
      <c r="G116" s="630">
        <v>0.0</v>
      </c>
      <c r="H116" s="355">
        <f t="shared" si="5"/>
        <v>0</v>
      </c>
      <c r="I116" s="218">
        <v>0.0</v>
      </c>
      <c r="J116" s="218">
        <v>0.0</v>
      </c>
      <c r="K116" s="625">
        <v>0.0</v>
      </c>
      <c r="L116" s="310" t="str">
        <f t="shared" si="1"/>
        <v>0</v>
      </c>
      <c r="M116" s="629">
        <f t="shared" si="6"/>
        <v>0</v>
      </c>
      <c r="N116" s="627">
        <v>0.0</v>
      </c>
      <c r="O116" s="342">
        <f t="shared" si="2"/>
        <v>0</v>
      </c>
      <c r="P116" s="56"/>
      <c r="Q116" s="56"/>
      <c r="R116" s="56"/>
      <c r="S116" s="56"/>
      <c r="T116" s="56"/>
      <c r="U116" s="56"/>
      <c r="V116" s="56"/>
      <c r="W116" s="56"/>
      <c r="X116" s="223"/>
      <c r="Y116" s="223"/>
    </row>
    <row r="117" ht="15.75" customHeight="1">
      <c r="A117" s="20">
        <v>101.0</v>
      </c>
      <c r="B117" s="41" t="s">
        <v>327</v>
      </c>
      <c r="C117" s="42" t="s">
        <v>328</v>
      </c>
      <c r="D117" s="43" t="s">
        <v>329</v>
      </c>
      <c r="E117" s="623">
        <v>0.0</v>
      </c>
      <c r="F117" s="624">
        <f t="shared" si="4"/>
        <v>0</v>
      </c>
      <c r="G117" s="630">
        <v>0.0</v>
      </c>
      <c r="H117" s="355">
        <f t="shared" si="5"/>
        <v>0</v>
      </c>
      <c r="I117" s="218">
        <v>0.0</v>
      </c>
      <c r="J117" s="218">
        <v>0.0</v>
      </c>
      <c r="K117" s="625">
        <v>0.0</v>
      </c>
      <c r="L117" s="310" t="str">
        <f t="shared" si="1"/>
        <v>0</v>
      </c>
      <c r="M117" s="629">
        <f t="shared" si="6"/>
        <v>0</v>
      </c>
      <c r="N117" s="627">
        <v>0.0</v>
      </c>
      <c r="O117" s="342">
        <f t="shared" si="2"/>
        <v>0</v>
      </c>
      <c r="P117" s="56"/>
      <c r="Q117" s="56"/>
      <c r="R117" s="56"/>
      <c r="S117" s="56"/>
      <c r="T117" s="56"/>
      <c r="U117" s="56"/>
      <c r="V117" s="56"/>
      <c r="W117" s="56"/>
      <c r="X117" s="223"/>
      <c r="Y117" s="223"/>
    </row>
    <row r="118" ht="15.75" customHeight="1">
      <c r="A118" s="48">
        <v>102.0</v>
      </c>
      <c r="B118" s="41" t="s">
        <v>330</v>
      </c>
      <c r="C118" s="42" t="s">
        <v>331</v>
      </c>
      <c r="D118" s="43" t="s">
        <v>332</v>
      </c>
      <c r="E118" s="623">
        <v>13.0</v>
      </c>
      <c r="F118" s="624">
        <f t="shared" si="4"/>
        <v>5.2</v>
      </c>
      <c r="G118" s="630">
        <v>9.0</v>
      </c>
      <c r="H118" s="355">
        <f t="shared" si="5"/>
        <v>3.6</v>
      </c>
      <c r="I118" s="41">
        <v>2.0</v>
      </c>
      <c r="J118" s="41">
        <v>2.0</v>
      </c>
      <c r="K118" s="625">
        <v>79.0</v>
      </c>
      <c r="L118" s="310" t="str">
        <f t="shared" si="1"/>
        <v>1</v>
      </c>
      <c r="M118" s="629">
        <f t="shared" si="6"/>
        <v>13.8</v>
      </c>
      <c r="N118" s="343">
        <f>Incentive!W116</f>
        <v>1</v>
      </c>
      <c r="O118" s="342">
        <f t="shared" si="2"/>
        <v>14.8</v>
      </c>
      <c r="P118" s="56"/>
      <c r="Q118" s="56"/>
      <c r="R118" s="56"/>
      <c r="S118" s="56"/>
      <c r="T118" s="56"/>
      <c r="U118" s="56"/>
      <c r="V118" s="56"/>
      <c r="W118" s="56"/>
      <c r="X118" s="223"/>
      <c r="Y118" s="223"/>
    </row>
    <row r="119" ht="15.75" customHeight="1">
      <c r="A119" s="20">
        <v>103.0</v>
      </c>
      <c r="B119" s="41" t="s">
        <v>333</v>
      </c>
      <c r="C119" s="42" t="s">
        <v>334</v>
      </c>
      <c r="D119" s="43" t="s">
        <v>335</v>
      </c>
      <c r="E119" s="623">
        <v>13.0</v>
      </c>
      <c r="F119" s="624">
        <f t="shared" si="4"/>
        <v>5.2</v>
      </c>
      <c r="G119" s="630">
        <v>12.0</v>
      </c>
      <c r="H119" s="355">
        <f t="shared" si="5"/>
        <v>4.8</v>
      </c>
      <c r="I119" s="41">
        <v>2.0</v>
      </c>
      <c r="J119" s="41">
        <v>2.0</v>
      </c>
      <c r="K119" s="625">
        <v>78.0</v>
      </c>
      <c r="L119" s="310" t="str">
        <f t="shared" si="1"/>
        <v>1</v>
      </c>
      <c r="M119" s="629">
        <f t="shared" si="6"/>
        <v>15</v>
      </c>
      <c r="N119" s="343">
        <f>Incentive!W117</f>
        <v>1</v>
      </c>
      <c r="O119" s="342">
        <f t="shared" si="2"/>
        <v>16</v>
      </c>
      <c r="P119" s="56"/>
      <c r="Q119" s="56"/>
      <c r="R119" s="56"/>
      <c r="S119" s="56"/>
      <c r="T119" s="56"/>
      <c r="U119" s="56"/>
      <c r="V119" s="56"/>
      <c r="W119" s="56"/>
      <c r="X119" s="223"/>
      <c r="Y119" s="223"/>
    </row>
    <row r="120" ht="15.75" customHeight="1">
      <c r="A120" s="48">
        <v>104.0</v>
      </c>
      <c r="B120" s="41" t="s">
        <v>336</v>
      </c>
      <c r="C120" s="42" t="s">
        <v>337</v>
      </c>
      <c r="D120" s="43" t="s">
        <v>338</v>
      </c>
      <c r="E120" s="623">
        <v>12.0</v>
      </c>
      <c r="F120" s="624">
        <f t="shared" si="4"/>
        <v>4.8</v>
      </c>
      <c r="G120" s="630">
        <v>14.0</v>
      </c>
      <c r="H120" s="355">
        <f t="shared" si="5"/>
        <v>5.6</v>
      </c>
      <c r="I120" s="41">
        <v>2.0</v>
      </c>
      <c r="J120" s="41">
        <v>2.0</v>
      </c>
      <c r="K120" s="625">
        <v>77.78</v>
      </c>
      <c r="L120" s="310" t="str">
        <f t="shared" si="1"/>
        <v>1</v>
      </c>
      <c r="M120" s="629">
        <f t="shared" si="6"/>
        <v>15.4</v>
      </c>
      <c r="N120" s="343">
        <f>Incentive!W118</f>
        <v>1</v>
      </c>
      <c r="O120" s="342">
        <f t="shared" si="2"/>
        <v>16.4</v>
      </c>
      <c r="P120" s="56"/>
      <c r="Q120" s="56"/>
      <c r="R120" s="56"/>
      <c r="S120" s="56"/>
      <c r="T120" s="56"/>
      <c r="U120" s="56"/>
      <c r="V120" s="56"/>
      <c r="W120" s="56"/>
      <c r="X120" s="223"/>
      <c r="Y120" s="223"/>
    </row>
    <row r="121" ht="15.75" customHeight="1">
      <c r="A121" s="20">
        <v>105.0</v>
      </c>
      <c r="B121" s="41" t="s">
        <v>339</v>
      </c>
      <c r="C121" s="42" t="s">
        <v>340</v>
      </c>
      <c r="D121" s="43" t="s">
        <v>341</v>
      </c>
      <c r="E121" s="623">
        <v>0.0</v>
      </c>
      <c r="F121" s="624">
        <f t="shared" si="4"/>
        <v>0</v>
      </c>
      <c r="G121" s="630">
        <v>0.0</v>
      </c>
      <c r="H121" s="355">
        <f t="shared" si="5"/>
        <v>0</v>
      </c>
      <c r="I121" s="218">
        <v>0.0</v>
      </c>
      <c r="J121" s="218">
        <v>0.0</v>
      </c>
      <c r="K121" s="625">
        <v>0.0</v>
      </c>
      <c r="L121" s="310" t="str">
        <f t="shared" si="1"/>
        <v>0</v>
      </c>
      <c r="M121" s="629">
        <f t="shared" si="6"/>
        <v>0</v>
      </c>
      <c r="N121" s="627">
        <v>0.0</v>
      </c>
      <c r="O121" s="342">
        <f t="shared" si="2"/>
        <v>0</v>
      </c>
      <c r="P121" s="56"/>
      <c r="Q121" s="56"/>
      <c r="R121" s="56"/>
      <c r="S121" s="56"/>
      <c r="T121" s="56"/>
      <c r="U121" s="56"/>
      <c r="V121" s="56"/>
      <c r="W121" s="56"/>
      <c r="X121" s="223"/>
      <c r="Y121" s="223"/>
    </row>
    <row r="122" ht="15.75" customHeight="1">
      <c r="A122" s="48">
        <v>106.0</v>
      </c>
      <c r="B122" s="41" t="s">
        <v>342</v>
      </c>
      <c r="C122" s="42" t="s">
        <v>343</v>
      </c>
      <c r="D122" s="43" t="s">
        <v>344</v>
      </c>
      <c r="E122" s="623">
        <v>12.0</v>
      </c>
      <c r="F122" s="624">
        <f t="shared" si="4"/>
        <v>4.8</v>
      </c>
      <c r="G122" s="630">
        <v>10.0</v>
      </c>
      <c r="H122" s="355">
        <f t="shared" si="5"/>
        <v>4</v>
      </c>
      <c r="I122" s="218">
        <v>2.0</v>
      </c>
      <c r="J122" s="218">
        <v>2.0</v>
      </c>
      <c r="K122" s="625">
        <v>76.0</v>
      </c>
      <c r="L122" s="310" t="str">
        <f t="shared" si="1"/>
        <v>1</v>
      </c>
      <c r="M122" s="629">
        <f t="shared" si="6"/>
        <v>13.8</v>
      </c>
      <c r="N122" s="343">
        <f>Incentive!W120</f>
        <v>5</v>
      </c>
      <c r="O122" s="342">
        <f t="shared" si="2"/>
        <v>18.8</v>
      </c>
      <c r="P122" s="56"/>
      <c r="Q122" s="56"/>
      <c r="R122" s="56"/>
      <c r="S122" s="56"/>
      <c r="T122" s="56"/>
      <c r="U122" s="56"/>
      <c r="V122" s="56"/>
      <c r="W122" s="56"/>
      <c r="X122" s="223"/>
      <c r="Y122" s="223"/>
    </row>
    <row r="123" ht="15.75" customHeight="1">
      <c r="A123" s="20">
        <v>107.0</v>
      </c>
      <c r="B123" s="41" t="s">
        <v>345</v>
      </c>
      <c r="C123" s="42" t="s">
        <v>346</v>
      </c>
      <c r="D123" s="43" t="s">
        <v>347</v>
      </c>
      <c r="E123" s="623">
        <v>0.0</v>
      </c>
      <c r="F123" s="624">
        <f t="shared" si="4"/>
        <v>0</v>
      </c>
      <c r="G123" s="630">
        <v>0.0</v>
      </c>
      <c r="H123" s="355">
        <f t="shared" si="5"/>
        <v>0</v>
      </c>
      <c r="I123" s="218">
        <v>0.0</v>
      </c>
      <c r="J123" s="218">
        <v>0.0</v>
      </c>
      <c r="K123" s="625">
        <v>0.0</v>
      </c>
      <c r="L123" s="310" t="str">
        <f t="shared" si="1"/>
        <v>0</v>
      </c>
      <c r="M123" s="629">
        <f t="shared" si="6"/>
        <v>0</v>
      </c>
      <c r="N123" s="627">
        <v>0.0</v>
      </c>
      <c r="O123" s="342">
        <f t="shared" si="2"/>
        <v>0</v>
      </c>
      <c r="P123" s="56"/>
      <c r="Q123" s="56"/>
      <c r="R123" s="56"/>
      <c r="S123" s="56"/>
      <c r="T123" s="56"/>
      <c r="U123" s="56"/>
      <c r="V123" s="56"/>
      <c r="W123" s="56"/>
      <c r="X123" s="223"/>
      <c r="Y123" s="223"/>
    </row>
    <row r="124" ht="15.75" customHeight="1">
      <c r="A124" s="48">
        <v>108.0</v>
      </c>
      <c r="B124" s="41" t="s">
        <v>348</v>
      </c>
      <c r="C124" s="42" t="s">
        <v>349</v>
      </c>
      <c r="D124" s="43" t="s">
        <v>350</v>
      </c>
      <c r="E124" s="623">
        <v>12.0</v>
      </c>
      <c r="F124" s="624">
        <f t="shared" si="4"/>
        <v>4.8</v>
      </c>
      <c r="G124" s="630">
        <v>12.0</v>
      </c>
      <c r="H124" s="355">
        <f t="shared" si="5"/>
        <v>4.8</v>
      </c>
      <c r="I124" s="218">
        <v>2.0</v>
      </c>
      <c r="J124" s="218">
        <v>2.0</v>
      </c>
      <c r="K124" s="625">
        <v>78.0</v>
      </c>
      <c r="L124" s="310" t="str">
        <f t="shared" si="1"/>
        <v>1</v>
      </c>
      <c r="M124" s="629">
        <f t="shared" si="6"/>
        <v>14.6</v>
      </c>
      <c r="N124" s="343">
        <f>Incentive!W122</f>
        <v>1</v>
      </c>
      <c r="O124" s="342">
        <f t="shared" si="2"/>
        <v>15.6</v>
      </c>
      <c r="P124" s="56"/>
      <c r="Q124" s="56"/>
      <c r="R124" s="56"/>
      <c r="S124" s="56"/>
      <c r="T124" s="56"/>
      <c r="U124" s="56"/>
      <c r="V124" s="56"/>
      <c r="W124" s="56"/>
      <c r="X124" s="223"/>
      <c r="Y124" s="223"/>
    </row>
    <row r="125" ht="15.75" customHeight="1">
      <c r="A125" s="20">
        <v>109.0</v>
      </c>
      <c r="B125" s="41" t="s">
        <v>351</v>
      </c>
      <c r="C125" s="42" t="s">
        <v>352</v>
      </c>
      <c r="D125" s="43" t="s">
        <v>353</v>
      </c>
      <c r="E125" s="623">
        <v>0.0</v>
      </c>
      <c r="F125" s="624">
        <f t="shared" si="4"/>
        <v>0</v>
      </c>
      <c r="G125" s="630">
        <v>0.0</v>
      </c>
      <c r="H125" s="355">
        <f t="shared" si="5"/>
        <v>0</v>
      </c>
      <c r="I125" s="218">
        <v>0.0</v>
      </c>
      <c r="J125" s="218">
        <v>0.0</v>
      </c>
      <c r="K125" s="625">
        <v>0.0</v>
      </c>
      <c r="L125" s="310" t="str">
        <f t="shared" si="1"/>
        <v>0</v>
      </c>
      <c r="M125" s="629">
        <f t="shared" si="6"/>
        <v>0</v>
      </c>
      <c r="N125" s="627">
        <v>0.0</v>
      </c>
      <c r="O125" s="342">
        <f t="shared" si="2"/>
        <v>0</v>
      </c>
      <c r="P125" s="56"/>
      <c r="Q125" s="56"/>
      <c r="R125" s="56"/>
      <c r="S125" s="56"/>
      <c r="T125" s="56"/>
      <c r="U125" s="56"/>
      <c r="V125" s="56"/>
      <c r="W125" s="56"/>
      <c r="X125" s="223"/>
      <c r="Y125" s="223"/>
    </row>
    <row r="126" ht="15.75" customHeight="1">
      <c r="A126" s="48">
        <v>110.0</v>
      </c>
      <c r="B126" s="41" t="s">
        <v>354</v>
      </c>
      <c r="C126" s="42" t="s">
        <v>355</v>
      </c>
      <c r="D126" s="43" t="s">
        <v>356</v>
      </c>
      <c r="E126" s="623">
        <v>0.0</v>
      </c>
      <c r="F126" s="624">
        <f t="shared" si="4"/>
        <v>0</v>
      </c>
      <c r="G126" s="630">
        <v>0.0</v>
      </c>
      <c r="H126" s="355">
        <f t="shared" si="5"/>
        <v>0</v>
      </c>
      <c r="I126" s="218">
        <v>0.0</v>
      </c>
      <c r="J126" s="218">
        <v>0.0</v>
      </c>
      <c r="K126" s="625">
        <v>0.0</v>
      </c>
      <c r="L126" s="310" t="str">
        <f t="shared" si="1"/>
        <v>0</v>
      </c>
      <c r="M126" s="629">
        <f t="shared" si="6"/>
        <v>0</v>
      </c>
      <c r="N126" s="627">
        <v>0.0</v>
      </c>
      <c r="O126" s="342">
        <f t="shared" si="2"/>
        <v>0</v>
      </c>
      <c r="P126" s="56"/>
      <c r="Q126" s="56"/>
      <c r="R126" s="56"/>
      <c r="S126" s="56"/>
      <c r="T126" s="56"/>
      <c r="U126" s="56"/>
      <c r="V126" s="56"/>
      <c r="W126" s="56"/>
      <c r="X126" s="223"/>
      <c r="Y126" s="223"/>
    </row>
    <row r="127" ht="15.75" customHeight="1">
      <c r="A127" s="20">
        <v>111.0</v>
      </c>
      <c r="B127" s="41" t="s">
        <v>357</v>
      </c>
      <c r="C127" s="42" t="s">
        <v>358</v>
      </c>
      <c r="D127" s="43" t="s">
        <v>359</v>
      </c>
      <c r="E127" s="623">
        <v>9.0</v>
      </c>
      <c r="F127" s="624">
        <f t="shared" si="4"/>
        <v>3.6</v>
      </c>
      <c r="G127" s="630">
        <v>11.0</v>
      </c>
      <c r="H127" s="355">
        <f t="shared" si="5"/>
        <v>4.4</v>
      </c>
      <c r="I127" s="41">
        <v>2.0</v>
      </c>
      <c r="J127" s="41">
        <v>2.0</v>
      </c>
      <c r="K127" s="625">
        <v>88.89</v>
      </c>
      <c r="L127" s="310" t="str">
        <f t="shared" si="1"/>
        <v>2</v>
      </c>
      <c r="M127" s="629">
        <f t="shared" si="6"/>
        <v>14</v>
      </c>
      <c r="N127" s="343">
        <f>Incentive!W125</f>
        <v>2</v>
      </c>
      <c r="O127" s="342">
        <f t="shared" si="2"/>
        <v>16</v>
      </c>
      <c r="P127" s="56"/>
      <c r="Q127" s="56"/>
      <c r="R127" s="56"/>
      <c r="S127" s="56"/>
      <c r="T127" s="56"/>
      <c r="U127" s="56"/>
      <c r="V127" s="56"/>
      <c r="W127" s="56"/>
      <c r="X127" s="223"/>
      <c r="Y127" s="223"/>
    </row>
    <row r="128" ht="15.75" customHeight="1">
      <c r="A128" s="48">
        <v>112.0</v>
      </c>
      <c r="B128" s="41" t="s">
        <v>360</v>
      </c>
      <c r="C128" s="42" t="s">
        <v>361</v>
      </c>
      <c r="D128" s="43" t="s">
        <v>362</v>
      </c>
      <c r="E128" s="623">
        <v>9.0</v>
      </c>
      <c r="F128" s="624">
        <f t="shared" si="4"/>
        <v>3.6</v>
      </c>
      <c r="G128" s="630">
        <v>13.0</v>
      </c>
      <c r="H128" s="355">
        <f t="shared" si="5"/>
        <v>5.2</v>
      </c>
      <c r="I128" s="41">
        <v>2.0</v>
      </c>
      <c r="J128" s="41">
        <v>2.0</v>
      </c>
      <c r="K128" s="625">
        <v>79.0</v>
      </c>
      <c r="L128" s="310" t="str">
        <f t="shared" si="1"/>
        <v>1</v>
      </c>
      <c r="M128" s="629">
        <f t="shared" si="6"/>
        <v>13.8</v>
      </c>
      <c r="N128" s="343">
        <f>Incentive!W126</f>
        <v>3</v>
      </c>
      <c r="O128" s="342">
        <f t="shared" si="2"/>
        <v>16.8</v>
      </c>
      <c r="P128" s="56"/>
      <c r="Q128" s="56"/>
      <c r="R128" s="56"/>
      <c r="S128" s="56"/>
      <c r="T128" s="56"/>
      <c r="U128" s="56"/>
      <c r="V128" s="56"/>
      <c r="W128" s="56"/>
      <c r="X128" s="223"/>
      <c r="Y128" s="223"/>
    </row>
    <row r="129" ht="15.75" customHeight="1">
      <c r="A129" s="20">
        <v>113.0</v>
      </c>
      <c r="B129" s="41" t="s">
        <v>363</v>
      </c>
      <c r="C129" s="42" t="s">
        <v>364</v>
      </c>
      <c r="D129" s="43" t="s">
        <v>365</v>
      </c>
      <c r="E129" s="623">
        <v>12.0</v>
      </c>
      <c r="F129" s="624">
        <f t="shared" si="4"/>
        <v>4.8</v>
      </c>
      <c r="G129" s="630">
        <v>12.0</v>
      </c>
      <c r="H129" s="355">
        <f t="shared" si="5"/>
        <v>4.8</v>
      </c>
      <c r="I129" s="41">
        <v>2.0</v>
      </c>
      <c r="J129" s="41">
        <v>2.0</v>
      </c>
      <c r="K129" s="625">
        <v>77.0</v>
      </c>
      <c r="L129" s="310" t="str">
        <f t="shared" si="1"/>
        <v>1</v>
      </c>
      <c r="M129" s="629">
        <f t="shared" si="6"/>
        <v>14.6</v>
      </c>
      <c r="N129" s="343">
        <f>Incentive!W127</f>
        <v>4</v>
      </c>
      <c r="O129" s="342">
        <f t="shared" si="2"/>
        <v>18.6</v>
      </c>
      <c r="P129" s="56"/>
      <c r="Q129" s="56"/>
      <c r="R129" s="56"/>
      <c r="S129" s="56"/>
      <c r="T129" s="56"/>
      <c r="U129" s="56"/>
      <c r="V129" s="56"/>
      <c r="W129" s="56"/>
      <c r="X129" s="223"/>
      <c r="Y129" s="223"/>
    </row>
    <row r="130" ht="15.75" customHeight="1">
      <c r="A130" s="48">
        <v>114.0</v>
      </c>
      <c r="B130" s="41" t="s">
        <v>366</v>
      </c>
      <c r="C130" s="42" t="s">
        <v>367</v>
      </c>
      <c r="D130" s="43" t="s">
        <v>368</v>
      </c>
      <c r="E130" s="623">
        <v>11.0</v>
      </c>
      <c r="F130" s="624">
        <f t="shared" si="4"/>
        <v>4.4</v>
      </c>
      <c r="G130" s="630">
        <v>12.0</v>
      </c>
      <c r="H130" s="355">
        <f t="shared" si="5"/>
        <v>4.8</v>
      </c>
      <c r="I130" s="41">
        <v>2.0</v>
      </c>
      <c r="J130" s="41">
        <v>2.0</v>
      </c>
      <c r="K130" s="625">
        <v>79.0</v>
      </c>
      <c r="L130" s="310" t="str">
        <f t="shared" si="1"/>
        <v>1</v>
      </c>
      <c r="M130" s="629">
        <f t="shared" si="6"/>
        <v>14.2</v>
      </c>
      <c r="N130" s="343">
        <f>Incentive!W128</f>
        <v>3</v>
      </c>
      <c r="O130" s="342">
        <f t="shared" si="2"/>
        <v>17.2</v>
      </c>
      <c r="P130" s="56"/>
      <c r="Q130" s="56"/>
      <c r="R130" s="56"/>
      <c r="S130" s="56"/>
      <c r="T130" s="56"/>
      <c r="U130" s="56"/>
      <c r="V130" s="56"/>
      <c r="W130" s="56"/>
      <c r="X130" s="223"/>
      <c r="Y130" s="223"/>
    </row>
    <row r="131" ht="15.75" customHeight="1">
      <c r="A131" s="20">
        <v>115.0</v>
      </c>
      <c r="B131" s="41" t="s">
        <v>369</v>
      </c>
      <c r="C131" s="42" t="s">
        <v>370</v>
      </c>
      <c r="D131" s="43" t="s">
        <v>371</v>
      </c>
      <c r="E131" s="623">
        <v>13.0</v>
      </c>
      <c r="F131" s="624">
        <f t="shared" si="4"/>
        <v>5.2</v>
      </c>
      <c r="G131" s="630">
        <v>14.0</v>
      </c>
      <c r="H131" s="355">
        <f t="shared" si="5"/>
        <v>5.6</v>
      </c>
      <c r="I131" s="41">
        <v>2.0</v>
      </c>
      <c r="J131" s="41">
        <v>2.0</v>
      </c>
      <c r="K131" s="625">
        <v>77.78</v>
      </c>
      <c r="L131" s="310" t="str">
        <f t="shared" si="1"/>
        <v>1</v>
      </c>
      <c r="M131" s="629">
        <f t="shared" si="6"/>
        <v>15.8</v>
      </c>
      <c r="N131" s="343">
        <f>Incentive!W129</f>
        <v>3</v>
      </c>
      <c r="O131" s="342">
        <f t="shared" si="2"/>
        <v>18.8</v>
      </c>
      <c r="P131" s="56"/>
      <c r="Q131" s="56"/>
      <c r="R131" s="56"/>
      <c r="S131" s="56"/>
      <c r="T131" s="56"/>
      <c r="U131" s="56"/>
      <c r="V131" s="56"/>
      <c r="W131" s="56"/>
      <c r="X131" s="223"/>
      <c r="Y131" s="223"/>
    </row>
    <row r="132" ht="15.75" customHeight="1">
      <c r="A132" s="48">
        <v>116.0</v>
      </c>
      <c r="B132" s="41" t="s">
        <v>372</v>
      </c>
      <c r="C132" s="42" t="s">
        <v>373</v>
      </c>
      <c r="D132" s="43" t="s">
        <v>374</v>
      </c>
      <c r="E132" s="623">
        <v>12.0</v>
      </c>
      <c r="F132" s="624">
        <f t="shared" si="4"/>
        <v>4.8</v>
      </c>
      <c r="G132" s="630">
        <v>13.0</v>
      </c>
      <c r="H132" s="355">
        <f t="shared" si="5"/>
        <v>5.2</v>
      </c>
      <c r="I132" s="41">
        <v>2.0</v>
      </c>
      <c r="J132" s="41">
        <v>2.0</v>
      </c>
      <c r="K132" s="625">
        <v>76.0</v>
      </c>
      <c r="L132" s="310" t="str">
        <f t="shared" si="1"/>
        <v>1</v>
      </c>
      <c r="M132" s="629">
        <f t="shared" si="6"/>
        <v>15</v>
      </c>
      <c r="N132" s="343">
        <f>Incentive!W130</f>
        <v>4</v>
      </c>
      <c r="O132" s="342">
        <f t="shared" si="2"/>
        <v>19</v>
      </c>
      <c r="P132" s="56"/>
      <c r="Q132" s="56"/>
      <c r="R132" s="56"/>
      <c r="S132" s="56"/>
      <c r="T132" s="56"/>
      <c r="U132" s="56"/>
      <c r="V132" s="56"/>
      <c r="W132" s="56"/>
      <c r="X132" s="223"/>
      <c r="Y132" s="223"/>
    </row>
    <row r="133" ht="15.75" customHeight="1">
      <c r="A133" s="20">
        <v>117.0</v>
      </c>
      <c r="B133" s="41" t="s">
        <v>375</v>
      </c>
      <c r="C133" s="42" t="s">
        <v>376</v>
      </c>
      <c r="D133" s="43" t="s">
        <v>377</v>
      </c>
      <c r="E133" s="623">
        <v>11.0</v>
      </c>
      <c r="F133" s="624">
        <f t="shared" si="4"/>
        <v>4.4</v>
      </c>
      <c r="G133" s="630">
        <v>10.0</v>
      </c>
      <c r="H133" s="355">
        <f t="shared" si="5"/>
        <v>4</v>
      </c>
      <c r="I133" s="41">
        <v>2.0</v>
      </c>
      <c r="J133" s="41">
        <v>2.0</v>
      </c>
      <c r="K133" s="625">
        <v>77.0</v>
      </c>
      <c r="L133" s="310" t="str">
        <f t="shared" si="1"/>
        <v>1</v>
      </c>
      <c r="M133" s="629">
        <f t="shared" si="6"/>
        <v>13.4</v>
      </c>
      <c r="N133" s="343">
        <f>Incentive!W131</f>
        <v>3</v>
      </c>
      <c r="O133" s="342">
        <f t="shared" si="2"/>
        <v>16.4</v>
      </c>
      <c r="P133" s="56"/>
      <c r="Q133" s="56"/>
      <c r="R133" s="56"/>
      <c r="S133" s="56"/>
      <c r="T133" s="56"/>
      <c r="U133" s="56"/>
      <c r="V133" s="56"/>
      <c r="W133" s="56"/>
      <c r="X133" s="223"/>
      <c r="Y133" s="223"/>
    </row>
    <row r="134" ht="15.75" customHeight="1">
      <c r="A134" s="48">
        <v>118.0</v>
      </c>
      <c r="B134" s="41" t="s">
        <v>378</v>
      </c>
      <c r="C134" s="42" t="s">
        <v>379</v>
      </c>
      <c r="D134" s="43" t="s">
        <v>380</v>
      </c>
      <c r="E134" s="623">
        <v>12.0</v>
      </c>
      <c r="F134" s="624">
        <f t="shared" si="4"/>
        <v>4.8</v>
      </c>
      <c r="G134" s="630">
        <v>12.0</v>
      </c>
      <c r="H134" s="355">
        <f t="shared" si="5"/>
        <v>4.8</v>
      </c>
      <c r="I134" s="41">
        <v>2.0</v>
      </c>
      <c r="J134" s="41">
        <v>2.0</v>
      </c>
      <c r="K134" s="625">
        <v>77.78</v>
      </c>
      <c r="L134" s="310" t="str">
        <f t="shared" si="1"/>
        <v>1</v>
      </c>
      <c r="M134" s="629">
        <f t="shared" si="6"/>
        <v>14.6</v>
      </c>
      <c r="N134" s="343" t="str">
        <f>Incentive!W132</f>
        <v/>
      </c>
      <c r="O134" s="342">
        <f t="shared" si="2"/>
        <v>14.6</v>
      </c>
      <c r="P134" s="56"/>
      <c r="Q134" s="56"/>
      <c r="R134" s="56"/>
      <c r="S134" s="56"/>
      <c r="T134" s="56"/>
      <c r="U134" s="56"/>
      <c r="V134" s="56"/>
      <c r="W134" s="56"/>
      <c r="X134" s="223"/>
      <c r="Y134" s="223"/>
    </row>
    <row r="135" ht="15.75" customHeight="1">
      <c r="A135" s="20">
        <v>119.0</v>
      </c>
      <c r="B135" s="41" t="s">
        <v>381</v>
      </c>
      <c r="C135" s="42" t="s">
        <v>382</v>
      </c>
      <c r="D135" s="43" t="s">
        <v>383</v>
      </c>
      <c r="E135" s="623">
        <v>11.0</v>
      </c>
      <c r="F135" s="624">
        <f t="shared" si="4"/>
        <v>4.4</v>
      </c>
      <c r="G135" s="630">
        <v>13.0</v>
      </c>
      <c r="H135" s="355">
        <f t="shared" si="5"/>
        <v>5.2</v>
      </c>
      <c r="I135" s="41">
        <v>2.0</v>
      </c>
      <c r="J135" s="41">
        <v>2.0</v>
      </c>
      <c r="K135" s="625">
        <v>79.0</v>
      </c>
      <c r="L135" s="310" t="str">
        <f t="shared" si="1"/>
        <v>1</v>
      </c>
      <c r="M135" s="629">
        <f t="shared" si="6"/>
        <v>14.6</v>
      </c>
      <c r="N135" s="343" t="str">
        <f>Incentive!W133</f>
        <v/>
      </c>
      <c r="O135" s="342">
        <f t="shared" si="2"/>
        <v>14.6</v>
      </c>
      <c r="P135" s="56"/>
      <c r="Q135" s="56"/>
      <c r="R135" s="56"/>
      <c r="S135" s="56"/>
      <c r="T135" s="56"/>
      <c r="U135" s="56"/>
      <c r="V135" s="56"/>
      <c r="W135" s="56"/>
      <c r="X135" s="223"/>
      <c r="Y135" s="223"/>
    </row>
    <row r="136" ht="15.75" customHeight="1">
      <c r="A136" s="48">
        <v>120.0</v>
      </c>
      <c r="B136" s="41" t="s">
        <v>384</v>
      </c>
      <c r="C136" s="42" t="s">
        <v>385</v>
      </c>
      <c r="D136" s="43" t="s">
        <v>386</v>
      </c>
      <c r="E136" s="623">
        <v>0.0</v>
      </c>
      <c r="F136" s="624">
        <f t="shared" si="4"/>
        <v>0</v>
      </c>
      <c r="G136" s="630">
        <v>0.0</v>
      </c>
      <c r="H136" s="355">
        <f t="shared" si="5"/>
        <v>0</v>
      </c>
      <c r="I136" s="218">
        <v>0.0</v>
      </c>
      <c r="J136" s="218">
        <v>0.0</v>
      </c>
      <c r="K136" s="625">
        <v>0.0</v>
      </c>
      <c r="L136" s="310" t="str">
        <f t="shared" si="1"/>
        <v>0</v>
      </c>
      <c r="M136" s="629">
        <f t="shared" si="6"/>
        <v>0</v>
      </c>
      <c r="N136" s="627">
        <v>0.0</v>
      </c>
      <c r="O136" s="342">
        <f t="shared" si="2"/>
        <v>0</v>
      </c>
      <c r="P136" s="56"/>
      <c r="Q136" s="56"/>
      <c r="R136" s="56"/>
      <c r="S136" s="56"/>
      <c r="T136" s="56"/>
      <c r="U136" s="56"/>
      <c r="V136" s="56"/>
      <c r="W136" s="56"/>
      <c r="X136" s="223"/>
      <c r="Y136" s="223"/>
    </row>
    <row r="137" ht="15.75" customHeight="1">
      <c r="A137" s="20">
        <v>121.0</v>
      </c>
      <c r="B137" s="41" t="s">
        <v>387</v>
      </c>
      <c r="C137" s="42" t="s">
        <v>388</v>
      </c>
      <c r="D137" s="43" t="s">
        <v>389</v>
      </c>
      <c r="E137" s="623">
        <v>9.0</v>
      </c>
      <c r="F137" s="624">
        <f t="shared" si="4"/>
        <v>3.6</v>
      </c>
      <c r="G137" s="630">
        <v>10.0</v>
      </c>
      <c r="H137" s="355">
        <f t="shared" si="5"/>
        <v>4</v>
      </c>
      <c r="I137" s="218">
        <v>2.0</v>
      </c>
      <c r="J137" s="218">
        <v>2.0</v>
      </c>
      <c r="K137" s="625">
        <v>77.0</v>
      </c>
      <c r="L137" s="310" t="str">
        <f t="shared" si="1"/>
        <v>1</v>
      </c>
      <c r="M137" s="629">
        <f t="shared" si="6"/>
        <v>12.6</v>
      </c>
      <c r="N137" s="343" t="str">
        <f>Incentive!W135</f>
        <v/>
      </c>
      <c r="O137" s="342">
        <f t="shared" si="2"/>
        <v>12.6</v>
      </c>
      <c r="P137" s="56"/>
      <c r="Q137" s="56"/>
      <c r="R137" s="56"/>
      <c r="S137" s="56"/>
      <c r="T137" s="56"/>
      <c r="U137" s="56"/>
      <c r="V137" s="56"/>
      <c r="W137" s="56"/>
      <c r="X137" s="223"/>
      <c r="Y137" s="223"/>
    </row>
    <row r="138" ht="15.75" customHeight="1">
      <c r="A138" s="48">
        <v>122.0</v>
      </c>
      <c r="B138" s="41" t="s">
        <v>390</v>
      </c>
      <c r="C138" s="42" t="s">
        <v>391</v>
      </c>
      <c r="D138" s="43" t="s">
        <v>392</v>
      </c>
      <c r="E138" s="623">
        <v>0.0</v>
      </c>
      <c r="F138" s="624">
        <f t="shared" si="4"/>
        <v>0</v>
      </c>
      <c r="G138" s="630">
        <v>0.0</v>
      </c>
      <c r="H138" s="355">
        <f t="shared" si="5"/>
        <v>0</v>
      </c>
      <c r="I138" s="218">
        <v>0.0</v>
      </c>
      <c r="J138" s="218">
        <v>0.0</v>
      </c>
      <c r="K138" s="625">
        <v>0.0</v>
      </c>
      <c r="L138" s="310" t="str">
        <f t="shared" si="1"/>
        <v>0</v>
      </c>
      <c r="M138" s="629">
        <f t="shared" si="6"/>
        <v>0</v>
      </c>
      <c r="N138" s="627">
        <v>0.0</v>
      </c>
      <c r="O138" s="342">
        <f t="shared" si="2"/>
        <v>0</v>
      </c>
      <c r="P138" s="56"/>
      <c r="Q138" s="56"/>
      <c r="R138" s="56"/>
      <c r="S138" s="56"/>
      <c r="T138" s="56"/>
      <c r="U138" s="56"/>
      <c r="V138" s="56"/>
      <c r="W138" s="56"/>
      <c r="X138" s="223"/>
      <c r="Y138" s="223"/>
    </row>
    <row r="139" ht="15.75" customHeight="1">
      <c r="A139" s="20">
        <v>123.0</v>
      </c>
      <c r="B139" s="41" t="s">
        <v>393</v>
      </c>
      <c r="C139" s="42" t="s">
        <v>394</v>
      </c>
      <c r="D139" s="43" t="s">
        <v>395</v>
      </c>
      <c r="E139" s="623">
        <v>9.0</v>
      </c>
      <c r="F139" s="624">
        <f t="shared" si="4"/>
        <v>3.6</v>
      </c>
      <c r="G139" s="630">
        <v>9.0</v>
      </c>
      <c r="H139" s="355">
        <f t="shared" si="5"/>
        <v>3.6</v>
      </c>
      <c r="I139" s="41">
        <v>0.0</v>
      </c>
      <c r="J139" s="218">
        <v>2.0</v>
      </c>
      <c r="K139" s="625">
        <v>78.0</v>
      </c>
      <c r="L139" s="310" t="str">
        <f t="shared" si="1"/>
        <v>1</v>
      </c>
      <c r="M139" s="629">
        <f t="shared" si="6"/>
        <v>10.2</v>
      </c>
      <c r="N139" s="343" t="str">
        <f>Incentive!W137</f>
        <v/>
      </c>
      <c r="O139" s="342">
        <f t="shared" si="2"/>
        <v>10.2</v>
      </c>
      <c r="P139" s="56"/>
      <c r="Q139" s="56"/>
      <c r="R139" s="56"/>
      <c r="S139" s="56"/>
      <c r="T139" s="56"/>
      <c r="U139" s="56"/>
      <c r="V139" s="56"/>
      <c r="W139" s="56"/>
      <c r="X139" s="223"/>
      <c r="Y139" s="223"/>
    </row>
    <row r="140" ht="15.75" customHeight="1">
      <c r="A140" s="48">
        <v>124.0</v>
      </c>
      <c r="B140" s="41" t="s">
        <v>396</v>
      </c>
      <c r="C140" s="42" t="s">
        <v>397</v>
      </c>
      <c r="D140" s="43" t="s">
        <v>398</v>
      </c>
      <c r="E140" s="623">
        <v>11.0</v>
      </c>
      <c r="F140" s="624">
        <f t="shared" si="4"/>
        <v>4.4</v>
      </c>
      <c r="G140" s="630">
        <v>11.0</v>
      </c>
      <c r="H140" s="355">
        <f t="shared" si="5"/>
        <v>4.4</v>
      </c>
      <c r="I140" s="41">
        <v>2.0</v>
      </c>
      <c r="J140" s="218">
        <v>2.0</v>
      </c>
      <c r="K140" s="625">
        <v>79.0</v>
      </c>
      <c r="L140" s="310" t="str">
        <f t="shared" si="1"/>
        <v>1</v>
      </c>
      <c r="M140" s="629">
        <f t="shared" si="6"/>
        <v>13.8</v>
      </c>
      <c r="N140" s="343">
        <f>Incentive!W138</f>
        <v>3</v>
      </c>
      <c r="O140" s="342">
        <f t="shared" si="2"/>
        <v>16.8</v>
      </c>
      <c r="P140" s="56"/>
      <c r="Q140" s="56"/>
      <c r="R140" s="56"/>
      <c r="S140" s="56"/>
      <c r="T140" s="56"/>
      <c r="U140" s="56"/>
      <c r="V140" s="56"/>
      <c r="W140" s="56"/>
      <c r="X140" s="223"/>
      <c r="Y140" s="223"/>
    </row>
    <row r="141" ht="15.75" customHeight="1">
      <c r="A141" s="20">
        <v>125.0</v>
      </c>
      <c r="B141" s="41" t="s">
        <v>399</v>
      </c>
      <c r="C141" s="42" t="s">
        <v>400</v>
      </c>
      <c r="D141" s="43" t="s">
        <v>401</v>
      </c>
      <c r="E141" s="623">
        <v>0.0</v>
      </c>
      <c r="F141" s="624">
        <f t="shared" si="4"/>
        <v>0</v>
      </c>
      <c r="G141" s="630">
        <v>0.0</v>
      </c>
      <c r="H141" s="355">
        <f t="shared" si="5"/>
        <v>0</v>
      </c>
      <c r="I141" s="218">
        <v>0.0</v>
      </c>
      <c r="J141" s="218">
        <v>0.0</v>
      </c>
      <c r="K141" s="625">
        <v>0.0</v>
      </c>
      <c r="L141" s="310" t="str">
        <f t="shared" si="1"/>
        <v>0</v>
      </c>
      <c r="M141" s="629">
        <f t="shared" si="6"/>
        <v>0</v>
      </c>
      <c r="N141" s="627">
        <v>0.0</v>
      </c>
      <c r="O141" s="342">
        <f t="shared" si="2"/>
        <v>0</v>
      </c>
      <c r="P141" s="56"/>
      <c r="Q141" s="56"/>
      <c r="R141" s="56"/>
      <c r="S141" s="56"/>
      <c r="T141" s="56"/>
      <c r="U141" s="56"/>
      <c r="V141" s="56"/>
      <c r="W141" s="56"/>
      <c r="X141" s="223"/>
      <c r="Y141" s="223"/>
    </row>
    <row r="142" ht="15.75" customHeight="1">
      <c r="A142" s="48">
        <v>126.0</v>
      </c>
      <c r="B142" s="41" t="s">
        <v>402</v>
      </c>
      <c r="C142" s="42" t="s">
        <v>403</v>
      </c>
      <c r="D142" s="43" t="s">
        <v>404</v>
      </c>
      <c r="E142" s="623">
        <v>0.0</v>
      </c>
      <c r="F142" s="624">
        <f t="shared" si="4"/>
        <v>0</v>
      </c>
      <c r="G142" s="630">
        <v>0.0</v>
      </c>
      <c r="H142" s="355">
        <f t="shared" si="5"/>
        <v>0</v>
      </c>
      <c r="I142" s="218">
        <v>0.0</v>
      </c>
      <c r="J142" s="218">
        <v>0.0</v>
      </c>
      <c r="K142" s="625">
        <v>0.0</v>
      </c>
      <c r="L142" s="310" t="str">
        <f t="shared" si="1"/>
        <v>0</v>
      </c>
      <c r="M142" s="629">
        <f t="shared" si="6"/>
        <v>0</v>
      </c>
      <c r="N142" s="343" t="str">
        <f>Incentive!W140</f>
        <v/>
      </c>
      <c r="O142" s="342">
        <f t="shared" si="2"/>
        <v>0</v>
      </c>
      <c r="P142" s="56"/>
      <c r="Q142" s="56"/>
      <c r="R142" s="56"/>
      <c r="S142" s="56"/>
      <c r="T142" s="56"/>
      <c r="U142" s="56"/>
      <c r="V142" s="56"/>
      <c r="W142" s="56"/>
      <c r="X142" s="223"/>
      <c r="Y142" s="223"/>
    </row>
    <row r="143" ht="15.75" customHeight="1">
      <c r="A143" s="20">
        <v>127.0</v>
      </c>
      <c r="B143" s="41" t="s">
        <v>405</v>
      </c>
      <c r="C143" s="42" t="s">
        <v>406</v>
      </c>
      <c r="D143" s="43" t="s">
        <v>407</v>
      </c>
      <c r="E143" s="623">
        <v>0.0</v>
      </c>
      <c r="F143" s="624">
        <f t="shared" si="4"/>
        <v>0</v>
      </c>
      <c r="G143" s="630">
        <v>0.0</v>
      </c>
      <c r="H143" s="355">
        <f t="shared" si="5"/>
        <v>0</v>
      </c>
      <c r="I143" s="218">
        <v>0.0</v>
      </c>
      <c r="J143" s="218">
        <v>0.0</v>
      </c>
      <c r="K143" s="625">
        <v>0.0</v>
      </c>
      <c r="L143" s="310" t="str">
        <f t="shared" si="1"/>
        <v>0</v>
      </c>
      <c r="M143" s="629">
        <f t="shared" si="6"/>
        <v>0</v>
      </c>
      <c r="N143" s="627">
        <v>0.0</v>
      </c>
      <c r="O143" s="342">
        <f t="shared" si="2"/>
        <v>0</v>
      </c>
      <c r="P143" s="56"/>
      <c r="Q143" s="56"/>
      <c r="R143" s="56"/>
      <c r="S143" s="56"/>
      <c r="T143" s="56"/>
      <c r="U143" s="56"/>
      <c r="V143" s="56"/>
      <c r="W143" s="56"/>
      <c r="X143" s="223"/>
      <c r="Y143" s="223"/>
    </row>
    <row r="144" ht="15.75" customHeight="1">
      <c r="A144" s="48">
        <v>128.0</v>
      </c>
      <c r="B144" s="41" t="s">
        <v>408</v>
      </c>
      <c r="C144" s="42" t="s">
        <v>409</v>
      </c>
      <c r="D144" s="43" t="s">
        <v>410</v>
      </c>
      <c r="E144" s="623">
        <v>0.0</v>
      </c>
      <c r="F144" s="624">
        <f t="shared" si="4"/>
        <v>0</v>
      </c>
      <c r="G144" s="630">
        <v>0.0</v>
      </c>
      <c r="H144" s="355">
        <f t="shared" si="5"/>
        <v>0</v>
      </c>
      <c r="I144" s="218">
        <v>0.0</v>
      </c>
      <c r="J144" s="218">
        <v>0.0</v>
      </c>
      <c r="K144" s="625">
        <v>0.0</v>
      </c>
      <c r="L144" s="310" t="str">
        <f t="shared" si="1"/>
        <v>0</v>
      </c>
      <c r="M144" s="629">
        <f t="shared" si="6"/>
        <v>0</v>
      </c>
      <c r="N144" s="627">
        <v>0.0</v>
      </c>
      <c r="O144" s="342">
        <f t="shared" si="2"/>
        <v>0</v>
      </c>
      <c r="P144" s="56"/>
      <c r="Q144" s="56"/>
      <c r="R144" s="56"/>
      <c r="S144" s="56"/>
      <c r="T144" s="56"/>
      <c r="U144" s="56"/>
      <c r="V144" s="56"/>
      <c r="W144" s="56"/>
      <c r="X144" s="223"/>
      <c r="Y144" s="223"/>
    </row>
    <row r="145" ht="15.75" customHeight="1">
      <c r="A145" s="20">
        <v>129.0</v>
      </c>
      <c r="B145" s="41" t="s">
        <v>411</v>
      </c>
      <c r="C145" s="42" t="s">
        <v>412</v>
      </c>
      <c r="D145" s="43" t="s">
        <v>413</v>
      </c>
      <c r="E145" s="623">
        <v>0.0</v>
      </c>
      <c r="F145" s="624">
        <f t="shared" si="4"/>
        <v>0</v>
      </c>
      <c r="G145" s="630">
        <v>0.0</v>
      </c>
      <c r="H145" s="355">
        <f t="shared" si="5"/>
        <v>0</v>
      </c>
      <c r="I145" s="218">
        <v>0.0</v>
      </c>
      <c r="J145" s="218">
        <v>0.0</v>
      </c>
      <c r="K145" s="625">
        <v>0.0</v>
      </c>
      <c r="L145" s="310" t="str">
        <f t="shared" si="1"/>
        <v>0</v>
      </c>
      <c r="M145" s="629">
        <f t="shared" si="6"/>
        <v>0</v>
      </c>
      <c r="N145" s="627">
        <v>0.0</v>
      </c>
      <c r="O145" s="342">
        <f t="shared" si="2"/>
        <v>0</v>
      </c>
      <c r="P145" s="56"/>
      <c r="Q145" s="56"/>
      <c r="R145" s="56"/>
      <c r="S145" s="56"/>
      <c r="T145" s="56"/>
      <c r="U145" s="56"/>
      <c r="V145" s="56"/>
      <c r="W145" s="56"/>
      <c r="X145" s="223"/>
      <c r="Y145" s="223"/>
    </row>
    <row r="146" ht="15.75" customHeight="1">
      <c r="A146" s="48">
        <v>130.0</v>
      </c>
      <c r="B146" s="41" t="s">
        <v>414</v>
      </c>
      <c r="C146" s="42" t="s">
        <v>415</v>
      </c>
      <c r="D146" s="43" t="s">
        <v>416</v>
      </c>
      <c r="E146" s="623">
        <v>0.0</v>
      </c>
      <c r="F146" s="624">
        <f t="shared" si="4"/>
        <v>0</v>
      </c>
      <c r="G146" s="630">
        <v>0.0</v>
      </c>
      <c r="H146" s="355">
        <f t="shared" si="5"/>
        <v>0</v>
      </c>
      <c r="I146" s="218">
        <v>0.0</v>
      </c>
      <c r="J146" s="218">
        <v>0.0</v>
      </c>
      <c r="K146" s="625">
        <v>0.0</v>
      </c>
      <c r="L146" s="310" t="str">
        <f t="shared" si="1"/>
        <v>0</v>
      </c>
      <c r="M146" s="629">
        <f t="shared" si="6"/>
        <v>0</v>
      </c>
      <c r="N146" s="627">
        <v>0.0</v>
      </c>
      <c r="O146" s="342">
        <f t="shared" si="2"/>
        <v>0</v>
      </c>
      <c r="P146" s="56"/>
      <c r="Q146" s="56"/>
      <c r="R146" s="56"/>
      <c r="S146" s="56"/>
      <c r="T146" s="56"/>
      <c r="U146" s="56"/>
      <c r="V146" s="56"/>
      <c r="W146" s="56"/>
      <c r="X146" s="223"/>
      <c r="Y146" s="223"/>
    </row>
    <row r="147" ht="15.75" customHeight="1">
      <c r="A147" s="20">
        <v>131.0</v>
      </c>
      <c r="B147" s="41" t="s">
        <v>417</v>
      </c>
      <c r="C147" s="42" t="s">
        <v>418</v>
      </c>
      <c r="D147" s="43" t="s">
        <v>419</v>
      </c>
      <c r="E147" s="623">
        <v>0.0</v>
      </c>
      <c r="F147" s="624">
        <f t="shared" si="4"/>
        <v>0</v>
      </c>
      <c r="G147" s="630">
        <v>0.0</v>
      </c>
      <c r="H147" s="355">
        <f t="shared" si="5"/>
        <v>0</v>
      </c>
      <c r="I147" s="218">
        <v>0.0</v>
      </c>
      <c r="J147" s="218">
        <v>0.0</v>
      </c>
      <c r="K147" s="625">
        <v>0.0</v>
      </c>
      <c r="L147" s="310" t="str">
        <f t="shared" si="1"/>
        <v>0</v>
      </c>
      <c r="M147" s="629">
        <f t="shared" si="6"/>
        <v>0</v>
      </c>
      <c r="N147" s="627">
        <v>0.0</v>
      </c>
      <c r="O147" s="342">
        <f t="shared" si="2"/>
        <v>0</v>
      </c>
      <c r="P147" s="56"/>
      <c r="Q147" s="56"/>
      <c r="R147" s="56"/>
      <c r="S147" s="56"/>
      <c r="T147" s="56"/>
      <c r="U147" s="56"/>
      <c r="V147" s="56"/>
      <c r="W147" s="56"/>
      <c r="X147" s="223"/>
      <c r="Y147" s="223"/>
    </row>
    <row r="148" ht="15.75" customHeight="1">
      <c r="A148" s="48">
        <v>132.0</v>
      </c>
      <c r="B148" s="41" t="s">
        <v>420</v>
      </c>
      <c r="C148" s="42" t="s">
        <v>421</v>
      </c>
      <c r="D148" s="43" t="s">
        <v>422</v>
      </c>
      <c r="E148" s="623">
        <v>10.0</v>
      </c>
      <c r="F148" s="624">
        <f t="shared" si="4"/>
        <v>4</v>
      </c>
      <c r="G148" s="630">
        <v>6.0</v>
      </c>
      <c r="H148" s="355">
        <f t="shared" si="5"/>
        <v>2.4</v>
      </c>
      <c r="I148" s="41">
        <v>2.0</v>
      </c>
      <c r="J148" s="628">
        <v>2.0</v>
      </c>
      <c r="K148" s="625">
        <v>77.0</v>
      </c>
      <c r="L148" s="310" t="str">
        <f t="shared" si="1"/>
        <v>1</v>
      </c>
      <c r="M148" s="629">
        <f t="shared" si="6"/>
        <v>11.4</v>
      </c>
      <c r="N148" s="343">
        <f>Incentive!W146</f>
        <v>5</v>
      </c>
      <c r="O148" s="342">
        <f t="shared" si="2"/>
        <v>16.4</v>
      </c>
      <c r="P148" s="56"/>
      <c r="Q148" s="56"/>
      <c r="R148" s="56"/>
      <c r="S148" s="56"/>
      <c r="T148" s="56"/>
      <c r="U148" s="56"/>
      <c r="V148" s="56"/>
      <c r="W148" s="56"/>
      <c r="X148" s="223"/>
      <c r="Y148" s="223"/>
    </row>
    <row r="149" ht="15.75" customHeight="1">
      <c r="A149" s="20">
        <v>133.0</v>
      </c>
      <c r="B149" s="41" t="s">
        <v>423</v>
      </c>
      <c r="C149" s="42" t="s">
        <v>424</v>
      </c>
      <c r="D149" s="43" t="s">
        <v>425</v>
      </c>
      <c r="E149" s="623">
        <v>3.0</v>
      </c>
      <c r="F149" s="624">
        <f t="shared" si="4"/>
        <v>1.2</v>
      </c>
      <c r="G149" s="630">
        <v>4.0</v>
      </c>
      <c r="H149" s="355">
        <f t="shared" si="5"/>
        <v>1.6</v>
      </c>
      <c r="I149" s="41">
        <v>0.0</v>
      </c>
      <c r="J149" s="628">
        <v>2.0</v>
      </c>
      <c r="K149" s="625">
        <v>79.0</v>
      </c>
      <c r="L149" s="310" t="str">
        <f t="shared" si="1"/>
        <v>1</v>
      </c>
      <c r="M149" s="629">
        <f t="shared" si="6"/>
        <v>5.8</v>
      </c>
      <c r="N149" s="343">
        <f>Incentive!W147</f>
        <v>4</v>
      </c>
      <c r="O149" s="342">
        <f t="shared" si="2"/>
        <v>9.8</v>
      </c>
      <c r="P149" s="56"/>
      <c r="Q149" s="56"/>
      <c r="R149" s="56"/>
      <c r="S149" s="56"/>
      <c r="T149" s="56"/>
      <c r="U149" s="56"/>
      <c r="V149" s="56"/>
      <c r="W149" s="56"/>
      <c r="X149" s="223"/>
      <c r="Y149" s="223"/>
    </row>
    <row r="150" ht="15.75" customHeight="1">
      <c r="A150" s="48">
        <v>134.0</v>
      </c>
      <c r="B150" s="41" t="s">
        <v>426</v>
      </c>
      <c r="C150" s="42" t="s">
        <v>427</v>
      </c>
      <c r="D150" s="43" t="s">
        <v>428</v>
      </c>
      <c r="E150" s="623">
        <v>14.0</v>
      </c>
      <c r="F150" s="624">
        <f t="shared" si="4"/>
        <v>5.6</v>
      </c>
      <c r="G150" s="630">
        <v>14.0</v>
      </c>
      <c r="H150" s="355">
        <f t="shared" si="5"/>
        <v>5.6</v>
      </c>
      <c r="I150" s="41">
        <v>2.0</v>
      </c>
      <c r="J150" s="628">
        <v>2.0</v>
      </c>
      <c r="K150" s="625">
        <v>87.78</v>
      </c>
      <c r="L150" s="310" t="str">
        <f t="shared" si="1"/>
        <v>2</v>
      </c>
      <c r="M150" s="629">
        <f t="shared" si="6"/>
        <v>17.2</v>
      </c>
      <c r="N150" s="343">
        <f>Incentive!W148</f>
        <v>3</v>
      </c>
      <c r="O150" s="342">
        <f t="shared" si="2"/>
        <v>20.2</v>
      </c>
      <c r="P150" s="56"/>
      <c r="Q150" s="56"/>
      <c r="R150" s="56"/>
      <c r="S150" s="56"/>
      <c r="T150" s="56"/>
      <c r="U150" s="56"/>
      <c r="V150" s="56"/>
      <c r="W150" s="56"/>
      <c r="X150" s="223"/>
      <c r="Y150" s="223"/>
    </row>
    <row r="151" ht="15.75" customHeight="1">
      <c r="A151" s="20">
        <v>135.0</v>
      </c>
      <c r="B151" s="41" t="s">
        <v>429</v>
      </c>
      <c r="C151" s="42" t="s">
        <v>430</v>
      </c>
      <c r="D151" s="43" t="s">
        <v>431</v>
      </c>
      <c r="E151" s="623">
        <v>0.0</v>
      </c>
      <c r="F151" s="624">
        <f t="shared" si="4"/>
        <v>0</v>
      </c>
      <c r="G151" s="630">
        <v>0.0</v>
      </c>
      <c r="H151" s="355">
        <f t="shared" si="5"/>
        <v>0</v>
      </c>
      <c r="I151" s="218">
        <v>0.0</v>
      </c>
      <c r="J151" s="218">
        <v>0.0</v>
      </c>
      <c r="K151" s="625">
        <v>0.0</v>
      </c>
      <c r="L151" s="310" t="str">
        <f t="shared" si="1"/>
        <v>0</v>
      </c>
      <c r="M151" s="629">
        <f t="shared" si="6"/>
        <v>0</v>
      </c>
      <c r="N151" s="627">
        <v>0.0</v>
      </c>
      <c r="O151" s="342">
        <f t="shared" si="2"/>
        <v>0</v>
      </c>
      <c r="P151" s="56"/>
      <c r="Q151" s="56"/>
      <c r="R151" s="56"/>
      <c r="S151" s="56"/>
      <c r="T151" s="56"/>
      <c r="U151" s="56"/>
      <c r="V151" s="56"/>
      <c r="W151" s="56"/>
      <c r="X151" s="223"/>
      <c r="Y151" s="223"/>
    </row>
    <row r="152" ht="15.75" customHeight="1">
      <c r="A152" s="48">
        <v>136.0</v>
      </c>
      <c r="B152" s="41" t="s">
        <v>432</v>
      </c>
      <c r="C152" s="42" t="s">
        <v>433</v>
      </c>
      <c r="D152" s="43" t="s">
        <v>434</v>
      </c>
      <c r="E152" s="623">
        <v>10.0</v>
      </c>
      <c r="F152" s="624">
        <f t="shared" si="4"/>
        <v>4</v>
      </c>
      <c r="G152" s="630">
        <v>11.0</v>
      </c>
      <c r="H152" s="355">
        <f t="shared" si="5"/>
        <v>4.4</v>
      </c>
      <c r="I152" s="41">
        <v>2.0</v>
      </c>
      <c r="J152" s="41">
        <v>2.0</v>
      </c>
      <c r="K152" s="625">
        <v>77.0</v>
      </c>
      <c r="L152" s="310" t="str">
        <f t="shared" si="1"/>
        <v>1</v>
      </c>
      <c r="M152" s="629">
        <f t="shared" si="6"/>
        <v>13.4</v>
      </c>
      <c r="N152" s="343">
        <f>Incentive!W150</f>
        <v>3</v>
      </c>
      <c r="O152" s="342">
        <f t="shared" si="2"/>
        <v>16.4</v>
      </c>
      <c r="P152" s="56"/>
      <c r="Q152" s="56"/>
      <c r="R152" s="56"/>
      <c r="S152" s="56"/>
      <c r="T152" s="56"/>
      <c r="U152" s="56"/>
      <c r="V152" s="56"/>
      <c r="W152" s="56"/>
      <c r="X152" s="223"/>
      <c r="Y152" s="223"/>
    </row>
    <row r="153" ht="15.75" customHeight="1">
      <c r="A153" s="20">
        <v>137.0</v>
      </c>
      <c r="B153" s="41" t="s">
        <v>435</v>
      </c>
      <c r="C153" s="42" t="s">
        <v>436</v>
      </c>
      <c r="D153" s="43" t="s">
        <v>437</v>
      </c>
      <c r="E153" s="623">
        <v>9.0</v>
      </c>
      <c r="F153" s="624">
        <f t="shared" si="4"/>
        <v>3.6</v>
      </c>
      <c r="G153" s="630">
        <v>11.0</v>
      </c>
      <c r="H153" s="355">
        <f t="shared" si="5"/>
        <v>4.4</v>
      </c>
      <c r="I153" s="41">
        <v>2.0</v>
      </c>
      <c r="J153" s="41">
        <v>2.0</v>
      </c>
      <c r="K153" s="625">
        <v>79.0</v>
      </c>
      <c r="L153" s="310" t="str">
        <f t="shared" si="1"/>
        <v>1</v>
      </c>
      <c r="M153" s="629">
        <f t="shared" si="6"/>
        <v>13</v>
      </c>
      <c r="N153" s="343">
        <f>Incentive!W151</f>
        <v>3</v>
      </c>
      <c r="O153" s="342">
        <f t="shared" si="2"/>
        <v>16</v>
      </c>
      <c r="P153" s="56"/>
      <c r="Q153" s="56"/>
      <c r="R153" s="56"/>
      <c r="S153" s="56"/>
      <c r="T153" s="56"/>
      <c r="U153" s="56"/>
      <c r="V153" s="56"/>
      <c r="W153" s="56"/>
      <c r="X153" s="223"/>
      <c r="Y153" s="223"/>
    </row>
    <row r="154" ht="15.75" customHeight="1">
      <c r="A154" s="48">
        <v>138.0</v>
      </c>
      <c r="B154" s="41" t="s">
        <v>438</v>
      </c>
      <c r="C154" s="42" t="s">
        <v>439</v>
      </c>
      <c r="D154" s="43" t="s">
        <v>440</v>
      </c>
      <c r="E154" s="623">
        <v>8.0</v>
      </c>
      <c r="F154" s="624">
        <f t="shared" si="4"/>
        <v>3.2</v>
      </c>
      <c r="G154" s="630">
        <v>6.0</v>
      </c>
      <c r="H154" s="355">
        <f t="shared" si="5"/>
        <v>2.4</v>
      </c>
      <c r="I154" s="41">
        <v>2.0</v>
      </c>
      <c r="J154" s="41">
        <v>2.0</v>
      </c>
      <c r="K154" s="625">
        <v>77.0</v>
      </c>
      <c r="L154" s="310" t="str">
        <f t="shared" si="1"/>
        <v>1</v>
      </c>
      <c r="M154" s="629">
        <f t="shared" si="6"/>
        <v>10.6</v>
      </c>
      <c r="N154" s="343">
        <f>Incentive!W152</f>
        <v>5</v>
      </c>
      <c r="O154" s="342">
        <f t="shared" si="2"/>
        <v>15.6</v>
      </c>
      <c r="P154" s="56"/>
      <c r="Q154" s="56"/>
      <c r="R154" s="56"/>
      <c r="S154" s="56"/>
      <c r="T154" s="56"/>
      <c r="U154" s="56"/>
      <c r="V154" s="56"/>
      <c r="W154" s="56"/>
      <c r="X154" s="223"/>
      <c r="Y154" s="223"/>
    </row>
    <row r="155" ht="15.75" customHeight="1">
      <c r="A155" s="20">
        <v>139.0</v>
      </c>
      <c r="B155" s="41" t="s">
        <v>441</v>
      </c>
      <c r="C155" s="42" t="s">
        <v>442</v>
      </c>
      <c r="D155" s="43" t="s">
        <v>443</v>
      </c>
      <c r="E155" s="623">
        <v>0.0</v>
      </c>
      <c r="F155" s="624">
        <f t="shared" si="4"/>
        <v>0</v>
      </c>
      <c r="G155" s="630">
        <v>0.0</v>
      </c>
      <c r="H155" s="355">
        <f t="shared" si="5"/>
        <v>0</v>
      </c>
      <c r="I155" s="218">
        <v>0.0</v>
      </c>
      <c r="J155" s="218">
        <v>0.0</v>
      </c>
      <c r="K155" s="625">
        <v>0.0</v>
      </c>
      <c r="L155" s="310" t="str">
        <f t="shared" si="1"/>
        <v>0</v>
      </c>
      <c r="M155" s="629">
        <f t="shared" si="6"/>
        <v>0</v>
      </c>
      <c r="N155" s="627">
        <v>0.0</v>
      </c>
      <c r="O155" s="342">
        <f t="shared" si="2"/>
        <v>0</v>
      </c>
      <c r="P155" s="56"/>
      <c r="Q155" s="56"/>
      <c r="R155" s="56"/>
      <c r="S155" s="56"/>
      <c r="T155" s="56"/>
      <c r="U155" s="56"/>
      <c r="V155" s="56"/>
      <c r="W155" s="56"/>
      <c r="X155" s="223"/>
      <c r="Y155" s="223"/>
    </row>
    <row r="156" ht="15.75" customHeight="1">
      <c r="A156" s="48">
        <v>140.0</v>
      </c>
      <c r="B156" s="41" t="s">
        <v>444</v>
      </c>
      <c r="C156" s="42" t="s">
        <v>445</v>
      </c>
      <c r="D156" s="43" t="s">
        <v>446</v>
      </c>
      <c r="E156" s="623">
        <v>9.0</v>
      </c>
      <c r="F156" s="624">
        <f t="shared" si="4"/>
        <v>3.6</v>
      </c>
      <c r="G156" s="630">
        <v>9.0</v>
      </c>
      <c r="H156" s="355">
        <f t="shared" si="5"/>
        <v>3.6</v>
      </c>
      <c r="I156" s="218">
        <v>2.0</v>
      </c>
      <c r="J156" s="218">
        <v>2.0</v>
      </c>
      <c r="K156" s="625">
        <v>79.0</v>
      </c>
      <c r="L156" s="310" t="str">
        <f t="shared" si="1"/>
        <v>1</v>
      </c>
      <c r="M156" s="629">
        <f t="shared" si="6"/>
        <v>12.2</v>
      </c>
      <c r="N156" s="343">
        <f>Incentive!W154</f>
        <v>5</v>
      </c>
      <c r="O156" s="342">
        <f t="shared" si="2"/>
        <v>17.2</v>
      </c>
      <c r="P156" s="56"/>
      <c r="Q156" s="56"/>
      <c r="R156" s="56"/>
      <c r="S156" s="56"/>
      <c r="T156" s="56"/>
      <c r="U156" s="56"/>
      <c r="V156" s="56"/>
      <c r="W156" s="56"/>
      <c r="X156" s="223"/>
      <c r="Y156" s="223"/>
    </row>
    <row r="157" ht="15.75" customHeight="1">
      <c r="A157" s="20">
        <v>141.0</v>
      </c>
      <c r="B157" s="41" t="s">
        <v>447</v>
      </c>
      <c r="C157" s="42" t="s">
        <v>448</v>
      </c>
      <c r="D157" s="43" t="s">
        <v>449</v>
      </c>
      <c r="E157" s="623">
        <v>0.0</v>
      </c>
      <c r="F157" s="624">
        <f t="shared" si="4"/>
        <v>0</v>
      </c>
      <c r="G157" s="630">
        <v>0.0</v>
      </c>
      <c r="H157" s="355">
        <f t="shared" si="5"/>
        <v>0</v>
      </c>
      <c r="I157" s="218">
        <v>0.0</v>
      </c>
      <c r="J157" s="218">
        <v>0.0</v>
      </c>
      <c r="K157" s="625">
        <v>0.0</v>
      </c>
      <c r="L157" s="310" t="str">
        <f t="shared" si="1"/>
        <v>0</v>
      </c>
      <c r="M157" s="629">
        <f t="shared" si="6"/>
        <v>0</v>
      </c>
      <c r="N157" s="627">
        <v>0.0</v>
      </c>
      <c r="O157" s="342">
        <f t="shared" si="2"/>
        <v>0</v>
      </c>
      <c r="P157" s="56"/>
      <c r="Q157" s="56"/>
      <c r="R157" s="56"/>
      <c r="S157" s="56"/>
      <c r="T157" s="56"/>
      <c r="U157" s="56"/>
      <c r="V157" s="56"/>
      <c r="W157" s="56"/>
      <c r="X157" s="223"/>
      <c r="Y157" s="223"/>
    </row>
    <row r="158" ht="15.75" customHeight="1">
      <c r="A158" s="48">
        <v>142.0</v>
      </c>
      <c r="B158" s="41" t="s">
        <v>450</v>
      </c>
      <c r="C158" s="42" t="s">
        <v>451</v>
      </c>
      <c r="D158" s="43" t="s">
        <v>452</v>
      </c>
      <c r="E158" s="623">
        <v>9.0</v>
      </c>
      <c r="F158" s="624">
        <f t="shared" si="4"/>
        <v>3.6</v>
      </c>
      <c r="G158" s="630">
        <v>11.0</v>
      </c>
      <c r="H158" s="355">
        <f t="shared" si="5"/>
        <v>4.4</v>
      </c>
      <c r="I158" s="41">
        <v>2.0</v>
      </c>
      <c r="J158" s="628">
        <v>2.0</v>
      </c>
      <c r="K158" s="625">
        <v>78.0</v>
      </c>
      <c r="L158" s="310" t="str">
        <f t="shared" si="1"/>
        <v>1</v>
      </c>
      <c r="M158" s="629">
        <f t="shared" si="6"/>
        <v>13</v>
      </c>
      <c r="N158" s="343">
        <f>Incentive!W156</f>
        <v>4</v>
      </c>
      <c r="O158" s="342">
        <f t="shared" si="2"/>
        <v>17</v>
      </c>
      <c r="P158" s="56"/>
      <c r="Q158" s="56"/>
      <c r="R158" s="56"/>
      <c r="S158" s="56"/>
      <c r="T158" s="56"/>
      <c r="U158" s="56"/>
      <c r="V158" s="56"/>
      <c r="W158" s="56"/>
      <c r="X158" s="223"/>
      <c r="Y158" s="223"/>
    </row>
    <row r="159" ht="15.75" customHeight="1">
      <c r="A159" s="20">
        <v>143.0</v>
      </c>
      <c r="B159" s="41" t="s">
        <v>453</v>
      </c>
      <c r="C159" s="42" t="s">
        <v>454</v>
      </c>
      <c r="D159" s="43" t="s">
        <v>455</v>
      </c>
      <c r="E159" s="623">
        <v>12.0</v>
      </c>
      <c r="F159" s="624">
        <f t="shared" si="4"/>
        <v>4.8</v>
      </c>
      <c r="G159" s="630">
        <v>9.0</v>
      </c>
      <c r="H159" s="355">
        <f t="shared" si="5"/>
        <v>3.6</v>
      </c>
      <c r="I159" s="41">
        <v>2.0</v>
      </c>
      <c r="J159" s="628">
        <v>2.0</v>
      </c>
      <c r="K159" s="625">
        <v>87.78</v>
      </c>
      <c r="L159" s="310" t="str">
        <f t="shared" si="1"/>
        <v>2</v>
      </c>
      <c r="M159" s="629">
        <f t="shared" si="6"/>
        <v>14.4</v>
      </c>
      <c r="N159" s="343">
        <f>Incentive!W157</f>
        <v>4</v>
      </c>
      <c r="O159" s="342">
        <f t="shared" si="2"/>
        <v>18.4</v>
      </c>
      <c r="P159" s="56"/>
      <c r="Q159" s="56"/>
      <c r="R159" s="56"/>
      <c r="S159" s="56"/>
      <c r="T159" s="56"/>
      <c r="U159" s="56"/>
      <c r="V159" s="56"/>
      <c r="W159" s="56"/>
      <c r="X159" s="223"/>
      <c r="Y159" s="223"/>
    </row>
    <row r="160" ht="15.75" customHeight="1">
      <c r="A160" s="48">
        <v>144.0</v>
      </c>
      <c r="B160" s="41" t="s">
        <v>456</v>
      </c>
      <c r="C160" s="42" t="s">
        <v>457</v>
      </c>
      <c r="D160" s="43" t="s">
        <v>458</v>
      </c>
      <c r="E160" s="623">
        <v>11.0</v>
      </c>
      <c r="F160" s="624">
        <f t="shared" si="4"/>
        <v>4.4</v>
      </c>
      <c r="G160" s="630">
        <v>11.0</v>
      </c>
      <c r="H160" s="355">
        <f t="shared" si="5"/>
        <v>4.4</v>
      </c>
      <c r="I160" s="41">
        <v>2.0</v>
      </c>
      <c r="J160" s="628">
        <v>2.0</v>
      </c>
      <c r="K160" s="625">
        <v>79.0</v>
      </c>
      <c r="L160" s="310" t="str">
        <f t="shared" si="1"/>
        <v>1</v>
      </c>
      <c r="M160" s="629">
        <f t="shared" si="6"/>
        <v>13.8</v>
      </c>
      <c r="N160" s="343">
        <f>Incentive!W158</f>
        <v>5</v>
      </c>
      <c r="O160" s="342">
        <f t="shared" si="2"/>
        <v>18.8</v>
      </c>
      <c r="P160" s="56"/>
      <c r="Q160" s="56"/>
      <c r="R160" s="56"/>
      <c r="S160" s="56"/>
      <c r="T160" s="56"/>
      <c r="U160" s="56"/>
      <c r="V160" s="56"/>
      <c r="W160" s="56"/>
      <c r="X160" s="223"/>
      <c r="Y160" s="223"/>
    </row>
    <row r="161" ht="15.75" customHeight="1">
      <c r="A161" s="20">
        <v>145.0</v>
      </c>
      <c r="B161" s="41" t="s">
        <v>459</v>
      </c>
      <c r="C161" s="42" t="s">
        <v>460</v>
      </c>
      <c r="D161" s="43" t="s">
        <v>461</v>
      </c>
      <c r="E161" s="623">
        <v>7.0</v>
      </c>
      <c r="F161" s="624">
        <f t="shared" si="4"/>
        <v>2.8</v>
      </c>
      <c r="G161" s="630">
        <v>7.0</v>
      </c>
      <c r="H161" s="355">
        <f t="shared" si="5"/>
        <v>2.8</v>
      </c>
      <c r="I161" s="41">
        <v>1.0</v>
      </c>
      <c r="J161" s="628">
        <v>2.0</v>
      </c>
      <c r="K161" s="625">
        <v>77.0</v>
      </c>
      <c r="L161" s="310" t="str">
        <f t="shared" si="1"/>
        <v>1</v>
      </c>
      <c r="M161" s="629">
        <f t="shared" si="6"/>
        <v>9.6</v>
      </c>
      <c r="N161" s="343">
        <f>Incentive!W159</f>
        <v>3</v>
      </c>
      <c r="O161" s="342">
        <f t="shared" si="2"/>
        <v>12.6</v>
      </c>
      <c r="P161" s="56"/>
      <c r="Q161" s="56"/>
      <c r="R161" s="56"/>
      <c r="S161" s="56"/>
      <c r="T161" s="56"/>
      <c r="U161" s="56"/>
      <c r="V161" s="56"/>
      <c r="W161" s="56"/>
      <c r="X161" s="223"/>
      <c r="Y161" s="223"/>
    </row>
    <row r="162" ht="15.75" customHeight="1">
      <c r="A162" s="48">
        <v>146.0</v>
      </c>
      <c r="B162" s="41" t="s">
        <v>462</v>
      </c>
      <c r="C162" s="42" t="s">
        <v>463</v>
      </c>
      <c r="D162" s="43" t="s">
        <v>464</v>
      </c>
      <c r="E162" s="623">
        <v>8.0</v>
      </c>
      <c r="F162" s="624">
        <f t="shared" si="4"/>
        <v>3.2</v>
      </c>
      <c r="G162" s="630">
        <v>11.0</v>
      </c>
      <c r="H162" s="355">
        <f t="shared" si="5"/>
        <v>4.4</v>
      </c>
      <c r="I162" s="41">
        <v>2.0</v>
      </c>
      <c r="J162" s="628">
        <v>2.0</v>
      </c>
      <c r="K162" s="625">
        <v>76.0</v>
      </c>
      <c r="L162" s="310" t="str">
        <f t="shared" si="1"/>
        <v>1</v>
      </c>
      <c r="M162" s="629">
        <f t="shared" si="6"/>
        <v>12.6</v>
      </c>
      <c r="N162" s="343">
        <f>Incentive!W160</f>
        <v>3</v>
      </c>
      <c r="O162" s="342">
        <f t="shared" si="2"/>
        <v>15.6</v>
      </c>
      <c r="P162" s="56"/>
      <c r="Q162" s="56"/>
      <c r="R162" s="56"/>
      <c r="S162" s="56"/>
      <c r="T162" s="56"/>
      <c r="U162" s="56"/>
      <c r="V162" s="56"/>
      <c r="W162" s="56"/>
      <c r="X162" s="223"/>
      <c r="Y162" s="223"/>
    </row>
    <row r="163" ht="15.75" customHeight="1">
      <c r="A163" s="20">
        <v>147.0</v>
      </c>
      <c r="B163" s="41" t="s">
        <v>465</v>
      </c>
      <c r="C163" s="42" t="s">
        <v>466</v>
      </c>
      <c r="D163" s="43" t="s">
        <v>467</v>
      </c>
      <c r="E163" s="623">
        <v>13.0</v>
      </c>
      <c r="F163" s="624">
        <f t="shared" si="4"/>
        <v>5.2</v>
      </c>
      <c r="G163" s="630">
        <v>12.0</v>
      </c>
      <c r="H163" s="355">
        <f t="shared" si="5"/>
        <v>4.8</v>
      </c>
      <c r="I163" s="41">
        <v>2.0</v>
      </c>
      <c r="J163" s="628">
        <v>2.0</v>
      </c>
      <c r="K163" s="625">
        <v>79.0</v>
      </c>
      <c r="L163" s="310" t="str">
        <f t="shared" si="1"/>
        <v>1</v>
      </c>
      <c r="M163" s="629">
        <f t="shared" si="6"/>
        <v>15</v>
      </c>
      <c r="N163" s="343" t="str">
        <f>Incentive!W161</f>
        <v/>
      </c>
      <c r="O163" s="342">
        <f t="shared" si="2"/>
        <v>15</v>
      </c>
      <c r="P163" s="56"/>
      <c r="Q163" s="56"/>
      <c r="R163" s="56"/>
      <c r="S163" s="56"/>
      <c r="T163" s="56"/>
      <c r="U163" s="56"/>
      <c r="V163" s="56"/>
      <c r="W163" s="56"/>
      <c r="X163" s="223"/>
      <c r="Y163" s="223"/>
    </row>
    <row r="164" ht="15.75" customHeight="1">
      <c r="A164" s="48">
        <v>148.0</v>
      </c>
      <c r="B164" s="41" t="s">
        <v>468</v>
      </c>
      <c r="C164" s="42" t="s">
        <v>469</v>
      </c>
      <c r="D164" s="43" t="s">
        <v>470</v>
      </c>
      <c r="E164" s="623">
        <v>8.0</v>
      </c>
      <c r="F164" s="624">
        <f t="shared" si="4"/>
        <v>3.2</v>
      </c>
      <c r="G164" s="630">
        <v>11.0</v>
      </c>
      <c r="H164" s="355">
        <f t="shared" si="5"/>
        <v>4.4</v>
      </c>
      <c r="I164" s="41">
        <v>2.0</v>
      </c>
      <c r="J164" s="628">
        <v>2.0</v>
      </c>
      <c r="K164" s="625">
        <v>80.0</v>
      </c>
      <c r="L164" s="310" t="str">
        <f t="shared" si="1"/>
        <v>1</v>
      </c>
      <c r="M164" s="629">
        <f t="shared" si="6"/>
        <v>12.6</v>
      </c>
      <c r="N164" s="343">
        <f>Incentive!W162</f>
        <v>2</v>
      </c>
      <c r="O164" s="342">
        <f t="shared" si="2"/>
        <v>14.6</v>
      </c>
      <c r="P164" s="56"/>
      <c r="Q164" s="56"/>
      <c r="R164" s="56"/>
      <c r="S164" s="56"/>
      <c r="T164" s="56"/>
      <c r="U164" s="56"/>
      <c r="V164" s="56"/>
      <c r="W164" s="56"/>
      <c r="X164" s="223"/>
      <c r="Y164" s="223"/>
    </row>
    <row r="165" ht="15.75" customHeight="1">
      <c r="A165" s="20">
        <v>149.0</v>
      </c>
      <c r="B165" s="41" t="s">
        <v>471</v>
      </c>
      <c r="C165" s="42" t="s">
        <v>472</v>
      </c>
      <c r="D165" s="43" t="s">
        <v>473</v>
      </c>
      <c r="E165" s="623">
        <v>8.0</v>
      </c>
      <c r="F165" s="624">
        <f t="shared" si="4"/>
        <v>3.2</v>
      </c>
      <c r="G165" s="630">
        <v>9.0</v>
      </c>
      <c r="H165" s="355">
        <f t="shared" si="5"/>
        <v>3.6</v>
      </c>
      <c r="I165" s="41">
        <v>2.0</v>
      </c>
      <c r="J165" s="628">
        <v>2.0</v>
      </c>
      <c r="K165" s="625">
        <v>77.0</v>
      </c>
      <c r="L165" s="310" t="str">
        <f t="shared" si="1"/>
        <v>1</v>
      </c>
      <c r="M165" s="629">
        <f t="shared" si="6"/>
        <v>11.8</v>
      </c>
      <c r="N165" s="343">
        <f>Incentive!W163</f>
        <v>5</v>
      </c>
      <c r="O165" s="342">
        <f t="shared" si="2"/>
        <v>16.8</v>
      </c>
      <c r="P165" s="56"/>
      <c r="Q165" s="56"/>
      <c r="R165" s="56"/>
      <c r="S165" s="56"/>
      <c r="T165" s="56"/>
      <c r="U165" s="56"/>
      <c r="V165" s="56"/>
      <c r="W165" s="56"/>
      <c r="X165" s="223"/>
      <c r="Y165" s="223"/>
    </row>
    <row r="166" ht="15.75" customHeight="1">
      <c r="A166" s="48">
        <v>150.0</v>
      </c>
      <c r="B166" s="41" t="s">
        <v>474</v>
      </c>
      <c r="C166" s="42" t="s">
        <v>475</v>
      </c>
      <c r="D166" s="43" t="s">
        <v>476</v>
      </c>
      <c r="E166" s="623">
        <v>9.0</v>
      </c>
      <c r="F166" s="624">
        <f t="shared" si="4"/>
        <v>3.6</v>
      </c>
      <c r="G166" s="630">
        <v>10.0</v>
      </c>
      <c r="H166" s="355">
        <f t="shared" si="5"/>
        <v>4</v>
      </c>
      <c r="I166" s="41">
        <v>2.0</v>
      </c>
      <c r="J166" s="628">
        <v>2.0</v>
      </c>
      <c r="K166" s="625">
        <v>76.0</v>
      </c>
      <c r="L166" s="310" t="str">
        <f t="shared" si="1"/>
        <v>1</v>
      </c>
      <c r="M166" s="629">
        <f t="shared" si="6"/>
        <v>12.6</v>
      </c>
      <c r="N166" s="343">
        <f>Incentive!W164</f>
        <v>3</v>
      </c>
      <c r="O166" s="342">
        <f t="shared" si="2"/>
        <v>15.6</v>
      </c>
      <c r="P166" s="56"/>
      <c r="Q166" s="56"/>
      <c r="R166" s="56"/>
      <c r="S166" s="56"/>
      <c r="T166" s="56"/>
      <c r="U166" s="56"/>
      <c r="V166" s="56"/>
      <c r="W166" s="56"/>
      <c r="X166" s="223"/>
      <c r="Y166" s="223"/>
    </row>
    <row r="167" ht="15.75" customHeight="1">
      <c r="A167" s="20">
        <v>151.0</v>
      </c>
      <c r="B167" s="41" t="s">
        <v>477</v>
      </c>
      <c r="C167" s="42" t="s">
        <v>478</v>
      </c>
      <c r="D167" s="43" t="s">
        <v>479</v>
      </c>
      <c r="E167" s="623">
        <v>15.0</v>
      </c>
      <c r="F167" s="624">
        <f t="shared" si="4"/>
        <v>6</v>
      </c>
      <c r="G167" s="630">
        <v>12.0</v>
      </c>
      <c r="H167" s="355">
        <f t="shared" si="5"/>
        <v>4.8</v>
      </c>
      <c r="I167" s="41">
        <v>2.0</v>
      </c>
      <c r="J167" s="628">
        <v>2.0</v>
      </c>
      <c r="K167" s="625">
        <v>86.67</v>
      </c>
      <c r="L167" s="310" t="str">
        <f t="shared" si="1"/>
        <v>2</v>
      </c>
      <c r="M167" s="629">
        <f t="shared" si="6"/>
        <v>16.8</v>
      </c>
      <c r="N167" s="343">
        <f>Incentive!W165</f>
        <v>3</v>
      </c>
      <c r="O167" s="342">
        <f t="shared" si="2"/>
        <v>19.8</v>
      </c>
      <c r="P167" s="56"/>
      <c r="Q167" s="56"/>
      <c r="R167" s="56"/>
      <c r="S167" s="56"/>
      <c r="T167" s="56"/>
      <c r="U167" s="56"/>
      <c r="V167" s="56"/>
      <c r="W167" s="56"/>
      <c r="X167" s="223"/>
      <c r="Y167" s="223"/>
    </row>
    <row r="168" ht="15.75" customHeight="1">
      <c r="A168" s="48">
        <v>152.0</v>
      </c>
      <c r="B168" s="41" t="s">
        <v>480</v>
      </c>
      <c r="C168" s="42" t="s">
        <v>481</v>
      </c>
      <c r="D168" s="43" t="s">
        <v>482</v>
      </c>
      <c r="E168" s="623">
        <v>11.0</v>
      </c>
      <c r="F168" s="624">
        <f t="shared" si="4"/>
        <v>4.4</v>
      </c>
      <c r="G168" s="630">
        <v>11.0</v>
      </c>
      <c r="H168" s="355">
        <f t="shared" si="5"/>
        <v>4.4</v>
      </c>
      <c r="I168" s="41">
        <v>1.0</v>
      </c>
      <c r="J168" s="628">
        <v>2.0</v>
      </c>
      <c r="K168" s="625">
        <v>78.0</v>
      </c>
      <c r="L168" s="310" t="str">
        <f t="shared" si="1"/>
        <v>1</v>
      </c>
      <c r="M168" s="629">
        <f t="shared" si="6"/>
        <v>12.8</v>
      </c>
      <c r="N168" s="343">
        <f>Incentive!W166</f>
        <v>5</v>
      </c>
      <c r="O168" s="342">
        <f t="shared" si="2"/>
        <v>17.8</v>
      </c>
      <c r="P168" s="56"/>
      <c r="Q168" s="56"/>
      <c r="R168" s="56"/>
      <c r="S168" s="56"/>
      <c r="T168" s="56"/>
      <c r="U168" s="56"/>
      <c r="V168" s="56"/>
      <c r="W168" s="56"/>
      <c r="X168" s="223"/>
      <c r="Y168" s="223"/>
    </row>
    <row r="169" ht="15.75" customHeight="1">
      <c r="A169" s="20">
        <v>153.0</v>
      </c>
      <c r="B169" s="41" t="s">
        <v>483</v>
      </c>
      <c r="C169" s="42" t="s">
        <v>484</v>
      </c>
      <c r="D169" s="43" t="s">
        <v>485</v>
      </c>
      <c r="E169" s="623">
        <v>11.0</v>
      </c>
      <c r="F169" s="624">
        <f t="shared" si="4"/>
        <v>4.4</v>
      </c>
      <c r="G169" s="630">
        <v>6.0</v>
      </c>
      <c r="H169" s="355">
        <f t="shared" si="5"/>
        <v>2.4</v>
      </c>
      <c r="I169" s="41">
        <v>1.0</v>
      </c>
      <c r="J169" s="628">
        <v>2.0</v>
      </c>
      <c r="K169" s="625">
        <v>79.0</v>
      </c>
      <c r="L169" s="310" t="str">
        <f t="shared" si="1"/>
        <v>1</v>
      </c>
      <c r="M169" s="629">
        <f t="shared" si="6"/>
        <v>10.8</v>
      </c>
      <c r="N169" s="343">
        <f>Incentive!W167</f>
        <v>5</v>
      </c>
      <c r="O169" s="342">
        <f t="shared" si="2"/>
        <v>15.8</v>
      </c>
      <c r="P169" s="56"/>
      <c r="Q169" s="56"/>
      <c r="R169" s="56"/>
      <c r="S169" s="56"/>
      <c r="T169" s="56"/>
      <c r="U169" s="56"/>
      <c r="V169" s="56"/>
      <c r="W169" s="56"/>
      <c r="X169" s="223"/>
      <c r="Y169" s="223"/>
    </row>
    <row r="170" ht="15.75" customHeight="1">
      <c r="A170" s="48">
        <v>154.0</v>
      </c>
      <c r="B170" s="41" t="s">
        <v>486</v>
      </c>
      <c r="C170" s="42" t="s">
        <v>487</v>
      </c>
      <c r="D170" s="43" t="s">
        <v>488</v>
      </c>
      <c r="E170" s="623">
        <v>6.0</v>
      </c>
      <c r="F170" s="624">
        <f t="shared" si="4"/>
        <v>2.4</v>
      </c>
      <c r="G170" s="630">
        <v>10.0</v>
      </c>
      <c r="H170" s="355">
        <f t="shared" si="5"/>
        <v>4</v>
      </c>
      <c r="I170" s="41">
        <v>1.0</v>
      </c>
      <c r="J170" s="628">
        <v>2.0</v>
      </c>
      <c r="K170" s="625">
        <v>77.0</v>
      </c>
      <c r="L170" s="310" t="str">
        <f t="shared" si="1"/>
        <v>1</v>
      </c>
      <c r="M170" s="629">
        <f t="shared" si="6"/>
        <v>10.4</v>
      </c>
      <c r="N170" s="343">
        <f>Incentive!W168</f>
        <v>5</v>
      </c>
      <c r="O170" s="342">
        <f t="shared" si="2"/>
        <v>15.4</v>
      </c>
      <c r="P170" s="56"/>
      <c r="Q170" s="56"/>
      <c r="R170" s="56"/>
      <c r="S170" s="56"/>
      <c r="T170" s="56"/>
      <c r="U170" s="56"/>
      <c r="V170" s="56"/>
      <c r="W170" s="56"/>
      <c r="X170" s="223"/>
      <c r="Y170" s="223"/>
    </row>
    <row r="171" ht="15.75" customHeight="1">
      <c r="A171" s="20">
        <v>155.0</v>
      </c>
      <c r="B171" s="41" t="s">
        <v>489</v>
      </c>
      <c r="C171" s="42" t="s">
        <v>490</v>
      </c>
      <c r="D171" s="43" t="s">
        <v>491</v>
      </c>
      <c r="E171" s="623">
        <v>11.0</v>
      </c>
      <c r="F171" s="624">
        <f t="shared" si="4"/>
        <v>4.4</v>
      </c>
      <c r="G171" s="630">
        <v>11.0</v>
      </c>
      <c r="H171" s="355">
        <f t="shared" si="5"/>
        <v>4.4</v>
      </c>
      <c r="I171" s="628">
        <v>2.0</v>
      </c>
      <c r="J171" s="628">
        <v>2.0</v>
      </c>
      <c r="K171" s="625">
        <v>77.0</v>
      </c>
      <c r="L171" s="310" t="str">
        <f t="shared" si="1"/>
        <v>1</v>
      </c>
      <c r="M171" s="629">
        <f t="shared" si="6"/>
        <v>13.8</v>
      </c>
      <c r="N171" s="343">
        <f>Incentive!W169</f>
        <v>1</v>
      </c>
      <c r="O171" s="342">
        <f t="shared" si="2"/>
        <v>14.8</v>
      </c>
      <c r="P171" s="56"/>
      <c r="Q171" s="56"/>
      <c r="R171" s="56"/>
      <c r="S171" s="56"/>
      <c r="T171" s="56"/>
      <c r="U171" s="56"/>
      <c r="V171" s="56"/>
      <c r="W171" s="56"/>
      <c r="X171" s="223"/>
      <c r="Y171" s="223"/>
    </row>
    <row r="172" ht="15.75" customHeight="1">
      <c r="A172" s="48">
        <v>156.0</v>
      </c>
      <c r="B172" s="41" t="s">
        <v>492</v>
      </c>
      <c r="C172" s="42" t="s">
        <v>493</v>
      </c>
      <c r="D172" s="43" t="s">
        <v>494</v>
      </c>
      <c r="E172" s="623">
        <v>10.0</v>
      </c>
      <c r="F172" s="624">
        <f t="shared" si="4"/>
        <v>4</v>
      </c>
      <c r="G172" s="630">
        <v>7.0</v>
      </c>
      <c r="H172" s="355">
        <f t="shared" si="5"/>
        <v>2.8</v>
      </c>
      <c r="I172" s="628">
        <v>1.0</v>
      </c>
      <c r="J172" s="628">
        <v>2.0</v>
      </c>
      <c r="K172" s="625">
        <v>79.0</v>
      </c>
      <c r="L172" s="310" t="str">
        <f t="shared" si="1"/>
        <v>1</v>
      </c>
      <c r="M172" s="629">
        <f t="shared" si="6"/>
        <v>10.8</v>
      </c>
      <c r="N172" s="343">
        <f>Incentive!W170</f>
        <v>3</v>
      </c>
      <c r="O172" s="342">
        <f t="shared" si="2"/>
        <v>13.8</v>
      </c>
      <c r="P172" s="56"/>
      <c r="Q172" s="56"/>
      <c r="R172" s="56"/>
      <c r="S172" s="56"/>
      <c r="T172" s="56"/>
      <c r="U172" s="56"/>
      <c r="V172" s="56"/>
      <c r="W172" s="56"/>
      <c r="X172" s="223"/>
      <c r="Y172" s="223"/>
    </row>
    <row r="173" ht="15.75" customHeight="1">
      <c r="A173" s="20">
        <v>157.0</v>
      </c>
      <c r="B173" s="41" t="s">
        <v>495</v>
      </c>
      <c r="C173" s="42" t="s">
        <v>496</v>
      </c>
      <c r="D173" s="43" t="s">
        <v>497</v>
      </c>
      <c r="E173" s="623">
        <v>0.0</v>
      </c>
      <c r="F173" s="624">
        <f t="shared" si="4"/>
        <v>0</v>
      </c>
      <c r="G173" s="20">
        <v>0.0</v>
      </c>
      <c r="H173" s="355">
        <f t="shared" si="5"/>
        <v>0</v>
      </c>
      <c r="I173" s="20">
        <v>0.0</v>
      </c>
      <c r="J173" s="20">
        <v>0.0</v>
      </c>
      <c r="K173" s="625">
        <v>0.0</v>
      </c>
      <c r="L173" s="310" t="str">
        <f t="shared" si="1"/>
        <v>0</v>
      </c>
      <c r="M173" s="629">
        <f t="shared" si="6"/>
        <v>0</v>
      </c>
      <c r="N173" s="627">
        <v>0.0</v>
      </c>
      <c r="O173" s="342">
        <f t="shared" si="2"/>
        <v>0</v>
      </c>
      <c r="P173" s="56"/>
      <c r="Q173" s="56"/>
      <c r="R173" s="56"/>
      <c r="S173" s="56"/>
      <c r="T173" s="56"/>
      <c r="U173" s="56"/>
      <c r="V173" s="56"/>
      <c r="W173" s="56"/>
      <c r="X173" s="223"/>
      <c r="Y173" s="223"/>
    </row>
    <row r="174" ht="15.75" customHeight="1">
      <c r="A174" s="48">
        <v>158.0</v>
      </c>
      <c r="B174" s="41" t="s">
        <v>498</v>
      </c>
      <c r="C174" s="42" t="s">
        <v>499</v>
      </c>
      <c r="D174" s="43" t="s">
        <v>500</v>
      </c>
      <c r="E174" s="623">
        <v>0.0</v>
      </c>
      <c r="F174" s="624">
        <f t="shared" si="4"/>
        <v>0</v>
      </c>
      <c r="G174" s="20">
        <v>0.0</v>
      </c>
      <c r="H174" s="355">
        <f t="shared" si="5"/>
        <v>0</v>
      </c>
      <c r="I174" s="20">
        <v>0.0</v>
      </c>
      <c r="J174" s="20">
        <v>0.0</v>
      </c>
      <c r="K174" s="625">
        <v>0.0</v>
      </c>
      <c r="L174" s="310" t="str">
        <f t="shared" si="1"/>
        <v>0</v>
      </c>
      <c r="M174" s="629">
        <f t="shared" si="6"/>
        <v>0</v>
      </c>
      <c r="N174" s="627">
        <v>0.0</v>
      </c>
      <c r="O174" s="342">
        <f t="shared" si="2"/>
        <v>0</v>
      </c>
      <c r="P174" s="56"/>
      <c r="Q174" s="56"/>
      <c r="R174" s="56"/>
      <c r="S174" s="56"/>
      <c r="T174" s="56"/>
      <c r="U174" s="56"/>
      <c r="V174" s="56"/>
      <c r="W174" s="56"/>
      <c r="X174" s="223"/>
      <c r="Y174" s="223"/>
    </row>
    <row r="175" ht="15.75" customHeight="1">
      <c r="A175" s="20">
        <v>159.0</v>
      </c>
      <c r="B175" s="41" t="s">
        <v>501</v>
      </c>
      <c r="C175" s="42" t="s">
        <v>502</v>
      </c>
      <c r="D175" s="43" t="s">
        <v>503</v>
      </c>
      <c r="E175" s="525">
        <v>8.0</v>
      </c>
      <c r="F175" s="632">
        <f t="shared" si="4"/>
        <v>3.2</v>
      </c>
      <c r="G175" s="20">
        <v>10.0</v>
      </c>
      <c r="H175" s="355">
        <f t="shared" si="5"/>
        <v>4</v>
      </c>
      <c r="I175" s="20">
        <v>2.0</v>
      </c>
      <c r="J175" s="20">
        <v>2.0</v>
      </c>
      <c r="K175" s="625">
        <v>87.78</v>
      </c>
      <c r="L175" s="310" t="str">
        <f t="shared" si="1"/>
        <v>2</v>
      </c>
      <c r="M175" s="633">
        <f t="shared" si="6"/>
        <v>13.2</v>
      </c>
      <c r="N175" s="343" t="str">
        <f>Incentive!W173</f>
        <v/>
      </c>
      <c r="O175" s="342">
        <f t="shared" si="2"/>
        <v>13.2</v>
      </c>
      <c r="P175" s="56"/>
      <c r="Q175" s="56"/>
      <c r="R175" s="56"/>
      <c r="S175" s="56"/>
      <c r="T175" s="56"/>
      <c r="U175" s="56"/>
      <c r="V175" s="56"/>
      <c r="W175" s="56"/>
      <c r="X175" s="223"/>
      <c r="Y175" s="223"/>
    </row>
    <row r="176" ht="15.75" customHeight="1">
      <c r="A176" s="48">
        <v>160.0</v>
      </c>
      <c r="B176" s="41" t="s">
        <v>504</v>
      </c>
      <c r="C176" s="35" t="s">
        <v>505</v>
      </c>
      <c r="D176" s="36" t="s">
        <v>506</v>
      </c>
      <c r="E176" s="20">
        <v>0.0</v>
      </c>
      <c r="F176" s="632">
        <f t="shared" si="4"/>
        <v>0</v>
      </c>
      <c r="G176" s="20">
        <v>0.0</v>
      </c>
      <c r="H176" s="355">
        <f t="shared" si="5"/>
        <v>0</v>
      </c>
      <c r="I176" s="20">
        <v>0.0</v>
      </c>
      <c r="J176" s="20">
        <v>0.0</v>
      </c>
      <c r="K176" s="48"/>
      <c r="L176" s="310" t="str">
        <f t="shared" si="1"/>
        <v>0</v>
      </c>
      <c r="M176" s="633">
        <f t="shared" si="6"/>
        <v>0</v>
      </c>
      <c r="N176" s="343" t="str">
        <f>Incentive!W174</f>
        <v/>
      </c>
      <c r="O176" s="342">
        <f t="shared" si="2"/>
        <v>0</v>
      </c>
      <c r="P176" s="56"/>
      <c r="Q176" s="56"/>
      <c r="R176" s="56"/>
      <c r="S176" s="56"/>
      <c r="T176" s="56"/>
      <c r="U176" s="56"/>
      <c r="V176" s="56"/>
      <c r="W176" s="56"/>
      <c r="X176" s="223"/>
      <c r="Y176" s="223"/>
    </row>
    <row r="177" ht="15.75" customHeight="1">
      <c r="A177" s="20">
        <v>161.0</v>
      </c>
      <c r="B177" s="41" t="s">
        <v>507</v>
      </c>
      <c r="C177" s="35" t="s">
        <v>508</v>
      </c>
      <c r="D177" s="36" t="s">
        <v>509</v>
      </c>
      <c r="E177" s="20">
        <v>0.0</v>
      </c>
      <c r="F177" s="632">
        <f t="shared" si="4"/>
        <v>0</v>
      </c>
      <c r="G177" s="20">
        <v>0.0</v>
      </c>
      <c r="H177" s="355">
        <f t="shared" si="5"/>
        <v>0</v>
      </c>
      <c r="I177" s="20">
        <v>0.0</v>
      </c>
      <c r="J177" s="20">
        <v>0.0</v>
      </c>
      <c r="K177" s="48"/>
      <c r="L177" s="310" t="str">
        <f t="shared" si="1"/>
        <v>0</v>
      </c>
      <c r="M177" s="633">
        <f t="shared" si="6"/>
        <v>0</v>
      </c>
      <c r="N177" s="343" t="str">
        <f>Incentive!W175</f>
        <v/>
      </c>
      <c r="O177" s="342">
        <f t="shared" si="2"/>
        <v>0</v>
      </c>
      <c r="P177" s="56"/>
      <c r="Q177" s="56"/>
      <c r="R177" s="56"/>
      <c r="S177" s="56"/>
      <c r="T177" s="56"/>
      <c r="U177" s="56"/>
      <c r="V177" s="56"/>
      <c r="W177" s="56"/>
      <c r="X177" s="223"/>
      <c r="Y177" s="223"/>
    </row>
    <row r="178" ht="15.75" customHeight="1">
      <c r="A178" s="48">
        <v>162.0</v>
      </c>
      <c r="B178" s="41" t="s">
        <v>510</v>
      </c>
      <c r="C178" s="35" t="s">
        <v>511</v>
      </c>
      <c r="D178" s="36" t="s">
        <v>512</v>
      </c>
      <c r="E178" s="20">
        <v>7.0</v>
      </c>
      <c r="F178" s="632">
        <f t="shared" si="4"/>
        <v>2.8</v>
      </c>
      <c r="G178" s="20">
        <v>12.0</v>
      </c>
      <c r="H178" s="355">
        <f t="shared" si="5"/>
        <v>4.8</v>
      </c>
      <c r="I178" s="20">
        <v>2.0</v>
      </c>
      <c r="J178" s="20">
        <v>2.0</v>
      </c>
      <c r="K178" s="20">
        <v>100.0</v>
      </c>
      <c r="L178" s="310" t="str">
        <f t="shared" si="1"/>
        <v>4</v>
      </c>
      <c r="M178" s="633">
        <f t="shared" si="6"/>
        <v>15.6</v>
      </c>
      <c r="N178" s="343" t="str">
        <f>Incentive!W176</f>
        <v/>
      </c>
      <c r="O178" s="342">
        <f t="shared" si="2"/>
        <v>15.6</v>
      </c>
      <c r="P178" s="56"/>
      <c r="Q178" s="56"/>
      <c r="R178" s="56"/>
      <c r="S178" s="56"/>
      <c r="T178" s="56"/>
      <c r="U178" s="56"/>
      <c r="V178" s="56"/>
      <c r="W178" s="56"/>
      <c r="X178" s="223"/>
      <c r="Y178" s="223"/>
    </row>
    <row r="179" ht="15.75" customHeight="1">
      <c r="A179" s="20">
        <v>163.0</v>
      </c>
      <c r="B179" s="41" t="s">
        <v>513</v>
      </c>
      <c r="C179" s="35" t="s">
        <v>514</v>
      </c>
      <c r="D179" s="36" t="s">
        <v>515</v>
      </c>
      <c r="E179" s="20">
        <v>4.0</v>
      </c>
      <c r="F179" s="632">
        <f t="shared" si="4"/>
        <v>1.6</v>
      </c>
      <c r="G179" s="20">
        <v>8.0</v>
      </c>
      <c r="H179" s="355">
        <f t="shared" si="5"/>
        <v>3.2</v>
      </c>
      <c r="I179" s="20">
        <v>2.0</v>
      </c>
      <c r="J179" s="20">
        <v>2.0</v>
      </c>
      <c r="K179" s="20">
        <v>100.0</v>
      </c>
      <c r="L179" s="310" t="str">
        <f t="shared" si="1"/>
        <v>4</v>
      </c>
      <c r="M179" s="633">
        <f t="shared" si="6"/>
        <v>12.8</v>
      </c>
      <c r="N179" s="343" t="str">
        <f>Incentive!W177</f>
        <v/>
      </c>
      <c r="O179" s="342">
        <f t="shared" si="2"/>
        <v>12.8</v>
      </c>
      <c r="P179" s="56"/>
      <c r="Q179" s="56"/>
      <c r="R179" s="56"/>
      <c r="S179" s="56"/>
      <c r="T179" s="56"/>
      <c r="U179" s="56"/>
      <c r="V179" s="56"/>
      <c r="W179" s="56"/>
      <c r="X179" s="223"/>
      <c r="Y179" s="223"/>
    </row>
    <row r="180" ht="15.75" customHeight="1">
      <c r="A180" s="48">
        <v>164.0</v>
      </c>
      <c r="B180" s="41" t="s">
        <v>516</v>
      </c>
      <c r="C180" s="35" t="s">
        <v>517</v>
      </c>
      <c r="D180" s="36" t="s">
        <v>518</v>
      </c>
      <c r="E180" s="20">
        <v>0.0</v>
      </c>
      <c r="F180" s="632">
        <f t="shared" si="4"/>
        <v>0</v>
      </c>
      <c r="G180" s="20">
        <v>0.0</v>
      </c>
      <c r="H180" s="355">
        <f t="shared" si="5"/>
        <v>0</v>
      </c>
      <c r="I180" s="20">
        <v>0.0</v>
      </c>
      <c r="J180" s="20">
        <v>0.0</v>
      </c>
      <c r="K180" s="48"/>
      <c r="L180" s="310" t="str">
        <f t="shared" si="1"/>
        <v>0</v>
      </c>
      <c r="M180" s="633">
        <f t="shared" si="6"/>
        <v>0</v>
      </c>
      <c r="N180" s="343" t="str">
        <f>Incentive!W178</f>
        <v/>
      </c>
      <c r="O180" s="342">
        <f t="shared" si="2"/>
        <v>0</v>
      </c>
      <c r="P180" s="56"/>
      <c r="Q180" s="56"/>
      <c r="R180" s="56"/>
      <c r="S180" s="56"/>
      <c r="T180" s="56"/>
      <c r="U180" s="56"/>
      <c r="V180" s="56"/>
      <c r="W180" s="56"/>
      <c r="X180" s="223"/>
      <c r="Y180" s="223"/>
    </row>
    <row r="181" ht="15.75" customHeight="1">
      <c r="A181" s="20">
        <v>165.0</v>
      </c>
      <c r="B181" s="41" t="s">
        <v>519</v>
      </c>
      <c r="C181" s="35" t="s">
        <v>520</v>
      </c>
      <c r="D181" s="36" t="s">
        <v>521</v>
      </c>
      <c r="E181" s="20">
        <v>0.0</v>
      </c>
      <c r="F181" s="632">
        <f t="shared" si="4"/>
        <v>0</v>
      </c>
      <c r="G181" s="20">
        <v>0.0</v>
      </c>
      <c r="H181" s="355">
        <f t="shared" si="5"/>
        <v>0</v>
      </c>
      <c r="I181" s="20">
        <v>0.0</v>
      </c>
      <c r="J181" s="20">
        <v>0.0</v>
      </c>
      <c r="K181" s="48"/>
      <c r="L181" s="310" t="str">
        <f t="shared" si="1"/>
        <v>0</v>
      </c>
      <c r="M181" s="633">
        <f t="shared" si="6"/>
        <v>0</v>
      </c>
      <c r="N181" s="343" t="str">
        <f>Incentive!W179</f>
        <v/>
      </c>
      <c r="O181" s="342">
        <f t="shared" si="2"/>
        <v>0</v>
      </c>
      <c r="P181" s="56"/>
      <c r="Q181" s="56"/>
      <c r="R181" s="56"/>
      <c r="S181" s="56"/>
      <c r="T181" s="56"/>
      <c r="U181" s="56"/>
      <c r="V181" s="56"/>
      <c r="W181" s="56"/>
      <c r="X181" s="223"/>
      <c r="Y181" s="223"/>
    </row>
    <row r="182" ht="15.75" customHeight="1">
      <c r="A182" s="48">
        <v>166.0</v>
      </c>
      <c r="B182" s="41" t="s">
        <v>522</v>
      </c>
      <c r="C182" s="35" t="s">
        <v>523</v>
      </c>
      <c r="D182" s="36" t="s">
        <v>524</v>
      </c>
      <c r="E182" s="20">
        <v>10.0</v>
      </c>
      <c r="F182" s="632">
        <f t="shared" si="4"/>
        <v>4</v>
      </c>
      <c r="G182" s="20">
        <v>9.0</v>
      </c>
      <c r="H182" s="355">
        <f t="shared" si="5"/>
        <v>3.6</v>
      </c>
      <c r="I182" s="20">
        <v>2.0</v>
      </c>
      <c r="J182" s="20">
        <v>2.0</v>
      </c>
      <c r="K182" s="20">
        <v>100.0</v>
      </c>
      <c r="L182" s="310" t="str">
        <f t="shared" si="1"/>
        <v>4</v>
      </c>
      <c r="M182" s="633">
        <f t="shared" si="6"/>
        <v>15.6</v>
      </c>
      <c r="N182" s="343" t="str">
        <f>Incentive!W180</f>
        <v/>
      </c>
      <c r="O182" s="342">
        <f t="shared" si="2"/>
        <v>15.6</v>
      </c>
      <c r="P182" s="56"/>
      <c r="Q182" s="56"/>
      <c r="R182" s="56"/>
      <c r="S182" s="56"/>
      <c r="T182" s="56"/>
      <c r="U182" s="56"/>
      <c r="V182" s="56"/>
      <c r="W182" s="56"/>
      <c r="X182" s="223"/>
      <c r="Y182" s="223"/>
    </row>
    <row r="183" ht="15.75" customHeight="1">
      <c r="A183" s="20">
        <v>167.0</v>
      </c>
      <c r="B183" s="41" t="s">
        <v>525</v>
      </c>
      <c r="C183" s="35" t="s">
        <v>526</v>
      </c>
      <c r="D183" s="36" t="s">
        <v>527</v>
      </c>
      <c r="E183" s="561">
        <v>8.0</v>
      </c>
      <c r="F183" s="632">
        <f t="shared" si="4"/>
        <v>3.2</v>
      </c>
      <c r="G183" s="20">
        <v>9.0</v>
      </c>
      <c r="H183" s="355">
        <f t="shared" si="5"/>
        <v>3.6</v>
      </c>
      <c r="I183" s="20">
        <v>2.0</v>
      </c>
      <c r="J183" s="20">
        <v>2.0</v>
      </c>
      <c r="K183" s="20">
        <v>100.0</v>
      </c>
      <c r="L183" s="310" t="str">
        <f t="shared" si="1"/>
        <v>4</v>
      </c>
      <c r="M183" s="633">
        <f t="shared" si="6"/>
        <v>14.8</v>
      </c>
      <c r="N183" s="343">
        <f>Incentive!W181</f>
        <v>3</v>
      </c>
      <c r="O183" s="342">
        <f t="shared" si="2"/>
        <v>17.8</v>
      </c>
      <c r="P183" s="56"/>
      <c r="Q183" s="56"/>
      <c r="R183" s="56"/>
      <c r="S183" s="56"/>
      <c r="T183" s="56"/>
      <c r="U183" s="56"/>
      <c r="V183" s="56"/>
      <c r="W183" s="56"/>
      <c r="X183" s="223"/>
      <c r="Y183" s="223"/>
    </row>
    <row r="184" ht="15.75" customHeight="1">
      <c r="A184" s="48">
        <v>168.0</v>
      </c>
      <c r="B184" s="41" t="s">
        <v>528</v>
      </c>
      <c r="C184" s="35" t="s">
        <v>529</v>
      </c>
      <c r="D184" s="36" t="s">
        <v>530</v>
      </c>
      <c r="E184" s="562">
        <v>0.0</v>
      </c>
      <c r="F184" s="632">
        <f t="shared" si="4"/>
        <v>0</v>
      </c>
      <c r="G184" s="20">
        <v>0.0</v>
      </c>
      <c r="H184" s="355">
        <f t="shared" si="5"/>
        <v>0</v>
      </c>
      <c r="I184" s="20">
        <v>0.0</v>
      </c>
      <c r="J184" s="20">
        <v>0.0</v>
      </c>
      <c r="K184" s="48"/>
      <c r="L184" s="310" t="str">
        <f t="shared" si="1"/>
        <v>0</v>
      </c>
      <c r="M184" s="633">
        <f t="shared" si="6"/>
        <v>0</v>
      </c>
      <c r="N184" s="343" t="str">
        <f>Incentive!W182</f>
        <v/>
      </c>
      <c r="O184" s="342">
        <f t="shared" si="2"/>
        <v>0</v>
      </c>
      <c r="P184" s="56"/>
      <c r="Q184" s="56"/>
      <c r="R184" s="56"/>
      <c r="S184" s="56"/>
      <c r="T184" s="56"/>
      <c r="U184" s="56"/>
      <c r="V184" s="56"/>
      <c r="W184" s="56"/>
      <c r="X184" s="223"/>
      <c r="Y184" s="223"/>
    </row>
    <row r="185" ht="15.75" customHeight="1">
      <c r="A185" s="20">
        <v>169.0</v>
      </c>
      <c r="B185" s="41" t="s">
        <v>531</v>
      </c>
      <c r="C185" s="35" t="s">
        <v>532</v>
      </c>
      <c r="D185" s="36" t="s">
        <v>533</v>
      </c>
      <c r="E185" s="561">
        <v>3.0</v>
      </c>
      <c r="F185" s="632">
        <f t="shared" si="4"/>
        <v>1.2</v>
      </c>
      <c r="G185" s="20">
        <v>5.0</v>
      </c>
      <c r="H185" s="355">
        <f t="shared" si="5"/>
        <v>2</v>
      </c>
      <c r="I185" s="20">
        <v>2.0</v>
      </c>
      <c r="J185" s="20">
        <v>2.0</v>
      </c>
      <c r="K185" s="20">
        <v>100.0</v>
      </c>
      <c r="L185" s="310" t="str">
        <f t="shared" si="1"/>
        <v>4</v>
      </c>
      <c r="M185" s="633">
        <f t="shared" si="6"/>
        <v>11.2</v>
      </c>
      <c r="N185" s="343">
        <f>Incentive!W183</f>
        <v>3</v>
      </c>
      <c r="O185" s="342">
        <f t="shared" si="2"/>
        <v>14.2</v>
      </c>
      <c r="P185" s="56"/>
      <c r="Q185" s="56"/>
      <c r="R185" s="56"/>
      <c r="S185" s="56"/>
      <c r="T185" s="56"/>
      <c r="U185" s="56"/>
      <c r="V185" s="56"/>
      <c r="W185" s="56"/>
      <c r="X185" s="223"/>
      <c r="Y185" s="223"/>
    </row>
    <row r="186" ht="15.75" customHeight="1">
      <c r="A186" s="48">
        <v>170.0</v>
      </c>
      <c r="B186" s="41" t="s">
        <v>534</v>
      </c>
      <c r="C186" s="35" t="s">
        <v>535</v>
      </c>
      <c r="D186" s="36" t="s">
        <v>536</v>
      </c>
      <c r="E186" s="562">
        <v>0.0</v>
      </c>
      <c r="F186" s="632">
        <f t="shared" si="4"/>
        <v>0</v>
      </c>
      <c r="G186" s="20">
        <v>0.0</v>
      </c>
      <c r="H186" s="355">
        <f t="shared" si="5"/>
        <v>0</v>
      </c>
      <c r="I186" s="20">
        <v>0.0</v>
      </c>
      <c r="J186" s="20">
        <v>0.0</v>
      </c>
      <c r="K186" s="48"/>
      <c r="L186" s="310" t="str">
        <f t="shared" si="1"/>
        <v>0</v>
      </c>
      <c r="M186" s="633">
        <f t="shared" si="6"/>
        <v>0</v>
      </c>
      <c r="N186" s="343" t="str">
        <f>Incentive!W184</f>
        <v/>
      </c>
      <c r="O186" s="342">
        <f t="shared" si="2"/>
        <v>0</v>
      </c>
      <c r="P186" s="56"/>
      <c r="Q186" s="56"/>
      <c r="R186" s="56"/>
      <c r="S186" s="56"/>
      <c r="T186" s="56"/>
      <c r="U186" s="56"/>
      <c r="V186" s="56"/>
      <c r="W186" s="56"/>
      <c r="X186" s="223"/>
      <c r="Y186" s="223"/>
    </row>
    <row r="187" ht="15.75" customHeight="1">
      <c r="A187" s="20">
        <v>171.0</v>
      </c>
      <c r="B187" s="41" t="s">
        <v>537</v>
      </c>
      <c r="C187" s="35" t="s">
        <v>538</v>
      </c>
      <c r="D187" s="36" t="s">
        <v>539</v>
      </c>
      <c r="E187" s="20">
        <v>0.0</v>
      </c>
      <c r="F187" s="632">
        <f t="shared" si="4"/>
        <v>0</v>
      </c>
      <c r="G187" s="20">
        <v>0.0</v>
      </c>
      <c r="H187" s="355">
        <f t="shared" si="5"/>
        <v>0</v>
      </c>
      <c r="I187" s="20">
        <v>0.0</v>
      </c>
      <c r="J187" s="20">
        <v>0.0</v>
      </c>
      <c r="K187" s="48"/>
      <c r="L187" s="310" t="str">
        <f t="shared" si="1"/>
        <v>0</v>
      </c>
      <c r="M187" s="633">
        <f t="shared" si="6"/>
        <v>0</v>
      </c>
      <c r="N187" s="343">
        <f>Incentive!W185</f>
        <v>3</v>
      </c>
      <c r="O187" s="342">
        <f t="shared" si="2"/>
        <v>3</v>
      </c>
      <c r="P187" s="56"/>
      <c r="Q187" s="56"/>
      <c r="R187" s="56"/>
      <c r="S187" s="56"/>
      <c r="T187" s="56"/>
      <c r="U187" s="56"/>
      <c r="V187" s="56"/>
      <c r="W187" s="56"/>
      <c r="X187" s="223"/>
      <c r="Y187" s="223"/>
    </row>
    <row r="188" ht="15.75" customHeight="1">
      <c r="A188" s="56"/>
      <c r="B188" s="244"/>
      <c r="C188" s="244"/>
      <c r="D188" s="238"/>
      <c r="E188" s="56"/>
      <c r="F188" s="364"/>
      <c r="G188" s="56"/>
      <c r="H188" s="569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223"/>
      <c r="Y188" s="223"/>
    </row>
    <row r="189" ht="15.75" customHeight="1">
      <c r="A189" s="56"/>
      <c r="B189" s="244"/>
      <c r="C189" s="244"/>
      <c r="D189" s="238"/>
      <c r="E189" s="56"/>
      <c r="F189" s="364"/>
      <c r="G189" s="56"/>
      <c r="H189" s="569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223"/>
      <c r="Y189" s="223"/>
    </row>
    <row r="190" ht="15.75" customHeight="1">
      <c r="A190" s="56"/>
      <c r="B190" s="244"/>
      <c r="C190" s="244"/>
      <c r="D190" s="238"/>
      <c r="E190" s="56"/>
      <c r="F190" s="364"/>
      <c r="G190" s="56"/>
      <c r="H190" s="569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223"/>
      <c r="Y190" s="223"/>
    </row>
    <row r="191" ht="15.75" customHeight="1">
      <c r="A191" s="56"/>
      <c r="B191" s="365" t="s">
        <v>810</v>
      </c>
      <c r="C191" s="59"/>
      <c r="D191" s="238">
        <f>COUNTIF(O15:O22,"=22")</f>
        <v>0</v>
      </c>
      <c r="E191" s="56"/>
      <c r="F191" s="364"/>
      <c r="G191" s="56"/>
      <c r="H191" s="569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223"/>
      <c r="Y191" s="223"/>
    </row>
    <row r="192" ht="15.75" customHeight="1">
      <c r="A192" s="56"/>
      <c r="B192" s="365" t="s">
        <v>811</v>
      </c>
      <c r="C192" s="59"/>
      <c r="D192" s="244">
        <f>COUNTIF(O15:O22,"=23")</f>
        <v>0</v>
      </c>
      <c r="E192" s="56"/>
      <c r="F192" s="364"/>
      <c r="H192" s="569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223"/>
      <c r="Y192" s="223"/>
    </row>
    <row r="193" ht="15.75" customHeight="1">
      <c r="A193" s="56"/>
      <c r="B193" s="365" t="s">
        <v>812</v>
      </c>
      <c r="C193" s="59"/>
      <c r="D193" s="244">
        <f>COUNTIF(O15:O22,"=24")</f>
        <v>0</v>
      </c>
      <c r="E193" s="56"/>
      <c r="F193" s="364"/>
      <c r="H193" s="569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223"/>
      <c r="Y193" s="223"/>
    </row>
    <row r="194" ht="15.75" customHeight="1">
      <c r="A194" s="56"/>
      <c r="B194" s="365" t="s">
        <v>813</v>
      </c>
      <c r="C194" s="59"/>
      <c r="D194" s="238">
        <f>COUNTIF(O15:O22,"=25")</f>
        <v>0</v>
      </c>
      <c r="E194" s="56"/>
      <c r="F194" s="364"/>
      <c r="H194" s="569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223"/>
      <c r="Y194" s="223"/>
    </row>
    <row r="195" ht="15.75" customHeight="1">
      <c r="A195" s="56"/>
      <c r="B195" s="365" t="s">
        <v>814</v>
      </c>
      <c r="C195" s="59"/>
      <c r="D195" s="244">
        <f>COUNTIF(O15:O22,"=26")</f>
        <v>0</v>
      </c>
      <c r="E195" s="56"/>
      <c r="F195" s="364"/>
      <c r="G195" s="56"/>
      <c r="H195" s="569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223"/>
      <c r="Y195" s="223"/>
    </row>
    <row r="196" ht="15.75" customHeight="1">
      <c r="A196" s="56"/>
      <c r="B196" s="365" t="s">
        <v>815</v>
      </c>
      <c r="C196" s="59"/>
      <c r="D196" s="238">
        <f>COUNTIF(O15:O22,"=27")</f>
        <v>0</v>
      </c>
      <c r="E196" s="56"/>
      <c r="F196" s="364"/>
      <c r="G196" s="56"/>
      <c r="H196" s="569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223"/>
      <c r="Y196" s="223"/>
    </row>
    <row r="197" ht="15.75" customHeight="1">
      <c r="A197" s="56"/>
      <c r="B197" s="365" t="s">
        <v>816</v>
      </c>
      <c r="C197" s="59"/>
      <c r="D197" s="238">
        <f>COUNTIF(O15:O22,"=28")</f>
        <v>0</v>
      </c>
      <c r="E197" s="56"/>
      <c r="F197" s="364"/>
      <c r="G197" s="56"/>
      <c r="H197" s="569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223"/>
      <c r="Y197" s="223"/>
    </row>
    <row r="198" ht="15.75" customHeight="1">
      <c r="A198" s="56"/>
      <c r="B198" s="365" t="s">
        <v>817</v>
      </c>
      <c r="C198" s="59"/>
      <c r="D198" s="238">
        <f>COUNTIF(O15:O22,"=29")</f>
        <v>0</v>
      </c>
      <c r="E198" s="56"/>
      <c r="F198" s="364"/>
      <c r="G198" s="56"/>
      <c r="H198" s="569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223"/>
      <c r="Y198" s="223"/>
    </row>
    <row r="199" ht="15.75" customHeight="1">
      <c r="A199" s="56"/>
      <c r="B199" s="365" t="s">
        <v>818</v>
      </c>
      <c r="C199" s="59"/>
      <c r="D199" s="244">
        <f>COUNTIF(O15:O22,"=30")</f>
        <v>0</v>
      </c>
      <c r="E199" s="56"/>
      <c r="F199" s="364"/>
      <c r="G199" s="56"/>
      <c r="H199" s="569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223"/>
      <c r="Y199" s="223"/>
    </row>
    <row r="200" ht="15.75" customHeight="1">
      <c r="A200" s="56"/>
      <c r="B200" s="365" t="s">
        <v>819</v>
      </c>
      <c r="C200" s="59"/>
      <c r="D200" s="238">
        <f>COUNTIF(O15:O22,"=31")</f>
        <v>0</v>
      </c>
      <c r="E200" s="56"/>
      <c r="F200" s="364"/>
      <c r="G200" s="56"/>
      <c r="H200" s="569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223"/>
      <c r="Y200" s="223"/>
    </row>
    <row r="201" ht="15.75" customHeight="1">
      <c r="A201" s="56"/>
      <c r="B201" s="365" t="s">
        <v>820</v>
      </c>
      <c r="C201" s="59"/>
      <c r="D201" s="244">
        <f>COUNTIF(O15:O22,"=32")</f>
        <v>1</v>
      </c>
      <c r="E201" s="56"/>
      <c r="F201" s="364"/>
      <c r="G201" s="56"/>
      <c r="H201" s="569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223"/>
      <c r="Y201" s="223"/>
    </row>
    <row r="202" ht="15.75" customHeight="1">
      <c r="A202" s="56"/>
      <c r="B202" s="365" t="s">
        <v>820</v>
      </c>
      <c r="C202" s="59"/>
      <c r="D202" s="238">
        <f>COUNTIF(O15:O22,"=33")</f>
        <v>0</v>
      </c>
      <c r="E202" s="56"/>
      <c r="F202" s="364"/>
      <c r="G202" s="56"/>
      <c r="H202" s="569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223"/>
      <c r="Y202" s="223"/>
    </row>
    <row r="203" ht="15.75" customHeight="1">
      <c r="A203" s="56"/>
      <c r="B203" s="365" t="s">
        <v>821</v>
      </c>
      <c r="C203" s="59"/>
      <c r="D203" s="238">
        <f>COUNTIF(O15:O22,"=34")</f>
        <v>0</v>
      </c>
      <c r="E203" s="56"/>
      <c r="F203" s="364"/>
      <c r="G203" s="56"/>
      <c r="H203" s="569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223"/>
      <c r="Y203" s="223"/>
    </row>
    <row r="204" ht="15.75" customHeight="1">
      <c r="A204" s="56"/>
      <c r="B204" s="365" t="s">
        <v>822</v>
      </c>
      <c r="C204" s="59"/>
      <c r="D204" s="238">
        <f>COUNTIF(O15:O22,"=35")</f>
        <v>0</v>
      </c>
      <c r="E204" s="56"/>
      <c r="F204" s="364"/>
      <c r="G204" s="56"/>
      <c r="H204" s="569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223"/>
      <c r="Y204" s="223"/>
    </row>
    <row r="205" ht="15.75" customHeight="1">
      <c r="A205" s="56"/>
      <c r="B205" s="365" t="s">
        <v>823</v>
      </c>
      <c r="C205" s="59"/>
      <c r="D205" s="238">
        <f>COUNTIF(O15:O22,"=21")</f>
        <v>0</v>
      </c>
      <c r="E205" s="56"/>
      <c r="F205" s="364"/>
      <c r="G205" s="56"/>
      <c r="H205" s="569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223"/>
      <c r="Y205" s="223"/>
    </row>
    <row r="206" ht="15.75" customHeight="1">
      <c r="A206" s="56"/>
      <c r="B206" s="365" t="s">
        <v>824</v>
      </c>
      <c r="C206" s="59"/>
      <c r="D206" s="238">
        <f>COUNTIF(O15:O22,"=36")</f>
        <v>0</v>
      </c>
      <c r="E206" s="56"/>
      <c r="F206" s="364"/>
      <c r="G206" s="56"/>
      <c r="H206" s="569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223"/>
      <c r="Y206" s="223"/>
    </row>
    <row r="207" ht="15.75" customHeight="1">
      <c r="A207" s="56"/>
      <c r="B207" s="365" t="s">
        <v>825</v>
      </c>
      <c r="C207" s="59"/>
      <c r="D207" s="238">
        <f>COUNTIF(O15:O22,"=37")</f>
        <v>0</v>
      </c>
      <c r="E207" s="56"/>
      <c r="F207" s="364"/>
      <c r="G207" s="56"/>
      <c r="H207" s="569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223"/>
      <c r="Y207" s="223"/>
    </row>
    <row r="208" ht="15.75" customHeight="1">
      <c r="A208" s="56"/>
      <c r="B208" s="365" t="s">
        <v>826</v>
      </c>
      <c r="C208" s="59"/>
      <c r="D208" s="238">
        <f>COUNTIF(O15:O22,"=21")</f>
        <v>0</v>
      </c>
      <c r="E208" s="56"/>
      <c r="F208" s="364"/>
      <c r="G208" s="56"/>
      <c r="H208" s="569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223"/>
      <c r="Y208" s="223"/>
    </row>
    <row r="209" ht="15.75" customHeight="1">
      <c r="A209" s="56"/>
      <c r="B209" s="365" t="s">
        <v>827</v>
      </c>
      <c r="C209" s="59"/>
      <c r="D209" s="238">
        <f>COUNTIF(O15:O22,"=38")</f>
        <v>0</v>
      </c>
      <c r="E209" s="56"/>
      <c r="F209" s="364"/>
      <c r="G209" s="56"/>
      <c r="H209" s="569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223"/>
      <c r="Y209" s="223"/>
    </row>
    <row r="210" ht="15.75" customHeight="1">
      <c r="A210" s="56"/>
      <c r="B210" s="365" t="s">
        <v>560</v>
      </c>
      <c r="C210" s="59"/>
      <c r="D210" s="48">
        <f>SUM(D188:D209)</f>
        <v>1</v>
      </c>
      <c r="E210" s="56"/>
      <c r="F210" s="364"/>
      <c r="G210" s="56"/>
      <c r="H210" s="569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223"/>
      <c r="Y210" s="223"/>
    </row>
    <row r="211" ht="15.75" customHeight="1">
      <c r="A211" s="1"/>
      <c r="B211" s="1"/>
      <c r="F211" s="366"/>
      <c r="H211" s="634"/>
      <c r="K211" s="57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ht="15.75" customHeight="1">
      <c r="A212" s="1"/>
      <c r="B212" s="1"/>
      <c r="C212" s="1"/>
      <c r="D212" s="1"/>
      <c r="E212" s="1"/>
      <c r="F212" s="3"/>
      <c r="G212" s="1"/>
      <c r="H212" s="615"/>
      <c r="I212" s="1"/>
      <c r="J212" s="1"/>
      <c r="K212" s="2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ht="15.75" customHeight="1">
      <c r="A213" s="1"/>
      <c r="B213" s="1"/>
      <c r="C213" s="1"/>
      <c r="D213" s="1"/>
      <c r="E213" s="1"/>
      <c r="F213" s="3"/>
      <c r="G213" s="1"/>
      <c r="H213" s="615"/>
      <c r="I213" s="1"/>
      <c r="J213" s="1"/>
      <c r="K213" s="2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ht="15.75" customHeight="1">
      <c r="A214" s="1"/>
      <c r="B214" s="1"/>
      <c r="C214" s="1"/>
      <c r="D214" s="1"/>
      <c r="E214" s="1"/>
      <c r="F214" s="3"/>
      <c r="G214" s="1"/>
      <c r="H214" s="615"/>
      <c r="I214" s="1"/>
      <c r="J214" s="1"/>
      <c r="K214" s="2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ht="15.75" customHeight="1">
      <c r="A215" s="1"/>
      <c r="B215" s="1"/>
      <c r="C215" s="1"/>
      <c r="D215" s="1"/>
      <c r="E215" s="1"/>
      <c r="F215" s="3"/>
      <c r="G215" s="1"/>
      <c r="H215" s="615"/>
      <c r="I215" s="1"/>
      <c r="J215" s="1"/>
      <c r="K215" s="2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ht="15.75" customHeight="1">
      <c r="A216" s="7"/>
      <c r="B216" s="7"/>
      <c r="C216" s="63" t="s">
        <v>828</v>
      </c>
      <c r="D216" s="7"/>
      <c r="E216" s="7"/>
      <c r="F216" s="301"/>
      <c r="G216" s="7"/>
      <c r="H216" s="617"/>
      <c r="I216" s="63" t="s">
        <v>562</v>
      </c>
      <c r="J216" s="7"/>
      <c r="K216" s="8"/>
      <c r="L216" s="7"/>
      <c r="M216" s="63" t="s">
        <v>563</v>
      </c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368"/>
      <c r="Y216" s="368"/>
    </row>
    <row r="217" ht="15.75" customHeight="1">
      <c r="A217" s="1"/>
      <c r="B217" s="1"/>
      <c r="C217" s="1"/>
      <c r="D217" s="1"/>
      <c r="E217" s="1"/>
      <c r="F217" s="3"/>
      <c r="G217" s="1"/>
      <c r="H217" s="615"/>
      <c r="I217" s="1"/>
      <c r="J217" s="1"/>
      <c r="K217" s="2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>
      <c r="F218" s="366"/>
      <c r="H218" s="634"/>
      <c r="K218" s="571"/>
    </row>
    <row r="219">
      <c r="F219" s="366"/>
      <c r="H219" s="634"/>
      <c r="K219" s="571"/>
    </row>
    <row r="220">
      <c r="F220" s="366"/>
      <c r="H220" s="634"/>
      <c r="K220" s="571"/>
    </row>
    <row r="221">
      <c r="F221" s="366"/>
      <c r="H221" s="634"/>
      <c r="K221" s="571"/>
    </row>
    <row r="222">
      <c r="F222" s="366"/>
      <c r="H222" s="634"/>
      <c r="K222" s="571"/>
    </row>
    <row r="223">
      <c r="F223" s="366"/>
      <c r="H223" s="634"/>
      <c r="K223" s="571"/>
    </row>
    <row r="224">
      <c r="F224" s="366"/>
      <c r="H224" s="634"/>
      <c r="K224" s="571"/>
    </row>
    <row r="225">
      <c r="F225" s="366"/>
      <c r="H225" s="634"/>
      <c r="K225" s="571"/>
    </row>
    <row r="226">
      <c r="F226" s="366"/>
      <c r="H226" s="634"/>
      <c r="K226" s="571"/>
    </row>
    <row r="227">
      <c r="F227" s="366"/>
      <c r="H227" s="634"/>
      <c r="K227" s="571"/>
    </row>
    <row r="228">
      <c r="F228" s="366"/>
      <c r="H228" s="634"/>
      <c r="K228" s="571"/>
    </row>
    <row r="229">
      <c r="F229" s="366"/>
      <c r="H229" s="634"/>
      <c r="K229" s="571"/>
    </row>
    <row r="230">
      <c r="F230" s="366"/>
      <c r="H230" s="634"/>
      <c r="K230" s="571"/>
    </row>
    <row r="231">
      <c r="F231" s="366"/>
      <c r="H231" s="634"/>
      <c r="K231" s="571"/>
    </row>
    <row r="232">
      <c r="F232" s="366"/>
      <c r="H232" s="634"/>
      <c r="K232" s="571"/>
    </row>
    <row r="233">
      <c r="F233" s="366"/>
      <c r="H233" s="634"/>
      <c r="K233" s="571"/>
    </row>
    <row r="234">
      <c r="F234" s="366"/>
      <c r="H234" s="634"/>
      <c r="K234" s="571"/>
    </row>
    <row r="235">
      <c r="F235" s="366"/>
      <c r="H235" s="634"/>
      <c r="K235" s="571"/>
    </row>
    <row r="236">
      <c r="F236" s="366"/>
      <c r="H236" s="634"/>
      <c r="K236" s="571"/>
    </row>
    <row r="237">
      <c r="F237" s="366"/>
      <c r="H237" s="634"/>
      <c r="K237" s="571"/>
    </row>
    <row r="238">
      <c r="F238" s="366"/>
      <c r="H238" s="634"/>
      <c r="K238" s="571"/>
    </row>
    <row r="239">
      <c r="F239" s="366"/>
      <c r="H239" s="634"/>
      <c r="K239" s="571"/>
    </row>
    <row r="240">
      <c r="F240" s="366"/>
      <c r="H240" s="634"/>
      <c r="K240" s="571"/>
    </row>
    <row r="241">
      <c r="F241" s="366"/>
      <c r="H241" s="634"/>
      <c r="K241" s="571"/>
    </row>
    <row r="242">
      <c r="F242" s="366"/>
      <c r="H242" s="634"/>
      <c r="K242" s="571"/>
    </row>
    <row r="243">
      <c r="F243" s="366"/>
      <c r="H243" s="634"/>
      <c r="K243" s="571"/>
    </row>
    <row r="244">
      <c r="F244" s="366"/>
      <c r="H244" s="634"/>
      <c r="K244" s="571"/>
    </row>
    <row r="245">
      <c r="F245" s="366"/>
      <c r="H245" s="634"/>
      <c r="K245" s="571"/>
    </row>
    <row r="246">
      <c r="F246" s="366"/>
      <c r="H246" s="634"/>
      <c r="K246" s="571"/>
    </row>
    <row r="247">
      <c r="F247" s="366"/>
      <c r="H247" s="634"/>
      <c r="K247" s="571"/>
    </row>
    <row r="248">
      <c r="F248" s="366"/>
      <c r="H248" s="634"/>
      <c r="K248" s="571"/>
    </row>
    <row r="249">
      <c r="F249" s="366"/>
      <c r="H249" s="634"/>
      <c r="K249" s="571"/>
    </row>
    <row r="250">
      <c r="F250" s="366"/>
      <c r="H250" s="634"/>
      <c r="K250" s="571"/>
    </row>
    <row r="251">
      <c r="F251" s="366"/>
      <c r="H251" s="634"/>
      <c r="K251" s="571"/>
    </row>
    <row r="252">
      <c r="F252" s="366"/>
      <c r="H252" s="634"/>
      <c r="K252" s="571"/>
    </row>
    <row r="253">
      <c r="F253" s="366"/>
      <c r="H253" s="634"/>
      <c r="K253" s="571"/>
    </row>
    <row r="254">
      <c r="F254" s="366"/>
      <c r="H254" s="634"/>
      <c r="K254" s="571"/>
    </row>
    <row r="255">
      <c r="F255" s="366"/>
      <c r="H255" s="634"/>
      <c r="K255" s="571"/>
    </row>
    <row r="256">
      <c r="F256" s="366"/>
      <c r="H256" s="634"/>
      <c r="K256" s="571"/>
    </row>
    <row r="257">
      <c r="F257" s="366"/>
      <c r="H257" s="634"/>
      <c r="K257" s="571"/>
    </row>
    <row r="258">
      <c r="F258" s="366"/>
      <c r="H258" s="634"/>
      <c r="K258" s="571"/>
    </row>
    <row r="259">
      <c r="F259" s="366"/>
      <c r="H259" s="634"/>
      <c r="K259" s="571"/>
    </row>
    <row r="260">
      <c r="F260" s="366"/>
      <c r="H260" s="634"/>
      <c r="K260" s="571"/>
    </row>
    <row r="261">
      <c r="F261" s="366"/>
      <c r="H261" s="634"/>
      <c r="K261" s="571"/>
    </row>
    <row r="262">
      <c r="F262" s="366"/>
      <c r="H262" s="634"/>
      <c r="K262" s="571"/>
    </row>
    <row r="263">
      <c r="F263" s="366"/>
      <c r="H263" s="634"/>
      <c r="K263" s="571"/>
    </row>
    <row r="264">
      <c r="F264" s="366"/>
      <c r="H264" s="634"/>
      <c r="K264" s="571"/>
    </row>
    <row r="265">
      <c r="F265" s="366"/>
      <c r="H265" s="634"/>
      <c r="K265" s="571"/>
    </row>
    <row r="266">
      <c r="F266" s="366"/>
      <c r="H266" s="634"/>
      <c r="K266" s="571"/>
    </row>
    <row r="267">
      <c r="F267" s="366"/>
      <c r="H267" s="634"/>
      <c r="K267" s="571"/>
    </row>
    <row r="268">
      <c r="F268" s="366"/>
      <c r="H268" s="634"/>
      <c r="K268" s="571"/>
    </row>
    <row r="269">
      <c r="F269" s="366"/>
      <c r="H269" s="634"/>
      <c r="K269" s="571"/>
    </row>
    <row r="270">
      <c r="F270" s="366"/>
      <c r="H270" s="634"/>
      <c r="K270" s="571"/>
    </row>
    <row r="271">
      <c r="F271" s="366"/>
      <c r="H271" s="634"/>
      <c r="K271" s="571"/>
    </row>
    <row r="272">
      <c r="F272" s="366"/>
      <c r="H272" s="634"/>
      <c r="K272" s="571"/>
    </row>
    <row r="273">
      <c r="F273" s="366"/>
      <c r="H273" s="634"/>
      <c r="K273" s="571"/>
    </row>
    <row r="274">
      <c r="F274" s="366"/>
      <c r="H274" s="634"/>
      <c r="K274" s="571"/>
    </row>
    <row r="275">
      <c r="F275" s="366"/>
      <c r="H275" s="634"/>
      <c r="K275" s="571"/>
    </row>
    <row r="276">
      <c r="F276" s="366"/>
      <c r="H276" s="634"/>
      <c r="K276" s="571"/>
    </row>
    <row r="277">
      <c r="F277" s="366"/>
      <c r="H277" s="634"/>
      <c r="K277" s="571"/>
    </row>
    <row r="278">
      <c r="F278" s="366"/>
      <c r="H278" s="634"/>
      <c r="K278" s="571"/>
    </row>
    <row r="279">
      <c r="F279" s="366"/>
      <c r="H279" s="634"/>
      <c r="K279" s="571"/>
    </row>
    <row r="280">
      <c r="F280" s="366"/>
      <c r="H280" s="634"/>
      <c r="K280" s="571"/>
    </row>
    <row r="281">
      <c r="F281" s="366"/>
      <c r="H281" s="634"/>
      <c r="K281" s="571"/>
    </row>
    <row r="282">
      <c r="F282" s="366"/>
      <c r="H282" s="634"/>
      <c r="K282" s="571"/>
    </row>
    <row r="283">
      <c r="F283" s="366"/>
      <c r="H283" s="634"/>
      <c r="K283" s="571"/>
    </row>
    <row r="284">
      <c r="F284" s="366"/>
      <c r="H284" s="634"/>
      <c r="K284" s="571"/>
    </row>
    <row r="285">
      <c r="F285" s="366"/>
      <c r="H285" s="634"/>
      <c r="K285" s="571"/>
    </row>
    <row r="286">
      <c r="F286" s="366"/>
      <c r="H286" s="634"/>
      <c r="K286" s="571"/>
    </row>
    <row r="287">
      <c r="F287" s="366"/>
      <c r="H287" s="634"/>
      <c r="K287" s="571"/>
    </row>
    <row r="288">
      <c r="F288" s="366"/>
      <c r="H288" s="634"/>
      <c r="K288" s="571"/>
    </row>
    <row r="289">
      <c r="F289" s="366"/>
      <c r="H289" s="634"/>
      <c r="K289" s="571"/>
    </row>
    <row r="290">
      <c r="F290" s="366"/>
      <c r="H290" s="634"/>
      <c r="K290" s="571"/>
    </row>
    <row r="291">
      <c r="F291" s="366"/>
      <c r="H291" s="634"/>
      <c r="K291" s="571"/>
    </row>
    <row r="292">
      <c r="F292" s="366"/>
      <c r="H292" s="634"/>
      <c r="K292" s="571"/>
    </row>
    <row r="293">
      <c r="F293" s="366"/>
      <c r="H293" s="634"/>
      <c r="K293" s="571"/>
    </row>
    <row r="294">
      <c r="F294" s="366"/>
      <c r="H294" s="634"/>
      <c r="K294" s="571"/>
    </row>
    <row r="295">
      <c r="F295" s="366"/>
      <c r="H295" s="634"/>
      <c r="K295" s="571"/>
    </row>
    <row r="296">
      <c r="F296" s="366"/>
      <c r="H296" s="634"/>
      <c r="K296" s="571"/>
    </row>
    <row r="297">
      <c r="F297" s="366"/>
      <c r="H297" s="634"/>
      <c r="K297" s="571"/>
    </row>
    <row r="298">
      <c r="F298" s="366"/>
      <c r="H298" s="634"/>
      <c r="K298" s="571"/>
    </row>
    <row r="299">
      <c r="F299" s="366"/>
      <c r="H299" s="634"/>
      <c r="K299" s="571"/>
    </row>
    <row r="300">
      <c r="F300" s="366"/>
      <c r="H300" s="634"/>
      <c r="K300" s="571"/>
    </row>
    <row r="301">
      <c r="F301" s="366"/>
      <c r="H301" s="634"/>
      <c r="K301" s="571"/>
    </row>
    <row r="302">
      <c r="F302" s="366"/>
      <c r="H302" s="634"/>
      <c r="K302" s="571"/>
    </row>
    <row r="303">
      <c r="F303" s="366"/>
      <c r="H303" s="634"/>
      <c r="K303" s="571"/>
    </row>
    <row r="304">
      <c r="F304" s="366"/>
      <c r="H304" s="634"/>
      <c r="K304" s="571"/>
    </row>
    <row r="305">
      <c r="F305" s="366"/>
      <c r="H305" s="634"/>
      <c r="K305" s="571"/>
    </row>
    <row r="306">
      <c r="F306" s="366"/>
      <c r="H306" s="634"/>
      <c r="K306" s="571"/>
    </row>
    <row r="307">
      <c r="F307" s="366"/>
      <c r="H307" s="634"/>
      <c r="K307" s="571"/>
    </row>
    <row r="308">
      <c r="F308" s="366"/>
      <c r="H308" s="634"/>
      <c r="K308" s="571"/>
    </row>
    <row r="309">
      <c r="F309" s="366"/>
      <c r="H309" s="634"/>
      <c r="K309" s="571"/>
    </row>
    <row r="310">
      <c r="F310" s="366"/>
      <c r="H310" s="634"/>
      <c r="K310" s="571"/>
    </row>
    <row r="311">
      <c r="F311" s="366"/>
      <c r="H311" s="634"/>
      <c r="K311" s="571"/>
    </row>
    <row r="312">
      <c r="F312" s="366"/>
      <c r="H312" s="634"/>
      <c r="K312" s="571"/>
    </row>
    <row r="313">
      <c r="F313" s="366"/>
      <c r="H313" s="634"/>
      <c r="K313" s="571"/>
    </row>
    <row r="314">
      <c r="F314" s="366"/>
      <c r="H314" s="634"/>
      <c r="K314" s="571"/>
    </row>
    <row r="315">
      <c r="F315" s="366"/>
      <c r="H315" s="634"/>
      <c r="K315" s="571"/>
    </row>
    <row r="316">
      <c r="F316" s="366"/>
      <c r="H316" s="634"/>
      <c r="K316" s="571"/>
    </row>
    <row r="317">
      <c r="F317" s="366"/>
      <c r="H317" s="634"/>
      <c r="K317" s="571"/>
    </row>
    <row r="318">
      <c r="F318" s="366"/>
      <c r="H318" s="634"/>
      <c r="K318" s="571"/>
    </row>
    <row r="319">
      <c r="F319" s="366"/>
      <c r="H319" s="634"/>
      <c r="K319" s="571"/>
    </row>
    <row r="320">
      <c r="F320" s="366"/>
      <c r="H320" s="634"/>
      <c r="K320" s="571"/>
    </row>
    <row r="321">
      <c r="F321" s="366"/>
      <c r="H321" s="634"/>
      <c r="K321" s="571"/>
    </row>
    <row r="322">
      <c r="F322" s="366"/>
      <c r="H322" s="634"/>
      <c r="K322" s="571"/>
    </row>
    <row r="323">
      <c r="F323" s="366"/>
      <c r="H323" s="634"/>
      <c r="K323" s="571"/>
    </row>
    <row r="324">
      <c r="F324" s="366"/>
      <c r="H324" s="634"/>
      <c r="K324" s="571"/>
    </row>
    <row r="325">
      <c r="F325" s="366"/>
      <c r="H325" s="634"/>
      <c r="K325" s="571"/>
    </row>
    <row r="326">
      <c r="F326" s="366"/>
      <c r="H326" s="634"/>
      <c r="K326" s="571"/>
    </row>
    <row r="327">
      <c r="F327" s="366"/>
      <c r="H327" s="634"/>
      <c r="K327" s="571"/>
    </row>
    <row r="328">
      <c r="F328" s="366"/>
      <c r="H328" s="634"/>
      <c r="K328" s="571"/>
    </row>
    <row r="329">
      <c r="F329" s="366"/>
      <c r="H329" s="634"/>
      <c r="K329" s="571"/>
    </row>
    <row r="330">
      <c r="F330" s="366"/>
      <c r="H330" s="634"/>
      <c r="K330" s="571"/>
    </row>
    <row r="331">
      <c r="F331" s="366"/>
      <c r="H331" s="634"/>
      <c r="K331" s="571"/>
    </row>
    <row r="332">
      <c r="F332" s="366"/>
      <c r="H332" s="634"/>
      <c r="K332" s="571"/>
    </row>
    <row r="333">
      <c r="F333" s="366"/>
      <c r="H333" s="634"/>
      <c r="K333" s="571"/>
    </row>
    <row r="334">
      <c r="F334" s="366"/>
      <c r="H334" s="634"/>
      <c r="K334" s="571"/>
    </row>
    <row r="335">
      <c r="F335" s="366"/>
      <c r="H335" s="634"/>
      <c r="K335" s="571"/>
    </row>
    <row r="336">
      <c r="F336" s="366"/>
      <c r="H336" s="634"/>
      <c r="K336" s="571"/>
    </row>
    <row r="337">
      <c r="F337" s="366"/>
      <c r="H337" s="634"/>
      <c r="K337" s="571"/>
    </row>
    <row r="338">
      <c r="F338" s="366"/>
      <c r="H338" s="634"/>
      <c r="K338" s="571"/>
    </row>
    <row r="339">
      <c r="F339" s="366"/>
      <c r="H339" s="634"/>
      <c r="K339" s="571"/>
    </row>
    <row r="340">
      <c r="F340" s="366"/>
      <c r="H340" s="634"/>
      <c r="K340" s="571"/>
    </row>
    <row r="341">
      <c r="F341" s="366"/>
      <c r="H341" s="634"/>
      <c r="K341" s="571"/>
    </row>
    <row r="342">
      <c r="F342" s="366"/>
      <c r="H342" s="634"/>
      <c r="K342" s="571"/>
    </row>
    <row r="343">
      <c r="F343" s="366"/>
      <c r="H343" s="634"/>
      <c r="K343" s="571"/>
    </row>
    <row r="344">
      <c r="F344" s="366"/>
      <c r="H344" s="634"/>
      <c r="K344" s="571"/>
    </row>
    <row r="345">
      <c r="F345" s="366"/>
      <c r="H345" s="634"/>
      <c r="K345" s="571"/>
    </row>
    <row r="346">
      <c r="F346" s="366"/>
      <c r="H346" s="634"/>
      <c r="K346" s="571"/>
    </row>
    <row r="347">
      <c r="F347" s="366"/>
      <c r="H347" s="634"/>
      <c r="K347" s="571"/>
    </row>
    <row r="348">
      <c r="F348" s="366"/>
      <c r="H348" s="634"/>
      <c r="K348" s="571"/>
    </row>
    <row r="349">
      <c r="F349" s="366"/>
      <c r="H349" s="634"/>
      <c r="K349" s="571"/>
    </row>
    <row r="350">
      <c r="F350" s="366"/>
      <c r="H350" s="634"/>
      <c r="K350" s="571"/>
    </row>
    <row r="351">
      <c r="F351" s="366"/>
      <c r="H351" s="634"/>
      <c r="K351" s="571"/>
    </row>
    <row r="352">
      <c r="F352" s="366"/>
      <c r="H352" s="634"/>
      <c r="K352" s="571"/>
    </row>
    <row r="353">
      <c r="F353" s="366"/>
      <c r="H353" s="634"/>
      <c r="K353" s="571"/>
    </row>
    <row r="354">
      <c r="F354" s="366"/>
      <c r="H354" s="634"/>
      <c r="K354" s="571"/>
    </row>
    <row r="355">
      <c r="F355" s="366"/>
      <c r="H355" s="634"/>
      <c r="K355" s="571"/>
    </row>
    <row r="356">
      <c r="F356" s="366"/>
      <c r="H356" s="634"/>
      <c r="K356" s="571"/>
    </row>
    <row r="357">
      <c r="F357" s="366"/>
      <c r="H357" s="634"/>
      <c r="K357" s="571"/>
    </row>
    <row r="358">
      <c r="F358" s="366"/>
      <c r="H358" s="634"/>
      <c r="K358" s="571"/>
    </row>
    <row r="359">
      <c r="F359" s="366"/>
      <c r="H359" s="634"/>
      <c r="K359" s="571"/>
    </row>
    <row r="360">
      <c r="F360" s="366"/>
      <c r="H360" s="634"/>
      <c r="K360" s="571"/>
    </row>
    <row r="361">
      <c r="F361" s="366"/>
      <c r="H361" s="634"/>
      <c r="K361" s="571"/>
    </row>
    <row r="362">
      <c r="F362" s="366"/>
      <c r="H362" s="634"/>
      <c r="K362" s="571"/>
    </row>
    <row r="363">
      <c r="F363" s="366"/>
      <c r="H363" s="634"/>
      <c r="K363" s="571"/>
    </row>
    <row r="364">
      <c r="F364" s="366"/>
      <c r="H364" s="634"/>
      <c r="K364" s="571"/>
    </row>
    <row r="365">
      <c r="F365" s="366"/>
      <c r="H365" s="634"/>
      <c r="K365" s="571"/>
    </row>
    <row r="366">
      <c r="F366" s="366"/>
      <c r="H366" s="634"/>
      <c r="K366" s="571"/>
    </row>
    <row r="367">
      <c r="F367" s="366"/>
      <c r="H367" s="634"/>
      <c r="K367" s="571"/>
    </row>
    <row r="368">
      <c r="F368" s="366"/>
      <c r="H368" s="634"/>
      <c r="K368" s="571"/>
    </row>
    <row r="369">
      <c r="F369" s="366"/>
      <c r="H369" s="634"/>
      <c r="K369" s="571"/>
    </row>
    <row r="370">
      <c r="F370" s="366"/>
      <c r="H370" s="634"/>
      <c r="K370" s="571"/>
    </row>
    <row r="371">
      <c r="F371" s="366"/>
      <c r="H371" s="634"/>
      <c r="K371" s="571"/>
    </row>
    <row r="372">
      <c r="F372" s="366"/>
      <c r="H372" s="634"/>
      <c r="K372" s="571"/>
    </row>
    <row r="373">
      <c r="F373" s="366"/>
      <c r="H373" s="634"/>
      <c r="K373" s="571"/>
    </row>
    <row r="374">
      <c r="F374" s="366"/>
      <c r="H374" s="634"/>
      <c r="K374" s="571"/>
    </row>
    <row r="375">
      <c r="F375" s="366"/>
      <c r="H375" s="634"/>
      <c r="K375" s="571"/>
    </row>
    <row r="376">
      <c r="F376" s="366"/>
      <c r="H376" s="634"/>
      <c r="K376" s="571"/>
    </row>
    <row r="377">
      <c r="F377" s="366"/>
      <c r="H377" s="634"/>
      <c r="K377" s="571"/>
    </row>
    <row r="378">
      <c r="F378" s="366"/>
      <c r="H378" s="634"/>
      <c r="K378" s="571"/>
    </row>
    <row r="379">
      <c r="F379" s="366"/>
      <c r="H379" s="634"/>
      <c r="K379" s="571"/>
    </row>
    <row r="380">
      <c r="F380" s="366"/>
      <c r="H380" s="634"/>
      <c r="K380" s="571"/>
    </row>
    <row r="381">
      <c r="F381" s="366"/>
      <c r="H381" s="634"/>
      <c r="K381" s="571"/>
    </row>
    <row r="382">
      <c r="F382" s="366"/>
      <c r="H382" s="634"/>
      <c r="K382" s="571"/>
    </row>
    <row r="383">
      <c r="F383" s="366"/>
      <c r="H383" s="634"/>
      <c r="K383" s="571"/>
    </row>
    <row r="384">
      <c r="F384" s="366"/>
      <c r="H384" s="634"/>
      <c r="K384" s="571"/>
    </row>
    <row r="385">
      <c r="F385" s="366"/>
      <c r="H385" s="634"/>
      <c r="K385" s="571"/>
    </row>
    <row r="386">
      <c r="F386" s="366"/>
      <c r="H386" s="634"/>
      <c r="K386" s="571"/>
    </row>
    <row r="387">
      <c r="F387" s="366"/>
      <c r="H387" s="634"/>
      <c r="K387" s="571"/>
    </row>
    <row r="388">
      <c r="F388" s="366"/>
      <c r="H388" s="634"/>
      <c r="K388" s="571"/>
    </row>
    <row r="389">
      <c r="F389" s="366"/>
      <c r="H389" s="634"/>
      <c r="K389" s="571"/>
    </row>
    <row r="390">
      <c r="F390" s="366"/>
      <c r="H390" s="634"/>
      <c r="K390" s="571"/>
    </row>
    <row r="391">
      <c r="F391" s="366"/>
      <c r="H391" s="634"/>
      <c r="K391" s="571"/>
    </row>
    <row r="392">
      <c r="F392" s="366"/>
      <c r="H392" s="634"/>
      <c r="K392" s="571"/>
    </row>
    <row r="393">
      <c r="F393" s="366"/>
      <c r="H393" s="634"/>
      <c r="K393" s="571"/>
    </row>
    <row r="394">
      <c r="F394" s="366"/>
      <c r="H394" s="634"/>
      <c r="K394" s="571"/>
    </row>
    <row r="395">
      <c r="F395" s="366"/>
      <c r="H395" s="634"/>
      <c r="K395" s="571"/>
    </row>
    <row r="396">
      <c r="F396" s="366"/>
      <c r="H396" s="634"/>
      <c r="K396" s="571"/>
    </row>
    <row r="397">
      <c r="F397" s="366"/>
      <c r="H397" s="634"/>
      <c r="K397" s="571"/>
    </row>
    <row r="398">
      <c r="F398" s="366"/>
      <c r="H398" s="634"/>
      <c r="K398" s="571"/>
    </row>
    <row r="399">
      <c r="F399" s="366"/>
      <c r="H399" s="634"/>
      <c r="K399" s="571"/>
    </row>
    <row r="400">
      <c r="F400" s="366"/>
      <c r="H400" s="634"/>
      <c r="K400" s="571"/>
    </row>
    <row r="401">
      <c r="F401" s="366"/>
      <c r="H401" s="634"/>
      <c r="K401" s="571"/>
    </row>
    <row r="402">
      <c r="F402" s="366"/>
      <c r="H402" s="634"/>
      <c r="K402" s="571"/>
    </row>
    <row r="403">
      <c r="F403" s="366"/>
      <c r="H403" s="634"/>
      <c r="K403" s="571"/>
    </row>
    <row r="404">
      <c r="F404" s="366"/>
      <c r="H404" s="634"/>
      <c r="K404" s="571"/>
    </row>
    <row r="405">
      <c r="F405" s="366"/>
      <c r="H405" s="634"/>
      <c r="K405" s="571"/>
    </row>
    <row r="406">
      <c r="F406" s="366"/>
      <c r="H406" s="634"/>
      <c r="K406" s="571"/>
    </row>
    <row r="407">
      <c r="F407" s="366"/>
      <c r="H407" s="634"/>
      <c r="K407" s="571"/>
    </row>
    <row r="408">
      <c r="F408" s="366"/>
      <c r="H408" s="634"/>
      <c r="K408" s="571"/>
    </row>
    <row r="409">
      <c r="F409" s="366"/>
      <c r="H409" s="634"/>
      <c r="K409" s="571"/>
    </row>
    <row r="410">
      <c r="F410" s="366"/>
      <c r="H410" s="634"/>
      <c r="K410" s="571"/>
    </row>
    <row r="411">
      <c r="F411" s="366"/>
      <c r="H411" s="634"/>
      <c r="K411" s="571"/>
    </row>
    <row r="412">
      <c r="F412" s="366"/>
      <c r="H412" s="634"/>
      <c r="K412" s="571"/>
    </row>
    <row r="413">
      <c r="F413" s="366"/>
      <c r="H413" s="634"/>
      <c r="K413" s="571"/>
    </row>
    <row r="414">
      <c r="F414" s="366"/>
      <c r="H414" s="634"/>
      <c r="K414" s="571"/>
    </row>
    <row r="415">
      <c r="F415" s="366"/>
      <c r="H415" s="634"/>
      <c r="K415" s="571"/>
    </row>
    <row r="416">
      <c r="F416" s="366"/>
      <c r="H416" s="634"/>
      <c r="K416" s="571"/>
    </row>
    <row r="417">
      <c r="F417" s="366"/>
      <c r="H417" s="634"/>
      <c r="K417" s="571"/>
    </row>
    <row r="418">
      <c r="F418" s="366"/>
      <c r="H418" s="634"/>
      <c r="K418" s="571"/>
    </row>
    <row r="419">
      <c r="F419" s="366"/>
      <c r="H419" s="634"/>
      <c r="K419" s="571"/>
    </row>
    <row r="420">
      <c r="F420" s="366"/>
      <c r="H420" s="634"/>
      <c r="K420" s="571"/>
    </row>
    <row r="421">
      <c r="F421" s="366"/>
      <c r="H421" s="634"/>
      <c r="K421" s="571"/>
    </row>
    <row r="422">
      <c r="F422" s="366"/>
      <c r="H422" s="634"/>
      <c r="K422" s="571"/>
    </row>
    <row r="423">
      <c r="F423" s="366"/>
      <c r="H423" s="634"/>
      <c r="K423" s="571"/>
    </row>
    <row r="424">
      <c r="F424" s="366"/>
      <c r="H424" s="634"/>
      <c r="K424" s="571"/>
    </row>
    <row r="425">
      <c r="F425" s="366"/>
      <c r="H425" s="634"/>
      <c r="K425" s="571"/>
    </row>
    <row r="426">
      <c r="F426" s="366"/>
      <c r="H426" s="634"/>
      <c r="K426" s="571"/>
    </row>
    <row r="427">
      <c r="F427" s="366"/>
      <c r="H427" s="634"/>
      <c r="K427" s="571"/>
    </row>
    <row r="428">
      <c r="F428" s="366"/>
      <c r="H428" s="634"/>
      <c r="K428" s="571"/>
    </row>
    <row r="429">
      <c r="F429" s="366"/>
      <c r="H429" s="634"/>
      <c r="K429" s="571"/>
    </row>
    <row r="430">
      <c r="F430" s="366"/>
      <c r="H430" s="634"/>
      <c r="K430" s="571"/>
    </row>
    <row r="431">
      <c r="F431" s="366"/>
      <c r="H431" s="634"/>
      <c r="K431" s="571"/>
    </row>
    <row r="432">
      <c r="F432" s="366"/>
      <c r="H432" s="634"/>
      <c r="K432" s="571"/>
    </row>
    <row r="433">
      <c r="F433" s="366"/>
      <c r="H433" s="634"/>
      <c r="K433" s="571"/>
    </row>
    <row r="434">
      <c r="F434" s="366"/>
      <c r="H434" s="634"/>
      <c r="K434" s="571"/>
    </row>
    <row r="435">
      <c r="F435" s="366"/>
      <c r="H435" s="634"/>
      <c r="K435" s="571"/>
    </row>
    <row r="436">
      <c r="F436" s="366"/>
      <c r="H436" s="634"/>
      <c r="K436" s="571"/>
    </row>
    <row r="437">
      <c r="F437" s="366"/>
      <c r="H437" s="634"/>
      <c r="K437" s="571"/>
    </row>
    <row r="438">
      <c r="F438" s="366"/>
      <c r="H438" s="634"/>
      <c r="K438" s="571"/>
    </row>
    <row r="439">
      <c r="F439" s="366"/>
      <c r="H439" s="634"/>
      <c r="K439" s="571"/>
    </row>
    <row r="440">
      <c r="F440" s="366"/>
      <c r="H440" s="634"/>
      <c r="K440" s="571"/>
    </row>
    <row r="441">
      <c r="F441" s="366"/>
      <c r="H441" s="634"/>
      <c r="K441" s="571"/>
    </row>
    <row r="442">
      <c r="F442" s="366"/>
      <c r="H442" s="634"/>
      <c r="K442" s="571"/>
    </row>
    <row r="443">
      <c r="F443" s="366"/>
      <c r="H443" s="634"/>
      <c r="K443" s="571"/>
    </row>
    <row r="444">
      <c r="F444" s="366"/>
      <c r="H444" s="634"/>
      <c r="K444" s="571"/>
    </row>
    <row r="445">
      <c r="F445" s="366"/>
      <c r="H445" s="634"/>
      <c r="K445" s="571"/>
    </row>
    <row r="446">
      <c r="F446" s="366"/>
      <c r="H446" s="634"/>
      <c r="K446" s="571"/>
    </row>
    <row r="447">
      <c r="F447" s="366"/>
      <c r="H447" s="634"/>
      <c r="K447" s="571"/>
    </row>
    <row r="448">
      <c r="F448" s="366"/>
      <c r="H448" s="634"/>
      <c r="K448" s="571"/>
    </row>
    <row r="449">
      <c r="F449" s="366"/>
      <c r="H449" s="634"/>
      <c r="K449" s="571"/>
    </row>
    <row r="450">
      <c r="F450" s="366"/>
      <c r="H450" s="634"/>
      <c r="K450" s="571"/>
    </row>
    <row r="451">
      <c r="F451" s="366"/>
      <c r="H451" s="634"/>
      <c r="K451" s="571"/>
    </row>
    <row r="452">
      <c r="F452" s="366"/>
      <c r="H452" s="634"/>
      <c r="K452" s="571"/>
    </row>
    <row r="453">
      <c r="F453" s="366"/>
      <c r="H453" s="634"/>
      <c r="K453" s="571"/>
    </row>
    <row r="454">
      <c r="F454" s="366"/>
      <c r="H454" s="634"/>
      <c r="K454" s="571"/>
    </row>
    <row r="455">
      <c r="F455" s="366"/>
      <c r="H455" s="634"/>
      <c r="K455" s="571"/>
    </row>
    <row r="456">
      <c r="F456" s="366"/>
      <c r="H456" s="634"/>
      <c r="K456" s="571"/>
    </row>
    <row r="457">
      <c r="F457" s="366"/>
      <c r="H457" s="634"/>
      <c r="K457" s="571"/>
    </row>
    <row r="458">
      <c r="F458" s="366"/>
      <c r="H458" s="634"/>
      <c r="K458" s="571"/>
    </row>
    <row r="459">
      <c r="F459" s="366"/>
      <c r="H459" s="634"/>
      <c r="K459" s="571"/>
    </row>
    <row r="460">
      <c r="F460" s="366"/>
      <c r="H460" s="634"/>
      <c r="K460" s="571"/>
    </row>
    <row r="461">
      <c r="F461" s="366"/>
      <c r="H461" s="634"/>
      <c r="K461" s="571"/>
    </row>
    <row r="462">
      <c r="F462" s="366"/>
      <c r="H462" s="634"/>
      <c r="K462" s="571"/>
    </row>
    <row r="463">
      <c r="F463" s="366"/>
      <c r="H463" s="634"/>
      <c r="K463" s="571"/>
    </row>
    <row r="464">
      <c r="F464" s="366"/>
      <c r="H464" s="634"/>
      <c r="K464" s="571"/>
    </row>
    <row r="465">
      <c r="F465" s="366"/>
      <c r="H465" s="634"/>
      <c r="K465" s="571"/>
    </row>
    <row r="466">
      <c r="F466" s="366"/>
      <c r="H466" s="634"/>
      <c r="K466" s="571"/>
    </row>
    <row r="467">
      <c r="F467" s="366"/>
      <c r="H467" s="634"/>
      <c r="K467" s="571"/>
    </row>
    <row r="468">
      <c r="F468" s="366"/>
      <c r="H468" s="634"/>
      <c r="K468" s="571"/>
    </row>
    <row r="469">
      <c r="F469" s="366"/>
      <c r="H469" s="634"/>
      <c r="K469" s="571"/>
    </row>
    <row r="470">
      <c r="F470" s="366"/>
      <c r="H470" s="634"/>
      <c r="K470" s="571"/>
    </row>
    <row r="471">
      <c r="F471" s="366"/>
      <c r="H471" s="634"/>
      <c r="K471" s="571"/>
    </row>
    <row r="472">
      <c r="F472" s="366"/>
      <c r="H472" s="634"/>
      <c r="K472" s="571"/>
    </row>
    <row r="473">
      <c r="F473" s="366"/>
      <c r="H473" s="634"/>
      <c r="K473" s="571"/>
    </row>
    <row r="474">
      <c r="F474" s="366"/>
      <c r="H474" s="634"/>
      <c r="K474" s="571"/>
    </row>
    <row r="475">
      <c r="F475" s="366"/>
      <c r="H475" s="634"/>
      <c r="K475" s="571"/>
    </row>
    <row r="476">
      <c r="F476" s="366"/>
      <c r="H476" s="634"/>
      <c r="K476" s="571"/>
    </row>
    <row r="477">
      <c r="F477" s="366"/>
      <c r="H477" s="634"/>
      <c r="K477" s="571"/>
    </row>
    <row r="478">
      <c r="F478" s="366"/>
      <c r="H478" s="634"/>
      <c r="K478" s="571"/>
    </row>
    <row r="479">
      <c r="F479" s="366"/>
      <c r="H479" s="634"/>
      <c r="K479" s="571"/>
    </row>
    <row r="480">
      <c r="F480" s="366"/>
      <c r="H480" s="634"/>
      <c r="K480" s="571"/>
    </row>
    <row r="481">
      <c r="F481" s="366"/>
      <c r="H481" s="634"/>
      <c r="K481" s="571"/>
    </row>
    <row r="482">
      <c r="F482" s="366"/>
      <c r="H482" s="634"/>
      <c r="K482" s="571"/>
    </row>
    <row r="483">
      <c r="F483" s="366"/>
      <c r="H483" s="634"/>
      <c r="K483" s="571"/>
    </row>
    <row r="484">
      <c r="F484" s="366"/>
      <c r="H484" s="634"/>
      <c r="K484" s="571"/>
    </row>
    <row r="485">
      <c r="F485" s="366"/>
      <c r="H485" s="634"/>
      <c r="K485" s="571"/>
    </row>
    <row r="486">
      <c r="F486" s="366"/>
      <c r="H486" s="634"/>
      <c r="K486" s="571"/>
    </row>
    <row r="487">
      <c r="F487" s="366"/>
      <c r="H487" s="634"/>
      <c r="K487" s="571"/>
    </row>
    <row r="488">
      <c r="F488" s="366"/>
      <c r="H488" s="634"/>
      <c r="K488" s="571"/>
    </row>
    <row r="489">
      <c r="F489" s="366"/>
      <c r="H489" s="634"/>
      <c r="K489" s="571"/>
    </row>
    <row r="490">
      <c r="F490" s="366"/>
      <c r="H490" s="634"/>
      <c r="K490" s="571"/>
    </row>
    <row r="491">
      <c r="F491" s="366"/>
      <c r="H491" s="634"/>
      <c r="K491" s="571"/>
    </row>
    <row r="492">
      <c r="F492" s="366"/>
      <c r="H492" s="634"/>
      <c r="K492" s="571"/>
    </row>
    <row r="493">
      <c r="F493" s="366"/>
      <c r="H493" s="634"/>
      <c r="K493" s="571"/>
    </row>
    <row r="494">
      <c r="F494" s="366"/>
      <c r="H494" s="634"/>
      <c r="K494" s="571"/>
    </row>
    <row r="495">
      <c r="F495" s="366"/>
      <c r="H495" s="634"/>
      <c r="K495" s="571"/>
    </row>
    <row r="496">
      <c r="F496" s="366"/>
      <c r="H496" s="634"/>
      <c r="K496" s="571"/>
    </row>
    <row r="497">
      <c r="F497" s="366"/>
      <c r="H497" s="634"/>
      <c r="K497" s="571"/>
    </row>
    <row r="498">
      <c r="F498" s="366"/>
      <c r="H498" s="634"/>
      <c r="K498" s="571"/>
    </row>
    <row r="499">
      <c r="F499" s="366"/>
      <c r="H499" s="634"/>
      <c r="K499" s="571"/>
    </row>
    <row r="500">
      <c r="F500" s="366"/>
      <c r="H500" s="634"/>
      <c r="K500" s="571"/>
    </row>
    <row r="501">
      <c r="F501" s="366"/>
      <c r="H501" s="634"/>
      <c r="K501" s="571"/>
    </row>
    <row r="502">
      <c r="F502" s="366"/>
      <c r="H502" s="634"/>
      <c r="K502" s="571"/>
    </row>
    <row r="503">
      <c r="F503" s="366"/>
      <c r="H503" s="634"/>
      <c r="K503" s="571"/>
    </row>
    <row r="504">
      <c r="F504" s="366"/>
      <c r="H504" s="634"/>
      <c r="K504" s="571"/>
    </row>
    <row r="505">
      <c r="F505" s="366"/>
      <c r="H505" s="634"/>
      <c r="K505" s="571"/>
    </row>
    <row r="506">
      <c r="F506" s="366"/>
      <c r="H506" s="634"/>
      <c r="K506" s="571"/>
    </row>
    <row r="507">
      <c r="F507" s="366"/>
      <c r="H507" s="634"/>
      <c r="K507" s="571"/>
    </row>
    <row r="508">
      <c r="F508" s="366"/>
      <c r="H508" s="634"/>
      <c r="K508" s="571"/>
    </row>
    <row r="509">
      <c r="F509" s="366"/>
      <c r="H509" s="634"/>
      <c r="K509" s="571"/>
    </row>
    <row r="510">
      <c r="F510" s="366"/>
      <c r="H510" s="634"/>
      <c r="K510" s="571"/>
    </row>
    <row r="511">
      <c r="F511" s="366"/>
      <c r="H511" s="634"/>
      <c r="K511" s="571"/>
    </row>
    <row r="512">
      <c r="F512" s="366"/>
      <c r="H512" s="634"/>
      <c r="K512" s="571"/>
    </row>
    <row r="513">
      <c r="F513" s="366"/>
      <c r="H513" s="634"/>
      <c r="K513" s="571"/>
    </row>
    <row r="514">
      <c r="F514" s="366"/>
      <c r="H514" s="634"/>
      <c r="K514" s="571"/>
    </row>
    <row r="515">
      <c r="F515" s="366"/>
      <c r="H515" s="634"/>
      <c r="K515" s="571"/>
    </row>
    <row r="516">
      <c r="F516" s="366"/>
      <c r="H516" s="634"/>
      <c r="K516" s="571"/>
    </row>
    <row r="517">
      <c r="F517" s="366"/>
      <c r="H517" s="634"/>
      <c r="K517" s="571"/>
    </row>
    <row r="518">
      <c r="F518" s="366"/>
      <c r="H518" s="634"/>
      <c r="K518" s="571"/>
    </row>
    <row r="519">
      <c r="F519" s="366"/>
      <c r="H519" s="634"/>
      <c r="K519" s="571"/>
    </row>
    <row r="520">
      <c r="F520" s="366"/>
      <c r="H520" s="634"/>
      <c r="K520" s="571"/>
    </row>
    <row r="521">
      <c r="F521" s="366"/>
      <c r="H521" s="634"/>
      <c r="K521" s="571"/>
    </row>
    <row r="522">
      <c r="F522" s="366"/>
      <c r="H522" s="634"/>
      <c r="K522" s="571"/>
    </row>
    <row r="523">
      <c r="F523" s="366"/>
      <c r="H523" s="634"/>
      <c r="K523" s="571"/>
    </row>
    <row r="524">
      <c r="F524" s="366"/>
      <c r="H524" s="634"/>
      <c r="K524" s="571"/>
    </row>
    <row r="525">
      <c r="F525" s="366"/>
      <c r="H525" s="634"/>
      <c r="K525" s="571"/>
    </row>
    <row r="526">
      <c r="F526" s="366"/>
      <c r="H526" s="634"/>
      <c r="K526" s="571"/>
    </row>
    <row r="527">
      <c r="F527" s="366"/>
      <c r="H527" s="634"/>
      <c r="K527" s="571"/>
    </row>
    <row r="528">
      <c r="F528" s="366"/>
      <c r="H528" s="634"/>
      <c r="K528" s="571"/>
    </row>
    <row r="529">
      <c r="F529" s="366"/>
      <c r="H529" s="634"/>
      <c r="K529" s="571"/>
    </row>
    <row r="530">
      <c r="F530" s="366"/>
      <c r="H530" s="634"/>
      <c r="K530" s="571"/>
    </row>
    <row r="531">
      <c r="F531" s="366"/>
      <c r="H531" s="634"/>
      <c r="K531" s="571"/>
    </row>
    <row r="532">
      <c r="F532" s="366"/>
      <c r="H532" s="634"/>
      <c r="K532" s="571"/>
    </row>
    <row r="533">
      <c r="F533" s="366"/>
      <c r="H533" s="634"/>
      <c r="K533" s="571"/>
    </row>
    <row r="534">
      <c r="F534" s="366"/>
      <c r="H534" s="634"/>
      <c r="K534" s="571"/>
    </row>
    <row r="535">
      <c r="F535" s="366"/>
      <c r="H535" s="634"/>
      <c r="K535" s="571"/>
    </row>
    <row r="536">
      <c r="F536" s="366"/>
      <c r="H536" s="634"/>
      <c r="K536" s="571"/>
    </row>
    <row r="537">
      <c r="F537" s="366"/>
      <c r="H537" s="634"/>
      <c r="K537" s="571"/>
    </row>
    <row r="538">
      <c r="F538" s="366"/>
      <c r="H538" s="634"/>
      <c r="K538" s="571"/>
    </row>
    <row r="539">
      <c r="F539" s="366"/>
      <c r="H539" s="634"/>
      <c r="K539" s="571"/>
    </row>
    <row r="540">
      <c r="F540" s="366"/>
      <c r="H540" s="634"/>
      <c r="K540" s="571"/>
    </row>
    <row r="541">
      <c r="F541" s="366"/>
      <c r="H541" s="634"/>
      <c r="K541" s="571"/>
    </row>
    <row r="542">
      <c r="F542" s="366"/>
      <c r="H542" s="634"/>
      <c r="K542" s="571"/>
    </row>
    <row r="543">
      <c r="F543" s="366"/>
      <c r="H543" s="634"/>
      <c r="K543" s="571"/>
    </row>
    <row r="544">
      <c r="F544" s="366"/>
      <c r="H544" s="634"/>
      <c r="K544" s="571"/>
    </row>
    <row r="545">
      <c r="F545" s="366"/>
      <c r="H545" s="634"/>
      <c r="K545" s="571"/>
    </row>
    <row r="546">
      <c r="F546" s="366"/>
      <c r="H546" s="634"/>
      <c r="K546" s="571"/>
    </row>
    <row r="547">
      <c r="F547" s="366"/>
      <c r="H547" s="634"/>
      <c r="K547" s="571"/>
    </row>
    <row r="548">
      <c r="F548" s="366"/>
      <c r="H548" s="634"/>
      <c r="K548" s="571"/>
    </row>
    <row r="549">
      <c r="F549" s="366"/>
      <c r="H549" s="634"/>
      <c r="K549" s="571"/>
    </row>
    <row r="550">
      <c r="F550" s="366"/>
      <c r="H550" s="634"/>
      <c r="K550" s="571"/>
    </row>
    <row r="551">
      <c r="F551" s="366"/>
      <c r="H551" s="634"/>
      <c r="K551" s="571"/>
    </row>
    <row r="552">
      <c r="F552" s="366"/>
      <c r="H552" s="634"/>
      <c r="K552" s="571"/>
    </row>
    <row r="553">
      <c r="F553" s="366"/>
      <c r="H553" s="634"/>
      <c r="K553" s="571"/>
    </row>
    <row r="554">
      <c r="F554" s="366"/>
      <c r="H554" s="634"/>
      <c r="K554" s="571"/>
    </row>
    <row r="555">
      <c r="F555" s="366"/>
      <c r="H555" s="634"/>
      <c r="K555" s="571"/>
    </row>
    <row r="556">
      <c r="F556" s="366"/>
      <c r="H556" s="634"/>
      <c r="K556" s="571"/>
    </row>
    <row r="557">
      <c r="F557" s="366"/>
      <c r="H557" s="634"/>
      <c r="K557" s="571"/>
    </row>
    <row r="558">
      <c r="F558" s="366"/>
      <c r="H558" s="634"/>
      <c r="K558" s="571"/>
    </row>
    <row r="559">
      <c r="F559" s="366"/>
      <c r="H559" s="634"/>
      <c r="K559" s="571"/>
    </row>
    <row r="560">
      <c r="F560" s="366"/>
      <c r="H560" s="634"/>
      <c r="K560" s="571"/>
    </row>
    <row r="561">
      <c r="F561" s="366"/>
      <c r="H561" s="634"/>
      <c r="K561" s="571"/>
    </row>
    <row r="562">
      <c r="F562" s="366"/>
      <c r="H562" s="634"/>
      <c r="K562" s="571"/>
    </row>
    <row r="563">
      <c r="F563" s="366"/>
      <c r="H563" s="634"/>
      <c r="K563" s="571"/>
    </row>
    <row r="564">
      <c r="F564" s="366"/>
      <c r="H564" s="634"/>
      <c r="K564" s="571"/>
    </row>
    <row r="565">
      <c r="F565" s="366"/>
      <c r="H565" s="634"/>
      <c r="K565" s="571"/>
    </row>
    <row r="566">
      <c r="F566" s="366"/>
      <c r="H566" s="634"/>
      <c r="K566" s="571"/>
    </row>
    <row r="567">
      <c r="F567" s="366"/>
      <c r="H567" s="634"/>
      <c r="K567" s="571"/>
    </row>
    <row r="568">
      <c r="F568" s="366"/>
      <c r="H568" s="634"/>
      <c r="K568" s="571"/>
    </row>
    <row r="569">
      <c r="F569" s="366"/>
      <c r="H569" s="634"/>
      <c r="K569" s="571"/>
    </row>
    <row r="570">
      <c r="F570" s="366"/>
      <c r="H570" s="634"/>
      <c r="K570" s="571"/>
    </row>
    <row r="571">
      <c r="F571" s="366"/>
      <c r="H571" s="634"/>
      <c r="K571" s="571"/>
    </row>
    <row r="572">
      <c r="F572" s="366"/>
      <c r="H572" s="634"/>
      <c r="K572" s="571"/>
    </row>
    <row r="573">
      <c r="F573" s="366"/>
      <c r="H573" s="634"/>
      <c r="K573" s="571"/>
    </row>
    <row r="574">
      <c r="F574" s="366"/>
      <c r="H574" s="634"/>
      <c r="K574" s="571"/>
    </row>
    <row r="575">
      <c r="F575" s="366"/>
      <c r="H575" s="634"/>
      <c r="K575" s="571"/>
    </row>
    <row r="576">
      <c r="F576" s="366"/>
      <c r="H576" s="634"/>
      <c r="K576" s="571"/>
    </row>
    <row r="577">
      <c r="F577" s="366"/>
      <c r="H577" s="634"/>
      <c r="K577" s="571"/>
    </row>
    <row r="578">
      <c r="F578" s="366"/>
      <c r="H578" s="634"/>
      <c r="K578" s="571"/>
    </row>
    <row r="579">
      <c r="F579" s="366"/>
      <c r="H579" s="634"/>
      <c r="K579" s="571"/>
    </row>
    <row r="580">
      <c r="F580" s="366"/>
      <c r="H580" s="634"/>
      <c r="K580" s="571"/>
    </row>
    <row r="581">
      <c r="F581" s="366"/>
      <c r="H581" s="634"/>
      <c r="K581" s="571"/>
    </row>
    <row r="582">
      <c r="F582" s="366"/>
      <c r="H582" s="634"/>
      <c r="K582" s="571"/>
    </row>
    <row r="583">
      <c r="F583" s="366"/>
      <c r="H583" s="634"/>
      <c r="K583" s="571"/>
    </row>
    <row r="584">
      <c r="F584" s="366"/>
      <c r="H584" s="634"/>
      <c r="K584" s="571"/>
    </row>
    <row r="585">
      <c r="F585" s="366"/>
      <c r="H585" s="634"/>
      <c r="K585" s="571"/>
    </row>
    <row r="586">
      <c r="F586" s="366"/>
      <c r="H586" s="634"/>
      <c r="K586" s="571"/>
    </row>
    <row r="587">
      <c r="F587" s="366"/>
      <c r="H587" s="634"/>
      <c r="K587" s="571"/>
    </row>
    <row r="588">
      <c r="F588" s="366"/>
      <c r="H588" s="634"/>
      <c r="K588" s="571"/>
    </row>
    <row r="589">
      <c r="F589" s="366"/>
      <c r="H589" s="634"/>
      <c r="K589" s="571"/>
    </row>
    <row r="590">
      <c r="F590" s="366"/>
      <c r="H590" s="634"/>
      <c r="K590" s="571"/>
    </row>
    <row r="591">
      <c r="F591" s="366"/>
      <c r="H591" s="634"/>
      <c r="K591" s="571"/>
    </row>
    <row r="592">
      <c r="F592" s="366"/>
      <c r="H592" s="634"/>
      <c r="K592" s="571"/>
    </row>
    <row r="593">
      <c r="F593" s="366"/>
      <c r="H593" s="634"/>
      <c r="K593" s="571"/>
    </row>
    <row r="594">
      <c r="F594" s="366"/>
      <c r="H594" s="634"/>
      <c r="K594" s="571"/>
    </row>
    <row r="595">
      <c r="F595" s="366"/>
      <c r="H595" s="634"/>
      <c r="K595" s="571"/>
    </row>
    <row r="596">
      <c r="F596" s="366"/>
      <c r="H596" s="634"/>
      <c r="K596" s="571"/>
    </row>
    <row r="597">
      <c r="F597" s="366"/>
      <c r="H597" s="634"/>
      <c r="K597" s="571"/>
    </row>
    <row r="598">
      <c r="F598" s="366"/>
      <c r="H598" s="634"/>
      <c r="K598" s="571"/>
    </row>
    <row r="599">
      <c r="F599" s="366"/>
      <c r="H599" s="634"/>
      <c r="K599" s="571"/>
    </row>
    <row r="600">
      <c r="F600" s="366"/>
      <c r="H600" s="634"/>
      <c r="K600" s="571"/>
    </row>
    <row r="601">
      <c r="F601" s="366"/>
      <c r="H601" s="634"/>
      <c r="K601" s="571"/>
    </row>
    <row r="602">
      <c r="F602" s="366"/>
      <c r="H602" s="634"/>
      <c r="K602" s="571"/>
    </row>
    <row r="603">
      <c r="F603" s="366"/>
      <c r="H603" s="634"/>
      <c r="K603" s="571"/>
    </row>
    <row r="604">
      <c r="F604" s="366"/>
      <c r="H604" s="634"/>
      <c r="K604" s="571"/>
    </row>
    <row r="605">
      <c r="F605" s="366"/>
      <c r="H605" s="634"/>
      <c r="K605" s="571"/>
    </row>
    <row r="606">
      <c r="F606" s="366"/>
      <c r="H606" s="634"/>
      <c r="K606" s="571"/>
    </row>
    <row r="607">
      <c r="F607" s="366"/>
      <c r="H607" s="634"/>
      <c r="K607" s="571"/>
    </row>
    <row r="608">
      <c r="F608" s="366"/>
      <c r="H608" s="634"/>
      <c r="K608" s="571"/>
    </row>
    <row r="609">
      <c r="F609" s="366"/>
      <c r="H609" s="634"/>
      <c r="K609" s="571"/>
    </row>
    <row r="610">
      <c r="F610" s="366"/>
      <c r="H610" s="634"/>
      <c r="K610" s="571"/>
    </row>
    <row r="611">
      <c r="F611" s="366"/>
      <c r="H611" s="634"/>
      <c r="K611" s="571"/>
    </row>
    <row r="612">
      <c r="F612" s="366"/>
      <c r="H612" s="634"/>
      <c r="K612" s="571"/>
    </row>
    <row r="613">
      <c r="F613" s="366"/>
      <c r="H613" s="634"/>
      <c r="K613" s="571"/>
    </row>
    <row r="614">
      <c r="F614" s="366"/>
      <c r="H614" s="634"/>
      <c r="K614" s="571"/>
    </row>
    <row r="615">
      <c r="F615" s="366"/>
      <c r="H615" s="634"/>
      <c r="K615" s="571"/>
    </row>
    <row r="616">
      <c r="F616" s="366"/>
      <c r="H616" s="634"/>
      <c r="K616" s="571"/>
    </row>
    <row r="617">
      <c r="F617" s="366"/>
      <c r="H617" s="634"/>
      <c r="K617" s="571"/>
    </row>
    <row r="618">
      <c r="F618" s="366"/>
      <c r="H618" s="634"/>
      <c r="K618" s="571"/>
    </row>
    <row r="619">
      <c r="F619" s="366"/>
      <c r="H619" s="634"/>
      <c r="K619" s="571"/>
    </row>
    <row r="620">
      <c r="F620" s="366"/>
      <c r="H620" s="634"/>
      <c r="K620" s="571"/>
    </row>
    <row r="621">
      <c r="F621" s="366"/>
      <c r="H621" s="634"/>
      <c r="K621" s="571"/>
    </row>
    <row r="622">
      <c r="F622" s="366"/>
      <c r="H622" s="634"/>
      <c r="K622" s="571"/>
    </row>
    <row r="623">
      <c r="F623" s="366"/>
      <c r="H623" s="634"/>
      <c r="K623" s="571"/>
    </row>
    <row r="624">
      <c r="F624" s="366"/>
      <c r="H624" s="634"/>
      <c r="K624" s="571"/>
    </row>
    <row r="625">
      <c r="F625" s="366"/>
      <c r="H625" s="634"/>
      <c r="K625" s="571"/>
    </row>
    <row r="626">
      <c r="F626" s="366"/>
      <c r="H626" s="634"/>
      <c r="K626" s="571"/>
    </row>
    <row r="627">
      <c r="F627" s="366"/>
      <c r="H627" s="634"/>
      <c r="K627" s="571"/>
    </row>
    <row r="628">
      <c r="F628" s="366"/>
      <c r="H628" s="634"/>
      <c r="K628" s="571"/>
    </row>
    <row r="629">
      <c r="F629" s="366"/>
      <c r="H629" s="634"/>
      <c r="K629" s="571"/>
    </row>
    <row r="630">
      <c r="F630" s="366"/>
      <c r="H630" s="634"/>
      <c r="K630" s="571"/>
    </row>
    <row r="631">
      <c r="F631" s="366"/>
      <c r="H631" s="634"/>
      <c r="K631" s="571"/>
    </row>
    <row r="632">
      <c r="F632" s="366"/>
      <c r="H632" s="634"/>
      <c r="K632" s="571"/>
    </row>
    <row r="633">
      <c r="F633" s="366"/>
      <c r="H633" s="634"/>
      <c r="K633" s="571"/>
    </row>
    <row r="634">
      <c r="F634" s="366"/>
      <c r="H634" s="634"/>
      <c r="K634" s="571"/>
    </row>
    <row r="635">
      <c r="F635" s="366"/>
      <c r="H635" s="634"/>
      <c r="K635" s="571"/>
    </row>
    <row r="636">
      <c r="F636" s="366"/>
      <c r="H636" s="634"/>
      <c r="K636" s="571"/>
    </row>
    <row r="637">
      <c r="F637" s="366"/>
      <c r="H637" s="634"/>
      <c r="K637" s="571"/>
    </row>
    <row r="638">
      <c r="F638" s="366"/>
      <c r="H638" s="634"/>
      <c r="K638" s="571"/>
    </row>
    <row r="639">
      <c r="F639" s="366"/>
      <c r="H639" s="634"/>
      <c r="K639" s="571"/>
    </row>
    <row r="640">
      <c r="F640" s="366"/>
      <c r="H640" s="634"/>
      <c r="K640" s="571"/>
    </row>
    <row r="641">
      <c r="F641" s="366"/>
      <c r="H641" s="634"/>
      <c r="K641" s="571"/>
    </row>
    <row r="642">
      <c r="F642" s="366"/>
      <c r="H642" s="634"/>
      <c r="K642" s="571"/>
    </row>
    <row r="643">
      <c r="F643" s="366"/>
      <c r="H643" s="634"/>
      <c r="K643" s="571"/>
    </row>
    <row r="644">
      <c r="F644" s="366"/>
      <c r="H644" s="634"/>
      <c r="K644" s="571"/>
    </row>
    <row r="645">
      <c r="F645" s="366"/>
      <c r="H645" s="634"/>
      <c r="K645" s="571"/>
    </row>
    <row r="646">
      <c r="F646" s="366"/>
      <c r="H646" s="634"/>
      <c r="K646" s="571"/>
    </row>
    <row r="647">
      <c r="F647" s="366"/>
      <c r="H647" s="634"/>
      <c r="K647" s="571"/>
    </row>
    <row r="648">
      <c r="F648" s="366"/>
      <c r="H648" s="634"/>
      <c r="K648" s="571"/>
    </row>
    <row r="649">
      <c r="F649" s="366"/>
      <c r="H649" s="634"/>
      <c r="K649" s="571"/>
    </row>
    <row r="650">
      <c r="F650" s="366"/>
      <c r="H650" s="634"/>
      <c r="K650" s="571"/>
    </row>
    <row r="651">
      <c r="F651" s="366"/>
      <c r="H651" s="634"/>
      <c r="K651" s="571"/>
    </row>
    <row r="652">
      <c r="F652" s="366"/>
      <c r="H652" s="634"/>
      <c r="K652" s="571"/>
    </row>
    <row r="653">
      <c r="F653" s="366"/>
      <c r="H653" s="634"/>
      <c r="K653" s="571"/>
    </row>
    <row r="654">
      <c r="F654" s="366"/>
      <c r="H654" s="634"/>
      <c r="K654" s="571"/>
    </row>
    <row r="655">
      <c r="F655" s="366"/>
      <c r="H655" s="634"/>
      <c r="K655" s="571"/>
    </row>
    <row r="656">
      <c r="F656" s="366"/>
      <c r="H656" s="634"/>
      <c r="K656" s="571"/>
    </row>
    <row r="657">
      <c r="F657" s="366"/>
      <c r="H657" s="634"/>
      <c r="K657" s="571"/>
    </row>
    <row r="658">
      <c r="F658" s="366"/>
      <c r="H658" s="634"/>
      <c r="K658" s="571"/>
    </row>
    <row r="659">
      <c r="F659" s="366"/>
      <c r="H659" s="634"/>
      <c r="K659" s="571"/>
    </row>
    <row r="660">
      <c r="F660" s="366"/>
      <c r="H660" s="634"/>
      <c r="K660" s="571"/>
    </row>
    <row r="661">
      <c r="F661" s="366"/>
      <c r="H661" s="634"/>
      <c r="K661" s="571"/>
    </row>
    <row r="662">
      <c r="F662" s="366"/>
      <c r="H662" s="634"/>
      <c r="K662" s="571"/>
    </row>
    <row r="663">
      <c r="F663" s="366"/>
      <c r="H663" s="634"/>
      <c r="K663" s="571"/>
    </row>
    <row r="664">
      <c r="F664" s="366"/>
      <c r="H664" s="634"/>
      <c r="K664" s="571"/>
    </row>
    <row r="665">
      <c r="F665" s="366"/>
      <c r="H665" s="634"/>
      <c r="K665" s="571"/>
    </row>
    <row r="666">
      <c r="F666" s="366"/>
      <c r="H666" s="634"/>
      <c r="K666" s="571"/>
    </row>
    <row r="667">
      <c r="F667" s="366"/>
      <c r="H667" s="634"/>
      <c r="K667" s="571"/>
    </row>
    <row r="668">
      <c r="F668" s="366"/>
      <c r="H668" s="634"/>
      <c r="K668" s="571"/>
    </row>
    <row r="669">
      <c r="F669" s="366"/>
      <c r="H669" s="634"/>
      <c r="K669" s="571"/>
    </row>
    <row r="670">
      <c r="F670" s="366"/>
      <c r="H670" s="634"/>
      <c r="K670" s="571"/>
    </row>
    <row r="671">
      <c r="F671" s="366"/>
      <c r="H671" s="634"/>
      <c r="K671" s="571"/>
    </row>
    <row r="672">
      <c r="F672" s="366"/>
      <c r="H672" s="634"/>
      <c r="K672" s="571"/>
    </row>
    <row r="673">
      <c r="F673" s="366"/>
      <c r="H673" s="634"/>
      <c r="K673" s="571"/>
    </row>
    <row r="674">
      <c r="F674" s="366"/>
      <c r="H674" s="634"/>
      <c r="K674" s="571"/>
    </row>
    <row r="675">
      <c r="F675" s="366"/>
      <c r="H675" s="634"/>
      <c r="K675" s="571"/>
    </row>
    <row r="676">
      <c r="F676" s="366"/>
      <c r="H676" s="634"/>
      <c r="K676" s="571"/>
    </row>
    <row r="677">
      <c r="F677" s="366"/>
      <c r="H677" s="634"/>
      <c r="K677" s="571"/>
    </row>
    <row r="678">
      <c r="F678" s="366"/>
      <c r="H678" s="634"/>
      <c r="K678" s="571"/>
    </row>
    <row r="679">
      <c r="F679" s="366"/>
      <c r="H679" s="634"/>
      <c r="K679" s="571"/>
    </row>
    <row r="680">
      <c r="F680" s="366"/>
      <c r="H680" s="634"/>
      <c r="K680" s="571"/>
    </row>
    <row r="681">
      <c r="F681" s="366"/>
      <c r="H681" s="634"/>
      <c r="K681" s="571"/>
    </row>
    <row r="682">
      <c r="F682" s="366"/>
      <c r="H682" s="634"/>
      <c r="K682" s="571"/>
    </row>
    <row r="683">
      <c r="F683" s="366"/>
      <c r="H683" s="634"/>
      <c r="K683" s="571"/>
    </row>
    <row r="684">
      <c r="F684" s="366"/>
      <c r="H684" s="634"/>
      <c r="K684" s="571"/>
    </row>
    <row r="685">
      <c r="F685" s="366"/>
      <c r="H685" s="634"/>
      <c r="K685" s="571"/>
    </row>
    <row r="686">
      <c r="F686" s="366"/>
      <c r="H686" s="634"/>
      <c r="K686" s="571"/>
    </row>
    <row r="687">
      <c r="F687" s="366"/>
      <c r="H687" s="634"/>
      <c r="K687" s="571"/>
    </row>
    <row r="688">
      <c r="F688" s="366"/>
      <c r="H688" s="634"/>
      <c r="K688" s="571"/>
    </row>
    <row r="689">
      <c r="F689" s="366"/>
      <c r="H689" s="634"/>
      <c r="K689" s="571"/>
    </row>
    <row r="690">
      <c r="F690" s="366"/>
      <c r="H690" s="634"/>
      <c r="K690" s="571"/>
    </row>
    <row r="691">
      <c r="F691" s="366"/>
      <c r="H691" s="634"/>
      <c r="K691" s="571"/>
    </row>
    <row r="692">
      <c r="F692" s="366"/>
      <c r="H692" s="634"/>
      <c r="K692" s="571"/>
    </row>
    <row r="693">
      <c r="F693" s="366"/>
      <c r="H693" s="634"/>
      <c r="K693" s="571"/>
    </row>
    <row r="694">
      <c r="F694" s="366"/>
      <c r="H694" s="634"/>
      <c r="K694" s="571"/>
    </row>
    <row r="695">
      <c r="F695" s="366"/>
      <c r="H695" s="634"/>
      <c r="K695" s="571"/>
    </row>
    <row r="696">
      <c r="F696" s="366"/>
      <c r="H696" s="634"/>
      <c r="K696" s="571"/>
    </row>
    <row r="697">
      <c r="F697" s="366"/>
      <c r="H697" s="634"/>
      <c r="K697" s="571"/>
    </row>
    <row r="698">
      <c r="F698" s="366"/>
      <c r="H698" s="634"/>
      <c r="K698" s="571"/>
    </row>
    <row r="699">
      <c r="F699" s="366"/>
      <c r="H699" s="634"/>
      <c r="K699" s="571"/>
    </row>
    <row r="700">
      <c r="F700" s="366"/>
      <c r="H700" s="634"/>
      <c r="K700" s="571"/>
    </row>
    <row r="701">
      <c r="F701" s="366"/>
      <c r="H701" s="634"/>
      <c r="K701" s="571"/>
    </row>
    <row r="702">
      <c r="F702" s="366"/>
      <c r="H702" s="634"/>
      <c r="K702" s="571"/>
    </row>
    <row r="703">
      <c r="F703" s="366"/>
      <c r="H703" s="634"/>
      <c r="K703" s="571"/>
    </row>
    <row r="704">
      <c r="F704" s="366"/>
      <c r="H704" s="634"/>
      <c r="K704" s="571"/>
    </row>
    <row r="705">
      <c r="F705" s="366"/>
      <c r="H705" s="634"/>
      <c r="K705" s="571"/>
    </row>
    <row r="706">
      <c r="F706" s="366"/>
      <c r="H706" s="634"/>
      <c r="K706" s="571"/>
    </row>
    <row r="707">
      <c r="F707" s="366"/>
      <c r="H707" s="634"/>
      <c r="K707" s="571"/>
    </row>
    <row r="708">
      <c r="F708" s="366"/>
      <c r="H708" s="634"/>
      <c r="K708" s="571"/>
    </row>
    <row r="709">
      <c r="F709" s="366"/>
      <c r="H709" s="634"/>
      <c r="K709" s="571"/>
    </row>
    <row r="710">
      <c r="F710" s="366"/>
      <c r="H710" s="634"/>
      <c r="K710" s="571"/>
    </row>
    <row r="711">
      <c r="F711" s="366"/>
      <c r="H711" s="634"/>
      <c r="K711" s="571"/>
    </row>
    <row r="712">
      <c r="F712" s="366"/>
      <c r="H712" s="634"/>
      <c r="K712" s="571"/>
    </row>
    <row r="713">
      <c r="F713" s="366"/>
      <c r="H713" s="634"/>
      <c r="K713" s="571"/>
    </row>
    <row r="714">
      <c r="F714" s="366"/>
      <c r="H714" s="634"/>
      <c r="K714" s="571"/>
    </row>
    <row r="715">
      <c r="F715" s="366"/>
      <c r="H715" s="634"/>
      <c r="K715" s="571"/>
    </row>
    <row r="716">
      <c r="F716" s="366"/>
      <c r="H716" s="634"/>
      <c r="K716" s="571"/>
    </row>
    <row r="717">
      <c r="F717" s="366"/>
      <c r="H717" s="634"/>
      <c r="K717" s="571"/>
    </row>
    <row r="718">
      <c r="F718" s="366"/>
      <c r="H718" s="634"/>
      <c r="K718" s="571"/>
    </row>
    <row r="719">
      <c r="F719" s="366"/>
      <c r="H719" s="634"/>
      <c r="K719" s="571"/>
    </row>
    <row r="720">
      <c r="F720" s="366"/>
      <c r="H720" s="634"/>
      <c r="K720" s="571"/>
    </row>
    <row r="721">
      <c r="F721" s="366"/>
      <c r="H721" s="634"/>
      <c r="K721" s="571"/>
    </row>
    <row r="722">
      <c r="F722" s="366"/>
      <c r="H722" s="634"/>
      <c r="K722" s="571"/>
    </row>
    <row r="723">
      <c r="F723" s="366"/>
      <c r="H723" s="634"/>
      <c r="K723" s="571"/>
    </row>
    <row r="724">
      <c r="F724" s="366"/>
      <c r="H724" s="634"/>
      <c r="K724" s="571"/>
    </row>
    <row r="725">
      <c r="F725" s="366"/>
      <c r="H725" s="634"/>
      <c r="K725" s="571"/>
    </row>
    <row r="726">
      <c r="F726" s="366"/>
      <c r="H726" s="634"/>
      <c r="K726" s="571"/>
    </row>
    <row r="727">
      <c r="F727" s="366"/>
      <c r="H727" s="634"/>
      <c r="K727" s="571"/>
    </row>
    <row r="728">
      <c r="F728" s="366"/>
      <c r="H728" s="634"/>
      <c r="K728" s="571"/>
    </row>
    <row r="729">
      <c r="F729" s="366"/>
      <c r="H729" s="634"/>
      <c r="K729" s="571"/>
    </row>
    <row r="730">
      <c r="F730" s="366"/>
      <c r="H730" s="634"/>
      <c r="K730" s="571"/>
    </row>
    <row r="731">
      <c r="F731" s="366"/>
      <c r="H731" s="634"/>
      <c r="K731" s="571"/>
    </row>
    <row r="732">
      <c r="F732" s="366"/>
      <c r="H732" s="634"/>
      <c r="K732" s="571"/>
    </row>
    <row r="733">
      <c r="F733" s="366"/>
      <c r="H733" s="634"/>
      <c r="K733" s="571"/>
    </row>
    <row r="734">
      <c r="F734" s="366"/>
      <c r="H734" s="634"/>
      <c r="K734" s="571"/>
    </row>
    <row r="735">
      <c r="F735" s="366"/>
      <c r="H735" s="634"/>
      <c r="K735" s="571"/>
    </row>
    <row r="736">
      <c r="F736" s="366"/>
      <c r="H736" s="634"/>
      <c r="K736" s="571"/>
    </row>
    <row r="737">
      <c r="F737" s="366"/>
      <c r="H737" s="634"/>
      <c r="K737" s="571"/>
    </row>
    <row r="738">
      <c r="F738" s="366"/>
      <c r="H738" s="634"/>
      <c r="K738" s="571"/>
    </row>
    <row r="739">
      <c r="F739" s="366"/>
      <c r="H739" s="634"/>
      <c r="K739" s="571"/>
    </row>
    <row r="740">
      <c r="F740" s="366"/>
      <c r="H740" s="634"/>
      <c r="K740" s="571"/>
    </row>
    <row r="741">
      <c r="F741" s="366"/>
      <c r="H741" s="634"/>
      <c r="K741" s="571"/>
    </row>
    <row r="742">
      <c r="F742" s="366"/>
      <c r="H742" s="634"/>
      <c r="K742" s="571"/>
    </row>
    <row r="743">
      <c r="F743" s="366"/>
      <c r="H743" s="634"/>
      <c r="K743" s="571"/>
    </row>
    <row r="744">
      <c r="F744" s="366"/>
      <c r="H744" s="634"/>
      <c r="K744" s="571"/>
    </row>
    <row r="745">
      <c r="F745" s="366"/>
      <c r="H745" s="634"/>
      <c r="K745" s="571"/>
    </row>
    <row r="746">
      <c r="F746" s="366"/>
      <c r="H746" s="634"/>
      <c r="K746" s="571"/>
    </row>
    <row r="747">
      <c r="F747" s="366"/>
      <c r="H747" s="634"/>
      <c r="K747" s="571"/>
    </row>
    <row r="748">
      <c r="F748" s="366"/>
      <c r="H748" s="634"/>
      <c r="K748" s="571"/>
    </row>
    <row r="749">
      <c r="F749" s="366"/>
      <c r="H749" s="634"/>
      <c r="K749" s="571"/>
    </row>
    <row r="750">
      <c r="F750" s="366"/>
      <c r="H750" s="634"/>
      <c r="K750" s="571"/>
    </row>
    <row r="751">
      <c r="F751" s="366"/>
      <c r="H751" s="634"/>
      <c r="K751" s="571"/>
    </row>
    <row r="752">
      <c r="F752" s="366"/>
      <c r="H752" s="634"/>
      <c r="K752" s="571"/>
    </row>
    <row r="753">
      <c r="F753" s="366"/>
      <c r="H753" s="634"/>
      <c r="K753" s="571"/>
    </row>
    <row r="754">
      <c r="F754" s="366"/>
      <c r="H754" s="634"/>
      <c r="K754" s="571"/>
    </row>
    <row r="755">
      <c r="F755" s="366"/>
      <c r="H755" s="634"/>
      <c r="K755" s="571"/>
    </row>
    <row r="756">
      <c r="F756" s="366"/>
      <c r="H756" s="634"/>
      <c r="K756" s="571"/>
    </row>
    <row r="757">
      <c r="F757" s="366"/>
      <c r="H757" s="634"/>
      <c r="K757" s="571"/>
    </row>
    <row r="758">
      <c r="F758" s="366"/>
      <c r="H758" s="634"/>
      <c r="K758" s="571"/>
    </row>
    <row r="759">
      <c r="F759" s="366"/>
      <c r="H759" s="634"/>
      <c r="K759" s="571"/>
    </row>
    <row r="760">
      <c r="F760" s="366"/>
      <c r="H760" s="634"/>
      <c r="K760" s="571"/>
    </row>
    <row r="761">
      <c r="F761" s="366"/>
      <c r="H761" s="634"/>
      <c r="K761" s="571"/>
    </row>
    <row r="762">
      <c r="F762" s="366"/>
      <c r="H762" s="634"/>
      <c r="K762" s="571"/>
    </row>
    <row r="763">
      <c r="F763" s="366"/>
      <c r="H763" s="634"/>
      <c r="K763" s="571"/>
    </row>
    <row r="764">
      <c r="F764" s="366"/>
      <c r="H764" s="634"/>
      <c r="K764" s="571"/>
    </row>
    <row r="765">
      <c r="F765" s="366"/>
      <c r="H765" s="634"/>
      <c r="K765" s="571"/>
    </row>
    <row r="766">
      <c r="F766" s="366"/>
      <c r="H766" s="634"/>
      <c r="K766" s="571"/>
    </row>
    <row r="767">
      <c r="F767" s="366"/>
      <c r="H767" s="634"/>
      <c r="K767" s="571"/>
    </row>
    <row r="768">
      <c r="F768" s="366"/>
      <c r="H768" s="634"/>
      <c r="K768" s="571"/>
    </row>
    <row r="769">
      <c r="F769" s="366"/>
      <c r="H769" s="634"/>
      <c r="K769" s="571"/>
    </row>
    <row r="770">
      <c r="F770" s="366"/>
      <c r="H770" s="634"/>
      <c r="K770" s="571"/>
    </row>
    <row r="771">
      <c r="F771" s="366"/>
      <c r="H771" s="634"/>
      <c r="K771" s="571"/>
    </row>
    <row r="772">
      <c r="F772" s="366"/>
      <c r="H772" s="634"/>
      <c r="K772" s="571"/>
    </row>
    <row r="773">
      <c r="F773" s="366"/>
      <c r="H773" s="634"/>
      <c r="K773" s="571"/>
    </row>
    <row r="774">
      <c r="F774" s="366"/>
      <c r="H774" s="634"/>
      <c r="K774" s="571"/>
    </row>
    <row r="775">
      <c r="F775" s="366"/>
      <c r="H775" s="634"/>
      <c r="K775" s="571"/>
    </row>
    <row r="776">
      <c r="F776" s="366"/>
      <c r="H776" s="634"/>
      <c r="K776" s="571"/>
    </row>
    <row r="777">
      <c r="F777" s="366"/>
      <c r="H777" s="634"/>
      <c r="K777" s="571"/>
    </row>
    <row r="778">
      <c r="F778" s="366"/>
      <c r="H778" s="634"/>
      <c r="K778" s="571"/>
    </row>
    <row r="779">
      <c r="F779" s="366"/>
      <c r="H779" s="634"/>
      <c r="K779" s="571"/>
    </row>
    <row r="780">
      <c r="F780" s="366"/>
      <c r="H780" s="634"/>
      <c r="K780" s="571"/>
    </row>
    <row r="781">
      <c r="F781" s="366"/>
      <c r="H781" s="634"/>
      <c r="K781" s="571"/>
    </row>
    <row r="782">
      <c r="F782" s="366"/>
      <c r="H782" s="634"/>
      <c r="K782" s="571"/>
    </row>
    <row r="783">
      <c r="F783" s="366"/>
      <c r="H783" s="634"/>
      <c r="K783" s="571"/>
    </row>
    <row r="784">
      <c r="F784" s="366"/>
      <c r="H784" s="634"/>
      <c r="K784" s="571"/>
    </row>
    <row r="785">
      <c r="F785" s="366"/>
      <c r="H785" s="634"/>
      <c r="K785" s="571"/>
    </row>
    <row r="786">
      <c r="F786" s="366"/>
      <c r="H786" s="634"/>
      <c r="K786" s="571"/>
    </row>
    <row r="787">
      <c r="F787" s="366"/>
      <c r="H787" s="634"/>
      <c r="K787" s="571"/>
    </row>
    <row r="788">
      <c r="F788" s="366"/>
      <c r="H788" s="634"/>
      <c r="K788" s="571"/>
    </row>
    <row r="789">
      <c r="F789" s="366"/>
      <c r="H789" s="634"/>
      <c r="K789" s="571"/>
    </row>
    <row r="790">
      <c r="F790" s="366"/>
      <c r="H790" s="634"/>
      <c r="K790" s="571"/>
    </row>
    <row r="791">
      <c r="F791" s="366"/>
      <c r="H791" s="634"/>
      <c r="K791" s="571"/>
    </row>
    <row r="792">
      <c r="F792" s="366"/>
      <c r="H792" s="634"/>
      <c r="K792" s="571"/>
    </row>
    <row r="793">
      <c r="F793" s="366"/>
      <c r="H793" s="634"/>
      <c r="K793" s="571"/>
    </row>
    <row r="794">
      <c r="F794" s="366"/>
      <c r="H794" s="634"/>
      <c r="K794" s="571"/>
    </row>
    <row r="795">
      <c r="F795" s="366"/>
      <c r="H795" s="634"/>
      <c r="K795" s="571"/>
    </row>
    <row r="796">
      <c r="F796" s="366"/>
      <c r="H796" s="634"/>
      <c r="K796" s="571"/>
    </row>
    <row r="797">
      <c r="F797" s="366"/>
      <c r="H797" s="634"/>
      <c r="K797" s="571"/>
    </row>
    <row r="798">
      <c r="F798" s="366"/>
      <c r="H798" s="634"/>
      <c r="K798" s="571"/>
    </row>
    <row r="799">
      <c r="F799" s="366"/>
      <c r="H799" s="634"/>
      <c r="K799" s="571"/>
    </row>
    <row r="800">
      <c r="F800" s="366"/>
      <c r="H800" s="634"/>
      <c r="K800" s="571"/>
    </row>
    <row r="801">
      <c r="F801" s="366"/>
      <c r="H801" s="634"/>
      <c r="K801" s="571"/>
    </row>
    <row r="802">
      <c r="F802" s="366"/>
      <c r="H802" s="634"/>
      <c r="K802" s="571"/>
    </row>
    <row r="803">
      <c r="F803" s="366"/>
      <c r="H803" s="634"/>
      <c r="K803" s="571"/>
    </row>
    <row r="804">
      <c r="F804" s="366"/>
      <c r="H804" s="634"/>
      <c r="K804" s="571"/>
    </row>
    <row r="805">
      <c r="F805" s="366"/>
      <c r="H805" s="634"/>
      <c r="K805" s="571"/>
    </row>
    <row r="806">
      <c r="F806" s="366"/>
      <c r="H806" s="634"/>
      <c r="K806" s="571"/>
    </row>
    <row r="807">
      <c r="F807" s="366"/>
      <c r="H807" s="634"/>
      <c r="K807" s="571"/>
    </row>
    <row r="808">
      <c r="F808" s="366"/>
      <c r="H808" s="634"/>
      <c r="K808" s="571"/>
    </row>
    <row r="809">
      <c r="F809" s="366"/>
      <c r="H809" s="634"/>
      <c r="K809" s="571"/>
    </row>
    <row r="810">
      <c r="F810" s="366"/>
      <c r="H810" s="634"/>
      <c r="K810" s="571"/>
    </row>
    <row r="811">
      <c r="F811" s="366"/>
      <c r="H811" s="634"/>
      <c r="K811" s="571"/>
    </row>
    <row r="812">
      <c r="F812" s="366"/>
      <c r="H812" s="634"/>
      <c r="K812" s="571"/>
    </row>
    <row r="813">
      <c r="F813" s="366"/>
      <c r="H813" s="634"/>
      <c r="K813" s="571"/>
    </row>
    <row r="814">
      <c r="F814" s="366"/>
      <c r="H814" s="634"/>
      <c r="K814" s="571"/>
    </row>
    <row r="815">
      <c r="F815" s="366"/>
      <c r="H815" s="634"/>
      <c r="K815" s="571"/>
    </row>
    <row r="816">
      <c r="F816" s="366"/>
      <c r="H816" s="634"/>
      <c r="K816" s="571"/>
    </row>
    <row r="817">
      <c r="F817" s="366"/>
      <c r="H817" s="634"/>
      <c r="K817" s="571"/>
    </row>
    <row r="818">
      <c r="F818" s="366"/>
      <c r="H818" s="634"/>
      <c r="K818" s="571"/>
    </row>
    <row r="819">
      <c r="F819" s="366"/>
      <c r="H819" s="634"/>
      <c r="K819" s="571"/>
    </row>
    <row r="820">
      <c r="F820" s="366"/>
      <c r="H820" s="634"/>
      <c r="K820" s="571"/>
    </row>
    <row r="821">
      <c r="F821" s="366"/>
      <c r="H821" s="634"/>
      <c r="K821" s="571"/>
    </row>
    <row r="822">
      <c r="F822" s="366"/>
      <c r="H822" s="634"/>
      <c r="K822" s="571"/>
    </row>
    <row r="823">
      <c r="F823" s="366"/>
      <c r="H823" s="634"/>
      <c r="K823" s="571"/>
    </row>
    <row r="824">
      <c r="F824" s="366"/>
      <c r="H824" s="634"/>
      <c r="K824" s="571"/>
    </row>
    <row r="825">
      <c r="F825" s="366"/>
      <c r="H825" s="634"/>
      <c r="K825" s="571"/>
    </row>
    <row r="826">
      <c r="F826" s="366"/>
      <c r="H826" s="634"/>
      <c r="K826" s="571"/>
    </row>
    <row r="827">
      <c r="F827" s="366"/>
      <c r="H827" s="634"/>
      <c r="K827" s="571"/>
    </row>
    <row r="828">
      <c r="F828" s="366"/>
      <c r="H828" s="634"/>
      <c r="K828" s="571"/>
    </row>
    <row r="829">
      <c r="F829" s="366"/>
      <c r="H829" s="634"/>
      <c r="K829" s="571"/>
    </row>
    <row r="830">
      <c r="F830" s="366"/>
      <c r="H830" s="634"/>
      <c r="K830" s="571"/>
    </row>
    <row r="831">
      <c r="F831" s="366"/>
      <c r="H831" s="634"/>
      <c r="K831" s="571"/>
    </row>
    <row r="832">
      <c r="F832" s="366"/>
      <c r="H832" s="634"/>
      <c r="K832" s="571"/>
    </row>
    <row r="833">
      <c r="F833" s="366"/>
      <c r="H833" s="634"/>
      <c r="K833" s="571"/>
    </row>
    <row r="834">
      <c r="F834" s="366"/>
      <c r="H834" s="634"/>
      <c r="K834" s="571"/>
    </row>
    <row r="835">
      <c r="F835" s="366"/>
      <c r="H835" s="634"/>
      <c r="K835" s="571"/>
    </row>
    <row r="836">
      <c r="F836" s="366"/>
      <c r="H836" s="634"/>
      <c r="K836" s="571"/>
    </row>
    <row r="837">
      <c r="F837" s="366"/>
      <c r="H837" s="634"/>
      <c r="K837" s="571"/>
    </row>
    <row r="838">
      <c r="F838" s="366"/>
      <c r="H838" s="634"/>
      <c r="K838" s="571"/>
    </row>
    <row r="839">
      <c r="F839" s="366"/>
      <c r="H839" s="634"/>
      <c r="K839" s="571"/>
    </row>
    <row r="840">
      <c r="F840" s="366"/>
      <c r="H840" s="634"/>
      <c r="K840" s="571"/>
    </row>
    <row r="841">
      <c r="F841" s="366"/>
      <c r="H841" s="634"/>
      <c r="K841" s="571"/>
    </row>
    <row r="842">
      <c r="F842" s="366"/>
      <c r="H842" s="634"/>
      <c r="K842" s="571"/>
    </row>
    <row r="843">
      <c r="F843" s="366"/>
      <c r="H843" s="634"/>
      <c r="K843" s="571"/>
    </row>
    <row r="844">
      <c r="F844" s="366"/>
      <c r="H844" s="634"/>
      <c r="K844" s="571"/>
    </row>
    <row r="845">
      <c r="F845" s="366"/>
      <c r="H845" s="634"/>
      <c r="K845" s="571"/>
    </row>
    <row r="846">
      <c r="F846" s="366"/>
      <c r="H846" s="634"/>
      <c r="K846" s="571"/>
    </row>
    <row r="847">
      <c r="F847" s="366"/>
      <c r="H847" s="634"/>
      <c r="K847" s="571"/>
    </row>
    <row r="848">
      <c r="F848" s="366"/>
      <c r="H848" s="634"/>
      <c r="K848" s="571"/>
    </row>
    <row r="849">
      <c r="F849" s="366"/>
      <c r="H849" s="634"/>
      <c r="K849" s="571"/>
    </row>
    <row r="850">
      <c r="F850" s="366"/>
      <c r="H850" s="634"/>
      <c r="K850" s="571"/>
    </row>
    <row r="851">
      <c r="F851" s="366"/>
      <c r="H851" s="634"/>
      <c r="K851" s="571"/>
    </row>
    <row r="852">
      <c r="F852" s="366"/>
      <c r="H852" s="634"/>
      <c r="K852" s="571"/>
    </row>
    <row r="853">
      <c r="F853" s="366"/>
      <c r="H853" s="634"/>
      <c r="K853" s="571"/>
    </row>
    <row r="854">
      <c r="F854" s="366"/>
      <c r="H854" s="634"/>
      <c r="K854" s="571"/>
    </row>
    <row r="855">
      <c r="F855" s="366"/>
      <c r="H855" s="634"/>
      <c r="K855" s="571"/>
    </row>
    <row r="856">
      <c r="F856" s="366"/>
      <c r="H856" s="634"/>
      <c r="K856" s="571"/>
    </row>
    <row r="857">
      <c r="F857" s="366"/>
      <c r="H857" s="634"/>
      <c r="K857" s="571"/>
    </row>
    <row r="858">
      <c r="F858" s="366"/>
      <c r="H858" s="634"/>
      <c r="K858" s="571"/>
    </row>
    <row r="859">
      <c r="F859" s="366"/>
      <c r="H859" s="634"/>
      <c r="K859" s="571"/>
    </row>
    <row r="860">
      <c r="F860" s="366"/>
      <c r="H860" s="634"/>
      <c r="K860" s="571"/>
    </row>
    <row r="861">
      <c r="F861" s="366"/>
      <c r="H861" s="634"/>
      <c r="K861" s="571"/>
    </row>
    <row r="862">
      <c r="F862" s="366"/>
      <c r="H862" s="634"/>
      <c r="K862" s="571"/>
    </row>
    <row r="863">
      <c r="F863" s="366"/>
      <c r="H863" s="634"/>
      <c r="K863" s="571"/>
    </row>
    <row r="864">
      <c r="F864" s="366"/>
      <c r="H864" s="634"/>
      <c r="K864" s="571"/>
    </row>
    <row r="865">
      <c r="F865" s="366"/>
      <c r="H865" s="634"/>
      <c r="K865" s="571"/>
    </row>
    <row r="866">
      <c r="F866" s="366"/>
      <c r="H866" s="634"/>
      <c r="K866" s="571"/>
    </row>
    <row r="867">
      <c r="F867" s="366"/>
      <c r="H867" s="634"/>
      <c r="K867" s="571"/>
    </row>
    <row r="868">
      <c r="F868" s="366"/>
      <c r="H868" s="634"/>
      <c r="K868" s="571"/>
    </row>
    <row r="869">
      <c r="F869" s="366"/>
      <c r="H869" s="634"/>
      <c r="K869" s="571"/>
    </row>
    <row r="870">
      <c r="F870" s="366"/>
      <c r="H870" s="634"/>
      <c r="K870" s="571"/>
    </row>
    <row r="871">
      <c r="F871" s="366"/>
      <c r="H871" s="634"/>
      <c r="K871" s="571"/>
    </row>
    <row r="872">
      <c r="F872" s="366"/>
      <c r="H872" s="634"/>
      <c r="K872" s="571"/>
    </row>
    <row r="873">
      <c r="F873" s="366"/>
      <c r="H873" s="634"/>
      <c r="K873" s="571"/>
    </row>
    <row r="874">
      <c r="F874" s="366"/>
      <c r="H874" s="634"/>
      <c r="K874" s="571"/>
    </row>
    <row r="875">
      <c r="F875" s="366"/>
      <c r="H875" s="634"/>
      <c r="K875" s="571"/>
    </row>
    <row r="876">
      <c r="F876" s="366"/>
      <c r="H876" s="634"/>
      <c r="K876" s="571"/>
    </row>
    <row r="877">
      <c r="F877" s="366"/>
      <c r="H877" s="634"/>
      <c r="K877" s="571"/>
    </row>
    <row r="878">
      <c r="F878" s="366"/>
      <c r="H878" s="634"/>
      <c r="K878" s="571"/>
    </row>
    <row r="879">
      <c r="F879" s="366"/>
      <c r="H879" s="634"/>
      <c r="K879" s="571"/>
    </row>
    <row r="880">
      <c r="F880" s="366"/>
      <c r="H880" s="634"/>
      <c r="K880" s="571"/>
    </row>
    <row r="881">
      <c r="F881" s="366"/>
      <c r="H881" s="634"/>
      <c r="K881" s="571"/>
    </row>
    <row r="882">
      <c r="F882" s="366"/>
      <c r="H882" s="634"/>
      <c r="K882" s="571"/>
    </row>
    <row r="883">
      <c r="F883" s="366"/>
      <c r="H883" s="634"/>
      <c r="K883" s="571"/>
    </row>
    <row r="884">
      <c r="F884" s="366"/>
      <c r="H884" s="634"/>
      <c r="K884" s="571"/>
    </row>
    <row r="885">
      <c r="F885" s="366"/>
      <c r="H885" s="634"/>
      <c r="K885" s="571"/>
    </row>
    <row r="886">
      <c r="F886" s="366"/>
      <c r="H886" s="634"/>
      <c r="K886" s="571"/>
    </row>
    <row r="887">
      <c r="F887" s="366"/>
      <c r="H887" s="634"/>
      <c r="K887" s="571"/>
    </row>
    <row r="888">
      <c r="F888" s="366"/>
      <c r="H888" s="634"/>
      <c r="K888" s="571"/>
    </row>
    <row r="889">
      <c r="F889" s="366"/>
      <c r="H889" s="634"/>
      <c r="K889" s="571"/>
    </row>
    <row r="890">
      <c r="F890" s="366"/>
      <c r="H890" s="634"/>
      <c r="K890" s="571"/>
    </row>
    <row r="891">
      <c r="F891" s="366"/>
      <c r="H891" s="634"/>
      <c r="K891" s="571"/>
    </row>
    <row r="892">
      <c r="F892" s="366"/>
      <c r="H892" s="634"/>
      <c r="K892" s="571"/>
    </row>
    <row r="893">
      <c r="F893" s="366"/>
      <c r="H893" s="634"/>
      <c r="K893" s="571"/>
    </row>
    <row r="894">
      <c r="F894" s="366"/>
      <c r="H894" s="634"/>
      <c r="K894" s="571"/>
    </row>
    <row r="895">
      <c r="F895" s="366"/>
      <c r="H895" s="634"/>
      <c r="K895" s="571"/>
    </row>
    <row r="896">
      <c r="F896" s="366"/>
      <c r="H896" s="634"/>
      <c r="K896" s="571"/>
    </row>
    <row r="897">
      <c r="F897" s="366"/>
      <c r="H897" s="634"/>
      <c r="K897" s="571"/>
    </row>
    <row r="898">
      <c r="F898" s="366"/>
      <c r="H898" s="634"/>
      <c r="K898" s="571"/>
    </row>
    <row r="899">
      <c r="F899" s="366"/>
      <c r="H899" s="634"/>
      <c r="K899" s="571"/>
    </row>
    <row r="900">
      <c r="F900" s="366"/>
      <c r="H900" s="634"/>
      <c r="K900" s="571"/>
    </row>
    <row r="901">
      <c r="F901" s="366"/>
      <c r="H901" s="634"/>
      <c r="K901" s="571"/>
    </row>
    <row r="902">
      <c r="F902" s="366"/>
      <c r="H902" s="634"/>
      <c r="K902" s="571"/>
    </row>
    <row r="903">
      <c r="F903" s="366"/>
      <c r="H903" s="634"/>
      <c r="K903" s="571"/>
    </row>
    <row r="904">
      <c r="F904" s="366"/>
      <c r="H904" s="634"/>
      <c r="K904" s="571"/>
    </row>
    <row r="905">
      <c r="F905" s="366"/>
      <c r="H905" s="634"/>
      <c r="K905" s="571"/>
    </row>
    <row r="906">
      <c r="F906" s="366"/>
      <c r="H906" s="634"/>
      <c r="K906" s="571"/>
    </row>
    <row r="907">
      <c r="F907" s="366"/>
      <c r="H907" s="634"/>
      <c r="K907" s="571"/>
    </row>
    <row r="908">
      <c r="F908" s="366"/>
      <c r="H908" s="634"/>
      <c r="K908" s="571"/>
    </row>
    <row r="909">
      <c r="F909" s="366"/>
      <c r="H909" s="634"/>
      <c r="K909" s="571"/>
    </row>
    <row r="910">
      <c r="F910" s="366"/>
      <c r="H910" s="634"/>
      <c r="K910" s="571"/>
    </row>
    <row r="911">
      <c r="F911" s="366"/>
      <c r="H911" s="634"/>
      <c r="K911" s="571"/>
    </row>
    <row r="912">
      <c r="F912" s="366"/>
      <c r="H912" s="634"/>
      <c r="K912" s="571"/>
    </row>
    <row r="913">
      <c r="F913" s="366"/>
      <c r="H913" s="634"/>
      <c r="K913" s="571"/>
    </row>
    <row r="914">
      <c r="F914" s="366"/>
      <c r="H914" s="634"/>
      <c r="K914" s="571"/>
    </row>
    <row r="915">
      <c r="F915" s="366"/>
      <c r="H915" s="634"/>
      <c r="K915" s="571"/>
    </row>
    <row r="916">
      <c r="F916" s="366"/>
      <c r="H916" s="634"/>
      <c r="K916" s="571"/>
    </row>
    <row r="917">
      <c r="F917" s="366"/>
      <c r="H917" s="634"/>
      <c r="K917" s="571"/>
    </row>
    <row r="918">
      <c r="F918" s="366"/>
      <c r="H918" s="634"/>
      <c r="K918" s="571"/>
    </row>
    <row r="919">
      <c r="F919" s="366"/>
      <c r="H919" s="634"/>
      <c r="K919" s="571"/>
    </row>
    <row r="920">
      <c r="F920" s="366"/>
      <c r="H920" s="634"/>
      <c r="K920" s="571"/>
    </row>
    <row r="921">
      <c r="F921" s="366"/>
      <c r="H921" s="634"/>
      <c r="K921" s="571"/>
    </row>
    <row r="922">
      <c r="F922" s="366"/>
      <c r="H922" s="634"/>
      <c r="K922" s="571"/>
    </row>
    <row r="923">
      <c r="F923" s="366"/>
      <c r="H923" s="634"/>
      <c r="K923" s="571"/>
    </row>
    <row r="924">
      <c r="F924" s="366"/>
      <c r="H924" s="634"/>
      <c r="K924" s="571"/>
    </row>
    <row r="925">
      <c r="F925" s="366"/>
      <c r="H925" s="634"/>
      <c r="K925" s="571"/>
    </row>
    <row r="926">
      <c r="F926" s="366"/>
      <c r="H926" s="634"/>
      <c r="K926" s="571"/>
    </row>
    <row r="927">
      <c r="F927" s="366"/>
      <c r="H927" s="634"/>
      <c r="K927" s="571"/>
    </row>
    <row r="928">
      <c r="F928" s="366"/>
      <c r="H928" s="634"/>
      <c r="K928" s="571"/>
    </row>
    <row r="929">
      <c r="F929" s="366"/>
      <c r="H929" s="634"/>
      <c r="K929" s="571"/>
    </row>
    <row r="930">
      <c r="F930" s="366"/>
      <c r="H930" s="634"/>
      <c r="K930" s="571"/>
    </row>
    <row r="931">
      <c r="F931" s="366"/>
      <c r="H931" s="634"/>
      <c r="K931" s="571"/>
    </row>
    <row r="932">
      <c r="F932" s="366"/>
      <c r="H932" s="634"/>
      <c r="K932" s="571"/>
    </row>
    <row r="933">
      <c r="F933" s="366"/>
      <c r="H933" s="634"/>
      <c r="K933" s="571"/>
    </row>
    <row r="934">
      <c r="F934" s="366"/>
      <c r="H934" s="634"/>
      <c r="K934" s="571"/>
    </row>
    <row r="935">
      <c r="F935" s="366"/>
      <c r="H935" s="634"/>
      <c r="K935" s="571"/>
    </row>
    <row r="936">
      <c r="F936" s="366"/>
      <c r="H936" s="634"/>
      <c r="K936" s="571"/>
    </row>
    <row r="937">
      <c r="F937" s="366"/>
      <c r="H937" s="634"/>
      <c r="K937" s="571"/>
    </row>
    <row r="938">
      <c r="F938" s="366"/>
      <c r="H938" s="634"/>
      <c r="K938" s="571"/>
    </row>
    <row r="939">
      <c r="F939" s="366"/>
      <c r="H939" s="634"/>
      <c r="K939" s="571"/>
    </row>
    <row r="940">
      <c r="F940" s="366"/>
      <c r="H940" s="634"/>
      <c r="K940" s="571"/>
    </row>
    <row r="941">
      <c r="F941" s="366"/>
      <c r="H941" s="634"/>
      <c r="K941" s="571"/>
    </row>
    <row r="942">
      <c r="F942" s="366"/>
      <c r="H942" s="634"/>
      <c r="K942" s="571"/>
    </row>
    <row r="943">
      <c r="F943" s="366"/>
      <c r="H943" s="634"/>
      <c r="K943" s="571"/>
    </row>
    <row r="944">
      <c r="F944" s="366"/>
      <c r="H944" s="634"/>
      <c r="K944" s="571"/>
    </row>
    <row r="945">
      <c r="F945" s="366"/>
      <c r="H945" s="634"/>
      <c r="K945" s="571"/>
    </row>
    <row r="946">
      <c r="F946" s="366"/>
      <c r="H946" s="634"/>
      <c r="K946" s="571"/>
    </row>
    <row r="947">
      <c r="F947" s="366"/>
      <c r="H947" s="634"/>
      <c r="K947" s="571"/>
    </row>
    <row r="948">
      <c r="F948" s="366"/>
      <c r="H948" s="634"/>
      <c r="K948" s="571"/>
    </row>
    <row r="949">
      <c r="F949" s="366"/>
      <c r="H949" s="634"/>
      <c r="K949" s="571"/>
    </row>
    <row r="950">
      <c r="F950" s="366"/>
      <c r="H950" s="634"/>
      <c r="K950" s="571"/>
    </row>
    <row r="951">
      <c r="F951" s="366"/>
      <c r="H951" s="634"/>
      <c r="K951" s="571"/>
    </row>
    <row r="952">
      <c r="F952" s="366"/>
      <c r="H952" s="634"/>
      <c r="K952" s="571"/>
    </row>
    <row r="953">
      <c r="F953" s="366"/>
      <c r="H953" s="634"/>
      <c r="K953" s="571"/>
    </row>
    <row r="954">
      <c r="F954" s="366"/>
      <c r="H954" s="634"/>
      <c r="K954" s="571"/>
    </row>
    <row r="955">
      <c r="F955" s="366"/>
      <c r="H955" s="634"/>
      <c r="K955" s="571"/>
    </row>
    <row r="956">
      <c r="F956" s="366"/>
      <c r="H956" s="634"/>
      <c r="K956" s="571"/>
    </row>
    <row r="957">
      <c r="F957" s="366"/>
      <c r="H957" s="634"/>
      <c r="K957" s="571"/>
    </row>
    <row r="958">
      <c r="F958" s="366"/>
      <c r="H958" s="634"/>
      <c r="K958" s="571"/>
    </row>
    <row r="959">
      <c r="F959" s="366"/>
      <c r="H959" s="634"/>
      <c r="K959" s="571"/>
    </row>
    <row r="960">
      <c r="F960" s="366"/>
      <c r="H960" s="634"/>
      <c r="K960" s="571"/>
    </row>
    <row r="961">
      <c r="F961" s="366"/>
      <c r="H961" s="634"/>
      <c r="K961" s="571"/>
    </row>
    <row r="962">
      <c r="F962" s="366"/>
      <c r="H962" s="634"/>
      <c r="K962" s="571"/>
    </row>
    <row r="963">
      <c r="F963" s="366"/>
      <c r="H963" s="634"/>
      <c r="K963" s="571"/>
    </row>
    <row r="964">
      <c r="F964" s="366"/>
      <c r="H964" s="634"/>
      <c r="K964" s="571"/>
    </row>
    <row r="965">
      <c r="F965" s="366"/>
      <c r="H965" s="634"/>
      <c r="K965" s="571"/>
    </row>
    <row r="966">
      <c r="F966" s="366"/>
      <c r="H966" s="634"/>
      <c r="K966" s="571"/>
    </row>
    <row r="967">
      <c r="F967" s="366"/>
      <c r="H967" s="634"/>
      <c r="K967" s="571"/>
    </row>
    <row r="968">
      <c r="F968" s="366"/>
      <c r="H968" s="634"/>
      <c r="K968" s="571"/>
    </row>
    <row r="969">
      <c r="F969" s="366"/>
      <c r="H969" s="634"/>
      <c r="K969" s="571"/>
    </row>
    <row r="970">
      <c r="F970" s="366"/>
      <c r="H970" s="634"/>
      <c r="K970" s="571"/>
    </row>
    <row r="971">
      <c r="F971" s="366"/>
      <c r="H971" s="634"/>
      <c r="K971" s="571"/>
    </row>
    <row r="972">
      <c r="F972" s="366"/>
      <c r="H972" s="634"/>
      <c r="K972" s="571"/>
    </row>
    <row r="973">
      <c r="F973" s="366"/>
      <c r="H973" s="634"/>
      <c r="K973" s="571"/>
    </row>
    <row r="974">
      <c r="F974" s="366"/>
      <c r="H974" s="634"/>
      <c r="K974" s="571"/>
    </row>
    <row r="975">
      <c r="F975" s="366"/>
      <c r="H975" s="634"/>
      <c r="K975" s="571"/>
    </row>
    <row r="976">
      <c r="F976" s="366"/>
      <c r="H976" s="634"/>
      <c r="K976" s="571"/>
    </row>
    <row r="977">
      <c r="F977" s="366"/>
      <c r="H977" s="634"/>
      <c r="K977" s="571"/>
    </row>
    <row r="978">
      <c r="F978" s="366"/>
      <c r="H978" s="634"/>
      <c r="K978" s="571"/>
    </row>
    <row r="979">
      <c r="F979" s="366"/>
      <c r="H979" s="634"/>
      <c r="K979" s="571"/>
    </row>
    <row r="980">
      <c r="F980" s="366"/>
      <c r="H980" s="634"/>
      <c r="K980" s="571"/>
    </row>
    <row r="981">
      <c r="F981" s="366"/>
      <c r="H981" s="634"/>
      <c r="K981" s="571"/>
    </row>
    <row r="982">
      <c r="F982" s="366"/>
      <c r="H982" s="634"/>
      <c r="K982" s="571"/>
    </row>
    <row r="983">
      <c r="F983" s="366"/>
      <c r="H983" s="634"/>
      <c r="K983" s="571"/>
    </row>
    <row r="984">
      <c r="F984" s="366"/>
      <c r="H984" s="634"/>
      <c r="K984" s="571"/>
    </row>
    <row r="985">
      <c r="F985" s="366"/>
      <c r="H985" s="634"/>
      <c r="K985" s="571"/>
    </row>
    <row r="986">
      <c r="F986" s="366"/>
      <c r="H986" s="634"/>
      <c r="K986" s="571"/>
    </row>
    <row r="987">
      <c r="F987" s="366"/>
      <c r="H987" s="634"/>
      <c r="K987" s="571"/>
    </row>
    <row r="988">
      <c r="F988" s="366"/>
      <c r="H988" s="634"/>
      <c r="K988" s="571"/>
    </row>
    <row r="989">
      <c r="F989" s="366"/>
      <c r="H989" s="634"/>
      <c r="K989" s="571"/>
    </row>
    <row r="990">
      <c r="F990" s="366"/>
      <c r="H990" s="634"/>
      <c r="K990" s="571"/>
    </row>
    <row r="991">
      <c r="F991" s="366"/>
      <c r="H991" s="634"/>
      <c r="K991" s="571"/>
    </row>
    <row r="992">
      <c r="F992" s="366"/>
      <c r="H992" s="634"/>
      <c r="K992" s="571"/>
    </row>
    <row r="993">
      <c r="F993" s="366"/>
      <c r="H993" s="634"/>
      <c r="K993" s="571"/>
    </row>
    <row r="994">
      <c r="F994" s="366"/>
      <c r="H994" s="634"/>
      <c r="K994" s="571"/>
    </row>
    <row r="995">
      <c r="F995" s="366"/>
      <c r="H995" s="634"/>
      <c r="K995" s="571"/>
    </row>
    <row r="996">
      <c r="F996" s="366"/>
      <c r="H996" s="634"/>
      <c r="K996" s="571"/>
    </row>
    <row r="997">
      <c r="F997" s="366"/>
      <c r="H997" s="634"/>
      <c r="K997" s="571"/>
    </row>
    <row r="998">
      <c r="F998" s="366"/>
      <c r="H998" s="634"/>
      <c r="K998" s="571"/>
    </row>
    <row r="999">
      <c r="F999" s="366"/>
      <c r="H999" s="634"/>
      <c r="K999" s="571"/>
    </row>
    <row r="1000">
      <c r="F1000" s="366"/>
      <c r="H1000" s="634"/>
      <c r="K1000" s="571"/>
    </row>
    <row r="1001">
      <c r="F1001" s="366"/>
      <c r="H1001" s="634"/>
      <c r="K1001" s="571"/>
    </row>
    <row r="1002">
      <c r="F1002" s="366"/>
      <c r="H1002" s="634"/>
      <c r="K1002" s="571"/>
    </row>
    <row r="1003">
      <c r="F1003" s="366"/>
      <c r="H1003" s="634"/>
      <c r="K1003" s="571"/>
    </row>
    <row r="1004">
      <c r="F1004" s="366"/>
      <c r="H1004" s="634"/>
      <c r="K1004" s="571"/>
    </row>
    <row r="1005">
      <c r="F1005" s="366"/>
      <c r="H1005" s="634"/>
      <c r="K1005" s="571"/>
    </row>
    <row r="1006">
      <c r="F1006" s="366"/>
      <c r="H1006" s="634"/>
      <c r="K1006" s="571"/>
    </row>
    <row r="1007">
      <c r="F1007" s="366"/>
      <c r="H1007" s="634"/>
      <c r="K1007" s="571"/>
    </row>
    <row r="1008">
      <c r="F1008" s="366"/>
      <c r="H1008" s="634"/>
      <c r="K1008" s="571"/>
    </row>
    <row r="1009">
      <c r="F1009" s="366"/>
      <c r="H1009" s="634"/>
      <c r="K1009" s="571"/>
    </row>
    <row r="1010">
      <c r="F1010" s="366"/>
      <c r="H1010" s="634"/>
      <c r="K1010" s="571"/>
    </row>
    <row r="1011">
      <c r="F1011" s="366"/>
      <c r="H1011" s="634"/>
      <c r="K1011" s="571"/>
    </row>
    <row r="1012">
      <c r="F1012" s="366"/>
      <c r="H1012" s="634"/>
      <c r="K1012" s="571"/>
    </row>
    <row r="1013">
      <c r="F1013" s="366"/>
      <c r="H1013" s="634"/>
      <c r="K1013" s="571"/>
    </row>
    <row r="1014">
      <c r="F1014" s="366"/>
      <c r="H1014" s="634"/>
      <c r="K1014" s="571"/>
    </row>
    <row r="1015">
      <c r="F1015" s="366"/>
      <c r="H1015" s="634"/>
      <c r="K1015" s="571"/>
    </row>
    <row r="1016">
      <c r="F1016" s="366"/>
      <c r="H1016" s="634"/>
      <c r="K1016" s="571"/>
    </row>
    <row r="1017">
      <c r="F1017" s="366"/>
      <c r="H1017" s="634"/>
      <c r="K1017" s="571"/>
    </row>
    <row r="1018">
      <c r="F1018" s="366"/>
      <c r="H1018" s="634"/>
      <c r="K1018" s="571"/>
    </row>
    <row r="1019">
      <c r="F1019" s="366"/>
      <c r="H1019" s="634"/>
      <c r="K1019" s="571"/>
    </row>
    <row r="1020">
      <c r="F1020" s="366"/>
      <c r="H1020" s="634"/>
      <c r="K1020" s="571"/>
    </row>
    <row r="1021">
      <c r="F1021" s="366"/>
      <c r="H1021" s="634"/>
      <c r="K1021" s="571"/>
    </row>
    <row r="1022">
      <c r="F1022" s="366"/>
      <c r="H1022" s="634"/>
      <c r="K1022" s="571"/>
    </row>
    <row r="1023">
      <c r="F1023" s="366"/>
      <c r="H1023" s="634"/>
      <c r="K1023" s="571"/>
    </row>
    <row r="1024">
      <c r="F1024" s="366"/>
      <c r="H1024" s="634"/>
      <c r="K1024" s="571"/>
    </row>
    <row r="1025">
      <c r="F1025" s="366"/>
      <c r="H1025" s="634"/>
      <c r="K1025" s="571"/>
    </row>
    <row r="1026">
      <c r="F1026" s="366"/>
      <c r="H1026" s="634"/>
      <c r="K1026" s="571"/>
    </row>
  </sheetData>
  <mergeCells count="35">
    <mergeCell ref="I13:I14"/>
    <mergeCell ref="J13:J14"/>
    <mergeCell ref="K13:L13"/>
    <mergeCell ref="M13:M14"/>
    <mergeCell ref="A6:O6"/>
    <mergeCell ref="A7:O7"/>
    <mergeCell ref="B9:C9"/>
    <mergeCell ref="A13:A14"/>
    <mergeCell ref="B13:B14"/>
    <mergeCell ref="C13:C14"/>
    <mergeCell ref="D13:D14"/>
    <mergeCell ref="O13:O14"/>
    <mergeCell ref="E13:F13"/>
    <mergeCell ref="G13:H13"/>
    <mergeCell ref="A15:A16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9:C209"/>
    <mergeCell ref="B210:C210"/>
    <mergeCell ref="B202:C202"/>
    <mergeCell ref="B203:C203"/>
    <mergeCell ref="B204:C204"/>
    <mergeCell ref="B205:C205"/>
    <mergeCell ref="B206:C206"/>
    <mergeCell ref="B207:C207"/>
    <mergeCell ref="B208:C208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9.63"/>
    <col customWidth="1" min="3" max="3" width="12.38"/>
    <col customWidth="1" min="4" max="4" width="32.5"/>
    <col customWidth="1" min="5" max="10" width="8.0"/>
    <col customWidth="1" min="11" max="11" width="11.75"/>
    <col customWidth="1" min="12" max="12" width="8.75"/>
    <col customWidth="1" min="13" max="13" width="10.13"/>
    <col customWidth="1" min="14" max="14" width="13.88"/>
    <col customWidth="1" min="15" max="15" width="8.0"/>
  </cols>
  <sheetData>
    <row r="1" ht="15.75" customHeight="1">
      <c r="A1" s="1"/>
      <c r="B1" s="1"/>
      <c r="C1" s="1"/>
      <c r="D1" s="1"/>
      <c r="E1" s="1"/>
      <c r="F1" s="3"/>
      <c r="G1" s="1"/>
      <c r="H1" s="615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ht="15.75" customHeight="1">
      <c r="A2" s="1"/>
      <c r="B2" s="1"/>
      <c r="C2" s="1"/>
      <c r="D2" s="1"/>
      <c r="E2" s="1"/>
      <c r="F2" s="3"/>
      <c r="G2" s="1"/>
      <c r="H2" s="615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ht="15.75" customHeight="1">
      <c r="A3" s="1"/>
      <c r="B3" s="1"/>
      <c r="C3" s="1"/>
      <c r="D3" s="1"/>
      <c r="E3" s="1"/>
      <c r="F3" s="3"/>
      <c r="G3" s="1"/>
      <c r="H3" s="615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ht="15.75" customHeight="1">
      <c r="A4" s="1"/>
      <c r="B4" s="1"/>
      <c r="C4" s="1"/>
      <c r="D4" s="1"/>
      <c r="E4" s="1"/>
      <c r="F4" s="3"/>
      <c r="G4" s="1"/>
      <c r="H4" s="615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ht="15.75" customHeight="1">
      <c r="A5" s="1"/>
      <c r="B5" s="1"/>
      <c r="C5" s="1"/>
      <c r="D5" s="1"/>
      <c r="E5" s="1"/>
      <c r="F5" s="3"/>
      <c r="G5" s="1"/>
      <c r="H5" s="615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ht="15.75" customHeight="1">
      <c r="A6" s="295" t="s">
        <v>785</v>
      </c>
      <c r="P6" s="1"/>
      <c r="Q6" s="1"/>
      <c r="R6" s="1"/>
      <c r="S6" s="1"/>
      <c r="T6" s="1"/>
      <c r="U6" s="1"/>
      <c r="V6" s="1"/>
      <c r="W6" s="1"/>
      <c r="X6" s="1"/>
    </row>
    <row r="7" ht="19.5" customHeight="1">
      <c r="A7" s="64" t="s">
        <v>1</v>
      </c>
      <c r="P7" s="1"/>
      <c r="Q7" s="1"/>
      <c r="R7" s="1"/>
      <c r="S7" s="1"/>
      <c r="T7" s="1"/>
      <c r="U7" s="1"/>
      <c r="V7" s="1"/>
      <c r="W7" s="1"/>
      <c r="X7" s="1"/>
    </row>
    <row r="8" ht="15.75" customHeight="1">
      <c r="A8" s="296"/>
      <c r="B8" s="1"/>
      <c r="C8" s="1"/>
      <c r="D8" s="296"/>
      <c r="E8" s="297"/>
      <c r="F8" s="298"/>
      <c r="G8" s="296"/>
      <c r="H8" s="616"/>
      <c r="I8" s="296"/>
      <c r="J8" s="297"/>
      <c r="K8" s="297"/>
      <c r="L8" s="297"/>
      <c r="M8" s="297"/>
      <c r="N8" s="297"/>
      <c r="O8" s="297"/>
      <c r="P8" s="1"/>
      <c r="Q8" s="1"/>
      <c r="R8" s="1"/>
      <c r="S8" s="1"/>
      <c r="T8" s="1"/>
      <c r="U8" s="1"/>
      <c r="V8" s="1"/>
      <c r="W8" s="1"/>
      <c r="X8" s="1"/>
    </row>
    <row r="9" ht="15.75" customHeight="1">
      <c r="A9" s="63" t="s">
        <v>786</v>
      </c>
      <c r="B9" s="300" t="s">
        <v>925</v>
      </c>
      <c r="D9" s="1"/>
      <c r="E9" s="7"/>
      <c r="F9" s="301"/>
      <c r="G9" s="1"/>
      <c r="H9" s="617"/>
      <c r="I9" s="1"/>
      <c r="J9" s="7"/>
      <c r="K9" s="635" t="s">
        <v>787</v>
      </c>
      <c r="M9" s="300" t="s">
        <v>955</v>
      </c>
      <c r="P9" s="7"/>
      <c r="Q9" s="7"/>
      <c r="R9" s="7"/>
      <c r="S9" s="7"/>
      <c r="T9" s="7"/>
      <c r="U9" s="7"/>
      <c r="V9" s="7"/>
      <c r="W9" s="7"/>
      <c r="X9" s="7"/>
    </row>
    <row r="10" ht="15.75" customHeight="1">
      <c r="A10" s="63" t="s">
        <v>606</v>
      </c>
      <c r="B10" s="1"/>
      <c r="C10" s="300" t="s">
        <v>956</v>
      </c>
      <c r="E10" s="1"/>
      <c r="F10" s="3"/>
      <c r="G10" s="1"/>
      <c r="H10" s="615"/>
      <c r="I10" s="1"/>
      <c r="J10" s="7"/>
      <c r="K10" s="63" t="s">
        <v>790</v>
      </c>
      <c r="L10" s="304"/>
      <c r="M10" s="636" t="s">
        <v>957</v>
      </c>
      <c r="P10" s="7"/>
      <c r="Q10" s="7"/>
      <c r="R10" s="7"/>
      <c r="S10" s="7"/>
      <c r="T10" s="7"/>
      <c r="U10" s="7"/>
      <c r="V10" s="7"/>
      <c r="W10" s="7"/>
      <c r="X10" s="7"/>
    </row>
    <row r="11" ht="15.75" customHeight="1">
      <c r="A11" s="63" t="s">
        <v>792</v>
      </c>
      <c r="B11" s="7"/>
      <c r="C11" s="300" t="s">
        <v>958</v>
      </c>
      <c r="E11" s="7"/>
      <c r="F11" s="301"/>
      <c r="G11" s="63"/>
      <c r="H11" s="619"/>
      <c r="I11" s="1"/>
      <c r="J11" s="297"/>
      <c r="K11" s="63" t="s">
        <v>607</v>
      </c>
      <c r="L11" s="297"/>
      <c r="M11" s="297"/>
      <c r="P11" s="1"/>
      <c r="Q11" s="1"/>
      <c r="R11" s="1"/>
      <c r="S11" s="1"/>
      <c r="T11" s="1"/>
      <c r="U11" s="1"/>
      <c r="V11" s="1"/>
      <c r="W11" s="1"/>
      <c r="X11" s="1"/>
    </row>
    <row r="12" ht="15.75" customHeight="1">
      <c r="A12" s="1"/>
      <c r="B12" s="1"/>
      <c r="C12" s="1"/>
      <c r="D12" s="1"/>
      <c r="E12" s="1"/>
      <c r="F12" s="3"/>
      <c r="G12" s="1"/>
      <c r="H12" s="615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ht="72.75" customHeight="1">
      <c r="A13" s="201" t="s">
        <v>609</v>
      </c>
      <c r="B13" s="201" t="s">
        <v>7</v>
      </c>
      <c r="C13" s="201" t="s">
        <v>8</v>
      </c>
      <c r="D13" s="201" t="s">
        <v>9</v>
      </c>
      <c r="E13" s="637" t="s">
        <v>959</v>
      </c>
      <c r="F13" s="59"/>
      <c r="G13" s="637" t="s">
        <v>960</v>
      </c>
      <c r="H13" s="59"/>
      <c r="I13" s="13" t="s">
        <v>939</v>
      </c>
      <c r="J13" s="13" t="s">
        <v>940</v>
      </c>
      <c r="K13" s="305" t="s">
        <v>798</v>
      </c>
      <c r="L13" s="59"/>
      <c r="M13" s="474" t="s">
        <v>947</v>
      </c>
      <c r="N13" s="308" t="s">
        <v>800</v>
      </c>
      <c r="O13" s="13" t="s">
        <v>942</v>
      </c>
      <c r="P13" s="56"/>
      <c r="Q13" s="56"/>
      <c r="R13" s="56"/>
      <c r="S13" s="56"/>
      <c r="T13" s="56"/>
      <c r="U13" s="56"/>
      <c r="V13" s="56"/>
      <c r="W13" s="56"/>
      <c r="X13" s="56"/>
      <c r="Y13" s="223"/>
      <c r="Z13" s="223"/>
    </row>
    <row r="14" ht="25.5" customHeight="1">
      <c r="A14" s="16"/>
      <c r="B14" s="16"/>
      <c r="C14" s="16"/>
      <c r="D14" s="16"/>
      <c r="E14" s="525" t="s">
        <v>803</v>
      </c>
      <c r="F14" s="553" t="s">
        <v>943</v>
      </c>
      <c r="G14" s="525" t="s">
        <v>803</v>
      </c>
      <c r="H14" s="554" t="s">
        <v>943</v>
      </c>
      <c r="I14" s="16"/>
      <c r="J14" s="16"/>
      <c r="K14" s="310" t="s">
        <v>804</v>
      </c>
      <c r="L14" s="313" t="s">
        <v>805</v>
      </c>
      <c r="M14" s="16"/>
      <c r="N14" s="314" t="s">
        <v>806</v>
      </c>
      <c r="O14" s="16"/>
      <c r="P14" s="56"/>
      <c r="Q14" s="56"/>
      <c r="R14" s="56"/>
      <c r="S14" s="56"/>
      <c r="T14" s="56"/>
      <c r="U14" s="56"/>
      <c r="V14" s="56"/>
      <c r="W14" s="56"/>
      <c r="X14" s="56"/>
      <c r="Y14" s="223"/>
      <c r="Z14" s="223"/>
    </row>
    <row r="15" ht="37.5" customHeight="1">
      <c r="A15" s="315" t="s">
        <v>807</v>
      </c>
      <c r="B15" s="316" t="s">
        <v>27</v>
      </c>
      <c r="C15" s="317" t="s">
        <v>304</v>
      </c>
      <c r="D15" s="318" t="s">
        <v>808</v>
      </c>
      <c r="E15" s="319">
        <v>20.0</v>
      </c>
      <c r="F15" s="222">
        <f>E15/2</f>
        <v>10</v>
      </c>
      <c r="G15" s="319">
        <v>21.0</v>
      </c>
      <c r="H15" s="620">
        <f>G15/2</f>
        <v>10.5</v>
      </c>
      <c r="I15" s="316">
        <v>2.7</v>
      </c>
      <c r="J15" s="316">
        <v>2.4</v>
      </c>
      <c r="K15" s="316">
        <v>97.22</v>
      </c>
      <c r="L15" s="316" t="str">
        <f>IF(K15&gt;=95,"4",IF(K15&gt;=89,"3",IF(K15&gt;=82,"2",IF(K15&gt;=75,"1","0"))))</f>
        <v>4</v>
      </c>
      <c r="M15" s="441">
        <f>F15+H15+I15+J15+L15</f>
        <v>29.6</v>
      </c>
      <c r="N15" s="316">
        <v>5.0</v>
      </c>
      <c r="O15" s="222">
        <f t="shared" ref="O15:O16" si="1">M15+N15</f>
        <v>34.6</v>
      </c>
      <c r="P15" s="364"/>
      <c r="Q15" s="56"/>
      <c r="R15" s="56"/>
      <c r="S15" s="56"/>
      <c r="T15" s="56"/>
      <c r="U15" s="56"/>
      <c r="V15" s="56"/>
      <c r="W15" s="56"/>
      <c r="X15" s="56"/>
      <c r="Y15" s="223"/>
      <c r="Z15" s="223"/>
    </row>
    <row r="16" ht="15.75" customHeight="1">
      <c r="A16" s="16"/>
      <c r="B16" s="327"/>
      <c r="C16" s="328"/>
      <c r="D16" s="328"/>
      <c r="E16" s="329"/>
      <c r="F16" s="330">
        <v>10.0</v>
      </c>
      <c r="G16" s="331"/>
      <c r="H16" s="621">
        <v>11.0</v>
      </c>
      <c r="I16" s="382">
        <v>2.0</v>
      </c>
      <c r="J16" s="382">
        <v>2.0</v>
      </c>
      <c r="K16" s="443"/>
      <c r="L16" s="321">
        <v>4.0</v>
      </c>
      <c r="M16" s="334">
        <f>sum(E16:L16)</f>
        <v>29</v>
      </c>
      <c r="N16" s="334">
        <v>5.0</v>
      </c>
      <c r="O16" s="222">
        <f t="shared" si="1"/>
        <v>34</v>
      </c>
      <c r="P16" s="364"/>
      <c r="Q16" s="56"/>
      <c r="R16" s="56"/>
      <c r="S16" s="56"/>
      <c r="T16" s="56"/>
      <c r="U16" s="56"/>
      <c r="V16" s="56"/>
      <c r="W16" s="56"/>
      <c r="X16" s="56"/>
      <c r="Y16" s="223"/>
      <c r="Z16" s="223"/>
    </row>
    <row r="17" ht="15.75" customHeight="1">
      <c r="A17" s="20">
        <v>1.0</v>
      </c>
      <c r="B17" s="21" t="s">
        <v>27</v>
      </c>
      <c r="C17" s="22" t="s">
        <v>28</v>
      </c>
      <c r="D17" s="23" t="s">
        <v>29</v>
      </c>
      <c r="E17" s="638">
        <v>10.0</v>
      </c>
      <c r="F17" s="639">
        <f t="shared" ref="F17:F21" si="2">E17*6/15</f>
        <v>4</v>
      </c>
      <c r="G17" s="638">
        <v>5.0</v>
      </c>
      <c r="H17" s="640">
        <f t="shared" ref="H17:H21" si="3">G17*6/15</f>
        <v>2</v>
      </c>
      <c r="I17" s="641">
        <v>2.0</v>
      </c>
      <c r="J17" s="642">
        <v>2.0</v>
      </c>
      <c r="K17" s="643">
        <v>78.0</v>
      </c>
      <c r="L17" s="644" t="str">
        <f t="shared" ref="L17:L88" si="4">IF(K17&gt;=95,"4",IF(K17&gt;=89,"3",IF(K17&gt;=82,"2",IF(K17&gt;=75,"1","0"))))</f>
        <v>1</v>
      </c>
      <c r="M17" s="47">
        <f t="shared" ref="M17:M30" si="5">SUM(F17,H17,I17,J17,L17)</f>
        <v>10</v>
      </c>
      <c r="N17" s="645">
        <f>Incentive!W15</f>
        <v>1</v>
      </c>
      <c r="O17" s="632">
        <f t="shared" ref="O17:O95" si="6">SUM(M17,N17)</f>
        <v>11</v>
      </c>
      <c r="P17" s="364"/>
      <c r="Q17" s="56"/>
      <c r="R17" s="56"/>
      <c r="S17" s="56"/>
      <c r="T17" s="56"/>
      <c r="U17" s="56"/>
      <c r="V17" s="56"/>
      <c r="W17" s="56"/>
      <c r="X17" s="56"/>
      <c r="Y17" s="223"/>
      <c r="Z17" s="223"/>
    </row>
    <row r="18" ht="15.75" customHeight="1">
      <c r="A18" s="48">
        <v>2.0</v>
      </c>
      <c r="B18" s="21" t="s">
        <v>30</v>
      </c>
      <c r="C18" s="22" t="s">
        <v>31</v>
      </c>
      <c r="D18" s="23" t="s">
        <v>32</v>
      </c>
      <c r="E18" s="638">
        <v>10.0</v>
      </c>
      <c r="F18" s="639">
        <f t="shared" si="2"/>
        <v>4</v>
      </c>
      <c r="G18" s="638">
        <v>9.0</v>
      </c>
      <c r="H18" s="640">
        <f t="shared" si="3"/>
        <v>3.6</v>
      </c>
      <c r="I18" s="641">
        <v>2.0</v>
      </c>
      <c r="J18" s="641">
        <v>2.0</v>
      </c>
      <c r="K18" s="643">
        <v>76.0</v>
      </c>
      <c r="L18" s="644" t="str">
        <f t="shared" si="4"/>
        <v>1</v>
      </c>
      <c r="M18" s="47">
        <f t="shared" si="5"/>
        <v>11.6</v>
      </c>
      <c r="N18" s="645">
        <f>Incentive!W16</f>
        <v>5</v>
      </c>
      <c r="O18" s="632">
        <f t="shared" si="6"/>
        <v>16.6</v>
      </c>
      <c r="P18" s="364"/>
      <c r="Q18" s="56"/>
      <c r="R18" s="56"/>
      <c r="S18" s="56"/>
      <c r="T18" s="56"/>
      <c r="U18" s="56"/>
      <c r="V18" s="56"/>
      <c r="W18" s="56"/>
      <c r="X18" s="56"/>
      <c r="Y18" s="223"/>
      <c r="Z18" s="223"/>
    </row>
    <row r="19" ht="15.75" customHeight="1">
      <c r="A19" s="20">
        <v>3.0</v>
      </c>
      <c r="B19" s="31" t="s">
        <v>33</v>
      </c>
      <c r="C19" s="22" t="s">
        <v>34</v>
      </c>
      <c r="D19" s="88" t="s">
        <v>35</v>
      </c>
      <c r="E19" s="638">
        <v>5.0</v>
      </c>
      <c r="F19" s="639">
        <f t="shared" si="2"/>
        <v>2</v>
      </c>
      <c r="G19" s="638">
        <v>8.0</v>
      </c>
      <c r="H19" s="640">
        <f t="shared" si="3"/>
        <v>3.2</v>
      </c>
      <c r="I19" s="641">
        <v>2.0</v>
      </c>
      <c r="J19" s="642">
        <v>2.0</v>
      </c>
      <c r="K19" s="643">
        <v>77.0</v>
      </c>
      <c r="L19" s="644" t="str">
        <f t="shared" si="4"/>
        <v>1</v>
      </c>
      <c r="M19" s="47">
        <f t="shared" si="5"/>
        <v>9.2</v>
      </c>
      <c r="N19" s="645">
        <f>Incentive!W17</f>
        <v>2</v>
      </c>
      <c r="O19" s="632">
        <f t="shared" si="6"/>
        <v>11.2</v>
      </c>
      <c r="P19" s="364"/>
      <c r="Q19" s="56"/>
      <c r="R19" s="56"/>
      <c r="S19" s="56"/>
      <c r="T19" s="56"/>
      <c r="U19" s="56"/>
      <c r="V19" s="56"/>
      <c r="W19" s="56"/>
      <c r="X19" s="56"/>
      <c r="Y19" s="223"/>
      <c r="Z19" s="223"/>
    </row>
    <row r="20" ht="15.75" customHeight="1">
      <c r="A20" s="48">
        <v>4.0</v>
      </c>
      <c r="B20" s="31" t="s">
        <v>36</v>
      </c>
      <c r="C20" s="22" t="s">
        <v>37</v>
      </c>
      <c r="D20" s="23" t="s">
        <v>38</v>
      </c>
      <c r="E20" s="638">
        <v>12.0</v>
      </c>
      <c r="F20" s="639">
        <f t="shared" si="2"/>
        <v>4.8</v>
      </c>
      <c r="G20" s="638">
        <v>13.0</v>
      </c>
      <c r="H20" s="640">
        <f t="shared" si="3"/>
        <v>5.2</v>
      </c>
      <c r="I20" s="642">
        <v>2.0</v>
      </c>
      <c r="J20" s="641">
        <v>2.0</v>
      </c>
      <c r="K20" s="643">
        <v>77.0</v>
      </c>
      <c r="L20" s="644" t="str">
        <f t="shared" si="4"/>
        <v>1</v>
      </c>
      <c r="M20" s="47">
        <f t="shared" si="5"/>
        <v>14</v>
      </c>
      <c r="N20" s="645">
        <f>Incentive!W18</f>
        <v>5</v>
      </c>
      <c r="O20" s="632">
        <f t="shared" si="6"/>
        <v>19</v>
      </c>
      <c r="P20" s="364"/>
      <c r="Q20" s="56"/>
      <c r="R20" s="56"/>
      <c r="S20" s="56"/>
      <c r="T20" s="56"/>
      <c r="U20" s="56"/>
      <c r="V20" s="56"/>
      <c r="W20" s="56"/>
      <c r="X20" s="56"/>
      <c r="Y20" s="223"/>
      <c r="Z20" s="223"/>
    </row>
    <row r="21" ht="15.75" customHeight="1">
      <c r="A21" s="20">
        <v>5.0</v>
      </c>
      <c r="B21" s="31" t="s">
        <v>39</v>
      </c>
      <c r="C21" s="22" t="s">
        <v>40</v>
      </c>
      <c r="D21" s="23" t="s">
        <v>41</v>
      </c>
      <c r="E21" s="638">
        <v>4.0</v>
      </c>
      <c r="F21" s="639">
        <f t="shared" si="2"/>
        <v>1.6</v>
      </c>
      <c r="G21" s="638">
        <v>8.0</v>
      </c>
      <c r="H21" s="640">
        <f t="shared" si="3"/>
        <v>3.2</v>
      </c>
      <c r="I21" s="641">
        <v>2.0</v>
      </c>
      <c r="J21" s="641">
        <v>2.0</v>
      </c>
      <c r="K21" s="643">
        <v>79.0</v>
      </c>
      <c r="L21" s="644" t="str">
        <f t="shared" si="4"/>
        <v>1</v>
      </c>
      <c r="M21" s="47">
        <f t="shared" si="5"/>
        <v>8.8</v>
      </c>
      <c r="N21" s="645">
        <f>Incentive!W19</f>
        <v>1</v>
      </c>
      <c r="O21" s="632">
        <f t="shared" si="6"/>
        <v>9.8</v>
      </c>
      <c r="P21" s="364"/>
      <c r="Q21" s="56"/>
      <c r="R21" s="56"/>
      <c r="S21" s="56"/>
      <c r="T21" s="56"/>
      <c r="U21" s="56"/>
      <c r="V21" s="56"/>
      <c r="W21" s="56"/>
      <c r="X21" s="56"/>
      <c r="Y21" s="223"/>
      <c r="Z21" s="223"/>
    </row>
    <row r="22" ht="15.75" customHeight="1">
      <c r="A22" s="48">
        <v>6.0</v>
      </c>
      <c r="B22" s="31" t="s">
        <v>42</v>
      </c>
      <c r="C22" s="22" t="s">
        <v>43</v>
      </c>
      <c r="D22" s="23" t="s">
        <v>44</v>
      </c>
      <c r="E22" s="20"/>
      <c r="F22" s="49"/>
      <c r="G22" s="20"/>
      <c r="H22" s="646"/>
      <c r="I22" s="20"/>
      <c r="J22" s="20"/>
      <c r="K22" s="647"/>
      <c r="L22" s="644" t="str">
        <f t="shared" si="4"/>
        <v>0</v>
      </c>
      <c r="M22" s="47">
        <f t="shared" si="5"/>
        <v>0</v>
      </c>
      <c r="N22" s="648">
        <v>0.0</v>
      </c>
      <c r="O22" s="632">
        <f t="shared" si="6"/>
        <v>0</v>
      </c>
      <c r="P22" s="56"/>
      <c r="Q22" s="56"/>
      <c r="R22" s="56"/>
      <c r="S22" s="56"/>
      <c r="T22" s="56"/>
      <c r="U22" s="56"/>
      <c r="V22" s="56"/>
      <c r="W22" s="56"/>
      <c r="X22" s="56"/>
      <c r="Y22" s="223"/>
      <c r="Z22" s="223"/>
    </row>
    <row r="23" ht="15.75" customHeight="1">
      <c r="A23" s="20">
        <v>7.0</v>
      </c>
      <c r="B23" s="31" t="s">
        <v>45</v>
      </c>
      <c r="C23" s="22" t="s">
        <v>46</v>
      </c>
      <c r="D23" s="23" t="s">
        <v>47</v>
      </c>
      <c r="E23" s="20"/>
      <c r="F23" s="49"/>
      <c r="G23" s="20"/>
      <c r="H23" s="646"/>
      <c r="I23" s="20"/>
      <c r="J23" s="20"/>
      <c r="K23" s="647"/>
      <c r="L23" s="644" t="str">
        <f t="shared" si="4"/>
        <v>0</v>
      </c>
      <c r="M23" s="47">
        <f t="shared" si="5"/>
        <v>0</v>
      </c>
      <c r="N23" s="648">
        <v>0.0</v>
      </c>
      <c r="O23" s="632">
        <f t="shared" si="6"/>
        <v>0</v>
      </c>
      <c r="P23" s="56"/>
      <c r="Q23" s="56"/>
      <c r="R23" s="56"/>
      <c r="S23" s="56"/>
      <c r="T23" s="56"/>
      <c r="U23" s="56"/>
      <c r="V23" s="56"/>
      <c r="W23" s="56"/>
      <c r="X23" s="56"/>
      <c r="Y23" s="223"/>
      <c r="Z23" s="223"/>
    </row>
    <row r="24" ht="15.75" customHeight="1">
      <c r="A24" s="48">
        <v>8.0</v>
      </c>
      <c r="B24" s="31" t="s">
        <v>48</v>
      </c>
      <c r="C24" s="22" t="s">
        <v>49</v>
      </c>
      <c r="D24" s="23" t="s">
        <v>50</v>
      </c>
      <c r="E24" s="20"/>
      <c r="F24" s="49"/>
      <c r="G24" s="20"/>
      <c r="H24" s="646"/>
      <c r="I24" s="20"/>
      <c r="J24" s="20"/>
      <c r="K24" s="647"/>
      <c r="L24" s="644" t="str">
        <f t="shared" si="4"/>
        <v>0</v>
      </c>
      <c r="M24" s="47">
        <f t="shared" si="5"/>
        <v>0</v>
      </c>
      <c r="N24" s="648">
        <v>0.0</v>
      </c>
      <c r="O24" s="632">
        <f t="shared" si="6"/>
        <v>0</v>
      </c>
      <c r="P24" s="56"/>
      <c r="Q24" s="56"/>
      <c r="R24" s="56"/>
      <c r="S24" s="56"/>
      <c r="T24" s="56"/>
      <c r="U24" s="56"/>
      <c r="V24" s="56"/>
      <c r="W24" s="56"/>
      <c r="X24" s="56"/>
      <c r="Y24" s="223"/>
      <c r="Z24" s="223"/>
    </row>
    <row r="25" ht="15.75" customHeight="1">
      <c r="A25" s="20">
        <v>9.0</v>
      </c>
      <c r="B25" s="31" t="s">
        <v>51</v>
      </c>
      <c r="C25" s="22" t="s">
        <v>52</v>
      </c>
      <c r="D25" s="23" t="s">
        <v>53</v>
      </c>
      <c r="E25" s="20"/>
      <c r="F25" s="49"/>
      <c r="G25" s="20"/>
      <c r="H25" s="646"/>
      <c r="I25" s="20"/>
      <c r="J25" s="20"/>
      <c r="K25" s="647"/>
      <c r="L25" s="644" t="str">
        <f t="shared" si="4"/>
        <v>0</v>
      </c>
      <c r="M25" s="47">
        <f t="shared" si="5"/>
        <v>0</v>
      </c>
      <c r="N25" s="648">
        <v>0.0</v>
      </c>
      <c r="O25" s="632">
        <f t="shared" si="6"/>
        <v>0</v>
      </c>
      <c r="P25" s="56"/>
      <c r="Q25" s="56"/>
      <c r="R25" s="56"/>
      <c r="S25" s="56"/>
      <c r="T25" s="56"/>
      <c r="U25" s="56"/>
      <c r="V25" s="56"/>
      <c r="W25" s="56"/>
      <c r="X25" s="56"/>
      <c r="Y25" s="223"/>
      <c r="Z25" s="223"/>
    </row>
    <row r="26" ht="15.75" customHeight="1">
      <c r="A26" s="48">
        <v>10.0</v>
      </c>
      <c r="B26" s="31" t="s">
        <v>54</v>
      </c>
      <c r="C26" s="22" t="s">
        <v>55</v>
      </c>
      <c r="D26" s="23" t="s">
        <v>56</v>
      </c>
      <c r="E26" s="638">
        <v>4.0</v>
      </c>
      <c r="F26" s="639">
        <f>E26*6/15</f>
        <v>1.6</v>
      </c>
      <c r="G26" s="638">
        <v>8.0</v>
      </c>
      <c r="H26" s="640">
        <f>G26*6/15</f>
        <v>3.2</v>
      </c>
      <c r="I26" s="641">
        <v>2.0</v>
      </c>
      <c r="J26" s="641">
        <v>2.0</v>
      </c>
      <c r="K26" s="643">
        <v>78.0</v>
      </c>
      <c r="L26" s="644" t="str">
        <f t="shared" si="4"/>
        <v>1</v>
      </c>
      <c r="M26" s="47">
        <f t="shared" si="5"/>
        <v>8.8</v>
      </c>
      <c r="N26" s="645" t="str">
        <f>Incentive!W24</f>
        <v/>
      </c>
      <c r="O26" s="632">
        <f t="shared" si="6"/>
        <v>8.8</v>
      </c>
      <c r="P26" s="56"/>
      <c r="Q26" s="56"/>
      <c r="R26" s="56"/>
      <c r="S26" s="56"/>
      <c r="T26" s="56"/>
      <c r="U26" s="56"/>
      <c r="V26" s="56"/>
      <c r="W26" s="56"/>
      <c r="X26" s="56"/>
      <c r="Y26" s="223"/>
      <c r="Z26" s="223"/>
    </row>
    <row r="27" ht="15.75" customHeight="1">
      <c r="A27" s="20">
        <v>11.0</v>
      </c>
      <c r="B27" s="31" t="s">
        <v>57</v>
      </c>
      <c r="C27" s="22" t="s">
        <v>58</v>
      </c>
      <c r="D27" s="23" t="s">
        <v>59</v>
      </c>
      <c r="E27" s="20"/>
      <c r="F27" s="49"/>
      <c r="G27" s="20"/>
      <c r="H27" s="646"/>
      <c r="I27" s="20"/>
      <c r="J27" s="20"/>
      <c r="K27" s="647"/>
      <c r="L27" s="644" t="str">
        <f t="shared" si="4"/>
        <v>0</v>
      </c>
      <c r="M27" s="47">
        <f t="shared" si="5"/>
        <v>0</v>
      </c>
      <c r="N27" s="648">
        <v>0.0</v>
      </c>
      <c r="O27" s="632">
        <f t="shared" si="6"/>
        <v>0</v>
      </c>
      <c r="P27" s="56"/>
      <c r="Q27" s="56"/>
      <c r="R27" s="56"/>
      <c r="S27" s="56"/>
      <c r="T27" s="56"/>
      <c r="U27" s="56"/>
      <c r="V27" s="56"/>
      <c r="W27" s="56"/>
      <c r="X27" s="56"/>
      <c r="Y27" s="223"/>
      <c r="Z27" s="223"/>
    </row>
    <row r="28" ht="15.75" customHeight="1">
      <c r="A28" s="48">
        <v>12.0</v>
      </c>
      <c r="B28" s="31" t="s">
        <v>60</v>
      </c>
      <c r="C28" s="22" t="s">
        <v>61</v>
      </c>
      <c r="D28" s="23" t="s">
        <v>62</v>
      </c>
      <c r="E28" s="638">
        <v>10.0</v>
      </c>
      <c r="F28" s="639">
        <f t="shared" ref="F28:F29" si="7">E28*6/15</f>
        <v>4</v>
      </c>
      <c r="G28" s="638">
        <v>10.0</v>
      </c>
      <c r="H28" s="640">
        <f t="shared" ref="H28:H29" si="8">G28*6/15</f>
        <v>4</v>
      </c>
      <c r="I28" s="641">
        <v>2.0</v>
      </c>
      <c r="J28" s="641">
        <v>2.0</v>
      </c>
      <c r="K28" s="643">
        <v>79.0</v>
      </c>
      <c r="L28" s="644" t="str">
        <f t="shared" si="4"/>
        <v>1</v>
      </c>
      <c r="M28" s="47">
        <f t="shared" si="5"/>
        <v>12</v>
      </c>
      <c r="N28" s="645">
        <f>Incentive!W26</f>
        <v>4</v>
      </c>
      <c r="O28" s="632">
        <f t="shared" si="6"/>
        <v>16</v>
      </c>
      <c r="P28" s="56"/>
      <c r="Q28" s="56"/>
      <c r="R28" s="56"/>
      <c r="S28" s="56"/>
      <c r="T28" s="56"/>
      <c r="U28" s="56"/>
      <c r="V28" s="56"/>
      <c r="W28" s="56"/>
      <c r="X28" s="56"/>
      <c r="Y28" s="223"/>
      <c r="Z28" s="223"/>
    </row>
    <row r="29" ht="15.75" customHeight="1">
      <c r="A29" s="20">
        <v>13.0</v>
      </c>
      <c r="B29" s="31" t="s">
        <v>63</v>
      </c>
      <c r="C29" s="22" t="s">
        <v>64</v>
      </c>
      <c r="D29" s="23" t="s">
        <v>65</v>
      </c>
      <c r="E29" s="638">
        <v>8.0</v>
      </c>
      <c r="F29" s="639">
        <f t="shared" si="7"/>
        <v>3.2</v>
      </c>
      <c r="G29" s="638">
        <v>13.0</v>
      </c>
      <c r="H29" s="640">
        <f t="shared" si="8"/>
        <v>5.2</v>
      </c>
      <c r="I29" s="641">
        <v>2.0</v>
      </c>
      <c r="J29" s="641">
        <v>2.0</v>
      </c>
      <c r="K29" s="643">
        <v>77.0</v>
      </c>
      <c r="L29" s="644" t="str">
        <f t="shared" si="4"/>
        <v>1</v>
      </c>
      <c r="M29" s="47">
        <f t="shared" si="5"/>
        <v>12.4</v>
      </c>
      <c r="N29" s="645">
        <f>Incentive!W27</f>
        <v>2</v>
      </c>
      <c r="O29" s="632">
        <f t="shared" si="6"/>
        <v>14.4</v>
      </c>
      <c r="P29" s="56"/>
      <c r="Q29" s="56"/>
      <c r="R29" s="56"/>
      <c r="S29" s="56"/>
      <c r="T29" s="56"/>
      <c r="U29" s="56"/>
      <c r="V29" s="56"/>
      <c r="W29" s="56"/>
      <c r="X29" s="56"/>
      <c r="Y29" s="223"/>
      <c r="Z29" s="223"/>
    </row>
    <row r="30" ht="15.75" customHeight="1">
      <c r="A30" s="48">
        <v>14.0</v>
      </c>
      <c r="B30" s="31" t="s">
        <v>66</v>
      </c>
      <c r="C30" s="22" t="s">
        <v>67</v>
      </c>
      <c r="D30" s="23" t="s">
        <v>68</v>
      </c>
      <c r="E30" s="20"/>
      <c r="F30" s="49"/>
      <c r="G30" s="20"/>
      <c r="H30" s="646"/>
      <c r="I30" s="20"/>
      <c r="J30" s="20"/>
      <c r="K30" s="647"/>
      <c r="L30" s="644" t="str">
        <f t="shared" si="4"/>
        <v>0</v>
      </c>
      <c r="M30" s="47">
        <f t="shared" si="5"/>
        <v>0</v>
      </c>
      <c r="N30" s="648">
        <v>0.0</v>
      </c>
      <c r="O30" s="632">
        <f t="shared" si="6"/>
        <v>0</v>
      </c>
      <c r="P30" s="56"/>
      <c r="Q30" s="56"/>
      <c r="R30" s="56"/>
      <c r="S30" s="56"/>
      <c r="T30" s="56"/>
      <c r="U30" s="56"/>
      <c r="V30" s="56"/>
      <c r="W30" s="56"/>
      <c r="X30" s="56"/>
      <c r="Y30" s="223"/>
      <c r="Z30" s="223"/>
    </row>
    <row r="31" ht="15.75" customHeight="1">
      <c r="A31" s="20">
        <v>15.0</v>
      </c>
      <c r="B31" s="31" t="s">
        <v>69</v>
      </c>
      <c r="C31" s="22" t="s">
        <v>70</v>
      </c>
      <c r="D31" s="23" t="s">
        <v>71</v>
      </c>
      <c r="E31" s="638">
        <v>4.0</v>
      </c>
      <c r="F31" s="639">
        <f>E31*6/15</f>
        <v>1.6</v>
      </c>
      <c r="G31" s="638" t="s">
        <v>809</v>
      </c>
      <c r="H31" s="640">
        <v>0.0</v>
      </c>
      <c r="I31" s="642">
        <v>2.0</v>
      </c>
      <c r="J31" s="642">
        <v>2.0</v>
      </c>
      <c r="K31" s="643">
        <v>76.0</v>
      </c>
      <c r="L31" s="644" t="str">
        <f t="shared" si="4"/>
        <v>1</v>
      </c>
      <c r="M31" s="47">
        <f>F31+H31+I31+J31+L31</f>
        <v>6.6</v>
      </c>
      <c r="N31" s="645">
        <f>Incentive!W29</f>
        <v>1</v>
      </c>
      <c r="O31" s="632">
        <f t="shared" si="6"/>
        <v>7.6</v>
      </c>
      <c r="P31" s="56"/>
      <c r="Q31" s="56"/>
      <c r="R31" s="56"/>
      <c r="S31" s="56"/>
      <c r="T31" s="56"/>
      <c r="U31" s="56"/>
      <c r="V31" s="56"/>
      <c r="W31" s="56"/>
      <c r="X31" s="56"/>
      <c r="Y31" s="223"/>
      <c r="Z31" s="223"/>
    </row>
    <row r="32" ht="15.75" customHeight="1">
      <c r="A32" s="48">
        <v>16.0</v>
      </c>
      <c r="B32" s="31" t="s">
        <v>72</v>
      </c>
      <c r="C32" s="22" t="s">
        <v>73</v>
      </c>
      <c r="D32" s="23" t="s">
        <v>74</v>
      </c>
      <c r="E32" s="20"/>
      <c r="F32" s="49"/>
      <c r="G32" s="20"/>
      <c r="H32" s="646"/>
      <c r="I32" s="20"/>
      <c r="J32" s="20"/>
      <c r="K32" s="647"/>
      <c r="L32" s="644" t="str">
        <f t="shared" si="4"/>
        <v>0</v>
      </c>
      <c r="M32" s="47">
        <f t="shared" ref="M32:M34" si="9">SUM(F32,H32,I32,J32,L32)</f>
        <v>0</v>
      </c>
      <c r="N32" s="648">
        <v>0.0</v>
      </c>
      <c r="O32" s="632">
        <f t="shared" si="6"/>
        <v>0</v>
      </c>
      <c r="P32" s="56"/>
      <c r="Q32" s="56"/>
      <c r="R32" s="56"/>
      <c r="S32" s="56"/>
      <c r="T32" s="56"/>
      <c r="U32" s="56"/>
      <c r="V32" s="56"/>
      <c r="W32" s="56"/>
      <c r="X32" s="56"/>
      <c r="Y32" s="223"/>
      <c r="Z32" s="223"/>
    </row>
    <row r="33" ht="15.75" customHeight="1">
      <c r="A33" s="20">
        <v>17.0</v>
      </c>
      <c r="B33" s="31" t="s">
        <v>75</v>
      </c>
      <c r="C33" s="22" t="s">
        <v>76</v>
      </c>
      <c r="D33" s="23" t="s">
        <v>77</v>
      </c>
      <c r="E33" s="638">
        <v>9.0</v>
      </c>
      <c r="F33" s="639">
        <f t="shared" ref="F33:F35" si="10">E33*6/15</f>
        <v>3.6</v>
      </c>
      <c r="G33" s="638">
        <v>12.0</v>
      </c>
      <c r="H33" s="640">
        <f t="shared" ref="H33:H34" si="11">G33*6/15</f>
        <v>4.8</v>
      </c>
      <c r="I33" s="641">
        <v>2.0</v>
      </c>
      <c r="J33" s="642">
        <v>2.0</v>
      </c>
      <c r="K33" s="643">
        <v>76.0</v>
      </c>
      <c r="L33" s="644" t="str">
        <f t="shared" si="4"/>
        <v>1</v>
      </c>
      <c r="M33" s="47">
        <f t="shared" si="9"/>
        <v>12.4</v>
      </c>
      <c r="N33" s="645">
        <f>Incentive!W31</f>
        <v>2</v>
      </c>
      <c r="O33" s="632">
        <f t="shared" si="6"/>
        <v>14.4</v>
      </c>
      <c r="P33" s="56"/>
      <c r="Q33" s="56"/>
      <c r="R33" s="56"/>
      <c r="S33" s="56"/>
      <c r="T33" s="56"/>
      <c r="U33" s="56"/>
      <c r="V33" s="56"/>
      <c r="W33" s="56"/>
      <c r="X33" s="56"/>
      <c r="Y33" s="223"/>
      <c r="Z33" s="223"/>
    </row>
    <row r="34" ht="15.75" customHeight="1">
      <c r="A34" s="48">
        <v>18.0</v>
      </c>
      <c r="B34" s="31" t="s">
        <v>78</v>
      </c>
      <c r="C34" s="22" t="s">
        <v>79</v>
      </c>
      <c r="D34" s="23" t="s">
        <v>80</v>
      </c>
      <c r="E34" s="638">
        <v>10.0</v>
      </c>
      <c r="F34" s="639">
        <f t="shared" si="10"/>
        <v>4</v>
      </c>
      <c r="G34" s="638">
        <v>11.0</v>
      </c>
      <c r="H34" s="640">
        <f t="shared" si="11"/>
        <v>4.4</v>
      </c>
      <c r="I34" s="641">
        <v>2.0</v>
      </c>
      <c r="J34" s="641">
        <v>2.0</v>
      </c>
      <c r="K34" s="643">
        <v>77.0</v>
      </c>
      <c r="L34" s="644" t="str">
        <f t="shared" si="4"/>
        <v>1</v>
      </c>
      <c r="M34" s="47">
        <f t="shared" si="9"/>
        <v>12.4</v>
      </c>
      <c r="N34" s="645">
        <f>Incentive!W32</f>
        <v>1</v>
      </c>
      <c r="O34" s="632">
        <f t="shared" si="6"/>
        <v>13.4</v>
      </c>
      <c r="P34" s="56"/>
      <c r="Q34" s="56"/>
      <c r="R34" s="56"/>
      <c r="S34" s="56"/>
      <c r="T34" s="56"/>
      <c r="U34" s="56"/>
      <c r="V34" s="56"/>
      <c r="W34" s="56"/>
      <c r="X34" s="56"/>
      <c r="Y34" s="223"/>
      <c r="Z34" s="223"/>
    </row>
    <row r="35" ht="15.75" customHeight="1">
      <c r="A35" s="20">
        <v>19.0</v>
      </c>
      <c r="B35" s="31" t="s">
        <v>81</v>
      </c>
      <c r="C35" s="22" t="s">
        <v>82</v>
      </c>
      <c r="D35" s="23" t="s">
        <v>83</v>
      </c>
      <c r="E35" s="638">
        <v>7.0</v>
      </c>
      <c r="F35" s="639">
        <f t="shared" si="10"/>
        <v>2.8</v>
      </c>
      <c r="G35" s="638" t="s">
        <v>809</v>
      </c>
      <c r="H35" s="640">
        <v>0.0</v>
      </c>
      <c r="I35" s="641">
        <v>2.0</v>
      </c>
      <c r="J35" s="642">
        <v>2.0</v>
      </c>
      <c r="K35" s="643">
        <v>76.0</v>
      </c>
      <c r="L35" s="644" t="str">
        <f t="shared" si="4"/>
        <v>1</v>
      </c>
      <c r="M35" s="47">
        <f>F35+H35+I35+J35+L35</f>
        <v>7.8</v>
      </c>
      <c r="N35" s="645" t="str">
        <f>Incentive!W33</f>
        <v/>
      </c>
      <c r="O35" s="632">
        <f t="shared" si="6"/>
        <v>7.8</v>
      </c>
      <c r="P35" s="56"/>
      <c r="Q35" s="56"/>
      <c r="R35" s="56"/>
      <c r="S35" s="56"/>
      <c r="T35" s="56"/>
      <c r="U35" s="56"/>
      <c r="V35" s="56"/>
      <c r="W35" s="56"/>
      <c r="X35" s="56"/>
      <c r="Y35" s="223"/>
      <c r="Z35" s="223"/>
    </row>
    <row r="36" ht="15.75" customHeight="1">
      <c r="A36" s="48">
        <v>20.0</v>
      </c>
      <c r="B36" s="31" t="s">
        <v>84</v>
      </c>
      <c r="C36" s="22" t="s">
        <v>85</v>
      </c>
      <c r="D36" s="23" t="s">
        <v>86</v>
      </c>
      <c r="E36" s="20"/>
      <c r="F36" s="49"/>
      <c r="G36" s="20"/>
      <c r="H36" s="646"/>
      <c r="I36" s="20"/>
      <c r="J36" s="20"/>
      <c r="K36" s="647"/>
      <c r="L36" s="644" t="str">
        <f t="shared" si="4"/>
        <v>0</v>
      </c>
      <c r="M36" s="47">
        <f t="shared" ref="M36:M49" si="12">SUM(F36,H36,I36,J36,L36)</f>
        <v>0</v>
      </c>
      <c r="N36" s="648">
        <v>0.0</v>
      </c>
      <c r="O36" s="632">
        <f t="shared" si="6"/>
        <v>0</v>
      </c>
      <c r="P36" s="56"/>
      <c r="Q36" s="56"/>
      <c r="R36" s="56"/>
      <c r="S36" s="56"/>
      <c r="T36" s="56"/>
      <c r="U36" s="56"/>
      <c r="V36" s="56"/>
      <c r="W36" s="56"/>
      <c r="X36" s="56"/>
      <c r="Y36" s="223"/>
      <c r="Z36" s="223"/>
    </row>
    <row r="37" ht="15.75" customHeight="1">
      <c r="A37" s="20">
        <v>21.0</v>
      </c>
      <c r="B37" s="31" t="s">
        <v>87</v>
      </c>
      <c r="C37" s="22" t="s">
        <v>88</v>
      </c>
      <c r="D37" s="23" t="s">
        <v>89</v>
      </c>
      <c r="E37" s="638">
        <v>8.0</v>
      </c>
      <c r="F37" s="639">
        <f>E37*6/15</f>
        <v>3.2</v>
      </c>
      <c r="G37" s="638">
        <v>9.0</v>
      </c>
      <c r="H37" s="640">
        <f>G37*6/15</f>
        <v>3.6</v>
      </c>
      <c r="I37" s="641">
        <v>2.0</v>
      </c>
      <c r="J37" s="641">
        <v>2.0</v>
      </c>
      <c r="K37" s="643">
        <v>77.0</v>
      </c>
      <c r="L37" s="644" t="str">
        <f t="shared" si="4"/>
        <v>1</v>
      </c>
      <c r="M37" s="47">
        <f t="shared" si="12"/>
        <v>10.8</v>
      </c>
      <c r="N37" s="645" t="str">
        <f>Incentive!W35</f>
        <v/>
      </c>
      <c r="O37" s="632">
        <f t="shared" si="6"/>
        <v>10.8</v>
      </c>
      <c r="P37" s="56"/>
      <c r="Q37" s="56"/>
      <c r="R37" s="56"/>
      <c r="S37" s="56"/>
      <c r="T37" s="56"/>
      <c r="U37" s="56"/>
      <c r="V37" s="56"/>
      <c r="W37" s="56"/>
      <c r="X37" s="56"/>
      <c r="Y37" s="223"/>
      <c r="Z37" s="223"/>
    </row>
    <row r="38" ht="15.75" customHeight="1">
      <c r="A38" s="48">
        <v>22.0</v>
      </c>
      <c r="B38" s="31" t="s">
        <v>90</v>
      </c>
      <c r="C38" s="22" t="s">
        <v>91</v>
      </c>
      <c r="D38" s="23" t="s">
        <v>92</v>
      </c>
      <c r="E38" s="20"/>
      <c r="F38" s="49"/>
      <c r="G38" s="20"/>
      <c r="H38" s="646"/>
      <c r="I38" s="20"/>
      <c r="J38" s="20"/>
      <c r="K38" s="647"/>
      <c r="L38" s="644" t="str">
        <f t="shared" si="4"/>
        <v>0</v>
      </c>
      <c r="M38" s="47">
        <f t="shared" si="12"/>
        <v>0</v>
      </c>
      <c r="N38" s="648">
        <v>0.0</v>
      </c>
      <c r="O38" s="632">
        <f t="shared" si="6"/>
        <v>0</v>
      </c>
      <c r="P38" s="56"/>
      <c r="Q38" s="56"/>
      <c r="R38" s="56"/>
      <c r="S38" s="56"/>
      <c r="T38" s="56"/>
      <c r="U38" s="56"/>
      <c r="V38" s="56"/>
      <c r="W38" s="56"/>
      <c r="X38" s="56"/>
      <c r="Y38" s="223"/>
      <c r="Z38" s="223"/>
    </row>
    <row r="39" ht="15.75" customHeight="1">
      <c r="A39" s="20">
        <v>23.0</v>
      </c>
      <c r="B39" s="31" t="s">
        <v>93</v>
      </c>
      <c r="C39" s="22" t="s">
        <v>94</v>
      </c>
      <c r="D39" s="23" t="s">
        <v>95</v>
      </c>
      <c r="E39" s="20"/>
      <c r="F39" s="49"/>
      <c r="G39" s="20"/>
      <c r="H39" s="646"/>
      <c r="I39" s="20"/>
      <c r="J39" s="20"/>
      <c r="K39" s="647"/>
      <c r="L39" s="644" t="str">
        <f t="shared" si="4"/>
        <v>0</v>
      </c>
      <c r="M39" s="47">
        <f t="shared" si="12"/>
        <v>0</v>
      </c>
      <c r="N39" s="648">
        <v>0.0</v>
      </c>
      <c r="O39" s="632">
        <f t="shared" si="6"/>
        <v>0</v>
      </c>
      <c r="P39" s="56"/>
      <c r="Q39" s="56"/>
      <c r="R39" s="56"/>
      <c r="S39" s="56"/>
      <c r="T39" s="56"/>
      <c r="U39" s="56"/>
      <c r="V39" s="56"/>
      <c r="W39" s="56"/>
      <c r="X39" s="56"/>
      <c r="Y39" s="223"/>
      <c r="Z39" s="223"/>
    </row>
    <row r="40" ht="15.75" customHeight="1">
      <c r="A40" s="48">
        <v>24.0</v>
      </c>
      <c r="B40" s="31" t="s">
        <v>96</v>
      </c>
      <c r="C40" s="22" t="s">
        <v>97</v>
      </c>
      <c r="D40" s="23" t="s">
        <v>98</v>
      </c>
      <c r="E40" s="638">
        <v>8.0</v>
      </c>
      <c r="F40" s="639">
        <f>E40*6/15</f>
        <v>3.2</v>
      </c>
      <c r="G40" s="638">
        <v>13.0</v>
      </c>
      <c r="H40" s="640">
        <f>G40*6/15</f>
        <v>5.2</v>
      </c>
      <c r="I40" s="641">
        <v>2.0</v>
      </c>
      <c r="J40" s="641">
        <v>2.0</v>
      </c>
      <c r="K40" s="643">
        <v>79.0</v>
      </c>
      <c r="L40" s="644" t="str">
        <f t="shared" si="4"/>
        <v>1</v>
      </c>
      <c r="M40" s="47">
        <f t="shared" si="12"/>
        <v>12.4</v>
      </c>
      <c r="N40" s="645">
        <f>Incentive!W38</f>
        <v>5</v>
      </c>
      <c r="O40" s="632">
        <f t="shared" si="6"/>
        <v>17.4</v>
      </c>
      <c r="P40" s="56"/>
      <c r="Q40" s="56"/>
      <c r="R40" s="56"/>
      <c r="S40" s="56"/>
      <c r="T40" s="56"/>
      <c r="U40" s="56"/>
      <c r="V40" s="56"/>
      <c r="W40" s="56"/>
      <c r="X40" s="56"/>
      <c r="Y40" s="223"/>
      <c r="Z40" s="223"/>
    </row>
    <row r="41" ht="15.75" customHeight="1">
      <c r="A41" s="20">
        <v>25.0</v>
      </c>
      <c r="B41" s="31" t="s">
        <v>99</v>
      </c>
      <c r="C41" s="22" t="s">
        <v>100</v>
      </c>
      <c r="D41" s="23" t="s">
        <v>101</v>
      </c>
      <c r="E41" s="20"/>
      <c r="F41" s="49"/>
      <c r="G41" s="20"/>
      <c r="H41" s="646"/>
      <c r="I41" s="20"/>
      <c r="J41" s="20"/>
      <c r="K41" s="647"/>
      <c r="L41" s="644" t="str">
        <f t="shared" si="4"/>
        <v>0</v>
      </c>
      <c r="M41" s="47">
        <f t="shared" si="12"/>
        <v>0</v>
      </c>
      <c r="N41" s="648">
        <v>0.0</v>
      </c>
      <c r="O41" s="632">
        <f t="shared" si="6"/>
        <v>0</v>
      </c>
      <c r="P41" s="56"/>
      <c r="Q41" s="56"/>
      <c r="R41" s="56"/>
      <c r="S41" s="56"/>
      <c r="T41" s="56"/>
      <c r="U41" s="56"/>
      <c r="V41" s="56"/>
      <c r="W41" s="56"/>
      <c r="X41" s="56"/>
      <c r="Y41" s="223"/>
      <c r="Z41" s="223"/>
    </row>
    <row r="42" ht="15.75" customHeight="1">
      <c r="A42" s="48">
        <v>26.0</v>
      </c>
      <c r="B42" s="31" t="s">
        <v>102</v>
      </c>
      <c r="C42" s="22" t="s">
        <v>103</v>
      </c>
      <c r="D42" s="23" t="s">
        <v>104</v>
      </c>
      <c r="E42" s="20"/>
      <c r="F42" s="49"/>
      <c r="G42" s="20"/>
      <c r="H42" s="646"/>
      <c r="I42" s="20"/>
      <c r="J42" s="20"/>
      <c r="K42" s="647"/>
      <c r="L42" s="644" t="str">
        <f t="shared" si="4"/>
        <v>0</v>
      </c>
      <c r="M42" s="47">
        <f t="shared" si="12"/>
        <v>0</v>
      </c>
      <c r="N42" s="648">
        <v>0.0</v>
      </c>
      <c r="O42" s="632">
        <f t="shared" si="6"/>
        <v>0</v>
      </c>
      <c r="P42" s="56"/>
      <c r="Q42" s="56"/>
      <c r="R42" s="56"/>
      <c r="S42" s="56"/>
      <c r="T42" s="56"/>
      <c r="U42" s="56"/>
      <c r="V42" s="56"/>
      <c r="W42" s="56"/>
      <c r="X42" s="56"/>
      <c r="Y42" s="223"/>
      <c r="Z42" s="223"/>
    </row>
    <row r="43" ht="15.75" customHeight="1">
      <c r="A43" s="20">
        <v>27.0</v>
      </c>
      <c r="B43" s="31" t="s">
        <v>105</v>
      </c>
      <c r="C43" s="22" t="s">
        <v>106</v>
      </c>
      <c r="D43" s="23" t="s">
        <v>107</v>
      </c>
      <c r="E43" s="20"/>
      <c r="F43" s="49"/>
      <c r="G43" s="20"/>
      <c r="H43" s="646"/>
      <c r="I43" s="20"/>
      <c r="J43" s="20"/>
      <c r="K43" s="647"/>
      <c r="L43" s="644" t="str">
        <f t="shared" si="4"/>
        <v>0</v>
      </c>
      <c r="M43" s="47">
        <f t="shared" si="12"/>
        <v>0</v>
      </c>
      <c r="N43" s="648">
        <v>0.0</v>
      </c>
      <c r="O43" s="632">
        <f t="shared" si="6"/>
        <v>0</v>
      </c>
      <c r="P43" s="56"/>
      <c r="Q43" s="56"/>
      <c r="R43" s="56"/>
      <c r="S43" s="56"/>
      <c r="T43" s="56"/>
      <c r="U43" s="56"/>
      <c r="V43" s="56"/>
      <c r="W43" s="56"/>
      <c r="X43" s="56"/>
      <c r="Y43" s="223"/>
      <c r="Z43" s="223"/>
    </row>
    <row r="44" ht="15.75" customHeight="1">
      <c r="A44" s="48">
        <v>28.0</v>
      </c>
      <c r="B44" s="31" t="s">
        <v>108</v>
      </c>
      <c r="C44" s="22" t="s">
        <v>109</v>
      </c>
      <c r="D44" s="23" t="s">
        <v>110</v>
      </c>
      <c r="E44" s="20"/>
      <c r="F44" s="49"/>
      <c r="G44" s="20"/>
      <c r="H44" s="646"/>
      <c r="I44" s="20"/>
      <c r="J44" s="20"/>
      <c r="K44" s="647"/>
      <c r="L44" s="644" t="str">
        <f t="shared" si="4"/>
        <v>0</v>
      </c>
      <c r="M44" s="47">
        <f t="shared" si="12"/>
        <v>0</v>
      </c>
      <c r="N44" s="648">
        <v>0.0</v>
      </c>
      <c r="O44" s="632">
        <f t="shared" si="6"/>
        <v>0</v>
      </c>
      <c r="P44" s="56"/>
      <c r="Q44" s="56"/>
      <c r="R44" s="56"/>
      <c r="S44" s="56"/>
      <c r="T44" s="56"/>
      <c r="U44" s="56"/>
      <c r="V44" s="56"/>
      <c r="W44" s="56"/>
      <c r="X44" s="56"/>
      <c r="Y44" s="223"/>
      <c r="Z44" s="223"/>
    </row>
    <row r="45" ht="15.75" customHeight="1">
      <c r="A45" s="20">
        <v>29.0</v>
      </c>
      <c r="B45" s="31" t="s">
        <v>111</v>
      </c>
      <c r="C45" s="22" t="s">
        <v>112</v>
      </c>
      <c r="D45" s="23" t="s">
        <v>113</v>
      </c>
      <c r="E45" s="20"/>
      <c r="F45" s="49"/>
      <c r="G45" s="20"/>
      <c r="H45" s="646"/>
      <c r="I45" s="20"/>
      <c r="J45" s="20"/>
      <c r="K45" s="647"/>
      <c r="L45" s="644" t="str">
        <f t="shared" si="4"/>
        <v>0</v>
      </c>
      <c r="M45" s="47">
        <f t="shared" si="12"/>
        <v>0</v>
      </c>
      <c r="N45" s="648">
        <v>0.0</v>
      </c>
      <c r="O45" s="632">
        <f t="shared" si="6"/>
        <v>0</v>
      </c>
      <c r="P45" s="56"/>
      <c r="Q45" s="56"/>
      <c r="R45" s="56"/>
      <c r="S45" s="56"/>
      <c r="T45" s="56"/>
      <c r="U45" s="56"/>
      <c r="V45" s="56"/>
      <c r="W45" s="56"/>
      <c r="X45" s="56"/>
      <c r="Y45" s="223"/>
      <c r="Z45" s="223"/>
    </row>
    <row r="46" ht="15.75" customHeight="1">
      <c r="A46" s="48">
        <v>30.0</v>
      </c>
      <c r="B46" s="31" t="s">
        <v>114</v>
      </c>
      <c r="C46" s="22" t="s">
        <v>115</v>
      </c>
      <c r="D46" s="23" t="s">
        <v>116</v>
      </c>
      <c r="E46" s="638">
        <v>8.0</v>
      </c>
      <c r="F46" s="639">
        <f>E46*6/15</f>
        <v>3.2</v>
      </c>
      <c r="G46" s="638">
        <v>9.0</v>
      </c>
      <c r="H46" s="640">
        <f>G46*6/15</f>
        <v>3.6</v>
      </c>
      <c r="I46" s="641">
        <v>2.0</v>
      </c>
      <c r="J46" s="642">
        <v>2.0</v>
      </c>
      <c r="K46" s="643">
        <v>80.0</v>
      </c>
      <c r="L46" s="644" t="str">
        <f t="shared" si="4"/>
        <v>1</v>
      </c>
      <c r="M46" s="47">
        <f t="shared" si="12"/>
        <v>10.8</v>
      </c>
      <c r="N46" s="645" t="str">
        <f>Incentive!W44</f>
        <v/>
      </c>
      <c r="O46" s="632">
        <f t="shared" si="6"/>
        <v>10.8</v>
      </c>
      <c r="P46" s="56"/>
      <c r="Q46" s="56"/>
      <c r="R46" s="56"/>
      <c r="S46" s="56"/>
      <c r="T46" s="56"/>
      <c r="U46" s="56"/>
      <c r="V46" s="56"/>
      <c r="W46" s="56"/>
      <c r="X46" s="56"/>
      <c r="Y46" s="223"/>
      <c r="Z46" s="223"/>
    </row>
    <row r="47" ht="15.75" customHeight="1">
      <c r="A47" s="20">
        <v>31.0</v>
      </c>
      <c r="B47" s="31" t="s">
        <v>117</v>
      </c>
      <c r="C47" s="22" t="s">
        <v>118</v>
      </c>
      <c r="D47" s="23" t="s">
        <v>119</v>
      </c>
      <c r="E47" s="20"/>
      <c r="F47" s="49"/>
      <c r="G47" s="20"/>
      <c r="H47" s="646"/>
      <c r="I47" s="20"/>
      <c r="J47" s="20"/>
      <c r="K47" s="647"/>
      <c r="L47" s="644" t="str">
        <f t="shared" si="4"/>
        <v>0</v>
      </c>
      <c r="M47" s="47">
        <f t="shared" si="12"/>
        <v>0</v>
      </c>
      <c r="N47" s="648">
        <v>0.0</v>
      </c>
      <c r="O47" s="632">
        <f t="shared" si="6"/>
        <v>0</v>
      </c>
      <c r="P47" s="56"/>
      <c r="Q47" s="56"/>
      <c r="R47" s="56"/>
      <c r="S47" s="56"/>
      <c r="T47" s="56"/>
      <c r="U47" s="56"/>
      <c r="V47" s="56"/>
      <c r="W47" s="56"/>
      <c r="X47" s="56"/>
      <c r="Y47" s="223"/>
      <c r="Z47" s="223"/>
    </row>
    <row r="48" ht="15.75" customHeight="1">
      <c r="A48" s="48">
        <v>32.0</v>
      </c>
      <c r="B48" s="31" t="s">
        <v>120</v>
      </c>
      <c r="C48" s="22" t="s">
        <v>121</v>
      </c>
      <c r="D48" s="23" t="s">
        <v>122</v>
      </c>
      <c r="E48" s="638">
        <v>10.0</v>
      </c>
      <c r="F48" s="639">
        <f t="shared" ref="F48:F54" si="13">E48*6/15</f>
        <v>4</v>
      </c>
      <c r="G48" s="638">
        <v>12.0</v>
      </c>
      <c r="H48" s="640">
        <f t="shared" ref="H48:H49" si="14">G48*6/15</f>
        <v>4.8</v>
      </c>
      <c r="I48" s="641">
        <v>2.0</v>
      </c>
      <c r="J48" s="641">
        <v>2.0</v>
      </c>
      <c r="K48" s="643">
        <v>77.0</v>
      </c>
      <c r="L48" s="644" t="str">
        <f t="shared" si="4"/>
        <v>1</v>
      </c>
      <c r="M48" s="47">
        <f t="shared" si="12"/>
        <v>12.8</v>
      </c>
      <c r="N48" s="645">
        <f>Incentive!W46</f>
        <v>3</v>
      </c>
      <c r="O48" s="632">
        <f t="shared" si="6"/>
        <v>15.8</v>
      </c>
      <c r="P48" s="56"/>
      <c r="Q48" s="56"/>
      <c r="R48" s="56"/>
      <c r="S48" s="56"/>
      <c r="T48" s="56"/>
      <c r="U48" s="56"/>
      <c r="V48" s="56"/>
      <c r="W48" s="56"/>
      <c r="X48" s="56"/>
      <c r="Y48" s="223"/>
      <c r="Z48" s="223"/>
    </row>
    <row r="49" ht="15.75" customHeight="1">
      <c r="A49" s="20">
        <v>33.0</v>
      </c>
      <c r="B49" s="31" t="s">
        <v>123</v>
      </c>
      <c r="C49" s="22" t="s">
        <v>124</v>
      </c>
      <c r="D49" s="23" t="s">
        <v>125</v>
      </c>
      <c r="E49" s="638">
        <v>6.0</v>
      </c>
      <c r="F49" s="639">
        <f t="shared" si="13"/>
        <v>2.4</v>
      </c>
      <c r="G49" s="638">
        <v>8.0</v>
      </c>
      <c r="H49" s="640">
        <f t="shared" si="14"/>
        <v>3.2</v>
      </c>
      <c r="I49" s="641">
        <v>2.0</v>
      </c>
      <c r="J49" s="641">
        <v>2.0</v>
      </c>
      <c r="K49" s="643">
        <v>78.0</v>
      </c>
      <c r="L49" s="644" t="str">
        <f t="shared" si="4"/>
        <v>1</v>
      </c>
      <c r="M49" s="47">
        <f t="shared" si="12"/>
        <v>9.6</v>
      </c>
      <c r="N49" s="645">
        <f>Incentive!W47</f>
        <v>5</v>
      </c>
      <c r="O49" s="632">
        <f t="shared" si="6"/>
        <v>14.6</v>
      </c>
      <c r="P49" s="56"/>
      <c r="Q49" s="56"/>
      <c r="R49" s="56"/>
      <c r="S49" s="56"/>
      <c r="T49" s="56"/>
      <c r="U49" s="56"/>
      <c r="V49" s="56"/>
      <c r="W49" s="56"/>
      <c r="X49" s="56"/>
      <c r="Y49" s="223"/>
      <c r="Z49" s="223"/>
    </row>
    <row r="50" ht="15.75" customHeight="1">
      <c r="A50" s="48">
        <v>34.0</v>
      </c>
      <c r="B50" s="31" t="s">
        <v>126</v>
      </c>
      <c r="C50" s="22" t="s">
        <v>127</v>
      </c>
      <c r="D50" s="23" t="s">
        <v>128</v>
      </c>
      <c r="E50" s="638">
        <v>5.0</v>
      </c>
      <c r="F50" s="639">
        <f t="shared" si="13"/>
        <v>2</v>
      </c>
      <c r="G50" s="638" t="s">
        <v>809</v>
      </c>
      <c r="H50" s="640">
        <v>0.0</v>
      </c>
      <c r="I50" s="642">
        <v>2.0</v>
      </c>
      <c r="J50" s="642">
        <v>2.0</v>
      </c>
      <c r="K50" s="643">
        <v>82.0</v>
      </c>
      <c r="L50" s="644" t="str">
        <f t="shared" si="4"/>
        <v>2</v>
      </c>
      <c r="M50" s="47">
        <f t="shared" ref="M50:M51" si="15">F50+H50+I50+J50+L50</f>
        <v>8</v>
      </c>
      <c r="N50" s="645" t="str">
        <f>Incentive!W48</f>
        <v/>
      </c>
      <c r="O50" s="632">
        <f t="shared" si="6"/>
        <v>8</v>
      </c>
      <c r="P50" s="56"/>
      <c r="Q50" s="56"/>
      <c r="R50" s="56"/>
      <c r="S50" s="56"/>
      <c r="T50" s="56"/>
      <c r="U50" s="56"/>
      <c r="V50" s="56"/>
      <c r="W50" s="56"/>
      <c r="X50" s="56"/>
      <c r="Y50" s="223"/>
      <c r="Z50" s="223"/>
    </row>
    <row r="51" ht="15.75" customHeight="1">
      <c r="A51" s="20">
        <v>35.0</v>
      </c>
      <c r="B51" s="31" t="s">
        <v>129</v>
      </c>
      <c r="C51" s="22" t="s">
        <v>130</v>
      </c>
      <c r="D51" s="23" t="s">
        <v>131</v>
      </c>
      <c r="E51" s="638">
        <v>2.0</v>
      </c>
      <c r="F51" s="639">
        <f t="shared" si="13"/>
        <v>0.8</v>
      </c>
      <c r="G51" s="638">
        <v>3.0</v>
      </c>
      <c r="H51" s="640">
        <f t="shared" ref="H51:H54" si="16">G51*6/15</f>
        <v>1.2</v>
      </c>
      <c r="I51" s="641">
        <v>2.0</v>
      </c>
      <c r="J51" s="641">
        <v>2.0</v>
      </c>
      <c r="K51" s="643">
        <v>78.0</v>
      </c>
      <c r="L51" s="644" t="str">
        <f t="shared" si="4"/>
        <v>1</v>
      </c>
      <c r="M51" s="47">
        <f t="shared" si="15"/>
        <v>7</v>
      </c>
      <c r="N51" s="645">
        <f>Incentive!W49</f>
        <v>1</v>
      </c>
      <c r="O51" s="632">
        <f t="shared" si="6"/>
        <v>8</v>
      </c>
      <c r="P51" s="56"/>
      <c r="Q51" s="56"/>
      <c r="R51" s="56"/>
      <c r="S51" s="56"/>
      <c r="T51" s="56"/>
      <c r="U51" s="56"/>
      <c r="V51" s="56"/>
      <c r="W51" s="56"/>
      <c r="X51" s="56"/>
      <c r="Y51" s="223"/>
      <c r="Z51" s="223"/>
    </row>
    <row r="52" ht="15.75" customHeight="1">
      <c r="A52" s="48">
        <v>36.0</v>
      </c>
      <c r="B52" s="31" t="s">
        <v>132</v>
      </c>
      <c r="C52" s="22" t="s">
        <v>133</v>
      </c>
      <c r="D52" s="23" t="s">
        <v>134</v>
      </c>
      <c r="E52" s="638">
        <v>8.0</v>
      </c>
      <c r="F52" s="639">
        <f t="shared" si="13"/>
        <v>3.2</v>
      </c>
      <c r="G52" s="638">
        <v>6.0</v>
      </c>
      <c r="H52" s="640">
        <f t="shared" si="16"/>
        <v>2.4</v>
      </c>
      <c r="I52" s="641">
        <v>2.0</v>
      </c>
      <c r="J52" s="641">
        <v>2.0</v>
      </c>
      <c r="K52" s="643">
        <v>76.0</v>
      </c>
      <c r="L52" s="644" t="str">
        <f t="shared" si="4"/>
        <v>1</v>
      </c>
      <c r="M52" s="47">
        <f>SUM(F52,H52,I52,J52,L52)</f>
        <v>9.6</v>
      </c>
      <c r="N52" s="645">
        <f>Incentive!W50</f>
        <v>5</v>
      </c>
      <c r="O52" s="632">
        <f t="shared" si="6"/>
        <v>14.6</v>
      </c>
      <c r="P52" s="56"/>
      <c r="Q52" s="56"/>
      <c r="R52" s="56"/>
      <c r="S52" s="56"/>
      <c r="T52" s="56"/>
      <c r="U52" s="56"/>
      <c r="V52" s="56"/>
      <c r="W52" s="56"/>
      <c r="X52" s="56"/>
      <c r="Y52" s="223"/>
      <c r="Z52" s="223"/>
    </row>
    <row r="53" ht="15.75" customHeight="1">
      <c r="A53" s="20">
        <v>37.0</v>
      </c>
      <c r="B53" s="31" t="s">
        <v>135</v>
      </c>
      <c r="C53" s="22" t="s">
        <v>136</v>
      </c>
      <c r="D53" s="23" t="s">
        <v>137</v>
      </c>
      <c r="E53" s="638">
        <v>3.0</v>
      </c>
      <c r="F53" s="639">
        <f t="shared" si="13"/>
        <v>1.2</v>
      </c>
      <c r="G53" s="638">
        <v>5.0</v>
      </c>
      <c r="H53" s="640">
        <f t="shared" si="16"/>
        <v>2</v>
      </c>
      <c r="I53" s="642">
        <v>2.0</v>
      </c>
      <c r="J53" s="641">
        <v>2.0</v>
      </c>
      <c r="K53" s="643">
        <v>76.0</v>
      </c>
      <c r="L53" s="644" t="str">
        <f t="shared" si="4"/>
        <v>1</v>
      </c>
      <c r="M53" s="47">
        <f>F53+H53+I53+J53+L53</f>
        <v>8.2</v>
      </c>
      <c r="N53" s="645" t="str">
        <f>Incentive!W51</f>
        <v/>
      </c>
      <c r="O53" s="632">
        <f t="shared" si="6"/>
        <v>8.2</v>
      </c>
      <c r="P53" s="56"/>
      <c r="Q53" s="56"/>
      <c r="R53" s="56"/>
      <c r="S53" s="56"/>
      <c r="T53" s="56"/>
      <c r="U53" s="56"/>
      <c r="V53" s="56"/>
      <c r="W53" s="56"/>
      <c r="X53" s="56"/>
      <c r="Y53" s="223"/>
      <c r="Z53" s="223"/>
    </row>
    <row r="54" ht="15.75" customHeight="1">
      <c r="A54" s="48">
        <v>38.0</v>
      </c>
      <c r="B54" s="31" t="s">
        <v>138</v>
      </c>
      <c r="C54" s="22" t="s">
        <v>139</v>
      </c>
      <c r="D54" s="23" t="s">
        <v>140</v>
      </c>
      <c r="E54" s="638">
        <v>2.0</v>
      </c>
      <c r="F54" s="639">
        <f t="shared" si="13"/>
        <v>0.8</v>
      </c>
      <c r="G54" s="638">
        <v>8.0</v>
      </c>
      <c r="H54" s="640">
        <f t="shared" si="16"/>
        <v>3.2</v>
      </c>
      <c r="I54" s="641">
        <v>2.0</v>
      </c>
      <c r="J54" s="642">
        <v>2.0</v>
      </c>
      <c r="K54" s="643">
        <v>79.0</v>
      </c>
      <c r="L54" s="644" t="str">
        <f t="shared" si="4"/>
        <v>1</v>
      </c>
      <c r="M54" s="47">
        <f t="shared" ref="M54:M64" si="17">SUM(F54,H54,I54,J54,L54)</f>
        <v>8</v>
      </c>
      <c r="N54" s="645">
        <f>Incentive!W52</f>
        <v>5</v>
      </c>
      <c r="O54" s="632">
        <f t="shared" si="6"/>
        <v>13</v>
      </c>
      <c r="P54" s="56"/>
      <c r="Q54" s="56"/>
      <c r="R54" s="56"/>
      <c r="S54" s="56"/>
      <c r="T54" s="56"/>
      <c r="U54" s="56"/>
      <c r="V54" s="56"/>
      <c r="W54" s="56"/>
      <c r="X54" s="56"/>
      <c r="Y54" s="223"/>
      <c r="Z54" s="223"/>
    </row>
    <row r="55" ht="15.75" customHeight="1">
      <c r="A55" s="20">
        <v>39.0</v>
      </c>
      <c r="B55" s="31" t="s">
        <v>141</v>
      </c>
      <c r="C55" s="22" t="s">
        <v>142</v>
      </c>
      <c r="D55" s="23" t="s">
        <v>143</v>
      </c>
      <c r="E55" s="20"/>
      <c r="F55" s="49"/>
      <c r="G55" s="20"/>
      <c r="H55" s="646"/>
      <c r="I55" s="20"/>
      <c r="J55" s="20"/>
      <c r="K55" s="647"/>
      <c r="L55" s="644" t="str">
        <f t="shared" si="4"/>
        <v>0</v>
      </c>
      <c r="M55" s="47">
        <f t="shared" si="17"/>
        <v>0</v>
      </c>
      <c r="N55" s="648">
        <v>0.0</v>
      </c>
      <c r="O55" s="632">
        <f t="shared" si="6"/>
        <v>0</v>
      </c>
      <c r="P55" s="56"/>
      <c r="Q55" s="56"/>
      <c r="R55" s="56"/>
      <c r="S55" s="56"/>
      <c r="T55" s="56"/>
      <c r="U55" s="56"/>
      <c r="V55" s="56"/>
      <c r="W55" s="56"/>
      <c r="X55" s="56"/>
      <c r="Y55" s="223"/>
      <c r="Z55" s="223"/>
    </row>
    <row r="56" ht="15.75" customHeight="1">
      <c r="A56" s="48">
        <v>40.0</v>
      </c>
      <c r="B56" s="31" t="s">
        <v>144</v>
      </c>
      <c r="C56" s="22" t="s">
        <v>145</v>
      </c>
      <c r="D56" s="23" t="s">
        <v>146</v>
      </c>
      <c r="E56" s="638">
        <v>9.0</v>
      </c>
      <c r="F56" s="639">
        <f t="shared" ref="F56:F57" si="18">E56*6/15</f>
        <v>3.6</v>
      </c>
      <c r="G56" s="638">
        <v>5.0</v>
      </c>
      <c r="H56" s="640">
        <f t="shared" ref="H56:H57" si="19">G56*6/15</f>
        <v>2</v>
      </c>
      <c r="I56" s="641">
        <v>2.0</v>
      </c>
      <c r="J56" s="641">
        <v>2.0</v>
      </c>
      <c r="K56" s="649">
        <v>83.33</v>
      </c>
      <c r="L56" s="644" t="str">
        <f t="shared" si="4"/>
        <v>2</v>
      </c>
      <c r="M56" s="47">
        <f t="shared" si="17"/>
        <v>9.6</v>
      </c>
      <c r="N56" s="645">
        <f>Incentive!W54</f>
        <v>5</v>
      </c>
      <c r="O56" s="632">
        <f t="shared" si="6"/>
        <v>14.6</v>
      </c>
      <c r="P56" s="56"/>
      <c r="Q56" s="56"/>
      <c r="R56" s="56"/>
      <c r="S56" s="56"/>
      <c r="T56" s="56"/>
      <c r="U56" s="56"/>
      <c r="V56" s="56"/>
      <c r="W56" s="56"/>
      <c r="X56" s="56"/>
      <c r="Y56" s="223"/>
      <c r="Z56" s="223"/>
    </row>
    <row r="57" ht="15.75" customHeight="1">
      <c r="A57" s="20">
        <v>41.0</v>
      </c>
      <c r="B57" s="31" t="s">
        <v>147</v>
      </c>
      <c r="C57" s="22" t="s">
        <v>148</v>
      </c>
      <c r="D57" s="23" t="s">
        <v>149</v>
      </c>
      <c r="E57" s="638">
        <v>2.0</v>
      </c>
      <c r="F57" s="639">
        <f t="shared" si="18"/>
        <v>0.8</v>
      </c>
      <c r="G57" s="638">
        <v>7.0</v>
      </c>
      <c r="H57" s="640">
        <f t="shared" si="19"/>
        <v>2.8</v>
      </c>
      <c r="I57" s="641">
        <v>2.0</v>
      </c>
      <c r="J57" s="641">
        <v>2.0</v>
      </c>
      <c r="K57" s="643">
        <v>77.0</v>
      </c>
      <c r="L57" s="644" t="str">
        <f t="shared" si="4"/>
        <v>1</v>
      </c>
      <c r="M57" s="47">
        <f t="shared" si="17"/>
        <v>7.6</v>
      </c>
      <c r="N57" s="645">
        <f>Incentive!W55</f>
        <v>3</v>
      </c>
      <c r="O57" s="632">
        <f t="shared" si="6"/>
        <v>10.6</v>
      </c>
      <c r="P57" s="56"/>
      <c r="Q57" s="56"/>
      <c r="R57" s="56"/>
      <c r="S57" s="56"/>
      <c r="T57" s="56"/>
      <c r="U57" s="56"/>
      <c r="V57" s="56"/>
      <c r="W57" s="56"/>
      <c r="X57" s="56"/>
      <c r="Y57" s="223"/>
      <c r="Z57" s="223"/>
    </row>
    <row r="58" ht="15.75" customHeight="1">
      <c r="A58" s="48">
        <v>42.0</v>
      </c>
      <c r="B58" s="31" t="s">
        <v>150</v>
      </c>
      <c r="C58" s="22" t="s">
        <v>151</v>
      </c>
      <c r="D58" s="23" t="s">
        <v>152</v>
      </c>
      <c r="E58" s="20"/>
      <c r="F58" s="49"/>
      <c r="G58" s="20"/>
      <c r="H58" s="646"/>
      <c r="I58" s="20"/>
      <c r="J58" s="20"/>
      <c r="K58" s="647"/>
      <c r="L58" s="644" t="str">
        <f t="shared" si="4"/>
        <v>0</v>
      </c>
      <c r="M58" s="47">
        <f t="shared" si="17"/>
        <v>0</v>
      </c>
      <c r="N58" s="648">
        <v>0.0</v>
      </c>
      <c r="O58" s="632">
        <f t="shared" si="6"/>
        <v>0</v>
      </c>
      <c r="P58" s="56"/>
      <c r="Q58" s="56"/>
      <c r="R58" s="56"/>
      <c r="S58" s="56"/>
      <c r="T58" s="56"/>
      <c r="U58" s="56"/>
      <c r="V58" s="56"/>
      <c r="W58" s="56"/>
      <c r="X58" s="56"/>
      <c r="Y58" s="223"/>
      <c r="Z58" s="223"/>
    </row>
    <row r="59" ht="15.75" customHeight="1">
      <c r="A59" s="20">
        <v>43.0</v>
      </c>
      <c r="B59" s="31" t="s">
        <v>153</v>
      </c>
      <c r="C59" s="22" t="s">
        <v>154</v>
      </c>
      <c r="D59" s="23" t="s">
        <v>155</v>
      </c>
      <c r="E59" s="20"/>
      <c r="F59" s="49"/>
      <c r="G59" s="20"/>
      <c r="H59" s="646"/>
      <c r="I59" s="20"/>
      <c r="J59" s="20"/>
      <c r="K59" s="647"/>
      <c r="L59" s="644" t="str">
        <f t="shared" si="4"/>
        <v>0</v>
      </c>
      <c r="M59" s="47">
        <f t="shared" si="17"/>
        <v>0</v>
      </c>
      <c r="N59" s="648">
        <v>0.0</v>
      </c>
      <c r="O59" s="632">
        <f t="shared" si="6"/>
        <v>0</v>
      </c>
      <c r="P59" s="56"/>
      <c r="Q59" s="56"/>
      <c r="R59" s="56"/>
      <c r="S59" s="56"/>
      <c r="T59" s="56"/>
      <c r="U59" s="56"/>
      <c r="V59" s="56"/>
      <c r="W59" s="56"/>
      <c r="X59" s="56"/>
      <c r="Y59" s="223"/>
      <c r="Z59" s="223"/>
    </row>
    <row r="60" ht="15.75" customHeight="1">
      <c r="A60" s="48">
        <v>44.0</v>
      </c>
      <c r="B60" s="31" t="s">
        <v>156</v>
      </c>
      <c r="C60" s="22" t="s">
        <v>157</v>
      </c>
      <c r="D60" s="23" t="s">
        <v>158</v>
      </c>
      <c r="E60" s="20"/>
      <c r="F60" s="49"/>
      <c r="G60" s="20"/>
      <c r="H60" s="646"/>
      <c r="I60" s="20"/>
      <c r="J60" s="20"/>
      <c r="K60" s="647"/>
      <c r="L60" s="644" t="str">
        <f t="shared" si="4"/>
        <v>0</v>
      </c>
      <c r="M60" s="47">
        <f t="shared" si="17"/>
        <v>0</v>
      </c>
      <c r="N60" s="648">
        <v>0.0</v>
      </c>
      <c r="O60" s="632">
        <f t="shared" si="6"/>
        <v>0</v>
      </c>
      <c r="P60" s="56"/>
      <c r="Q60" s="56"/>
      <c r="R60" s="56"/>
      <c r="S60" s="56"/>
      <c r="T60" s="56"/>
      <c r="U60" s="56"/>
      <c r="V60" s="56"/>
      <c r="W60" s="56"/>
      <c r="X60" s="56"/>
      <c r="Y60" s="223"/>
      <c r="Z60" s="223"/>
    </row>
    <row r="61" ht="15.75" customHeight="1">
      <c r="A61" s="20">
        <v>45.0</v>
      </c>
      <c r="B61" s="31" t="s">
        <v>159</v>
      </c>
      <c r="C61" s="22" t="s">
        <v>160</v>
      </c>
      <c r="D61" s="23" t="s">
        <v>161</v>
      </c>
      <c r="E61" s="650">
        <v>6.0</v>
      </c>
      <c r="F61" s="639">
        <f>E61*6/15</f>
        <v>2.4</v>
      </c>
      <c r="G61" s="638">
        <v>4.0</v>
      </c>
      <c r="H61" s="640">
        <f>G61*6/15</f>
        <v>1.6</v>
      </c>
      <c r="I61" s="642">
        <v>2.0</v>
      </c>
      <c r="J61" s="641">
        <v>2.0</v>
      </c>
      <c r="K61" s="643">
        <v>79.0</v>
      </c>
      <c r="L61" s="644" t="str">
        <f t="shared" si="4"/>
        <v>1</v>
      </c>
      <c r="M61" s="47">
        <f t="shared" si="17"/>
        <v>8</v>
      </c>
      <c r="N61" s="645" t="str">
        <f>Incentive!W59</f>
        <v/>
      </c>
      <c r="O61" s="632">
        <f t="shared" si="6"/>
        <v>8</v>
      </c>
      <c r="P61" s="56"/>
      <c r="Q61" s="56"/>
      <c r="R61" s="56"/>
      <c r="S61" s="56"/>
      <c r="T61" s="56"/>
      <c r="U61" s="56"/>
      <c r="V61" s="56"/>
      <c r="W61" s="56"/>
      <c r="X61" s="56"/>
      <c r="Y61" s="223"/>
      <c r="Z61" s="223"/>
    </row>
    <row r="62" ht="15.75" customHeight="1">
      <c r="A62" s="48">
        <v>46.0</v>
      </c>
      <c r="B62" s="31" t="s">
        <v>162</v>
      </c>
      <c r="C62" s="22" t="s">
        <v>163</v>
      </c>
      <c r="D62" s="23" t="s">
        <v>164</v>
      </c>
      <c r="E62" s="630"/>
      <c r="F62" s="49"/>
      <c r="G62" s="20"/>
      <c r="H62" s="646"/>
      <c r="I62" s="218"/>
      <c r="J62" s="218"/>
      <c r="K62" s="647"/>
      <c r="L62" s="644" t="str">
        <f t="shared" si="4"/>
        <v>0</v>
      </c>
      <c r="M62" s="47">
        <f t="shared" si="17"/>
        <v>0</v>
      </c>
      <c r="N62" s="648">
        <v>0.0</v>
      </c>
      <c r="O62" s="632">
        <f t="shared" si="6"/>
        <v>0</v>
      </c>
      <c r="P62" s="56"/>
      <c r="Q62" s="56"/>
      <c r="R62" s="56"/>
      <c r="S62" s="56"/>
      <c r="T62" s="56"/>
      <c r="U62" s="56"/>
      <c r="V62" s="56"/>
      <c r="W62" s="56"/>
      <c r="X62" s="56"/>
      <c r="Y62" s="223"/>
      <c r="Z62" s="223"/>
    </row>
    <row r="63" ht="15.75" customHeight="1">
      <c r="A63" s="20">
        <v>47.0</v>
      </c>
      <c r="B63" s="31" t="s">
        <v>165</v>
      </c>
      <c r="C63" s="22" t="s">
        <v>166</v>
      </c>
      <c r="D63" s="23" t="s">
        <v>167</v>
      </c>
      <c r="E63" s="630"/>
      <c r="F63" s="49"/>
      <c r="G63" s="20"/>
      <c r="H63" s="646"/>
      <c r="I63" s="218"/>
      <c r="J63" s="218"/>
      <c r="K63" s="647"/>
      <c r="L63" s="644" t="str">
        <f t="shared" si="4"/>
        <v>0</v>
      </c>
      <c r="M63" s="47">
        <f t="shared" si="17"/>
        <v>0</v>
      </c>
      <c r="N63" s="648">
        <v>0.0</v>
      </c>
      <c r="O63" s="632">
        <f t="shared" si="6"/>
        <v>0</v>
      </c>
      <c r="P63" s="56"/>
      <c r="Q63" s="56"/>
      <c r="R63" s="56"/>
      <c r="S63" s="56"/>
      <c r="T63" s="56"/>
      <c r="U63" s="56"/>
      <c r="V63" s="56"/>
      <c r="W63" s="56"/>
      <c r="X63" s="56"/>
      <c r="Y63" s="223"/>
      <c r="Z63" s="223"/>
    </row>
    <row r="64" ht="15.75" customHeight="1">
      <c r="A64" s="48">
        <v>48.0</v>
      </c>
      <c r="B64" s="31" t="s">
        <v>168</v>
      </c>
      <c r="C64" s="22" t="s">
        <v>169</v>
      </c>
      <c r="D64" s="23" t="s">
        <v>170</v>
      </c>
      <c r="E64" s="630"/>
      <c r="F64" s="49"/>
      <c r="G64" s="20"/>
      <c r="H64" s="646"/>
      <c r="I64" s="218"/>
      <c r="J64" s="20"/>
      <c r="K64" s="647"/>
      <c r="L64" s="644" t="str">
        <f t="shared" si="4"/>
        <v>0</v>
      </c>
      <c r="M64" s="47">
        <f t="shared" si="17"/>
        <v>0</v>
      </c>
      <c r="N64" s="648">
        <v>0.0</v>
      </c>
      <c r="O64" s="632">
        <f t="shared" si="6"/>
        <v>0</v>
      </c>
      <c r="P64" s="56"/>
      <c r="Q64" s="56"/>
      <c r="R64" s="56"/>
      <c r="S64" s="56"/>
      <c r="T64" s="56"/>
      <c r="U64" s="56"/>
      <c r="V64" s="56"/>
      <c r="W64" s="56"/>
      <c r="X64" s="56"/>
      <c r="Y64" s="223"/>
      <c r="Z64" s="223"/>
    </row>
    <row r="65" ht="15.75" customHeight="1">
      <c r="A65" s="20">
        <v>49.0</v>
      </c>
      <c r="B65" s="31" t="s">
        <v>171</v>
      </c>
      <c r="C65" s="22" t="s">
        <v>172</v>
      </c>
      <c r="D65" s="23" t="s">
        <v>173</v>
      </c>
      <c r="E65" s="650" t="s">
        <v>809</v>
      </c>
      <c r="F65" s="639">
        <v>0.0</v>
      </c>
      <c r="G65" s="638" t="s">
        <v>809</v>
      </c>
      <c r="H65" s="640">
        <v>0.0</v>
      </c>
      <c r="I65" s="642">
        <v>2.0</v>
      </c>
      <c r="J65" s="642">
        <v>2.0</v>
      </c>
      <c r="K65" s="643">
        <v>96.0</v>
      </c>
      <c r="L65" s="644" t="str">
        <f t="shared" si="4"/>
        <v>4</v>
      </c>
      <c r="M65" s="47">
        <f t="shared" ref="M65:M67" si="20">F65+H65+I65+J65+L65</f>
        <v>8</v>
      </c>
      <c r="N65" s="645" t="str">
        <f>Incentive!W63</f>
        <v/>
      </c>
      <c r="O65" s="632">
        <f t="shared" si="6"/>
        <v>8</v>
      </c>
      <c r="P65" s="56"/>
      <c r="Q65" s="56"/>
      <c r="R65" s="56"/>
      <c r="S65" s="56"/>
      <c r="T65" s="56"/>
      <c r="U65" s="56"/>
      <c r="V65" s="56"/>
      <c r="W65" s="56"/>
      <c r="X65" s="56"/>
      <c r="Y65" s="223"/>
      <c r="Z65" s="223"/>
    </row>
    <row r="66" ht="15.75" customHeight="1">
      <c r="A66" s="48">
        <v>50.0</v>
      </c>
      <c r="B66" s="31" t="s">
        <v>174</v>
      </c>
      <c r="C66" s="22" t="s">
        <v>175</v>
      </c>
      <c r="D66" s="23" t="s">
        <v>176</v>
      </c>
      <c r="E66" s="650">
        <v>0.0</v>
      </c>
      <c r="F66" s="639">
        <f t="shared" ref="F66:F71" si="21">E66*6/15</f>
        <v>0</v>
      </c>
      <c r="G66" s="638" t="s">
        <v>809</v>
      </c>
      <c r="H66" s="640">
        <v>0.0</v>
      </c>
      <c r="I66" s="642">
        <v>2.0</v>
      </c>
      <c r="J66" s="642">
        <v>2.0</v>
      </c>
      <c r="K66" s="643">
        <v>96.0</v>
      </c>
      <c r="L66" s="644" t="str">
        <f t="shared" si="4"/>
        <v>4</v>
      </c>
      <c r="M66" s="47">
        <f t="shared" si="20"/>
        <v>8</v>
      </c>
      <c r="N66" s="645" t="str">
        <f>Incentive!W64</f>
        <v/>
      </c>
      <c r="O66" s="632">
        <f t="shared" si="6"/>
        <v>8</v>
      </c>
      <c r="P66" s="56"/>
      <c r="Q66" s="56"/>
      <c r="R66" s="56"/>
      <c r="S66" s="56"/>
      <c r="T66" s="56"/>
      <c r="U66" s="56"/>
      <c r="V66" s="56"/>
      <c r="W66" s="56"/>
      <c r="X66" s="56"/>
      <c r="Y66" s="223"/>
      <c r="Z66" s="223"/>
    </row>
    <row r="67" ht="15.75" customHeight="1">
      <c r="A67" s="20">
        <v>51.0</v>
      </c>
      <c r="B67" s="31" t="s">
        <v>177</v>
      </c>
      <c r="C67" s="22" t="s">
        <v>178</v>
      </c>
      <c r="D67" s="23" t="s">
        <v>179</v>
      </c>
      <c r="E67" s="650">
        <v>2.0</v>
      </c>
      <c r="F67" s="639">
        <f t="shared" si="21"/>
        <v>0.8</v>
      </c>
      <c r="G67" s="638">
        <v>0.0</v>
      </c>
      <c r="H67" s="640">
        <f t="shared" ref="H67:H71" si="22">G67*6/15</f>
        <v>0</v>
      </c>
      <c r="I67" s="642">
        <v>2.0</v>
      </c>
      <c r="J67" s="642">
        <v>2.0</v>
      </c>
      <c r="K67" s="643">
        <v>86.0</v>
      </c>
      <c r="L67" s="644" t="str">
        <f t="shared" si="4"/>
        <v>2</v>
      </c>
      <c r="M67" s="47">
        <f t="shared" si="20"/>
        <v>6.8</v>
      </c>
      <c r="N67" s="645">
        <f>Incentive!W65</f>
        <v>1</v>
      </c>
      <c r="O67" s="632">
        <f t="shared" si="6"/>
        <v>7.8</v>
      </c>
      <c r="P67" s="56"/>
      <c r="Q67" s="56"/>
      <c r="R67" s="56"/>
      <c r="S67" s="56"/>
      <c r="T67" s="56"/>
      <c r="U67" s="56"/>
      <c r="V67" s="56"/>
      <c r="W67" s="56"/>
      <c r="X67" s="56"/>
      <c r="Y67" s="223"/>
      <c r="Z67" s="223"/>
    </row>
    <row r="68" ht="15.75" customHeight="1">
      <c r="A68" s="48">
        <v>52.0</v>
      </c>
      <c r="B68" s="31" t="s">
        <v>180</v>
      </c>
      <c r="C68" s="22" t="s">
        <v>181</v>
      </c>
      <c r="D68" s="23" t="s">
        <v>182</v>
      </c>
      <c r="E68" s="650">
        <v>6.0</v>
      </c>
      <c r="F68" s="639">
        <f t="shared" si="21"/>
        <v>2.4</v>
      </c>
      <c r="G68" s="638">
        <v>2.0</v>
      </c>
      <c r="H68" s="640">
        <f t="shared" si="22"/>
        <v>0.8</v>
      </c>
      <c r="I68" s="642">
        <v>2.0</v>
      </c>
      <c r="J68" s="642">
        <v>2.0</v>
      </c>
      <c r="K68" s="643">
        <v>79.0</v>
      </c>
      <c r="L68" s="644" t="str">
        <f t="shared" si="4"/>
        <v>1</v>
      </c>
      <c r="M68" s="47">
        <f t="shared" ref="M68:M76" si="23">SUM(F68,H68,I68,J68,L68)</f>
        <v>7.2</v>
      </c>
      <c r="N68" s="645">
        <f>Incentive!W66</f>
        <v>1</v>
      </c>
      <c r="O68" s="632">
        <f t="shared" si="6"/>
        <v>8.2</v>
      </c>
      <c r="P68" s="56"/>
      <c r="Q68" s="56"/>
      <c r="R68" s="56"/>
      <c r="S68" s="56"/>
      <c r="T68" s="56"/>
      <c r="U68" s="56"/>
      <c r="V68" s="56"/>
      <c r="W68" s="56"/>
      <c r="X68" s="56"/>
      <c r="Y68" s="223"/>
      <c r="Z68" s="223"/>
    </row>
    <row r="69" ht="15.75" customHeight="1">
      <c r="A69" s="20">
        <v>53.0</v>
      </c>
      <c r="B69" s="31" t="s">
        <v>183</v>
      </c>
      <c r="C69" s="22" t="s">
        <v>184</v>
      </c>
      <c r="D69" s="23" t="s">
        <v>185</v>
      </c>
      <c r="E69" s="650">
        <v>8.0</v>
      </c>
      <c r="F69" s="639">
        <f t="shared" si="21"/>
        <v>3.2</v>
      </c>
      <c r="G69" s="638">
        <v>8.0</v>
      </c>
      <c r="H69" s="640">
        <f t="shared" si="22"/>
        <v>3.2</v>
      </c>
      <c r="I69" s="642">
        <v>2.0</v>
      </c>
      <c r="J69" s="641">
        <v>2.0</v>
      </c>
      <c r="K69" s="643">
        <v>80.0</v>
      </c>
      <c r="L69" s="644" t="str">
        <f t="shared" si="4"/>
        <v>1</v>
      </c>
      <c r="M69" s="47">
        <f t="shared" si="23"/>
        <v>10.4</v>
      </c>
      <c r="N69" s="645">
        <f>Incentive!W67</f>
        <v>2</v>
      </c>
      <c r="O69" s="632">
        <f t="shared" si="6"/>
        <v>12.4</v>
      </c>
      <c r="P69" s="56"/>
      <c r="Q69" s="56"/>
      <c r="R69" s="56"/>
      <c r="S69" s="56"/>
      <c r="T69" s="56"/>
      <c r="U69" s="56"/>
      <c r="V69" s="56"/>
      <c r="W69" s="56"/>
      <c r="X69" s="56"/>
      <c r="Y69" s="223"/>
      <c r="Z69" s="223"/>
    </row>
    <row r="70" ht="15.75" customHeight="1">
      <c r="A70" s="48">
        <v>54.0</v>
      </c>
      <c r="B70" s="31" t="s">
        <v>186</v>
      </c>
      <c r="C70" s="22" t="s">
        <v>187</v>
      </c>
      <c r="D70" s="23" t="s">
        <v>188</v>
      </c>
      <c r="E70" s="650">
        <v>8.0</v>
      </c>
      <c r="F70" s="639">
        <f t="shared" si="21"/>
        <v>3.2</v>
      </c>
      <c r="G70" s="638">
        <v>6.0</v>
      </c>
      <c r="H70" s="640">
        <f t="shared" si="22"/>
        <v>2.4</v>
      </c>
      <c r="I70" s="642">
        <v>2.0</v>
      </c>
      <c r="J70" s="641">
        <v>2.0</v>
      </c>
      <c r="K70" s="643">
        <v>77.0</v>
      </c>
      <c r="L70" s="644" t="str">
        <f t="shared" si="4"/>
        <v>1</v>
      </c>
      <c r="M70" s="47">
        <f t="shared" si="23"/>
        <v>9.6</v>
      </c>
      <c r="N70" s="645">
        <f>Incentive!W68</f>
        <v>5</v>
      </c>
      <c r="O70" s="632">
        <f t="shared" si="6"/>
        <v>14.6</v>
      </c>
      <c r="P70" s="56"/>
      <c r="Q70" s="56"/>
      <c r="R70" s="56"/>
      <c r="S70" s="56"/>
      <c r="T70" s="56"/>
      <c r="U70" s="56"/>
      <c r="V70" s="56"/>
      <c r="W70" s="56"/>
      <c r="X70" s="56"/>
      <c r="Y70" s="223"/>
      <c r="Z70" s="223"/>
    </row>
    <row r="71" ht="15.75" customHeight="1">
      <c r="A71" s="20">
        <v>55.0</v>
      </c>
      <c r="B71" s="31" t="s">
        <v>189</v>
      </c>
      <c r="C71" s="22" t="s">
        <v>190</v>
      </c>
      <c r="D71" s="23" t="s">
        <v>191</v>
      </c>
      <c r="E71" s="650">
        <v>7.0</v>
      </c>
      <c r="F71" s="639">
        <f t="shared" si="21"/>
        <v>2.8</v>
      </c>
      <c r="G71" s="638">
        <v>11.0</v>
      </c>
      <c r="H71" s="640">
        <f t="shared" si="22"/>
        <v>4.4</v>
      </c>
      <c r="I71" s="641">
        <v>2.0</v>
      </c>
      <c r="J71" s="642">
        <v>2.0</v>
      </c>
      <c r="K71" s="643">
        <v>76.0</v>
      </c>
      <c r="L71" s="644" t="str">
        <f t="shared" si="4"/>
        <v>1</v>
      </c>
      <c r="M71" s="47">
        <f t="shared" si="23"/>
        <v>11.2</v>
      </c>
      <c r="N71" s="645" t="str">
        <f>Incentive!W69</f>
        <v/>
      </c>
      <c r="O71" s="632">
        <f t="shared" si="6"/>
        <v>11.2</v>
      </c>
      <c r="P71" s="56"/>
      <c r="Q71" s="56"/>
      <c r="R71" s="56"/>
      <c r="S71" s="56"/>
      <c r="T71" s="56"/>
      <c r="U71" s="56"/>
      <c r="V71" s="56"/>
      <c r="W71" s="56"/>
      <c r="X71" s="56"/>
      <c r="Y71" s="223"/>
      <c r="Z71" s="223"/>
    </row>
    <row r="72" ht="15.75" customHeight="1">
      <c r="A72" s="48">
        <v>56.0</v>
      </c>
      <c r="B72" s="31" t="s">
        <v>192</v>
      </c>
      <c r="C72" s="22" t="s">
        <v>193</v>
      </c>
      <c r="D72" s="23" t="s">
        <v>194</v>
      </c>
      <c r="E72" s="630"/>
      <c r="F72" s="49"/>
      <c r="G72" s="20"/>
      <c r="H72" s="646"/>
      <c r="I72" s="218"/>
      <c r="J72" s="218"/>
      <c r="K72" s="647"/>
      <c r="L72" s="644" t="str">
        <f t="shared" si="4"/>
        <v>0</v>
      </c>
      <c r="M72" s="47">
        <f t="shared" si="23"/>
        <v>0</v>
      </c>
      <c r="N72" s="648">
        <v>0.0</v>
      </c>
      <c r="O72" s="632">
        <f t="shared" si="6"/>
        <v>0</v>
      </c>
      <c r="P72" s="56"/>
      <c r="Q72" s="56"/>
      <c r="R72" s="56"/>
      <c r="S72" s="56"/>
      <c r="T72" s="56"/>
      <c r="U72" s="56"/>
      <c r="V72" s="56"/>
      <c r="W72" s="56"/>
      <c r="X72" s="56"/>
      <c r="Y72" s="223"/>
      <c r="Z72" s="223"/>
    </row>
    <row r="73" ht="15.75" customHeight="1">
      <c r="A73" s="20">
        <v>57.0</v>
      </c>
      <c r="B73" s="31" t="s">
        <v>195</v>
      </c>
      <c r="C73" s="22" t="s">
        <v>196</v>
      </c>
      <c r="D73" s="23" t="s">
        <v>197</v>
      </c>
      <c r="E73" s="630"/>
      <c r="F73" s="49"/>
      <c r="G73" s="20"/>
      <c r="H73" s="646"/>
      <c r="I73" s="218"/>
      <c r="J73" s="218"/>
      <c r="K73" s="647"/>
      <c r="L73" s="644" t="str">
        <f t="shared" si="4"/>
        <v>0</v>
      </c>
      <c r="M73" s="47">
        <f t="shared" si="23"/>
        <v>0</v>
      </c>
      <c r="N73" s="648">
        <v>0.0</v>
      </c>
      <c r="O73" s="632">
        <f t="shared" si="6"/>
        <v>0</v>
      </c>
      <c r="P73" s="56"/>
      <c r="Q73" s="56"/>
      <c r="R73" s="56"/>
      <c r="S73" s="56"/>
      <c r="T73" s="56"/>
      <c r="U73" s="56"/>
      <c r="V73" s="56"/>
      <c r="W73" s="56"/>
      <c r="X73" s="56"/>
      <c r="Y73" s="223"/>
      <c r="Z73" s="223"/>
    </row>
    <row r="74" ht="15.75" customHeight="1">
      <c r="A74" s="48">
        <v>58.0</v>
      </c>
      <c r="B74" s="31" t="s">
        <v>198</v>
      </c>
      <c r="C74" s="22" t="s">
        <v>199</v>
      </c>
      <c r="D74" s="23" t="s">
        <v>200</v>
      </c>
      <c r="E74" s="630"/>
      <c r="F74" s="49"/>
      <c r="G74" s="20"/>
      <c r="H74" s="646"/>
      <c r="I74" s="218"/>
      <c r="J74" s="218"/>
      <c r="K74" s="647"/>
      <c r="L74" s="644" t="str">
        <f t="shared" si="4"/>
        <v>0</v>
      </c>
      <c r="M74" s="47">
        <f t="shared" si="23"/>
        <v>0</v>
      </c>
      <c r="N74" s="645" t="str">
        <f>Incentive!W72</f>
        <v/>
      </c>
      <c r="O74" s="632">
        <f t="shared" si="6"/>
        <v>0</v>
      </c>
      <c r="P74" s="56"/>
      <c r="Q74" s="56"/>
      <c r="R74" s="56"/>
      <c r="S74" s="56"/>
      <c r="T74" s="56"/>
      <c r="U74" s="56"/>
      <c r="V74" s="56"/>
      <c r="W74" s="56"/>
      <c r="X74" s="56"/>
      <c r="Y74" s="223"/>
      <c r="Z74" s="223"/>
    </row>
    <row r="75" ht="15.75" customHeight="1">
      <c r="A75" s="20">
        <v>59.0</v>
      </c>
      <c r="B75" s="31" t="s">
        <v>201</v>
      </c>
      <c r="C75" s="22" t="s">
        <v>202</v>
      </c>
      <c r="D75" s="23" t="s">
        <v>203</v>
      </c>
      <c r="E75" s="650">
        <v>0.0</v>
      </c>
      <c r="F75" s="639">
        <f>E75*6/15</f>
        <v>0</v>
      </c>
      <c r="G75" s="638">
        <v>1.0</v>
      </c>
      <c r="H75" s="640">
        <f>G75*6/15</f>
        <v>0.4</v>
      </c>
      <c r="I75" s="642">
        <v>2.0</v>
      </c>
      <c r="J75" s="641">
        <v>2.0</v>
      </c>
      <c r="K75" s="643">
        <v>76.0</v>
      </c>
      <c r="L75" s="644" t="str">
        <f t="shared" si="4"/>
        <v>1</v>
      </c>
      <c r="M75" s="47">
        <f t="shared" si="23"/>
        <v>4.4</v>
      </c>
      <c r="N75" s="645">
        <f>Incentive!W73</f>
        <v>4</v>
      </c>
      <c r="O75" s="632">
        <f t="shared" si="6"/>
        <v>8.4</v>
      </c>
      <c r="P75" s="56"/>
      <c r="Q75" s="56"/>
      <c r="R75" s="56"/>
      <c r="S75" s="56"/>
      <c r="T75" s="56"/>
      <c r="U75" s="56"/>
      <c r="V75" s="56"/>
      <c r="W75" s="56"/>
      <c r="X75" s="56"/>
      <c r="Y75" s="223"/>
      <c r="Z75" s="223"/>
    </row>
    <row r="76" ht="15.75" customHeight="1">
      <c r="A76" s="48">
        <v>60.0</v>
      </c>
      <c r="B76" s="31" t="s">
        <v>204</v>
      </c>
      <c r="C76" s="22" t="s">
        <v>205</v>
      </c>
      <c r="D76" s="23" t="s">
        <v>206</v>
      </c>
      <c r="E76" s="630"/>
      <c r="F76" s="49"/>
      <c r="G76" s="20"/>
      <c r="H76" s="646"/>
      <c r="I76" s="218"/>
      <c r="J76" s="218"/>
      <c r="K76" s="647"/>
      <c r="L76" s="644" t="str">
        <f t="shared" si="4"/>
        <v>0</v>
      </c>
      <c r="M76" s="47">
        <f t="shared" si="23"/>
        <v>0</v>
      </c>
      <c r="N76" s="648">
        <v>0.0</v>
      </c>
      <c r="O76" s="632">
        <f t="shared" si="6"/>
        <v>0</v>
      </c>
      <c r="P76" s="56"/>
      <c r="Q76" s="56"/>
      <c r="R76" s="56"/>
      <c r="S76" s="56"/>
      <c r="T76" s="56"/>
      <c r="U76" s="56"/>
      <c r="V76" s="56"/>
      <c r="W76" s="56"/>
      <c r="X76" s="56"/>
      <c r="Y76" s="223"/>
      <c r="Z76" s="223"/>
    </row>
    <row r="77" ht="15.75" customHeight="1">
      <c r="A77" s="20">
        <v>61.0</v>
      </c>
      <c r="B77" s="31" t="s">
        <v>207</v>
      </c>
      <c r="C77" s="22" t="s">
        <v>208</v>
      </c>
      <c r="D77" s="23" t="s">
        <v>209</v>
      </c>
      <c r="E77" s="650">
        <v>3.0</v>
      </c>
      <c r="F77" s="639">
        <f>E77*6/15</f>
        <v>1.2</v>
      </c>
      <c r="G77" s="638">
        <v>2.0</v>
      </c>
      <c r="H77" s="640">
        <f>G77*6/15</f>
        <v>0.8</v>
      </c>
      <c r="I77" s="641">
        <v>2.0</v>
      </c>
      <c r="J77" s="642">
        <v>2.0</v>
      </c>
      <c r="K77" s="643">
        <v>82.0</v>
      </c>
      <c r="L77" s="644" t="str">
        <f t="shared" si="4"/>
        <v>2</v>
      </c>
      <c r="M77" s="47">
        <f>F77+H77+I77+J77+L77</f>
        <v>8</v>
      </c>
      <c r="N77" s="645" t="str">
        <f>Incentive!W75</f>
        <v/>
      </c>
      <c r="O77" s="632">
        <f t="shared" si="6"/>
        <v>8</v>
      </c>
      <c r="P77" s="56"/>
      <c r="Q77" s="56"/>
      <c r="R77" s="56"/>
      <c r="S77" s="56"/>
      <c r="T77" s="56"/>
      <c r="U77" s="56"/>
      <c r="V77" s="56"/>
      <c r="W77" s="56"/>
      <c r="X77" s="56"/>
      <c r="Y77" s="223"/>
      <c r="Z77" s="223"/>
    </row>
    <row r="78" ht="15.75" customHeight="1">
      <c r="A78" s="48">
        <v>62.0</v>
      </c>
      <c r="B78" s="31" t="s">
        <v>210</v>
      </c>
      <c r="C78" s="22" t="s">
        <v>211</v>
      </c>
      <c r="D78" s="23" t="s">
        <v>212</v>
      </c>
      <c r="E78" s="630"/>
      <c r="F78" s="49"/>
      <c r="G78" s="20"/>
      <c r="H78" s="646"/>
      <c r="I78" s="20"/>
      <c r="J78" s="20"/>
      <c r="K78" s="647"/>
      <c r="L78" s="644" t="str">
        <f t="shared" si="4"/>
        <v>0</v>
      </c>
      <c r="M78" s="47">
        <f t="shared" ref="M78:M83" si="24">SUM(F78,H78,I78,J78,L78)</f>
        <v>0</v>
      </c>
      <c r="N78" s="648">
        <v>0.0</v>
      </c>
      <c r="O78" s="632">
        <f t="shared" si="6"/>
        <v>0</v>
      </c>
      <c r="P78" s="56"/>
      <c r="Q78" s="56"/>
      <c r="R78" s="56"/>
      <c r="S78" s="56"/>
      <c r="T78" s="56"/>
      <c r="U78" s="56"/>
      <c r="V78" s="56"/>
      <c r="W78" s="56"/>
      <c r="X78" s="56"/>
      <c r="Y78" s="223"/>
      <c r="Z78" s="223"/>
    </row>
    <row r="79" ht="15.75" customHeight="1">
      <c r="A79" s="20">
        <v>63.0</v>
      </c>
      <c r="B79" s="31" t="s">
        <v>213</v>
      </c>
      <c r="C79" s="22" t="s">
        <v>214</v>
      </c>
      <c r="D79" s="23" t="s">
        <v>215</v>
      </c>
      <c r="E79" s="630"/>
      <c r="F79" s="49"/>
      <c r="G79" s="20"/>
      <c r="H79" s="646"/>
      <c r="I79" s="218"/>
      <c r="J79" s="218"/>
      <c r="K79" s="647"/>
      <c r="L79" s="644" t="str">
        <f t="shared" si="4"/>
        <v>0</v>
      </c>
      <c r="M79" s="47">
        <f t="shared" si="24"/>
        <v>0</v>
      </c>
      <c r="N79" s="648">
        <v>0.0</v>
      </c>
      <c r="O79" s="632">
        <f t="shared" si="6"/>
        <v>0</v>
      </c>
      <c r="P79" s="56"/>
      <c r="Q79" s="56"/>
      <c r="R79" s="56"/>
      <c r="S79" s="56"/>
      <c r="T79" s="56"/>
      <c r="U79" s="56"/>
      <c r="V79" s="56"/>
      <c r="W79" s="56"/>
      <c r="X79" s="56"/>
      <c r="Y79" s="223"/>
      <c r="Z79" s="223"/>
    </row>
    <row r="80" ht="15.75" customHeight="1">
      <c r="A80" s="48">
        <v>64.0</v>
      </c>
      <c r="B80" s="31" t="s">
        <v>216</v>
      </c>
      <c r="C80" s="22" t="s">
        <v>217</v>
      </c>
      <c r="D80" s="23" t="s">
        <v>218</v>
      </c>
      <c r="E80" s="650">
        <v>7.0</v>
      </c>
      <c r="F80" s="639">
        <f t="shared" ref="F80:F83" si="25">E80*6/15</f>
        <v>2.8</v>
      </c>
      <c r="G80" s="638">
        <v>6.0</v>
      </c>
      <c r="H80" s="640">
        <f t="shared" ref="H80:H83" si="26">G80*6/15</f>
        <v>2.4</v>
      </c>
      <c r="I80" s="642">
        <v>2.0</v>
      </c>
      <c r="J80" s="642">
        <v>2.0</v>
      </c>
      <c r="K80" s="643">
        <v>78.0</v>
      </c>
      <c r="L80" s="644" t="str">
        <f t="shared" si="4"/>
        <v>1</v>
      </c>
      <c r="M80" s="47">
        <f t="shared" si="24"/>
        <v>9.2</v>
      </c>
      <c r="N80" s="645">
        <f>Incentive!W78</f>
        <v>2</v>
      </c>
      <c r="O80" s="632">
        <f t="shared" si="6"/>
        <v>11.2</v>
      </c>
      <c r="P80" s="56"/>
      <c r="Q80" s="56"/>
      <c r="R80" s="56"/>
      <c r="S80" s="56"/>
      <c r="T80" s="56"/>
      <c r="U80" s="56"/>
      <c r="V80" s="56"/>
      <c r="W80" s="56"/>
      <c r="X80" s="56"/>
      <c r="Y80" s="223"/>
      <c r="Z80" s="223"/>
    </row>
    <row r="81" ht="15.75" customHeight="1">
      <c r="A81" s="20">
        <v>65.0</v>
      </c>
      <c r="B81" s="31" t="s">
        <v>219</v>
      </c>
      <c r="C81" s="22" t="s">
        <v>220</v>
      </c>
      <c r="D81" s="23" t="s">
        <v>221</v>
      </c>
      <c r="E81" s="650">
        <v>2.0</v>
      </c>
      <c r="F81" s="639">
        <f t="shared" si="25"/>
        <v>0.8</v>
      </c>
      <c r="G81" s="638">
        <v>4.0</v>
      </c>
      <c r="H81" s="640">
        <f t="shared" si="26"/>
        <v>1.6</v>
      </c>
      <c r="I81" s="642">
        <v>2.0</v>
      </c>
      <c r="J81" s="642">
        <v>2.0</v>
      </c>
      <c r="K81" s="643">
        <v>79.0</v>
      </c>
      <c r="L81" s="644" t="str">
        <f t="shared" si="4"/>
        <v>1</v>
      </c>
      <c r="M81" s="47">
        <f t="shared" si="24"/>
        <v>6.4</v>
      </c>
      <c r="N81" s="645">
        <f>Incentive!W79</f>
        <v>5</v>
      </c>
      <c r="O81" s="632">
        <f t="shared" si="6"/>
        <v>11.4</v>
      </c>
      <c r="P81" s="56"/>
      <c r="Q81" s="56"/>
      <c r="R81" s="56"/>
      <c r="S81" s="56"/>
      <c r="T81" s="56"/>
      <c r="U81" s="56"/>
      <c r="V81" s="56"/>
      <c r="W81" s="56"/>
      <c r="X81" s="56"/>
      <c r="Y81" s="223"/>
      <c r="Z81" s="223"/>
    </row>
    <row r="82" ht="15.75" customHeight="1">
      <c r="A82" s="48">
        <v>66.0</v>
      </c>
      <c r="B82" s="31" t="s">
        <v>222</v>
      </c>
      <c r="C82" s="22" t="s">
        <v>223</v>
      </c>
      <c r="D82" s="23" t="s">
        <v>224</v>
      </c>
      <c r="E82" s="650">
        <v>8.0</v>
      </c>
      <c r="F82" s="639">
        <f t="shared" si="25"/>
        <v>3.2</v>
      </c>
      <c r="G82" s="638">
        <v>8.0</v>
      </c>
      <c r="H82" s="640">
        <f t="shared" si="26"/>
        <v>3.2</v>
      </c>
      <c r="I82" s="641">
        <v>2.0</v>
      </c>
      <c r="J82" s="641">
        <v>2.0</v>
      </c>
      <c r="K82" s="643">
        <v>80.0</v>
      </c>
      <c r="L82" s="644" t="str">
        <f t="shared" si="4"/>
        <v>1</v>
      </c>
      <c r="M82" s="47">
        <f t="shared" si="24"/>
        <v>10.4</v>
      </c>
      <c r="N82" s="645" t="str">
        <f>Incentive!W80</f>
        <v/>
      </c>
      <c r="O82" s="632">
        <f t="shared" si="6"/>
        <v>10.4</v>
      </c>
      <c r="P82" s="56"/>
      <c r="Q82" s="56"/>
      <c r="R82" s="56"/>
      <c r="S82" s="56"/>
      <c r="T82" s="56"/>
      <c r="U82" s="56"/>
      <c r="V82" s="56"/>
      <c r="W82" s="56"/>
      <c r="X82" s="56"/>
      <c r="Y82" s="223"/>
      <c r="Z82" s="223"/>
    </row>
    <row r="83" ht="15.75" customHeight="1">
      <c r="A83" s="20">
        <v>67.0</v>
      </c>
      <c r="B83" s="31" t="s">
        <v>225</v>
      </c>
      <c r="C83" s="22" t="s">
        <v>226</v>
      </c>
      <c r="D83" s="23" t="s">
        <v>227</v>
      </c>
      <c r="E83" s="638">
        <v>5.0</v>
      </c>
      <c r="F83" s="639">
        <f t="shared" si="25"/>
        <v>2</v>
      </c>
      <c r="G83" s="638">
        <v>5.0</v>
      </c>
      <c r="H83" s="640">
        <f t="shared" si="26"/>
        <v>2</v>
      </c>
      <c r="I83" s="641">
        <v>2.0</v>
      </c>
      <c r="J83" s="641">
        <v>2.0</v>
      </c>
      <c r="K83" s="643">
        <v>76.0</v>
      </c>
      <c r="L83" s="644" t="str">
        <f t="shared" si="4"/>
        <v>1</v>
      </c>
      <c r="M83" s="47">
        <f t="shared" si="24"/>
        <v>8</v>
      </c>
      <c r="N83" s="645">
        <f>Incentive!W81</f>
        <v>3</v>
      </c>
      <c r="O83" s="632">
        <f t="shared" si="6"/>
        <v>11</v>
      </c>
      <c r="P83" s="56"/>
      <c r="Q83" s="56"/>
      <c r="R83" s="56"/>
      <c r="S83" s="56"/>
      <c r="T83" s="56"/>
      <c r="U83" s="56"/>
      <c r="V83" s="56"/>
      <c r="W83" s="56"/>
      <c r="X83" s="56"/>
      <c r="Y83" s="223"/>
      <c r="Z83" s="223"/>
    </row>
    <row r="84" ht="15.75" customHeight="1">
      <c r="A84" s="48">
        <v>68.0</v>
      </c>
      <c r="B84" s="31" t="s">
        <v>228</v>
      </c>
      <c r="C84" s="22" t="s">
        <v>229</v>
      </c>
      <c r="D84" s="23" t="s">
        <v>230</v>
      </c>
      <c r="E84" s="650" t="s">
        <v>809</v>
      </c>
      <c r="F84" s="639">
        <v>0.0</v>
      </c>
      <c r="G84" s="638" t="s">
        <v>809</v>
      </c>
      <c r="H84" s="640">
        <v>0.0</v>
      </c>
      <c r="I84" s="642">
        <v>2.0</v>
      </c>
      <c r="J84" s="642">
        <v>2.0</v>
      </c>
      <c r="K84" s="643">
        <v>82.0</v>
      </c>
      <c r="L84" s="644" t="str">
        <f t="shared" si="4"/>
        <v>2</v>
      </c>
      <c r="M84" s="47">
        <f>F84+H84+I84+J84+L84</f>
        <v>6</v>
      </c>
      <c r="N84" s="645">
        <f>Incentive!W82</f>
        <v>2</v>
      </c>
      <c r="O84" s="632">
        <f t="shared" si="6"/>
        <v>8</v>
      </c>
      <c r="P84" s="56"/>
      <c r="Q84" s="56"/>
      <c r="R84" s="56"/>
      <c r="S84" s="56"/>
      <c r="T84" s="56"/>
      <c r="U84" s="56"/>
      <c r="V84" s="56"/>
      <c r="W84" s="56"/>
      <c r="X84" s="56"/>
      <c r="Y84" s="223"/>
      <c r="Z84" s="223"/>
    </row>
    <row r="85" ht="15.75" customHeight="1">
      <c r="A85" s="20">
        <v>69.0</v>
      </c>
      <c r="B85" s="31" t="s">
        <v>231</v>
      </c>
      <c r="C85" s="22" t="s">
        <v>232</v>
      </c>
      <c r="D85" s="23" t="s">
        <v>233</v>
      </c>
      <c r="E85" s="650">
        <v>9.0</v>
      </c>
      <c r="F85" s="639">
        <f t="shared" ref="F85:F88" si="27">E85*6/15</f>
        <v>3.6</v>
      </c>
      <c r="G85" s="638">
        <v>8.0</v>
      </c>
      <c r="H85" s="640">
        <f t="shared" ref="H85:H88" si="28">G85*6/15</f>
        <v>3.2</v>
      </c>
      <c r="I85" s="641">
        <v>2.0</v>
      </c>
      <c r="J85" s="641">
        <v>2.0</v>
      </c>
      <c r="K85" s="643">
        <v>77.0</v>
      </c>
      <c r="L85" s="644" t="str">
        <f t="shared" si="4"/>
        <v>1</v>
      </c>
      <c r="M85" s="47">
        <f t="shared" ref="M85:M88" si="29">SUM(F85,H85,I85,J85,L85)</f>
        <v>10.8</v>
      </c>
      <c r="N85" s="645">
        <f>Incentive!W83</f>
        <v>1</v>
      </c>
      <c r="O85" s="632">
        <f t="shared" si="6"/>
        <v>11.8</v>
      </c>
      <c r="P85" s="56"/>
      <c r="Q85" s="56"/>
      <c r="R85" s="56"/>
      <c r="S85" s="56"/>
      <c r="T85" s="56"/>
      <c r="U85" s="56"/>
      <c r="V85" s="56"/>
      <c r="W85" s="56"/>
      <c r="X85" s="56"/>
      <c r="Y85" s="223"/>
      <c r="Z85" s="223"/>
    </row>
    <row r="86" ht="15.75" customHeight="1">
      <c r="A86" s="48">
        <v>70.0</v>
      </c>
      <c r="B86" s="31" t="s">
        <v>234</v>
      </c>
      <c r="C86" s="22" t="s">
        <v>235</v>
      </c>
      <c r="D86" s="23" t="s">
        <v>236</v>
      </c>
      <c r="E86" s="651">
        <v>5.0</v>
      </c>
      <c r="F86" s="639">
        <f t="shared" si="27"/>
        <v>2</v>
      </c>
      <c r="G86" s="651">
        <v>5.0</v>
      </c>
      <c r="H86" s="640">
        <f t="shared" si="28"/>
        <v>2</v>
      </c>
      <c r="I86" s="642">
        <v>2.0</v>
      </c>
      <c r="J86" s="642">
        <v>2.0</v>
      </c>
      <c r="K86" s="643">
        <v>79.0</v>
      </c>
      <c r="L86" s="644" t="str">
        <f t="shared" si="4"/>
        <v>1</v>
      </c>
      <c r="M86" s="47">
        <f t="shared" si="29"/>
        <v>8</v>
      </c>
      <c r="N86" s="645">
        <f>Incentive!W84</f>
        <v>2</v>
      </c>
      <c r="O86" s="632">
        <f t="shared" si="6"/>
        <v>10</v>
      </c>
      <c r="P86" s="56"/>
      <c r="Q86" s="56"/>
      <c r="R86" s="56"/>
      <c r="S86" s="56"/>
      <c r="T86" s="56"/>
      <c r="U86" s="56"/>
      <c r="V86" s="56"/>
      <c r="W86" s="56"/>
      <c r="X86" s="56"/>
      <c r="Y86" s="223"/>
      <c r="Z86" s="223"/>
    </row>
    <row r="87" ht="15.75" customHeight="1">
      <c r="A87" s="20">
        <v>71.0</v>
      </c>
      <c r="B87" s="31" t="s">
        <v>237</v>
      </c>
      <c r="C87" s="22" t="s">
        <v>238</v>
      </c>
      <c r="D87" s="23" t="s">
        <v>239</v>
      </c>
      <c r="E87" s="651">
        <v>8.0</v>
      </c>
      <c r="F87" s="639">
        <f t="shared" si="27"/>
        <v>3.2</v>
      </c>
      <c r="G87" s="651">
        <v>5.0</v>
      </c>
      <c r="H87" s="640">
        <f t="shared" si="28"/>
        <v>2</v>
      </c>
      <c r="I87" s="652">
        <v>2.0</v>
      </c>
      <c r="J87" s="652">
        <v>2.0</v>
      </c>
      <c r="K87" s="643">
        <v>80.0</v>
      </c>
      <c r="L87" s="644" t="str">
        <f t="shared" si="4"/>
        <v>1</v>
      </c>
      <c r="M87" s="47">
        <f t="shared" si="29"/>
        <v>9.2</v>
      </c>
      <c r="N87" s="645">
        <f>Incentive!W85</f>
        <v>4</v>
      </c>
      <c r="O87" s="632">
        <f t="shared" si="6"/>
        <v>13.2</v>
      </c>
      <c r="P87" s="56"/>
      <c r="Q87" s="56"/>
      <c r="R87" s="56"/>
      <c r="S87" s="56"/>
      <c r="T87" s="56"/>
      <c r="U87" s="56"/>
      <c r="V87" s="56"/>
      <c r="W87" s="56"/>
      <c r="X87" s="56"/>
      <c r="Y87" s="223"/>
      <c r="Z87" s="223"/>
    </row>
    <row r="88" ht="15.75" customHeight="1">
      <c r="A88" s="48">
        <v>72.0</v>
      </c>
      <c r="B88" s="31" t="s">
        <v>240</v>
      </c>
      <c r="C88" s="33" t="s">
        <v>241</v>
      </c>
      <c r="D88" s="23" t="s">
        <v>242</v>
      </c>
      <c r="E88" s="651">
        <v>9.0</v>
      </c>
      <c r="F88" s="639">
        <f t="shared" si="27"/>
        <v>3.6</v>
      </c>
      <c r="G88" s="651">
        <v>4.0</v>
      </c>
      <c r="H88" s="640">
        <f t="shared" si="28"/>
        <v>1.6</v>
      </c>
      <c r="I88" s="652">
        <v>2.0</v>
      </c>
      <c r="J88" s="641">
        <v>2.0</v>
      </c>
      <c r="K88" s="643">
        <v>81.0</v>
      </c>
      <c r="L88" s="644" t="str">
        <f t="shared" si="4"/>
        <v>1</v>
      </c>
      <c r="M88" s="47">
        <f t="shared" si="29"/>
        <v>9.2</v>
      </c>
      <c r="N88" s="645">
        <f>Incentive!W86</f>
        <v>3</v>
      </c>
      <c r="O88" s="632">
        <f t="shared" si="6"/>
        <v>12.2</v>
      </c>
      <c r="P88" s="56"/>
      <c r="Q88" s="56"/>
      <c r="R88" s="56"/>
      <c r="S88" s="56"/>
      <c r="T88" s="56"/>
      <c r="U88" s="56"/>
      <c r="V88" s="56"/>
      <c r="W88" s="56"/>
      <c r="X88" s="56"/>
      <c r="Y88" s="223"/>
      <c r="Z88" s="223"/>
    </row>
    <row r="89" ht="15.75" customHeight="1">
      <c r="A89" s="20">
        <v>73.0</v>
      </c>
      <c r="B89" s="31" t="s">
        <v>243</v>
      </c>
      <c r="C89" s="33" t="s">
        <v>244</v>
      </c>
      <c r="D89" s="23" t="s">
        <v>245</v>
      </c>
      <c r="E89" s="48"/>
      <c r="F89" s="38"/>
      <c r="G89" s="48"/>
      <c r="H89" s="653"/>
      <c r="I89" s="48"/>
      <c r="J89" s="20"/>
      <c r="K89" s="48"/>
      <c r="L89" s="644"/>
      <c r="M89" s="45"/>
      <c r="N89" s="648">
        <v>0.0</v>
      </c>
      <c r="O89" s="525">
        <f t="shared" si="6"/>
        <v>0</v>
      </c>
      <c r="P89" s="56"/>
      <c r="Q89" s="56"/>
      <c r="R89" s="56"/>
      <c r="S89" s="56"/>
      <c r="T89" s="56"/>
      <c r="U89" s="56"/>
      <c r="V89" s="56"/>
      <c r="W89" s="56"/>
      <c r="X89" s="56"/>
      <c r="Y89" s="223"/>
      <c r="Z89" s="223"/>
    </row>
    <row r="90" ht="15.75" customHeight="1">
      <c r="A90" s="48">
        <v>74.0</v>
      </c>
      <c r="B90" s="31" t="s">
        <v>246</v>
      </c>
      <c r="C90" s="33" t="s">
        <v>247</v>
      </c>
      <c r="D90" s="23" t="s">
        <v>248</v>
      </c>
      <c r="E90" s="48"/>
      <c r="F90" s="38"/>
      <c r="G90" s="48"/>
      <c r="H90" s="653"/>
      <c r="I90" s="48"/>
      <c r="J90" s="20"/>
      <c r="K90" s="48"/>
      <c r="L90" s="644"/>
      <c r="M90" s="45"/>
      <c r="N90" s="648">
        <v>0.0</v>
      </c>
      <c r="O90" s="525">
        <f t="shared" si="6"/>
        <v>0</v>
      </c>
      <c r="P90" s="56"/>
      <c r="Q90" s="56"/>
      <c r="R90" s="56"/>
      <c r="S90" s="56"/>
      <c r="T90" s="56"/>
      <c r="U90" s="56"/>
      <c r="V90" s="56"/>
      <c r="W90" s="56"/>
      <c r="X90" s="56"/>
      <c r="Y90" s="223"/>
      <c r="Z90" s="223"/>
    </row>
    <row r="91" ht="15.75" customHeight="1">
      <c r="A91" s="20">
        <v>75.0</v>
      </c>
      <c r="B91" s="31" t="s">
        <v>249</v>
      </c>
      <c r="C91" s="34" t="s">
        <v>250</v>
      </c>
      <c r="D91" s="23" t="s">
        <v>251</v>
      </c>
      <c r="E91" s="654">
        <v>6.0</v>
      </c>
      <c r="F91" s="655">
        <f t="shared" ref="F91:F95" si="30">E91*6/15</f>
        <v>2.4</v>
      </c>
      <c r="G91" s="654">
        <v>6.0</v>
      </c>
      <c r="H91" s="656">
        <f t="shared" ref="H91:H95" si="31">G91*6/15</f>
        <v>2.4</v>
      </c>
      <c r="I91" s="654">
        <v>2.0</v>
      </c>
      <c r="J91" s="657">
        <v>2.0</v>
      </c>
      <c r="K91" s="658">
        <v>80.0</v>
      </c>
      <c r="L91" s="644" t="str">
        <f t="shared" ref="L91:L95" si="32">IF(K91&gt;=95,"4",IF(K91&gt;=89,"3",IF(K91&gt;=82,"2",IF(K91&gt;=75,"1","0"))))</f>
        <v>1</v>
      </c>
      <c r="M91" s="47">
        <f>SUM(F91,H91,I91,J91,L91)</f>
        <v>8.8</v>
      </c>
      <c r="N91" s="645">
        <f>Incentive!W89</f>
        <v>2</v>
      </c>
      <c r="O91" s="632">
        <f t="shared" si="6"/>
        <v>10.8</v>
      </c>
      <c r="P91" s="56"/>
      <c r="Q91" s="56"/>
      <c r="R91" s="56"/>
      <c r="S91" s="56"/>
      <c r="T91" s="56"/>
      <c r="U91" s="56"/>
      <c r="V91" s="56"/>
      <c r="W91" s="56"/>
      <c r="X91" s="56"/>
      <c r="Y91" s="223"/>
      <c r="Z91" s="223"/>
    </row>
    <row r="92" ht="15.75" customHeight="1">
      <c r="A92" s="48">
        <v>76.0</v>
      </c>
      <c r="B92" s="31" t="s">
        <v>252</v>
      </c>
      <c r="C92" s="35" t="s">
        <v>253</v>
      </c>
      <c r="D92" s="36" t="s">
        <v>254</v>
      </c>
      <c r="E92" s="264">
        <v>0.0</v>
      </c>
      <c r="F92" s="655">
        <f t="shared" si="30"/>
        <v>0</v>
      </c>
      <c r="G92" s="264">
        <v>0.0</v>
      </c>
      <c r="H92" s="656">
        <f t="shared" si="31"/>
        <v>0</v>
      </c>
      <c r="I92" s="264">
        <v>2.0</v>
      </c>
      <c r="J92" s="264">
        <v>2.0</v>
      </c>
      <c r="K92" s="264">
        <v>93.33</v>
      </c>
      <c r="L92" s="644" t="str">
        <f t="shared" si="32"/>
        <v>3</v>
      </c>
      <c r="M92" s="47">
        <f>F92+H92+I92+J92+L92</f>
        <v>7</v>
      </c>
      <c r="N92" s="645">
        <f>Incentive!W90</f>
        <v>1</v>
      </c>
      <c r="O92" s="632">
        <f t="shared" si="6"/>
        <v>8</v>
      </c>
      <c r="P92" s="56"/>
      <c r="Q92" s="56"/>
      <c r="R92" s="56"/>
      <c r="S92" s="56"/>
      <c r="T92" s="56"/>
      <c r="U92" s="56"/>
      <c r="V92" s="56"/>
      <c r="W92" s="56"/>
      <c r="X92" s="56"/>
      <c r="Y92" s="223"/>
      <c r="Z92" s="223"/>
    </row>
    <row r="93" ht="15.75" customHeight="1">
      <c r="A93" s="20">
        <v>77.0</v>
      </c>
      <c r="B93" s="31" t="s">
        <v>255</v>
      </c>
      <c r="C93" s="39" t="s">
        <v>256</v>
      </c>
      <c r="D93" s="36" t="s">
        <v>257</v>
      </c>
      <c r="E93" s="264">
        <v>12.0</v>
      </c>
      <c r="F93" s="655">
        <f t="shared" si="30"/>
        <v>4.8</v>
      </c>
      <c r="G93" s="264">
        <v>8.0</v>
      </c>
      <c r="H93" s="656">
        <f t="shared" si="31"/>
        <v>3.2</v>
      </c>
      <c r="I93" s="264">
        <v>2.0</v>
      </c>
      <c r="J93" s="264">
        <v>2.0</v>
      </c>
      <c r="K93" s="264">
        <v>100.0</v>
      </c>
      <c r="L93" s="644" t="str">
        <f t="shared" si="32"/>
        <v>4</v>
      </c>
      <c r="M93" s="47">
        <f t="shared" ref="M93:M95" si="33">SUM(F93,H93,I93,J93,L93)</f>
        <v>12</v>
      </c>
      <c r="N93" s="645">
        <f>Incentive!W91</f>
        <v>2</v>
      </c>
      <c r="O93" s="632">
        <f t="shared" si="6"/>
        <v>14</v>
      </c>
      <c r="P93" s="56"/>
      <c r="Q93" s="56"/>
      <c r="R93" s="56"/>
      <c r="S93" s="56"/>
      <c r="T93" s="56"/>
      <c r="U93" s="56"/>
      <c r="V93" s="56"/>
      <c r="W93" s="56"/>
      <c r="X93" s="56"/>
      <c r="Y93" s="223"/>
      <c r="Z93" s="223"/>
    </row>
    <row r="94" ht="15.75" customHeight="1">
      <c r="A94" s="48">
        <v>78.0</v>
      </c>
      <c r="B94" s="31" t="s">
        <v>258</v>
      </c>
      <c r="C94" s="40" t="s">
        <v>259</v>
      </c>
      <c r="D94" s="36" t="s">
        <v>260</v>
      </c>
      <c r="E94" s="264">
        <v>8.0</v>
      </c>
      <c r="F94" s="655">
        <f t="shared" si="30"/>
        <v>3.2</v>
      </c>
      <c r="G94" s="264">
        <v>5.0</v>
      </c>
      <c r="H94" s="656">
        <f t="shared" si="31"/>
        <v>2</v>
      </c>
      <c r="I94" s="264">
        <v>2.0</v>
      </c>
      <c r="J94" s="264">
        <v>2.0</v>
      </c>
      <c r="K94" s="264">
        <v>100.0</v>
      </c>
      <c r="L94" s="644" t="str">
        <f t="shared" si="32"/>
        <v>4</v>
      </c>
      <c r="M94" s="47">
        <f t="shared" si="33"/>
        <v>9.2</v>
      </c>
      <c r="N94" s="645">
        <f>Incentive!W92</f>
        <v>2</v>
      </c>
      <c r="O94" s="632">
        <f t="shared" si="6"/>
        <v>11.2</v>
      </c>
      <c r="P94" s="56"/>
      <c r="Q94" s="56"/>
      <c r="R94" s="56"/>
      <c r="S94" s="56"/>
      <c r="T94" s="56"/>
      <c r="U94" s="56"/>
      <c r="V94" s="56"/>
      <c r="W94" s="56"/>
      <c r="X94" s="56"/>
      <c r="Y94" s="223"/>
      <c r="Z94" s="223"/>
    </row>
    <row r="95" ht="15.75" customHeight="1">
      <c r="A95" s="20">
        <v>79.0</v>
      </c>
      <c r="B95" s="21" t="s">
        <v>261</v>
      </c>
      <c r="C95" s="35" t="s">
        <v>262</v>
      </c>
      <c r="D95" s="36" t="s">
        <v>263</v>
      </c>
      <c r="E95" s="264">
        <v>10.0</v>
      </c>
      <c r="F95" s="655">
        <f t="shared" si="30"/>
        <v>4</v>
      </c>
      <c r="G95" s="264">
        <v>8.0</v>
      </c>
      <c r="H95" s="656">
        <f t="shared" si="31"/>
        <v>3.2</v>
      </c>
      <c r="I95" s="264">
        <v>2.0</v>
      </c>
      <c r="J95" s="264">
        <v>2.0</v>
      </c>
      <c r="K95" s="264">
        <v>100.0</v>
      </c>
      <c r="L95" s="644" t="str">
        <f t="shared" si="32"/>
        <v>4</v>
      </c>
      <c r="M95" s="47">
        <f t="shared" si="33"/>
        <v>11.2</v>
      </c>
      <c r="N95" s="645">
        <f>Incentive!W93</f>
        <v>2</v>
      </c>
      <c r="O95" s="632">
        <f t="shared" si="6"/>
        <v>13.2</v>
      </c>
      <c r="P95" s="56"/>
      <c r="Q95" s="56"/>
      <c r="R95" s="56"/>
      <c r="S95" s="56"/>
      <c r="T95" s="56"/>
      <c r="U95" s="56"/>
      <c r="V95" s="56"/>
      <c r="W95" s="56"/>
      <c r="X95" s="56"/>
      <c r="Y95" s="223"/>
      <c r="Z95" s="223"/>
    </row>
    <row r="96" ht="15.75" customHeight="1">
      <c r="A96" s="48">
        <v>80.0</v>
      </c>
      <c r="B96" s="21" t="s">
        <v>264</v>
      </c>
      <c r="C96" s="35" t="s">
        <v>265</v>
      </c>
      <c r="D96" s="36" t="s">
        <v>266</v>
      </c>
      <c r="E96" s="37"/>
      <c r="F96" s="655"/>
      <c r="G96" s="37"/>
      <c r="H96" s="656"/>
      <c r="I96" s="37"/>
      <c r="J96" s="37"/>
      <c r="K96" s="264"/>
      <c r="L96" s="644"/>
      <c r="M96" s="45"/>
      <c r="N96" s="645">
        <f>Incentive!W94</f>
        <v>2</v>
      </c>
      <c r="O96" s="525"/>
      <c r="P96" s="56"/>
      <c r="Q96" s="56"/>
      <c r="R96" s="56"/>
      <c r="S96" s="56"/>
      <c r="T96" s="56"/>
      <c r="U96" s="56"/>
      <c r="V96" s="56"/>
      <c r="W96" s="56"/>
      <c r="X96" s="56"/>
      <c r="Y96" s="223"/>
      <c r="Z96" s="223"/>
    </row>
    <row r="97" ht="15.75" customHeight="1">
      <c r="A97" s="20">
        <v>81.0</v>
      </c>
      <c r="B97" s="21" t="s">
        <v>267</v>
      </c>
      <c r="C97" s="35" t="s">
        <v>268</v>
      </c>
      <c r="D97" s="36" t="s">
        <v>269</v>
      </c>
      <c r="E97" s="264">
        <v>10.0</v>
      </c>
      <c r="F97" s="655">
        <f t="shared" ref="F97:F98" si="34">E97*6/15</f>
        <v>4</v>
      </c>
      <c r="G97" s="264">
        <v>9.0</v>
      </c>
      <c r="H97" s="656">
        <f t="shared" ref="H97:H98" si="35">G97*6/15</f>
        <v>3.6</v>
      </c>
      <c r="I97" s="264">
        <v>2.0</v>
      </c>
      <c r="J97" s="264">
        <v>2.0</v>
      </c>
      <c r="K97" s="264">
        <v>100.0</v>
      </c>
      <c r="L97" s="644" t="str">
        <f t="shared" ref="L97:L98" si="36">IF(K97&gt;=95,"4",IF(K97&gt;=89,"3",IF(K97&gt;=82,"2",IF(K97&gt;=75,"1","0"))))</f>
        <v>4</v>
      </c>
      <c r="M97" s="47">
        <f t="shared" ref="M97:M98" si="37">SUM(F97,H97,I97,J97,L97)</f>
        <v>11.6</v>
      </c>
      <c r="N97" s="645">
        <f>Incentive!W95</f>
        <v>3</v>
      </c>
      <c r="O97" s="632">
        <f t="shared" ref="O97:O98" si="38">SUM(M97,N97)</f>
        <v>14.6</v>
      </c>
      <c r="P97" s="56"/>
      <c r="Q97" s="56"/>
      <c r="R97" s="56"/>
      <c r="S97" s="56"/>
      <c r="T97" s="56"/>
      <c r="U97" s="56"/>
      <c r="V97" s="56"/>
      <c r="W97" s="56"/>
      <c r="X97" s="56"/>
      <c r="Y97" s="223"/>
      <c r="Z97" s="223"/>
    </row>
    <row r="98" ht="15.75" customHeight="1">
      <c r="A98" s="48">
        <v>82.0</v>
      </c>
      <c r="B98" s="21" t="s">
        <v>270</v>
      </c>
      <c r="C98" s="35" t="s">
        <v>271</v>
      </c>
      <c r="D98" s="36" t="s">
        <v>272</v>
      </c>
      <c r="E98" s="264">
        <v>11.0</v>
      </c>
      <c r="F98" s="655">
        <f t="shared" si="34"/>
        <v>4.4</v>
      </c>
      <c r="G98" s="264">
        <v>8.0</v>
      </c>
      <c r="H98" s="656">
        <f t="shared" si="35"/>
        <v>3.2</v>
      </c>
      <c r="I98" s="264">
        <v>2.0</v>
      </c>
      <c r="J98" s="264">
        <v>2.0</v>
      </c>
      <c r="K98" s="264">
        <v>100.0</v>
      </c>
      <c r="L98" s="644" t="str">
        <f t="shared" si="36"/>
        <v>4</v>
      </c>
      <c r="M98" s="47">
        <f t="shared" si="37"/>
        <v>11.6</v>
      </c>
      <c r="N98" s="645">
        <f>Incentive!W96</f>
        <v>2</v>
      </c>
      <c r="O98" s="632">
        <f t="shared" si="38"/>
        <v>13.6</v>
      </c>
      <c r="P98" s="56"/>
      <c r="Q98" s="56"/>
      <c r="R98" s="56"/>
      <c r="S98" s="56"/>
      <c r="T98" s="56"/>
      <c r="U98" s="56"/>
      <c r="V98" s="56"/>
      <c r="W98" s="56"/>
      <c r="X98" s="56"/>
      <c r="Y98" s="223"/>
      <c r="Z98" s="223"/>
    </row>
    <row r="99" ht="15.75" customHeight="1">
      <c r="A99" s="20">
        <v>83.0</v>
      </c>
      <c r="B99" s="31" t="s">
        <v>273</v>
      </c>
      <c r="C99" s="35" t="s">
        <v>274</v>
      </c>
      <c r="D99" s="36" t="s">
        <v>275</v>
      </c>
      <c r="E99" s="37"/>
      <c r="F99" s="655"/>
      <c r="G99" s="37"/>
      <c r="H99" s="656"/>
      <c r="I99" s="37"/>
      <c r="J99" s="37"/>
      <c r="K99" s="37"/>
      <c r="L99" s="644"/>
      <c r="M99" s="45"/>
      <c r="N99" s="645">
        <f>Incentive!W97</f>
        <v>1</v>
      </c>
      <c r="O99" s="525"/>
      <c r="P99" s="56"/>
      <c r="Q99" s="56"/>
      <c r="R99" s="56"/>
      <c r="S99" s="56"/>
      <c r="T99" s="56"/>
      <c r="U99" s="56"/>
      <c r="V99" s="56"/>
      <c r="W99" s="56"/>
      <c r="X99" s="56"/>
      <c r="Y99" s="223"/>
      <c r="Z99" s="223"/>
    </row>
    <row r="100" ht="15.75" customHeight="1">
      <c r="A100" s="48">
        <v>84.0</v>
      </c>
      <c r="B100" s="31" t="s">
        <v>276</v>
      </c>
      <c r="C100" s="35" t="s">
        <v>277</v>
      </c>
      <c r="D100" s="36" t="s">
        <v>278</v>
      </c>
      <c r="E100" s="264">
        <v>9.0</v>
      </c>
      <c r="F100" s="655">
        <f t="shared" ref="F100:F102" si="39">E100*6/15</f>
        <v>3.6</v>
      </c>
      <c r="G100" s="264">
        <v>3.0</v>
      </c>
      <c r="H100" s="656">
        <f t="shared" ref="H100:H102" si="40">G100*6/15</f>
        <v>1.2</v>
      </c>
      <c r="I100" s="264">
        <v>2.0</v>
      </c>
      <c r="J100" s="264">
        <v>2.0</v>
      </c>
      <c r="K100" s="264">
        <v>100.0</v>
      </c>
      <c r="L100" s="644" t="str">
        <f t="shared" ref="L100:L102" si="41">IF(K100&gt;=95,"4",IF(K100&gt;=89,"3",IF(K100&gt;=82,"2",IF(K100&gt;=75,"1","0"))))</f>
        <v>4</v>
      </c>
      <c r="M100" s="47">
        <f t="shared" ref="M100:M102" si="42">SUM(F100,H100,I100,J100,L100)</f>
        <v>8.8</v>
      </c>
      <c r="N100" s="645" t="str">
        <f>Incentive!W98</f>
        <v/>
      </c>
      <c r="O100" s="632">
        <f t="shared" ref="O100:O102" si="43">SUM(M100,N100)</f>
        <v>8.8</v>
      </c>
      <c r="P100" s="56"/>
      <c r="Q100" s="56"/>
      <c r="R100" s="56"/>
      <c r="S100" s="56"/>
      <c r="T100" s="56"/>
      <c r="U100" s="56"/>
      <c r="V100" s="56"/>
      <c r="W100" s="56"/>
      <c r="X100" s="56"/>
      <c r="Y100" s="223"/>
      <c r="Z100" s="223"/>
    </row>
    <row r="101" ht="15.75" customHeight="1">
      <c r="A101" s="20">
        <v>85.0</v>
      </c>
      <c r="B101" s="31" t="s">
        <v>279</v>
      </c>
      <c r="C101" s="35" t="s">
        <v>280</v>
      </c>
      <c r="D101" s="36" t="s">
        <v>281</v>
      </c>
      <c r="E101" s="264">
        <v>8.0</v>
      </c>
      <c r="F101" s="655">
        <f t="shared" si="39"/>
        <v>3.2</v>
      </c>
      <c r="G101" s="264">
        <v>1.0</v>
      </c>
      <c r="H101" s="656">
        <f t="shared" si="40"/>
        <v>0.4</v>
      </c>
      <c r="I101" s="264">
        <v>2.0</v>
      </c>
      <c r="J101" s="264">
        <v>2.0</v>
      </c>
      <c r="K101" s="264">
        <v>93.33</v>
      </c>
      <c r="L101" s="644" t="str">
        <f t="shared" si="41"/>
        <v>3</v>
      </c>
      <c r="M101" s="47">
        <f t="shared" si="42"/>
        <v>7.6</v>
      </c>
      <c r="N101" s="645">
        <f>Incentive!W99</f>
        <v>1</v>
      </c>
      <c r="O101" s="632">
        <f t="shared" si="43"/>
        <v>8.6</v>
      </c>
      <c r="P101" s="56"/>
      <c r="Q101" s="56"/>
      <c r="R101" s="56"/>
      <c r="S101" s="56"/>
      <c r="T101" s="56"/>
      <c r="U101" s="56"/>
      <c r="V101" s="56"/>
      <c r="W101" s="56"/>
      <c r="X101" s="56"/>
      <c r="Y101" s="223"/>
      <c r="Z101" s="223"/>
    </row>
    <row r="102" ht="15.75" customHeight="1">
      <c r="A102" s="48">
        <v>86.0</v>
      </c>
      <c r="B102" s="31" t="s">
        <v>282</v>
      </c>
      <c r="C102" s="35" t="s">
        <v>283</v>
      </c>
      <c r="D102" s="36" t="s">
        <v>284</v>
      </c>
      <c r="E102" s="264">
        <v>8.0</v>
      </c>
      <c r="F102" s="655">
        <f t="shared" si="39"/>
        <v>3.2</v>
      </c>
      <c r="G102" s="264">
        <v>5.0</v>
      </c>
      <c r="H102" s="656">
        <f t="shared" si="40"/>
        <v>2</v>
      </c>
      <c r="I102" s="264">
        <v>2.0</v>
      </c>
      <c r="J102" s="264">
        <v>2.0</v>
      </c>
      <c r="K102" s="264">
        <v>100.0</v>
      </c>
      <c r="L102" s="644" t="str">
        <f t="shared" si="41"/>
        <v>4</v>
      </c>
      <c r="M102" s="47">
        <f t="shared" si="42"/>
        <v>9.2</v>
      </c>
      <c r="N102" s="645">
        <f>Incentive!W100</f>
        <v>1</v>
      </c>
      <c r="O102" s="632">
        <f t="shared" si="43"/>
        <v>10.2</v>
      </c>
      <c r="P102" s="56"/>
      <c r="Q102" s="56"/>
      <c r="R102" s="56"/>
      <c r="S102" s="56"/>
      <c r="T102" s="56"/>
      <c r="U102" s="56"/>
      <c r="V102" s="56"/>
      <c r="W102" s="56"/>
      <c r="X102" s="56"/>
      <c r="Y102" s="223"/>
      <c r="Z102" s="223"/>
    </row>
    <row r="103" ht="15.75" customHeight="1">
      <c r="A103" s="20">
        <v>87.0</v>
      </c>
      <c r="B103" s="31" t="s">
        <v>285</v>
      </c>
      <c r="C103" s="35" t="s">
        <v>286</v>
      </c>
      <c r="D103" s="36" t="s">
        <v>287</v>
      </c>
      <c r="E103" s="37"/>
      <c r="F103" s="655"/>
      <c r="G103" s="37"/>
      <c r="H103" s="656"/>
      <c r="I103" s="37"/>
      <c r="J103" s="37"/>
      <c r="K103" s="37"/>
      <c r="L103" s="644"/>
      <c r="M103" s="45"/>
      <c r="N103" s="645">
        <f>Incentive!W101</f>
        <v>1</v>
      </c>
      <c r="O103" s="525"/>
      <c r="P103" s="56"/>
      <c r="Q103" s="56"/>
      <c r="R103" s="56"/>
      <c r="S103" s="56"/>
      <c r="T103" s="56"/>
      <c r="U103" s="56"/>
      <c r="V103" s="56"/>
      <c r="W103" s="56"/>
      <c r="X103" s="56"/>
      <c r="Y103" s="223"/>
      <c r="Z103" s="223"/>
    </row>
    <row r="104" ht="15.75" customHeight="1">
      <c r="A104" s="48">
        <v>88.0</v>
      </c>
      <c r="B104" s="31" t="s">
        <v>288</v>
      </c>
      <c r="C104" s="35" t="s">
        <v>289</v>
      </c>
      <c r="D104" s="36" t="s">
        <v>290</v>
      </c>
      <c r="E104" s="264">
        <v>7.0</v>
      </c>
      <c r="F104" s="655">
        <f t="shared" ref="F104:F105" si="44">E104*6/15</f>
        <v>2.8</v>
      </c>
      <c r="G104" s="264">
        <v>5.0</v>
      </c>
      <c r="H104" s="656">
        <f t="shared" ref="H104:H105" si="45">G104*6/15</f>
        <v>2</v>
      </c>
      <c r="I104" s="264">
        <v>2.0</v>
      </c>
      <c r="J104" s="264">
        <v>2.0</v>
      </c>
      <c r="K104" s="264">
        <v>100.0</v>
      </c>
      <c r="L104" s="644" t="str">
        <f t="shared" ref="L104:L105" si="46">IF(K104&gt;=95,"4",IF(K104&gt;=89,"3",IF(K104&gt;=82,"2",IF(K104&gt;=75,"1","0"))))</f>
        <v>4</v>
      </c>
      <c r="M104" s="47">
        <f>SUM(F104,H104,I104,J104,L104)</f>
        <v>8.8</v>
      </c>
      <c r="N104" s="645">
        <f>Incentive!W102</f>
        <v>2</v>
      </c>
      <c r="O104" s="632">
        <f t="shared" ref="O104:O105" si="47">SUM(M104,N104)</f>
        <v>10.8</v>
      </c>
      <c r="P104" s="56"/>
      <c r="Q104" s="56"/>
      <c r="R104" s="56"/>
      <c r="S104" s="56"/>
      <c r="T104" s="56"/>
      <c r="U104" s="56"/>
      <c r="V104" s="56"/>
      <c r="W104" s="56"/>
      <c r="X104" s="56"/>
      <c r="Y104" s="223"/>
      <c r="Z104" s="223"/>
    </row>
    <row r="105" ht="15.75" customHeight="1">
      <c r="A105" s="20">
        <v>89.0</v>
      </c>
      <c r="B105" s="31" t="s">
        <v>291</v>
      </c>
      <c r="C105" s="35" t="s">
        <v>292</v>
      </c>
      <c r="D105" s="36" t="s">
        <v>293</v>
      </c>
      <c r="E105" s="264">
        <v>0.0</v>
      </c>
      <c r="F105" s="655">
        <f t="shared" si="44"/>
        <v>0</v>
      </c>
      <c r="G105" s="264">
        <v>0.0</v>
      </c>
      <c r="H105" s="656">
        <f t="shared" si="45"/>
        <v>0</v>
      </c>
      <c r="I105" s="264">
        <v>2.0</v>
      </c>
      <c r="J105" s="264">
        <v>2.0</v>
      </c>
      <c r="K105" s="264">
        <v>96.0</v>
      </c>
      <c r="L105" s="644" t="str">
        <f t="shared" si="46"/>
        <v>4</v>
      </c>
      <c r="M105" s="47">
        <f>F105+H105+I105+J105+L105</f>
        <v>8</v>
      </c>
      <c r="N105" s="645" t="str">
        <f>Incentive!W103</f>
        <v/>
      </c>
      <c r="O105" s="632">
        <f t="shared" si="47"/>
        <v>8</v>
      </c>
      <c r="P105" s="56"/>
      <c r="Q105" s="56"/>
      <c r="R105" s="56"/>
      <c r="S105" s="56"/>
      <c r="T105" s="56"/>
      <c r="U105" s="56"/>
      <c r="V105" s="56"/>
      <c r="W105" s="56"/>
      <c r="X105" s="56"/>
      <c r="Y105" s="223"/>
      <c r="Z105" s="223"/>
    </row>
    <row r="106" ht="15.75" customHeight="1">
      <c r="A106" s="48">
        <v>90.0</v>
      </c>
      <c r="B106" s="31" t="s">
        <v>294</v>
      </c>
      <c r="C106" s="35" t="s">
        <v>295</v>
      </c>
      <c r="D106" s="36" t="s">
        <v>296</v>
      </c>
      <c r="E106" s="37"/>
      <c r="F106" s="655"/>
      <c r="G106" s="37"/>
      <c r="H106" s="656"/>
      <c r="I106" s="37"/>
      <c r="J106" s="37"/>
      <c r="K106" s="37"/>
      <c r="L106" s="37"/>
      <c r="M106" s="37"/>
      <c r="N106" s="645">
        <f>Incentive!W104</f>
        <v>1</v>
      </c>
      <c r="O106" s="37"/>
      <c r="P106" s="56"/>
      <c r="Q106" s="56"/>
      <c r="R106" s="56"/>
      <c r="S106" s="56"/>
      <c r="T106" s="56"/>
      <c r="U106" s="56"/>
      <c r="V106" s="56"/>
      <c r="W106" s="56"/>
      <c r="X106" s="56"/>
      <c r="Y106" s="223"/>
      <c r="Z106" s="223"/>
    </row>
    <row r="107" ht="15.75" customHeight="1">
      <c r="A107" s="20">
        <v>91.0</v>
      </c>
      <c r="B107" s="41" t="s">
        <v>297</v>
      </c>
      <c r="C107" s="42" t="s">
        <v>298</v>
      </c>
      <c r="D107" s="43" t="s">
        <v>299</v>
      </c>
      <c r="E107" s="48"/>
      <c r="F107" s="38"/>
      <c r="G107" s="48"/>
      <c r="H107" s="653"/>
      <c r="I107" s="48"/>
      <c r="J107" s="48"/>
      <c r="K107" s="48"/>
      <c r="L107" s="644" t="str">
        <f t="shared" ref="L107:L174" si="48">IF(K107&gt;=95,"4",IF(K107&gt;=89,"3",IF(K107&gt;=82,"2",IF(K107&gt;=75,"1","0"))))</f>
        <v>0</v>
      </c>
      <c r="M107" s="47">
        <f t="shared" ref="M107:M174" si="49">SUM(F107,H107,I107,J107,L107)</f>
        <v>0</v>
      </c>
      <c r="N107" s="648">
        <v>0.0</v>
      </c>
      <c r="O107" s="632">
        <f t="shared" ref="O107:O187" si="50">SUM(M107,N107)</f>
        <v>0</v>
      </c>
      <c r="P107" s="56"/>
      <c r="Q107" s="56"/>
      <c r="R107" s="56"/>
      <c r="S107" s="56"/>
      <c r="T107" s="56"/>
      <c r="U107" s="56"/>
      <c r="V107" s="56"/>
      <c r="W107" s="56"/>
      <c r="X107" s="56"/>
      <c r="Y107" s="223"/>
      <c r="Z107" s="223"/>
    </row>
    <row r="108" ht="15.75" customHeight="1">
      <c r="A108" s="48">
        <v>92.0</v>
      </c>
      <c r="B108" s="41" t="s">
        <v>300</v>
      </c>
      <c r="C108" s="42" t="s">
        <v>301</v>
      </c>
      <c r="D108" s="43" t="s">
        <v>302</v>
      </c>
      <c r="E108" s="48"/>
      <c r="F108" s="38"/>
      <c r="G108" s="48"/>
      <c r="H108" s="653"/>
      <c r="I108" s="48"/>
      <c r="J108" s="20"/>
      <c r="K108" s="48"/>
      <c r="L108" s="644" t="str">
        <f t="shared" si="48"/>
        <v>0</v>
      </c>
      <c r="M108" s="47">
        <f t="shared" si="49"/>
        <v>0</v>
      </c>
      <c r="N108" s="648">
        <v>0.0</v>
      </c>
      <c r="O108" s="632">
        <f t="shared" si="50"/>
        <v>0</v>
      </c>
      <c r="P108" s="56"/>
      <c r="Q108" s="56"/>
      <c r="R108" s="56"/>
      <c r="S108" s="56"/>
      <c r="T108" s="56"/>
      <c r="U108" s="56"/>
      <c r="V108" s="56"/>
      <c r="W108" s="56"/>
      <c r="X108" s="56"/>
      <c r="Y108" s="223"/>
      <c r="Z108" s="223"/>
    </row>
    <row r="109" ht="15.75" customHeight="1">
      <c r="A109" s="20">
        <v>93.0</v>
      </c>
      <c r="B109" s="41" t="s">
        <v>303</v>
      </c>
      <c r="C109" s="42" t="s">
        <v>304</v>
      </c>
      <c r="D109" s="43" t="s">
        <v>305</v>
      </c>
      <c r="E109" s="659">
        <v>9.0</v>
      </c>
      <c r="F109" s="655">
        <f t="shared" ref="F109:F110" si="51">E109*6/15</f>
        <v>3.6</v>
      </c>
      <c r="G109" s="654">
        <v>13.0</v>
      </c>
      <c r="H109" s="656">
        <f t="shared" ref="H109:H110" si="52">G109*6/15</f>
        <v>5.2</v>
      </c>
      <c r="I109" s="660">
        <v>2.0</v>
      </c>
      <c r="J109" s="660">
        <v>2.0</v>
      </c>
      <c r="K109" s="658">
        <v>77.0</v>
      </c>
      <c r="L109" s="644" t="str">
        <f t="shared" si="48"/>
        <v>1</v>
      </c>
      <c r="M109" s="47">
        <f t="shared" si="49"/>
        <v>12.8</v>
      </c>
      <c r="N109" s="645">
        <f>Incentive!W107</f>
        <v>5</v>
      </c>
      <c r="O109" s="632">
        <f t="shared" si="50"/>
        <v>17.8</v>
      </c>
      <c r="P109" s="56"/>
      <c r="Q109" s="56"/>
      <c r="R109" s="56"/>
      <c r="S109" s="56"/>
      <c r="T109" s="56"/>
      <c r="U109" s="56"/>
      <c r="V109" s="56"/>
      <c r="W109" s="56"/>
      <c r="X109" s="56"/>
      <c r="Y109" s="223"/>
      <c r="Z109" s="223"/>
    </row>
    <row r="110" ht="15.75" customHeight="1">
      <c r="A110" s="48">
        <v>94.0</v>
      </c>
      <c r="B110" s="41" t="s">
        <v>306</v>
      </c>
      <c r="C110" s="42" t="s">
        <v>307</v>
      </c>
      <c r="D110" s="43" t="s">
        <v>308</v>
      </c>
      <c r="E110" s="659">
        <v>13.0</v>
      </c>
      <c r="F110" s="655">
        <f t="shared" si="51"/>
        <v>5.2</v>
      </c>
      <c r="G110" s="654">
        <v>14.0</v>
      </c>
      <c r="H110" s="656">
        <f t="shared" si="52"/>
        <v>5.6</v>
      </c>
      <c r="I110" s="660">
        <v>2.0</v>
      </c>
      <c r="J110" s="661">
        <v>2.0</v>
      </c>
      <c r="K110" s="658">
        <v>76.0</v>
      </c>
      <c r="L110" s="644" t="str">
        <f t="shared" si="48"/>
        <v>1</v>
      </c>
      <c r="M110" s="47">
        <f t="shared" si="49"/>
        <v>14.8</v>
      </c>
      <c r="N110" s="645">
        <f>Incentive!W108</f>
        <v>5</v>
      </c>
      <c r="O110" s="632">
        <f t="shared" si="50"/>
        <v>19.8</v>
      </c>
      <c r="P110" s="56"/>
      <c r="Q110" s="56"/>
      <c r="R110" s="56"/>
      <c r="S110" s="56"/>
      <c r="T110" s="56"/>
      <c r="U110" s="56"/>
      <c r="V110" s="56"/>
      <c r="W110" s="56"/>
      <c r="X110" s="56"/>
      <c r="Y110" s="223"/>
      <c r="Z110" s="223"/>
    </row>
    <row r="111" ht="15.75" customHeight="1">
      <c r="A111" s="20">
        <v>95.0</v>
      </c>
      <c r="B111" s="41" t="s">
        <v>309</v>
      </c>
      <c r="C111" s="42" t="s">
        <v>310</v>
      </c>
      <c r="D111" s="43" t="s">
        <v>311</v>
      </c>
      <c r="E111" s="48"/>
      <c r="F111" s="38"/>
      <c r="G111" s="48"/>
      <c r="H111" s="653"/>
      <c r="I111" s="48"/>
      <c r="J111" s="20"/>
      <c r="K111" s="48"/>
      <c r="L111" s="644" t="str">
        <f t="shared" si="48"/>
        <v>0</v>
      </c>
      <c r="M111" s="47">
        <f t="shared" si="49"/>
        <v>0</v>
      </c>
      <c r="N111" s="648">
        <v>0.0</v>
      </c>
      <c r="O111" s="632">
        <f t="shared" si="50"/>
        <v>0</v>
      </c>
      <c r="P111" s="56"/>
      <c r="Q111" s="56"/>
      <c r="R111" s="56"/>
      <c r="S111" s="56"/>
      <c r="T111" s="56"/>
      <c r="U111" s="56"/>
      <c r="V111" s="56"/>
      <c r="W111" s="56"/>
      <c r="X111" s="56"/>
      <c r="Y111" s="223"/>
      <c r="Z111" s="223"/>
    </row>
    <row r="112" ht="15.75" customHeight="1">
      <c r="A112" s="48">
        <v>96.0</v>
      </c>
      <c r="B112" s="41" t="s">
        <v>312</v>
      </c>
      <c r="C112" s="42" t="s">
        <v>313</v>
      </c>
      <c r="D112" s="43" t="s">
        <v>314</v>
      </c>
      <c r="E112" s="48"/>
      <c r="F112" s="38"/>
      <c r="G112" s="48"/>
      <c r="H112" s="653"/>
      <c r="I112" s="48"/>
      <c r="J112" s="48"/>
      <c r="K112" s="48"/>
      <c r="L112" s="644" t="str">
        <f t="shared" si="48"/>
        <v>0</v>
      </c>
      <c r="M112" s="47">
        <f t="shared" si="49"/>
        <v>0</v>
      </c>
      <c r="N112" s="648">
        <v>0.0</v>
      </c>
      <c r="O112" s="632">
        <f t="shared" si="50"/>
        <v>0</v>
      </c>
      <c r="P112" s="56"/>
      <c r="Q112" s="56"/>
      <c r="R112" s="56"/>
      <c r="S112" s="56"/>
      <c r="T112" s="56"/>
      <c r="U112" s="56"/>
      <c r="V112" s="56"/>
      <c r="W112" s="56"/>
      <c r="X112" s="56"/>
      <c r="Y112" s="223"/>
      <c r="Z112" s="223"/>
    </row>
    <row r="113" ht="15.75" customHeight="1">
      <c r="A113" s="20">
        <v>97.0</v>
      </c>
      <c r="B113" s="41" t="s">
        <v>315</v>
      </c>
      <c r="C113" s="42" t="s">
        <v>316</v>
      </c>
      <c r="D113" s="43" t="s">
        <v>317</v>
      </c>
      <c r="E113" s="659">
        <v>12.0</v>
      </c>
      <c r="F113" s="639">
        <f>E113*6/15</f>
        <v>4.8</v>
      </c>
      <c r="G113" s="651">
        <v>12.0</v>
      </c>
      <c r="H113" s="640">
        <f>G113*6/15</f>
        <v>4.8</v>
      </c>
      <c r="I113" s="660">
        <v>2.0</v>
      </c>
      <c r="J113" s="661">
        <v>2.0</v>
      </c>
      <c r="K113" s="643">
        <v>76.0</v>
      </c>
      <c r="L113" s="644" t="str">
        <f t="shared" si="48"/>
        <v>1</v>
      </c>
      <c r="M113" s="47">
        <f t="shared" si="49"/>
        <v>13.6</v>
      </c>
      <c r="N113" s="645">
        <f>Incentive!W111</f>
        <v>1</v>
      </c>
      <c r="O113" s="632">
        <f t="shared" si="50"/>
        <v>14.6</v>
      </c>
      <c r="P113" s="56"/>
      <c r="Q113" s="56"/>
      <c r="R113" s="56"/>
      <c r="S113" s="56"/>
      <c r="T113" s="56"/>
      <c r="U113" s="56"/>
      <c r="V113" s="56"/>
      <c r="W113" s="56"/>
      <c r="X113" s="56"/>
      <c r="Y113" s="223"/>
      <c r="Z113" s="223"/>
    </row>
    <row r="114" ht="15.75" customHeight="1">
      <c r="A114" s="48">
        <v>98.0</v>
      </c>
      <c r="B114" s="41" t="s">
        <v>318</v>
      </c>
      <c r="C114" s="42" t="s">
        <v>319</v>
      </c>
      <c r="D114" s="43" t="s">
        <v>320</v>
      </c>
      <c r="E114" s="48"/>
      <c r="F114" s="38"/>
      <c r="G114" s="48"/>
      <c r="H114" s="653"/>
      <c r="I114" s="48"/>
      <c r="J114" s="48"/>
      <c r="K114" s="48"/>
      <c r="L114" s="644" t="str">
        <f t="shared" si="48"/>
        <v>0</v>
      </c>
      <c r="M114" s="47">
        <f t="shared" si="49"/>
        <v>0</v>
      </c>
      <c r="N114" s="648">
        <v>0.0</v>
      </c>
      <c r="O114" s="632">
        <f t="shared" si="50"/>
        <v>0</v>
      </c>
      <c r="P114" s="56"/>
      <c r="Q114" s="56"/>
      <c r="R114" s="56"/>
      <c r="S114" s="56"/>
      <c r="T114" s="56"/>
      <c r="U114" s="56"/>
      <c r="V114" s="56"/>
      <c r="W114" s="56"/>
      <c r="X114" s="56"/>
      <c r="Y114" s="223"/>
      <c r="Z114" s="223"/>
    </row>
    <row r="115" ht="15.75" customHeight="1">
      <c r="A115" s="20">
        <v>99.0</v>
      </c>
      <c r="B115" s="41" t="s">
        <v>321</v>
      </c>
      <c r="C115" s="42" t="s">
        <v>322</v>
      </c>
      <c r="D115" s="43" t="s">
        <v>323</v>
      </c>
      <c r="E115" s="659" t="s">
        <v>809</v>
      </c>
      <c r="F115" s="639">
        <v>0.0</v>
      </c>
      <c r="G115" s="651" t="s">
        <v>809</v>
      </c>
      <c r="H115" s="640">
        <v>0.0</v>
      </c>
      <c r="I115" s="660">
        <v>2.0</v>
      </c>
      <c r="J115" s="642">
        <v>2.0</v>
      </c>
      <c r="K115" s="643">
        <v>77.0</v>
      </c>
      <c r="L115" s="644" t="str">
        <f t="shared" si="48"/>
        <v>1</v>
      </c>
      <c r="M115" s="47">
        <f t="shared" si="49"/>
        <v>4</v>
      </c>
      <c r="N115" s="645" t="str">
        <f>Incentive!W113</f>
        <v/>
      </c>
      <c r="O115" s="632">
        <f t="shared" si="50"/>
        <v>4</v>
      </c>
      <c r="P115" s="56"/>
      <c r="Q115" s="56"/>
      <c r="R115" s="56"/>
      <c r="S115" s="56"/>
      <c r="T115" s="56"/>
      <c r="U115" s="56"/>
      <c r="V115" s="56"/>
      <c r="W115" s="56"/>
      <c r="X115" s="56"/>
      <c r="Y115" s="223"/>
      <c r="Z115" s="223"/>
    </row>
    <row r="116" ht="15.75" customHeight="1">
      <c r="A116" s="48">
        <v>100.0</v>
      </c>
      <c r="B116" s="41" t="s">
        <v>324</v>
      </c>
      <c r="C116" s="42" t="s">
        <v>325</v>
      </c>
      <c r="D116" s="43" t="s">
        <v>326</v>
      </c>
      <c r="E116" s="659">
        <v>12.0</v>
      </c>
      <c r="F116" s="639">
        <f t="shared" ref="F116:F117" si="53">E116*6/15</f>
        <v>4.8</v>
      </c>
      <c r="G116" s="651">
        <v>14.0</v>
      </c>
      <c r="H116" s="640">
        <f t="shared" ref="H116:H117" si="54">G116*6/15</f>
        <v>5.6</v>
      </c>
      <c r="I116" s="660">
        <v>2.0</v>
      </c>
      <c r="J116" s="661">
        <v>2.0</v>
      </c>
      <c r="K116" s="643">
        <v>79.0</v>
      </c>
      <c r="L116" s="644" t="str">
        <f t="shared" si="48"/>
        <v>1</v>
      </c>
      <c r="M116" s="47">
        <f t="shared" si="49"/>
        <v>14.4</v>
      </c>
      <c r="N116" s="645">
        <f>Incentive!W114</f>
        <v>5</v>
      </c>
      <c r="O116" s="632">
        <f t="shared" si="50"/>
        <v>19.4</v>
      </c>
      <c r="P116" s="56"/>
      <c r="Q116" s="56"/>
      <c r="R116" s="56"/>
      <c r="S116" s="56"/>
      <c r="T116" s="56"/>
      <c r="U116" s="56"/>
      <c r="V116" s="56"/>
      <c r="W116" s="56"/>
      <c r="X116" s="56"/>
      <c r="Y116" s="223"/>
      <c r="Z116" s="223"/>
    </row>
    <row r="117" ht="15.75" customHeight="1">
      <c r="A117" s="20">
        <v>101.0</v>
      </c>
      <c r="B117" s="41" t="s">
        <v>327</v>
      </c>
      <c r="C117" s="42" t="s">
        <v>328</v>
      </c>
      <c r="D117" s="43" t="s">
        <v>329</v>
      </c>
      <c r="E117" s="659">
        <v>8.0</v>
      </c>
      <c r="F117" s="639">
        <f t="shared" si="53"/>
        <v>3.2</v>
      </c>
      <c r="G117" s="651">
        <v>9.0</v>
      </c>
      <c r="H117" s="640">
        <f t="shared" si="54"/>
        <v>3.6</v>
      </c>
      <c r="I117" s="660">
        <v>2.0</v>
      </c>
      <c r="J117" s="661">
        <v>2.0</v>
      </c>
      <c r="K117" s="643">
        <v>77.0</v>
      </c>
      <c r="L117" s="644" t="str">
        <f t="shared" si="48"/>
        <v>1</v>
      </c>
      <c r="M117" s="47">
        <f t="shared" si="49"/>
        <v>10.8</v>
      </c>
      <c r="N117" s="645">
        <f>Incentive!W115</f>
        <v>5</v>
      </c>
      <c r="O117" s="632">
        <f t="shared" si="50"/>
        <v>15.8</v>
      </c>
      <c r="P117" s="56"/>
      <c r="Q117" s="56"/>
      <c r="R117" s="56"/>
      <c r="S117" s="56"/>
      <c r="T117" s="56"/>
      <c r="U117" s="56"/>
      <c r="V117" s="56"/>
      <c r="W117" s="56"/>
      <c r="X117" s="56"/>
      <c r="Y117" s="223"/>
      <c r="Z117" s="223"/>
    </row>
    <row r="118" ht="15.75" customHeight="1">
      <c r="A118" s="48">
        <v>102.0</v>
      </c>
      <c r="B118" s="41" t="s">
        <v>330</v>
      </c>
      <c r="C118" s="42" t="s">
        <v>331</v>
      </c>
      <c r="D118" s="43" t="s">
        <v>332</v>
      </c>
      <c r="E118" s="48"/>
      <c r="F118" s="38"/>
      <c r="G118" s="48"/>
      <c r="H118" s="653"/>
      <c r="I118" s="48"/>
      <c r="J118" s="48"/>
      <c r="K118" s="48"/>
      <c r="L118" s="644" t="str">
        <f t="shared" si="48"/>
        <v>0</v>
      </c>
      <c r="M118" s="47">
        <f t="shared" si="49"/>
        <v>0</v>
      </c>
      <c r="N118" s="648">
        <v>0.0</v>
      </c>
      <c r="O118" s="632">
        <f t="shared" si="50"/>
        <v>0</v>
      </c>
      <c r="P118" s="56"/>
      <c r="Q118" s="56"/>
      <c r="R118" s="56"/>
      <c r="S118" s="56"/>
      <c r="T118" s="56"/>
      <c r="U118" s="56"/>
      <c r="V118" s="56"/>
      <c r="W118" s="56"/>
      <c r="X118" s="56"/>
      <c r="Y118" s="223"/>
      <c r="Z118" s="223"/>
    </row>
    <row r="119" ht="15.75" customHeight="1">
      <c r="A119" s="20">
        <v>103.0</v>
      </c>
      <c r="B119" s="41" t="s">
        <v>333</v>
      </c>
      <c r="C119" s="42" t="s">
        <v>334</v>
      </c>
      <c r="D119" s="43" t="s">
        <v>335</v>
      </c>
      <c r="E119" s="48"/>
      <c r="F119" s="38"/>
      <c r="G119" s="48"/>
      <c r="H119" s="653"/>
      <c r="I119" s="48"/>
      <c r="J119" s="48"/>
      <c r="K119" s="48"/>
      <c r="L119" s="644" t="str">
        <f t="shared" si="48"/>
        <v>0</v>
      </c>
      <c r="M119" s="47">
        <f t="shared" si="49"/>
        <v>0</v>
      </c>
      <c r="N119" s="648">
        <v>0.0</v>
      </c>
      <c r="O119" s="632">
        <f t="shared" si="50"/>
        <v>0</v>
      </c>
      <c r="P119" s="56"/>
      <c r="Q119" s="56"/>
      <c r="R119" s="56"/>
      <c r="S119" s="56"/>
      <c r="T119" s="56"/>
      <c r="U119" s="56"/>
      <c r="V119" s="56"/>
      <c r="W119" s="56"/>
      <c r="X119" s="56"/>
      <c r="Y119" s="223"/>
      <c r="Z119" s="223"/>
    </row>
    <row r="120" ht="15.75" customHeight="1">
      <c r="A120" s="48">
        <v>104.0</v>
      </c>
      <c r="B120" s="41" t="s">
        <v>336</v>
      </c>
      <c r="C120" s="42" t="s">
        <v>337</v>
      </c>
      <c r="D120" s="43" t="s">
        <v>338</v>
      </c>
      <c r="E120" s="48"/>
      <c r="F120" s="38"/>
      <c r="G120" s="48"/>
      <c r="H120" s="653"/>
      <c r="I120" s="48"/>
      <c r="J120" s="48"/>
      <c r="K120" s="48"/>
      <c r="L120" s="644" t="str">
        <f t="shared" si="48"/>
        <v>0</v>
      </c>
      <c r="M120" s="47">
        <f t="shared" si="49"/>
        <v>0</v>
      </c>
      <c r="N120" s="648">
        <v>0.0</v>
      </c>
      <c r="O120" s="632">
        <f t="shared" si="50"/>
        <v>0</v>
      </c>
      <c r="P120" s="56"/>
      <c r="Q120" s="56"/>
      <c r="R120" s="56"/>
      <c r="S120" s="56"/>
      <c r="T120" s="56"/>
      <c r="U120" s="56"/>
      <c r="V120" s="56"/>
      <c r="W120" s="56"/>
      <c r="X120" s="56"/>
      <c r="Y120" s="223"/>
      <c r="Z120" s="223"/>
    </row>
    <row r="121" ht="15.75" customHeight="1">
      <c r="A121" s="20">
        <v>105.0</v>
      </c>
      <c r="B121" s="41" t="s">
        <v>339</v>
      </c>
      <c r="C121" s="42" t="s">
        <v>340</v>
      </c>
      <c r="D121" s="43" t="s">
        <v>341</v>
      </c>
      <c r="E121" s="659">
        <v>11.0</v>
      </c>
      <c r="F121" s="639">
        <f>E121*6/15</f>
        <v>4.4</v>
      </c>
      <c r="G121" s="651">
        <v>10.0</v>
      </c>
      <c r="H121" s="640">
        <f>G121*6/15</f>
        <v>4</v>
      </c>
      <c r="I121" s="660">
        <v>2.0</v>
      </c>
      <c r="J121" s="661">
        <v>2.0</v>
      </c>
      <c r="K121" s="643">
        <v>77.0</v>
      </c>
      <c r="L121" s="644" t="str">
        <f t="shared" si="48"/>
        <v>1</v>
      </c>
      <c r="M121" s="47">
        <f t="shared" si="49"/>
        <v>12.4</v>
      </c>
      <c r="N121" s="645">
        <f>Incentive!W119</f>
        <v>2</v>
      </c>
      <c r="O121" s="632">
        <f t="shared" si="50"/>
        <v>14.4</v>
      </c>
      <c r="P121" s="56"/>
      <c r="Q121" s="56"/>
      <c r="R121" s="56"/>
      <c r="S121" s="56"/>
      <c r="T121" s="56"/>
      <c r="U121" s="56"/>
      <c r="V121" s="56"/>
      <c r="W121" s="56"/>
      <c r="X121" s="56"/>
      <c r="Y121" s="223"/>
      <c r="Z121" s="223"/>
    </row>
    <row r="122" ht="15.75" customHeight="1">
      <c r="A122" s="48">
        <v>106.0</v>
      </c>
      <c r="B122" s="41" t="s">
        <v>342</v>
      </c>
      <c r="C122" s="42" t="s">
        <v>343</v>
      </c>
      <c r="D122" s="43" t="s">
        <v>344</v>
      </c>
      <c r="E122" s="48"/>
      <c r="F122" s="38"/>
      <c r="G122" s="48"/>
      <c r="H122" s="653"/>
      <c r="I122" s="48"/>
      <c r="J122" s="20"/>
      <c r="K122" s="48"/>
      <c r="L122" s="644" t="str">
        <f t="shared" si="48"/>
        <v>0</v>
      </c>
      <c r="M122" s="47">
        <f t="shared" si="49"/>
        <v>0</v>
      </c>
      <c r="N122" s="648">
        <v>0.0</v>
      </c>
      <c r="O122" s="632">
        <f t="shared" si="50"/>
        <v>0</v>
      </c>
      <c r="P122" s="56"/>
      <c r="Q122" s="56"/>
      <c r="R122" s="56"/>
      <c r="S122" s="56"/>
      <c r="T122" s="56"/>
      <c r="U122" s="56"/>
      <c r="V122" s="56"/>
      <c r="W122" s="56"/>
      <c r="X122" s="56"/>
      <c r="Y122" s="223"/>
      <c r="Z122" s="223"/>
    </row>
    <row r="123" ht="15.75" customHeight="1">
      <c r="A123" s="20">
        <v>107.0</v>
      </c>
      <c r="B123" s="41" t="s">
        <v>345</v>
      </c>
      <c r="C123" s="42" t="s">
        <v>346</v>
      </c>
      <c r="D123" s="43" t="s">
        <v>347</v>
      </c>
      <c r="E123" s="659">
        <v>9.0</v>
      </c>
      <c r="F123" s="639">
        <f>E123*6/15</f>
        <v>3.6</v>
      </c>
      <c r="G123" s="651">
        <v>14.0</v>
      </c>
      <c r="H123" s="640">
        <f>G123*6/15</f>
        <v>5.6</v>
      </c>
      <c r="I123" s="660">
        <v>2.0</v>
      </c>
      <c r="J123" s="660">
        <v>2.0</v>
      </c>
      <c r="K123" s="643">
        <v>76.0</v>
      </c>
      <c r="L123" s="644" t="str">
        <f t="shared" si="48"/>
        <v>1</v>
      </c>
      <c r="M123" s="47">
        <f t="shared" si="49"/>
        <v>13.2</v>
      </c>
      <c r="N123" s="645">
        <f>Incentive!W121</f>
        <v>3</v>
      </c>
      <c r="O123" s="632">
        <f t="shared" si="50"/>
        <v>16.2</v>
      </c>
      <c r="P123" s="56"/>
      <c r="Q123" s="56"/>
      <c r="R123" s="56"/>
      <c r="S123" s="56"/>
      <c r="T123" s="56"/>
      <c r="U123" s="56"/>
      <c r="V123" s="56"/>
      <c r="W123" s="56"/>
      <c r="X123" s="56"/>
      <c r="Y123" s="223"/>
      <c r="Z123" s="223"/>
    </row>
    <row r="124" ht="15.75" customHeight="1">
      <c r="A124" s="48">
        <v>108.0</v>
      </c>
      <c r="B124" s="41" t="s">
        <v>348</v>
      </c>
      <c r="C124" s="42" t="s">
        <v>349</v>
      </c>
      <c r="D124" s="43" t="s">
        <v>350</v>
      </c>
      <c r="E124" s="48"/>
      <c r="F124" s="38"/>
      <c r="G124" s="48"/>
      <c r="H124" s="653"/>
      <c r="I124" s="48"/>
      <c r="J124" s="20"/>
      <c r="K124" s="48"/>
      <c r="L124" s="644" t="str">
        <f t="shared" si="48"/>
        <v>0</v>
      </c>
      <c r="M124" s="47">
        <f t="shared" si="49"/>
        <v>0</v>
      </c>
      <c r="N124" s="648">
        <v>0.0</v>
      </c>
      <c r="O124" s="632">
        <f t="shared" si="50"/>
        <v>0</v>
      </c>
      <c r="P124" s="56"/>
      <c r="Q124" s="56"/>
      <c r="R124" s="56"/>
      <c r="S124" s="56"/>
      <c r="T124" s="56"/>
      <c r="U124" s="56"/>
      <c r="V124" s="56"/>
      <c r="W124" s="56"/>
      <c r="X124" s="56"/>
      <c r="Y124" s="223"/>
      <c r="Z124" s="223"/>
    </row>
    <row r="125" ht="15.75" customHeight="1">
      <c r="A125" s="20">
        <v>109.0</v>
      </c>
      <c r="B125" s="41" t="s">
        <v>351</v>
      </c>
      <c r="C125" s="42" t="s">
        <v>352</v>
      </c>
      <c r="D125" s="43" t="s">
        <v>353</v>
      </c>
      <c r="E125" s="659">
        <v>8.0</v>
      </c>
      <c r="F125" s="639">
        <f t="shared" ref="F125:F126" si="55">E125*6/15</f>
        <v>3.2</v>
      </c>
      <c r="G125" s="651">
        <v>10.0</v>
      </c>
      <c r="H125" s="640">
        <f t="shared" ref="H125:H126" si="56">G125*6/15</f>
        <v>4</v>
      </c>
      <c r="I125" s="660">
        <v>2.0</v>
      </c>
      <c r="J125" s="660">
        <v>2.0</v>
      </c>
      <c r="K125" s="643">
        <v>77.0</v>
      </c>
      <c r="L125" s="644" t="str">
        <f t="shared" si="48"/>
        <v>1</v>
      </c>
      <c r="M125" s="47">
        <f t="shared" si="49"/>
        <v>11.2</v>
      </c>
      <c r="N125" s="645">
        <f>Incentive!W123</f>
        <v>3</v>
      </c>
      <c r="O125" s="632">
        <f t="shared" si="50"/>
        <v>14.2</v>
      </c>
      <c r="P125" s="56"/>
      <c r="Q125" s="56"/>
      <c r="R125" s="56"/>
      <c r="S125" s="56"/>
      <c r="T125" s="56"/>
      <c r="U125" s="56"/>
      <c r="V125" s="56"/>
      <c r="W125" s="56"/>
      <c r="X125" s="56"/>
      <c r="Y125" s="223"/>
      <c r="Z125" s="223"/>
    </row>
    <row r="126" ht="15.75" customHeight="1">
      <c r="A126" s="48">
        <v>110.0</v>
      </c>
      <c r="B126" s="41" t="s">
        <v>354</v>
      </c>
      <c r="C126" s="42" t="s">
        <v>355</v>
      </c>
      <c r="D126" s="43" t="s">
        <v>356</v>
      </c>
      <c r="E126" s="659">
        <v>12.0</v>
      </c>
      <c r="F126" s="639">
        <f t="shared" si="55"/>
        <v>4.8</v>
      </c>
      <c r="G126" s="651">
        <v>10.0</v>
      </c>
      <c r="H126" s="640">
        <f t="shared" si="56"/>
        <v>4</v>
      </c>
      <c r="I126" s="660">
        <v>2.0</v>
      </c>
      <c r="J126" s="661">
        <v>2.0</v>
      </c>
      <c r="K126" s="649">
        <v>83.81</v>
      </c>
      <c r="L126" s="644" t="str">
        <f t="shared" si="48"/>
        <v>2</v>
      </c>
      <c r="M126" s="47">
        <f t="shared" si="49"/>
        <v>12.8</v>
      </c>
      <c r="N126" s="645">
        <f>Incentive!W124</f>
        <v>3</v>
      </c>
      <c r="O126" s="632">
        <f t="shared" si="50"/>
        <v>15.8</v>
      </c>
      <c r="P126" s="56"/>
      <c r="Q126" s="56"/>
      <c r="R126" s="56"/>
      <c r="S126" s="56"/>
      <c r="T126" s="56"/>
      <c r="U126" s="56"/>
      <c r="V126" s="56"/>
      <c r="W126" s="56"/>
      <c r="X126" s="56"/>
      <c r="Y126" s="223"/>
      <c r="Z126" s="223"/>
    </row>
    <row r="127" ht="15.75" customHeight="1">
      <c r="A127" s="20">
        <v>111.0</v>
      </c>
      <c r="B127" s="41" t="s">
        <v>357</v>
      </c>
      <c r="C127" s="42" t="s">
        <v>358</v>
      </c>
      <c r="D127" s="43" t="s">
        <v>359</v>
      </c>
      <c r="E127" s="48"/>
      <c r="F127" s="38"/>
      <c r="G127" s="48"/>
      <c r="H127" s="653"/>
      <c r="I127" s="48"/>
      <c r="J127" s="48"/>
      <c r="K127" s="48"/>
      <c r="L127" s="644" t="str">
        <f t="shared" si="48"/>
        <v>0</v>
      </c>
      <c r="M127" s="47">
        <f t="shared" si="49"/>
        <v>0</v>
      </c>
      <c r="N127" s="648">
        <v>0.0</v>
      </c>
      <c r="O127" s="632">
        <f t="shared" si="50"/>
        <v>0</v>
      </c>
      <c r="P127" s="56"/>
      <c r="Q127" s="56"/>
      <c r="R127" s="56"/>
      <c r="S127" s="56"/>
      <c r="T127" s="56"/>
      <c r="U127" s="56"/>
      <c r="V127" s="56"/>
      <c r="W127" s="56"/>
      <c r="X127" s="56"/>
      <c r="Y127" s="223"/>
      <c r="Z127" s="223"/>
    </row>
    <row r="128" ht="15.75" customHeight="1">
      <c r="A128" s="48">
        <v>112.0</v>
      </c>
      <c r="B128" s="41" t="s">
        <v>360</v>
      </c>
      <c r="C128" s="42" t="s">
        <v>361</v>
      </c>
      <c r="D128" s="43" t="s">
        <v>362</v>
      </c>
      <c r="E128" s="48"/>
      <c r="F128" s="38"/>
      <c r="G128" s="48"/>
      <c r="H128" s="653"/>
      <c r="I128" s="48"/>
      <c r="J128" s="48"/>
      <c r="K128" s="48"/>
      <c r="L128" s="644" t="str">
        <f t="shared" si="48"/>
        <v>0</v>
      </c>
      <c r="M128" s="47">
        <f t="shared" si="49"/>
        <v>0</v>
      </c>
      <c r="N128" s="648">
        <v>0.0</v>
      </c>
      <c r="O128" s="632">
        <f t="shared" si="50"/>
        <v>0</v>
      </c>
      <c r="P128" s="56"/>
      <c r="Q128" s="56"/>
      <c r="R128" s="56"/>
      <c r="S128" s="56"/>
      <c r="T128" s="56"/>
      <c r="U128" s="56"/>
      <c r="V128" s="56"/>
      <c r="W128" s="56"/>
      <c r="X128" s="56"/>
      <c r="Y128" s="223"/>
      <c r="Z128" s="223"/>
    </row>
    <row r="129" ht="15.75" customHeight="1">
      <c r="A129" s="20">
        <v>113.0</v>
      </c>
      <c r="B129" s="41" t="s">
        <v>363</v>
      </c>
      <c r="C129" s="42" t="s">
        <v>364</v>
      </c>
      <c r="D129" s="43" t="s">
        <v>365</v>
      </c>
      <c r="E129" s="48"/>
      <c r="F129" s="38"/>
      <c r="G129" s="48"/>
      <c r="H129" s="653"/>
      <c r="I129" s="48"/>
      <c r="J129" s="48"/>
      <c r="K129" s="48"/>
      <c r="L129" s="644" t="str">
        <f t="shared" si="48"/>
        <v>0</v>
      </c>
      <c r="M129" s="47">
        <f t="shared" si="49"/>
        <v>0</v>
      </c>
      <c r="N129" s="648">
        <v>0.0</v>
      </c>
      <c r="O129" s="632">
        <f t="shared" si="50"/>
        <v>0</v>
      </c>
      <c r="P129" s="56"/>
      <c r="Q129" s="56"/>
      <c r="R129" s="56"/>
      <c r="S129" s="56"/>
      <c r="T129" s="56"/>
      <c r="U129" s="56"/>
      <c r="V129" s="56"/>
      <c r="W129" s="56"/>
      <c r="X129" s="56"/>
      <c r="Y129" s="223"/>
      <c r="Z129" s="223"/>
    </row>
    <row r="130" ht="15.75" customHeight="1">
      <c r="A130" s="48">
        <v>114.0</v>
      </c>
      <c r="B130" s="41" t="s">
        <v>366</v>
      </c>
      <c r="C130" s="42" t="s">
        <v>367</v>
      </c>
      <c r="D130" s="43" t="s">
        <v>368</v>
      </c>
      <c r="E130" s="48"/>
      <c r="F130" s="38"/>
      <c r="G130" s="48"/>
      <c r="H130" s="653"/>
      <c r="I130" s="48"/>
      <c r="J130" s="48"/>
      <c r="K130" s="48"/>
      <c r="L130" s="644" t="str">
        <f t="shared" si="48"/>
        <v>0</v>
      </c>
      <c r="M130" s="47">
        <f t="shared" si="49"/>
        <v>0</v>
      </c>
      <c r="N130" s="648">
        <v>0.0</v>
      </c>
      <c r="O130" s="632">
        <f t="shared" si="50"/>
        <v>0</v>
      </c>
      <c r="P130" s="56"/>
      <c r="Q130" s="56"/>
      <c r="R130" s="56"/>
      <c r="S130" s="56"/>
      <c r="T130" s="56"/>
      <c r="U130" s="56"/>
      <c r="V130" s="56"/>
      <c r="W130" s="56"/>
      <c r="X130" s="56"/>
      <c r="Y130" s="223"/>
      <c r="Z130" s="223"/>
    </row>
    <row r="131" ht="15.75" customHeight="1">
      <c r="A131" s="20">
        <v>115.0</v>
      </c>
      <c r="B131" s="41" t="s">
        <v>369</v>
      </c>
      <c r="C131" s="42" t="s">
        <v>370</v>
      </c>
      <c r="D131" s="43" t="s">
        <v>371</v>
      </c>
      <c r="E131" s="48"/>
      <c r="F131" s="38"/>
      <c r="G131" s="48"/>
      <c r="H131" s="653"/>
      <c r="I131" s="48"/>
      <c r="J131" s="48"/>
      <c r="K131" s="48"/>
      <c r="L131" s="644" t="str">
        <f t="shared" si="48"/>
        <v>0</v>
      </c>
      <c r="M131" s="47">
        <f t="shared" si="49"/>
        <v>0</v>
      </c>
      <c r="N131" s="648">
        <v>0.0</v>
      </c>
      <c r="O131" s="632">
        <f t="shared" si="50"/>
        <v>0</v>
      </c>
      <c r="P131" s="56"/>
      <c r="Q131" s="56"/>
      <c r="R131" s="56"/>
      <c r="S131" s="56"/>
      <c r="T131" s="56"/>
      <c r="U131" s="56"/>
      <c r="V131" s="56"/>
      <c r="W131" s="56"/>
      <c r="X131" s="56"/>
      <c r="Y131" s="223"/>
      <c r="Z131" s="223"/>
    </row>
    <row r="132" ht="15.75" customHeight="1">
      <c r="A132" s="48">
        <v>116.0</v>
      </c>
      <c r="B132" s="41" t="s">
        <v>372</v>
      </c>
      <c r="C132" s="42" t="s">
        <v>373</v>
      </c>
      <c r="D132" s="43" t="s">
        <v>374</v>
      </c>
      <c r="E132" s="48"/>
      <c r="F132" s="38"/>
      <c r="G132" s="48"/>
      <c r="H132" s="653"/>
      <c r="I132" s="48"/>
      <c r="J132" s="48"/>
      <c r="K132" s="48"/>
      <c r="L132" s="644" t="str">
        <f t="shared" si="48"/>
        <v>0</v>
      </c>
      <c r="M132" s="47">
        <f t="shared" si="49"/>
        <v>0</v>
      </c>
      <c r="N132" s="648">
        <v>0.0</v>
      </c>
      <c r="O132" s="632">
        <f t="shared" si="50"/>
        <v>0</v>
      </c>
      <c r="P132" s="56"/>
      <c r="Q132" s="56"/>
      <c r="R132" s="56"/>
      <c r="S132" s="56"/>
      <c r="T132" s="56"/>
      <c r="U132" s="56"/>
      <c r="V132" s="56"/>
      <c r="W132" s="56"/>
      <c r="X132" s="56"/>
      <c r="Y132" s="223"/>
      <c r="Z132" s="223"/>
    </row>
    <row r="133" ht="15.75" customHeight="1">
      <c r="A133" s="20">
        <v>117.0</v>
      </c>
      <c r="B133" s="41" t="s">
        <v>375</v>
      </c>
      <c r="C133" s="42" t="s">
        <v>376</v>
      </c>
      <c r="D133" s="43" t="s">
        <v>377</v>
      </c>
      <c r="E133" s="48"/>
      <c r="F133" s="38"/>
      <c r="G133" s="48"/>
      <c r="H133" s="653"/>
      <c r="I133" s="48"/>
      <c r="J133" s="48"/>
      <c r="K133" s="48"/>
      <c r="L133" s="644" t="str">
        <f t="shared" si="48"/>
        <v>0</v>
      </c>
      <c r="M133" s="47">
        <f t="shared" si="49"/>
        <v>0</v>
      </c>
      <c r="N133" s="648">
        <v>0.0</v>
      </c>
      <c r="O133" s="632">
        <f t="shared" si="50"/>
        <v>0</v>
      </c>
      <c r="P133" s="1"/>
      <c r="Q133" s="1"/>
      <c r="R133" s="1"/>
      <c r="S133" s="1"/>
      <c r="T133" s="1"/>
      <c r="U133" s="1"/>
      <c r="V133" s="1"/>
      <c r="W133" s="1"/>
      <c r="X133" s="1"/>
    </row>
    <row r="134" ht="15.75" customHeight="1">
      <c r="A134" s="48">
        <v>118.0</v>
      </c>
      <c r="B134" s="41" t="s">
        <v>378</v>
      </c>
      <c r="C134" s="42" t="s">
        <v>379</v>
      </c>
      <c r="D134" s="43" t="s">
        <v>380</v>
      </c>
      <c r="E134" s="48"/>
      <c r="F134" s="38"/>
      <c r="G134" s="48"/>
      <c r="H134" s="653"/>
      <c r="I134" s="48"/>
      <c r="J134" s="48"/>
      <c r="K134" s="48"/>
      <c r="L134" s="644" t="str">
        <f t="shared" si="48"/>
        <v>0</v>
      </c>
      <c r="M134" s="47">
        <f t="shared" si="49"/>
        <v>0</v>
      </c>
      <c r="N134" s="648">
        <v>0.0</v>
      </c>
      <c r="O134" s="632">
        <f t="shared" si="50"/>
        <v>0</v>
      </c>
      <c r="P134" s="1"/>
      <c r="Q134" s="1"/>
      <c r="R134" s="1"/>
      <c r="S134" s="1"/>
      <c r="T134" s="1"/>
      <c r="U134" s="1"/>
      <c r="V134" s="1"/>
      <c r="W134" s="1"/>
      <c r="X134" s="1"/>
    </row>
    <row r="135" ht="15.75" customHeight="1">
      <c r="A135" s="20">
        <v>119.0</v>
      </c>
      <c r="B135" s="41" t="s">
        <v>381</v>
      </c>
      <c r="C135" s="42" t="s">
        <v>382</v>
      </c>
      <c r="D135" s="43" t="s">
        <v>383</v>
      </c>
      <c r="E135" s="48"/>
      <c r="F135" s="38"/>
      <c r="G135" s="48"/>
      <c r="H135" s="653"/>
      <c r="I135" s="48"/>
      <c r="J135" s="48"/>
      <c r="K135" s="48"/>
      <c r="L135" s="644" t="str">
        <f t="shared" si="48"/>
        <v>0</v>
      </c>
      <c r="M135" s="47">
        <f t="shared" si="49"/>
        <v>0</v>
      </c>
      <c r="N135" s="648">
        <v>0.0</v>
      </c>
      <c r="O135" s="632">
        <f t="shared" si="50"/>
        <v>0</v>
      </c>
      <c r="P135" s="1"/>
      <c r="Q135" s="1"/>
      <c r="R135" s="1"/>
      <c r="S135" s="1"/>
      <c r="T135" s="1"/>
      <c r="U135" s="1"/>
      <c r="V135" s="1"/>
      <c r="W135" s="1"/>
      <c r="X135" s="1"/>
    </row>
    <row r="136" ht="15.75" customHeight="1">
      <c r="A136" s="48">
        <v>120.0</v>
      </c>
      <c r="B136" s="41" t="s">
        <v>384</v>
      </c>
      <c r="C136" s="42" t="s">
        <v>385</v>
      </c>
      <c r="D136" s="43" t="s">
        <v>386</v>
      </c>
      <c r="E136" s="659">
        <v>4.0</v>
      </c>
      <c r="F136" s="639">
        <f>E136*6/15</f>
        <v>1.6</v>
      </c>
      <c r="G136" s="651">
        <v>7.0</v>
      </c>
      <c r="H136" s="640">
        <f>G136*6/15</f>
        <v>2.8</v>
      </c>
      <c r="I136" s="642">
        <v>1.0</v>
      </c>
      <c r="J136" s="642">
        <v>1.0</v>
      </c>
      <c r="K136" s="643">
        <v>79.0</v>
      </c>
      <c r="L136" s="644" t="str">
        <f t="shared" si="48"/>
        <v>1</v>
      </c>
      <c r="M136" s="47">
        <f t="shared" si="49"/>
        <v>6.4</v>
      </c>
      <c r="N136" s="645">
        <f>Incentive!W134</f>
        <v>2</v>
      </c>
      <c r="O136" s="632">
        <f t="shared" si="50"/>
        <v>8.4</v>
      </c>
      <c r="P136" s="1"/>
      <c r="Q136" s="1"/>
      <c r="R136" s="1"/>
      <c r="S136" s="1"/>
      <c r="T136" s="1"/>
      <c r="U136" s="1"/>
      <c r="V136" s="1"/>
      <c r="W136" s="1"/>
      <c r="X136" s="1"/>
    </row>
    <row r="137" ht="15.75" customHeight="1">
      <c r="A137" s="20">
        <v>121.0</v>
      </c>
      <c r="B137" s="41" t="s">
        <v>387</v>
      </c>
      <c r="C137" s="42" t="s">
        <v>388</v>
      </c>
      <c r="D137" s="43" t="s">
        <v>389</v>
      </c>
      <c r="E137" s="48"/>
      <c r="F137" s="38"/>
      <c r="G137" s="48"/>
      <c r="H137" s="653"/>
      <c r="I137" s="48"/>
      <c r="J137" s="48"/>
      <c r="K137" s="48"/>
      <c r="L137" s="644" t="str">
        <f t="shared" si="48"/>
        <v>0</v>
      </c>
      <c r="M137" s="47">
        <f t="shared" si="49"/>
        <v>0</v>
      </c>
      <c r="N137" s="645" t="str">
        <f>Incentive!W135</f>
        <v/>
      </c>
      <c r="O137" s="632">
        <f t="shared" si="50"/>
        <v>0</v>
      </c>
      <c r="P137" s="1"/>
      <c r="Q137" s="1"/>
      <c r="R137" s="1"/>
      <c r="S137" s="1"/>
      <c r="T137" s="1"/>
      <c r="U137" s="1"/>
      <c r="V137" s="1"/>
      <c r="W137" s="1"/>
      <c r="X137" s="1"/>
    </row>
    <row r="138" ht="15.75" customHeight="1">
      <c r="A138" s="48">
        <v>122.0</v>
      </c>
      <c r="B138" s="41" t="s">
        <v>390</v>
      </c>
      <c r="C138" s="42" t="s">
        <v>391</v>
      </c>
      <c r="D138" s="43" t="s">
        <v>392</v>
      </c>
      <c r="E138" s="659">
        <v>8.0</v>
      </c>
      <c r="F138" s="639">
        <f>E138*6/15</f>
        <v>3.2</v>
      </c>
      <c r="G138" s="651">
        <v>9.0</v>
      </c>
      <c r="H138" s="640">
        <f>G138*6/15</f>
        <v>3.6</v>
      </c>
      <c r="I138" s="660">
        <v>2.0</v>
      </c>
      <c r="J138" s="660">
        <v>2.0</v>
      </c>
      <c r="K138" s="643">
        <v>77.0</v>
      </c>
      <c r="L138" s="644" t="str">
        <f t="shared" si="48"/>
        <v>1</v>
      </c>
      <c r="M138" s="47">
        <f t="shared" si="49"/>
        <v>10.8</v>
      </c>
      <c r="N138" s="645">
        <f>Incentive!W136</f>
        <v>1</v>
      </c>
      <c r="O138" s="632">
        <f t="shared" si="50"/>
        <v>11.8</v>
      </c>
      <c r="P138" s="7"/>
      <c r="Q138" s="7"/>
      <c r="R138" s="7"/>
      <c r="S138" s="7"/>
      <c r="T138" s="7"/>
      <c r="U138" s="7"/>
      <c r="V138" s="7"/>
      <c r="W138" s="7"/>
      <c r="X138" s="7"/>
      <c r="Y138" s="368"/>
      <c r="Z138" s="368"/>
    </row>
    <row r="139" ht="15.75" customHeight="1">
      <c r="A139" s="20">
        <v>123.0</v>
      </c>
      <c r="B139" s="41" t="s">
        <v>393</v>
      </c>
      <c r="C139" s="42" t="s">
        <v>394</v>
      </c>
      <c r="D139" s="43" t="s">
        <v>395</v>
      </c>
      <c r="E139" s="48"/>
      <c r="F139" s="38"/>
      <c r="G139" s="48"/>
      <c r="H139" s="653"/>
      <c r="I139" s="48"/>
      <c r="J139" s="48"/>
      <c r="K139" s="48"/>
      <c r="L139" s="644" t="str">
        <f t="shared" si="48"/>
        <v>0</v>
      </c>
      <c r="M139" s="47">
        <f t="shared" si="49"/>
        <v>0</v>
      </c>
      <c r="N139" s="645" t="str">
        <f>Incentive!W137</f>
        <v/>
      </c>
      <c r="O139" s="632">
        <f t="shared" si="50"/>
        <v>0</v>
      </c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48">
        <v>124.0</v>
      </c>
      <c r="B140" s="41" t="s">
        <v>396</v>
      </c>
      <c r="C140" s="42" t="s">
        <v>397</v>
      </c>
      <c r="D140" s="43" t="s">
        <v>398</v>
      </c>
      <c r="E140" s="48"/>
      <c r="F140" s="38"/>
      <c r="G140" s="48"/>
      <c r="H140" s="653"/>
      <c r="I140" s="48"/>
      <c r="J140" s="48"/>
      <c r="K140" s="48"/>
      <c r="L140" s="644" t="str">
        <f t="shared" si="48"/>
        <v>0</v>
      </c>
      <c r="M140" s="47">
        <f t="shared" si="49"/>
        <v>0</v>
      </c>
      <c r="N140" s="648">
        <v>0.0</v>
      </c>
      <c r="O140" s="632">
        <f t="shared" si="50"/>
        <v>0</v>
      </c>
    </row>
    <row r="141">
      <c r="A141" s="20">
        <v>125.0</v>
      </c>
      <c r="B141" s="41" t="s">
        <v>399</v>
      </c>
      <c r="C141" s="42" t="s">
        <v>400</v>
      </c>
      <c r="D141" s="43" t="s">
        <v>401</v>
      </c>
      <c r="E141" s="659">
        <v>9.0</v>
      </c>
      <c r="F141" s="639">
        <f t="shared" ref="F141:F147" si="57">E141*6/15</f>
        <v>3.6</v>
      </c>
      <c r="G141" s="651">
        <v>12.0</v>
      </c>
      <c r="H141" s="640">
        <f t="shared" ref="H141:H147" si="58">G141*6/15</f>
        <v>4.8</v>
      </c>
      <c r="I141" s="660">
        <v>2.0</v>
      </c>
      <c r="J141" s="660">
        <v>2.0</v>
      </c>
      <c r="K141" s="649">
        <v>86.67</v>
      </c>
      <c r="L141" s="644" t="str">
        <f t="shared" si="48"/>
        <v>2</v>
      </c>
      <c r="M141" s="47">
        <f t="shared" si="49"/>
        <v>12.4</v>
      </c>
      <c r="N141" s="645">
        <f>Incentive!W139</f>
        <v>5</v>
      </c>
      <c r="O141" s="632">
        <f t="shared" si="50"/>
        <v>17.4</v>
      </c>
    </row>
    <row r="142">
      <c r="A142" s="48">
        <v>126.0</v>
      </c>
      <c r="B142" s="41" t="s">
        <v>402</v>
      </c>
      <c r="C142" s="42" t="s">
        <v>403</v>
      </c>
      <c r="D142" s="43" t="s">
        <v>404</v>
      </c>
      <c r="E142" s="659">
        <v>10.0</v>
      </c>
      <c r="F142" s="639">
        <f t="shared" si="57"/>
        <v>4</v>
      </c>
      <c r="G142" s="651">
        <v>13.0</v>
      </c>
      <c r="H142" s="640">
        <f t="shared" si="58"/>
        <v>5.2</v>
      </c>
      <c r="I142" s="660">
        <v>2.0</v>
      </c>
      <c r="J142" s="660">
        <v>2.0</v>
      </c>
      <c r="K142" s="649">
        <v>77.14</v>
      </c>
      <c r="L142" s="644" t="str">
        <f t="shared" si="48"/>
        <v>1</v>
      </c>
      <c r="M142" s="47">
        <f t="shared" si="49"/>
        <v>13.2</v>
      </c>
      <c r="N142" s="645" t="str">
        <f>Incentive!W140</f>
        <v/>
      </c>
      <c r="O142" s="632">
        <f t="shared" si="50"/>
        <v>13.2</v>
      </c>
    </row>
    <row r="143">
      <c r="A143" s="20">
        <v>127.0</v>
      </c>
      <c r="B143" s="41" t="s">
        <v>405</v>
      </c>
      <c r="C143" s="42" t="s">
        <v>406</v>
      </c>
      <c r="D143" s="43" t="s">
        <v>407</v>
      </c>
      <c r="E143" s="659">
        <v>8.0</v>
      </c>
      <c r="F143" s="639">
        <f t="shared" si="57"/>
        <v>3.2</v>
      </c>
      <c r="G143" s="651">
        <v>10.0</v>
      </c>
      <c r="H143" s="640">
        <f t="shared" si="58"/>
        <v>4</v>
      </c>
      <c r="I143" s="660">
        <v>2.0</v>
      </c>
      <c r="J143" s="660">
        <v>2.0</v>
      </c>
      <c r="K143" s="649">
        <v>79.37</v>
      </c>
      <c r="L143" s="644" t="str">
        <f t="shared" si="48"/>
        <v>1</v>
      </c>
      <c r="M143" s="47">
        <f t="shared" si="49"/>
        <v>11.2</v>
      </c>
      <c r="N143" s="645">
        <f>Incentive!W141</f>
        <v>4</v>
      </c>
      <c r="O143" s="632">
        <f t="shared" si="50"/>
        <v>15.2</v>
      </c>
    </row>
    <row r="144">
      <c r="A144" s="48">
        <v>128.0</v>
      </c>
      <c r="B144" s="41" t="s">
        <v>408</v>
      </c>
      <c r="C144" s="42" t="s">
        <v>409</v>
      </c>
      <c r="D144" s="43" t="s">
        <v>410</v>
      </c>
      <c r="E144" s="659">
        <v>6.0</v>
      </c>
      <c r="F144" s="639">
        <f t="shared" si="57"/>
        <v>2.4</v>
      </c>
      <c r="G144" s="651">
        <v>8.0</v>
      </c>
      <c r="H144" s="640">
        <f t="shared" si="58"/>
        <v>3.2</v>
      </c>
      <c r="I144" s="660">
        <v>2.0</v>
      </c>
      <c r="J144" s="660">
        <v>1.5</v>
      </c>
      <c r="K144" s="643">
        <v>78.0</v>
      </c>
      <c r="L144" s="644" t="str">
        <f t="shared" si="48"/>
        <v>1</v>
      </c>
      <c r="M144" s="47">
        <f t="shared" si="49"/>
        <v>9.1</v>
      </c>
      <c r="N144" s="645">
        <f>Incentive!W142</f>
        <v>3</v>
      </c>
      <c r="O144" s="632">
        <f t="shared" si="50"/>
        <v>12.1</v>
      </c>
    </row>
    <row r="145">
      <c r="A145" s="20">
        <v>129.0</v>
      </c>
      <c r="B145" s="41" t="s">
        <v>411</v>
      </c>
      <c r="C145" s="42" t="s">
        <v>412</v>
      </c>
      <c r="D145" s="43" t="s">
        <v>413</v>
      </c>
      <c r="E145" s="659">
        <v>13.0</v>
      </c>
      <c r="F145" s="639">
        <f t="shared" si="57"/>
        <v>5.2</v>
      </c>
      <c r="G145" s="651">
        <v>12.0</v>
      </c>
      <c r="H145" s="640">
        <f t="shared" si="58"/>
        <v>4.8</v>
      </c>
      <c r="I145" s="660">
        <v>2.0</v>
      </c>
      <c r="J145" s="660">
        <v>2.0</v>
      </c>
      <c r="K145" s="643">
        <v>79.0</v>
      </c>
      <c r="L145" s="644" t="str">
        <f t="shared" si="48"/>
        <v>1</v>
      </c>
      <c r="M145" s="47">
        <f t="shared" si="49"/>
        <v>14</v>
      </c>
      <c r="N145" s="645">
        <f>Incentive!W143</f>
        <v>2</v>
      </c>
      <c r="O145" s="632">
        <f t="shared" si="50"/>
        <v>16</v>
      </c>
    </row>
    <row r="146">
      <c r="A146" s="48">
        <v>130.0</v>
      </c>
      <c r="B146" s="41" t="s">
        <v>414</v>
      </c>
      <c r="C146" s="42" t="s">
        <v>415</v>
      </c>
      <c r="D146" s="43" t="s">
        <v>416</v>
      </c>
      <c r="E146" s="659">
        <v>6.0</v>
      </c>
      <c r="F146" s="639">
        <f t="shared" si="57"/>
        <v>2.4</v>
      </c>
      <c r="G146" s="651">
        <v>8.0</v>
      </c>
      <c r="H146" s="640">
        <f t="shared" si="58"/>
        <v>3.2</v>
      </c>
      <c r="I146" s="642">
        <v>2.0</v>
      </c>
      <c r="J146" s="642">
        <v>2.0</v>
      </c>
      <c r="K146" s="643">
        <v>77.0</v>
      </c>
      <c r="L146" s="644" t="str">
        <f t="shared" si="48"/>
        <v>1</v>
      </c>
      <c r="M146" s="47">
        <f t="shared" si="49"/>
        <v>9.6</v>
      </c>
      <c r="N146" s="645">
        <f>Incentive!W144</f>
        <v>4</v>
      </c>
      <c r="O146" s="632">
        <f t="shared" si="50"/>
        <v>13.6</v>
      </c>
    </row>
    <row r="147">
      <c r="A147" s="20">
        <v>131.0</v>
      </c>
      <c r="B147" s="41" t="s">
        <v>417</v>
      </c>
      <c r="C147" s="42" t="s">
        <v>418</v>
      </c>
      <c r="D147" s="43" t="s">
        <v>419</v>
      </c>
      <c r="E147" s="659">
        <v>8.0</v>
      </c>
      <c r="F147" s="639">
        <f t="shared" si="57"/>
        <v>3.2</v>
      </c>
      <c r="G147" s="651">
        <v>8.0</v>
      </c>
      <c r="H147" s="640">
        <f t="shared" si="58"/>
        <v>3.2</v>
      </c>
      <c r="I147" s="660">
        <v>2.0</v>
      </c>
      <c r="J147" s="660">
        <v>2.0</v>
      </c>
      <c r="K147" s="649">
        <v>79.05</v>
      </c>
      <c r="L147" s="644" t="str">
        <f t="shared" si="48"/>
        <v>1</v>
      </c>
      <c r="M147" s="47">
        <f t="shared" si="49"/>
        <v>10.4</v>
      </c>
      <c r="N147" s="645">
        <f>Incentive!W145</f>
        <v>5</v>
      </c>
      <c r="O147" s="632">
        <f t="shared" si="50"/>
        <v>15.4</v>
      </c>
    </row>
    <row r="148">
      <c r="A148" s="48">
        <v>132.0</v>
      </c>
      <c r="B148" s="41" t="s">
        <v>420</v>
      </c>
      <c r="C148" s="42" t="s">
        <v>421</v>
      </c>
      <c r="D148" s="43" t="s">
        <v>422</v>
      </c>
      <c r="E148" s="37"/>
      <c r="F148" s="38"/>
      <c r="G148" s="37"/>
      <c r="H148" s="653"/>
      <c r="I148" s="37"/>
      <c r="J148" s="37"/>
      <c r="K148" s="37"/>
      <c r="L148" s="644" t="str">
        <f t="shared" si="48"/>
        <v>0</v>
      </c>
      <c r="M148" s="47">
        <f t="shared" si="49"/>
        <v>0</v>
      </c>
      <c r="N148" s="648">
        <v>0.0</v>
      </c>
      <c r="O148" s="632">
        <f t="shared" si="50"/>
        <v>0</v>
      </c>
    </row>
    <row r="149">
      <c r="A149" s="20">
        <v>133.0</v>
      </c>
      <c r="B149" s="41" t="s">
        <v>423</v>
      </c>
      <c r="C149" s="42" t="s">
        <v>424</v>
      </c>
      <c r="D149" s="43" t="s">
        <v>425</v>
      </c>
      <c r="E149" s="662"/>
      <c r="F149" s="663"/>
      <c r="G149" s="662"/>
      <c r="H149" s="664"/>
      <c r="I149" s="662"/>
      <c r="J149" s="662"/>
      <c r="K149" s="662"/>
      <c r="L149" s="644" t="str">
        <f t="shared" si="48"/>
        <v>0</v>
      </c>
      <c r="M149" s="47">
        <f t="shared" si="49"/>
        <v>0</v>
      </c>
      <c r="N149" s="648">
        <v>0.0</v>
      </c>
      <c r="O149" s="632">
        <f t="shared" si="50"/>
        <v>0</v>
      </c>
    </row>
    <row r="150">
      <c r="A150" s="48">
        <v>134.0</v>
      </c>
      <c r="B150" s="41" t="s">
        <v>426</v>
      </c>
      <c r="C150" s="42" t="s">
        <v>427</v>
      </c>
      <c r="D150" s="43" t="s">
        <v>428</v>
      </c>
      <c r="E150" s="662"/>
      <c r="F150" s="663"/>
      <c r="G150" s="662"/>
      <c r="H150" s="664"/>
      <c r="I150" s="662"/>
      <c r="J150" s="662"/>
      <c r="K150" s="662"/>
      <c r="L150" s="644" t="str">
        <f t="shared" si="48"/>
        <v>0</v>
      </c>
      <c r="M150" s="47">
        <f t="shared" si="49"/>
        <v>0</v>
      </c>
      <c r="N150" s="645">
        <f>Incentive!W148</f>
        <v>3</v>
      </c>
      <c r="O150" s="632">
        <f t="shared" si="50"/>
        <v>3</v>
      </c>
    </row>
    <row r="151">
      <c r="A151" s="20">
        <v>135.0</v>
      </c>
      <c r="B151" s="41" t="s">
        <v>429</v>
      </c>
      <c r="C151" s="42" t="s">
        <v>430</v>
      </c>
      <c r="D151" s="43" t="s">
        <v>431</v>
      </c>
      <c r="E151" s="659">
        <v>9.0</v>
      </c>
      <c r="F151" s="639">
        <f>E151*6/15</f>
        <v>3.6</v>
      </c>
      <c r="G151" s="651">
        <v>13.0</v>
      </c>
      <c r="H151" s="640">
        <f>G151*6/15</f>
        <v>5.2</v>
      </c>
      <c r="I151" s="660">
        <v>2.0</v>
      </c>
      <c r="J151" s="660">
        <v>2.0</v>
      </c>
      <c r="K151" s="643">
        <v>80.0</v>
      </c>
      <c r="L151" s="644" t="str">
        <f t="shared" si="48"/>
        <v>1</v>
      </c>
      <c r="M151" s="47">
        <f t="shared" si="49"/>
        <v>12.8</v>
      </c>
      <c r="N151" s="645">
        <f>Incentive!W149</f>
        <v>3</v>
      </c>
      <c r="O151" s="632">
        <f t="shared" si="50"/>
        <v>15.8</v>
      </c>
    </row>
    <row r="152">
      <c r="A152" s="48">
        <v>136.0</v>
      </c>
      <c r="B152" s="41" t="s">
        <v>432</v>
      </c>
      <c r="C152" s="42" t="s">
        <v>433</v>
      </c>
      <c r="D152" s="43" t="s">
        <v>434</v>
      </c>
      <c r="E152" s="662"/>
      <c r="F152" s="663"/>
      <c r="G152" s="662"/>
      <c r="H152" s="664"/>
      <c r="I152" s="662"/>
      <c r="J152" s="662"/>
      <c r="K152" s="662"/>
      <c r="L152" s="644" t="str">
        <f t="shared" si="48"/>
        <v>0</v>
      </c>
      <c r="M152" s="47">
        <f t="shared" si="49"/>
        <v>0</v>
      </c>
      <c r="N152" s="648">
        <v>0.0</v>
      </c>
      <c r="O152" s="632">
        <f t="shared" si="50"/>
        <v>0</v>
      </c>
    </row>
    <row r="153">
      <c r="A153" s="20">
        <v>137.0</v>
      </c>
      <c r="B153" s="41" t="s">
        <v>435</v>
      </c>
      <c r="C153" s="42" t="s">
        <v>436</v>
      </c>
      <c r="D153" s="43" t="s">
        <v>437</v>
      </c>
      <c r="E153" s="665"/>
      <c r="F153" s="666"/>
      <c r="G153" s="665"/>
      <c r="H153" s="667"/>
      <c r="I153" s="668"/>
      <c r="J153" s="665"/>
      <c r="K153" s="665"/>
      <c r="L153" s="644" t="str">
        <f t="shared" si="48"/>
        <v>0</v>
      </c>
      <c r="M153" s="47">
        <f t="shared" si="49"/>
        <v>0</v>
      </c>
      <c r="N153" s="648">
        <v>0.0</v>
      </c>
      <c r="O153" s="632">
        <f t="shared" si="50"/>
        <v>0</v>
      </c>
    </row>
    <row r="154">
      <c r="A154" s="48">
        <v>138.0</v>
      </c>
      <c r="B154" s="41" t="s">
        <v>438</v>
      </c>
      <c r="C154" s="42" t="s">
        <v>439</v>
      </c>
      <c r="D154" s="43" t="s">
        <v>440</v>
      </c>
      <c r="E154" s="662"/>
      <c r="F154" s="663"/>
      <c r="G154" s="662"/>
      <c r="H154" s="664"/>
      <c r="I154" s="662"/>
      <c r="J154" s="662"/>
      <c r="K154" s="662"/>
      <c r="L154" s="644" t="str">
        <f t="shared" si="48"/>
        <v>0</v>
      </c>
      <c r="M154" s="47">
        <f t="shared" si="49"/>
        <v>0</v>
      </c>
      <c r="N154" s="648">
        <v>0.0</v>
      </c>
      <c r="O154" s="632">
        <f t="shared" si="50"/>
        <v>0</v>
      </c>
    </row>
    <row r="155">
      <c r="A155" s="20">
        <v>139.0</v>
      </c>
      <c r="B155" s="41" t="s">
        <v>441</v>
      </c>
      <c r="C155" s="42" t="s">
        <v>442</v>
      </c>
      <c r="D155" s="43" t="s">
        <v>443</v>
      </c>
      <c r="E155" s="659">
        <v>10.0</v>
      </c>
      <c r="F155" s="639">
        <f>E155*6/15</f>
        <v>4</v>
      </c>
      <c r="G155" s="669">
        <v>7.0</v>
      </c>
      <c r="H155" s="640">
        <f>G155*6/15</f>
        <v>2.8</v>
      </c>
      <c r="I155" s="670">
        <v>2.0</v>
      </c>
      <c r="J155" s="670">
        <v>2.0</v>
      </c>
      <c r="K155" s="643">
        <v>77.0</v>
      </c>
      <c r="L155" s="644" t="str">
        <f t="shared" si="48"/>
        <v>1</v>
      </c>
      <c r="M155" s="47">
        <f t="shared" si="49"/>
        <v>10.8</v>
      </c>
      <c r="N155" s="645">
        <f>Incentive!W153</f>
        <v>3</v>
      </c>
      <c r="O155" s="632">
        <f t="shared" si="50"/>
        <v>13.8</v>
      </c>
    </row>
    <row r="156">
      <c r="A156" s="48">
        <v>140.0</v>
      </c>
      <c r="B156" s="41" t="s">
        <v>444</v>
      </c>
      <c r="C156" s="42" t="s">
        <v>445</v>
      </c>
      <c r="D156" s="43" t="s">
        <v>446</v>
      </c>
      <c r="E156" s="37"/>
      <c r="F156" s="38"/>
      <c r="G156" s="37"/>
      <c r="H156" s="653"/>
      <c r="I156" s="37"/>
      <c r="J156" s="37"/>
      <c r="K156" s="37"/>
      <c r="L156" s="644" t="str">
        <f t="shared" si="48"/>
        <v>0</v>
      </c>
      <c r="M156" s="47">
        <f t="shared" si="49"/>
        <v>0</v>
      </c>
      <c r="N156" s="648">
        <v>0.0</v>
      </c>
      <c r="O156" s="632">
        <f t="shared" si="50"/>
        <v>0</v>
      </c>
    </row>
    <row r="157">
      <c r="A157" s="20">
        <v>141.0</v>
      </c>
      <c r="B157" s="41" t="s">
        <v>447</v>
      </c>
      <c r="C157" s="42" t="s">
        <v>448</v>
      </c>
      <c r="D157" s="43" t="s">
        <v>449</v>
      </c>
      <c r="E157" s="659">
        <v>7.0</v>
      </c>
      <c r="F157" s="639">
        <f>E157*6/15</f>
        <v>2.8</v>
      </c>
      <c r="G157" s="669">
        <v>8.0</v>
      </c>
      <c r="H157" s="640">
        <f>G157*6/15</f>
        <v>3.2</v>
      </c>
      <c r="I157" s="670">
        <v>2.0</v>
      </c>
      <c r="J157" s="670">
        <v>2.0</v>
      </c>
      <c r="K157" s="643">
        <v>79.0</v>
      </c>
      <c r="L157" s="644" t="str">
        <f t="shared" si="48"/>
        <v>1</v>
      </c>
      <c r="M157" s="47">
        <f t="shared" si="49"/>
        <v>10</v>
      </c>
      <c r="N157" s="645">
        <f>Incentive!W155</f>
        <v>3</v>
      </c>
      <c r="O157" s="632">
        <f t="shared" si="50"/>
        <v>13</v>
      </c>
    </row>
    <row r="158">
      <c r="A158" s="48">
        <v>142.0</v>
      </c>
      <c r="B158" s="41" t="s">
        <v>450</v>
      </c>
      <c r="C158" s="42" t="s">
        <v>451</v>
      </c>
      <c r="D158" s="43" t="s">
        <v>452</v>
      </c>
      <c r="E158" s="37"/>
      <c r="F158" s="38"/>
      <c r="G158" s="37"/>
      <c r="H158" s="653"/>
      <c r="I158" s="37"/>
      <c r="J158" s="37"/>
      <c r="K158" s="37"/>
      <c r="L158" s="644" t="str">
        <f t="shared" si="48"/>
        <v>0</v>
      </c>
      <c r="M158" s="47">
        <f t="shared" si="49"/>
        <v>0</v>
      </c>
      <c r="N158" s="648">
        <v>0.0</v>
      </c>
      <c r="O158" s="632">
        <f t="shared" si="50"/>
        <v>0</v>
      </c>
    </row>
    <row r="159">
      <c r="A159" s="20">
        <v>143.0</v>
      </c>
      <c r="B159" s="41" t="s">
        <v>453</v>
      </c>
      <c r="C159" s="42" t="s">
        <v>454</v>
      </c>
      <c r="D159" s="43" t="s">
        <v>455</v>
      </c>
      <c r="E159" s="37"/>
      <c r="F159" s="38"/>
      <c r="G159" s="37"/>
      <c r="H159" s="653"/>
      <c r="I159" s="37"/>
      <c r="J159" s="37"/>
      <c r="K159" s="37"/>
      <c r="L159" s="644" t="str">
        <f t="shared" si="48"/>
        <v>0</v>
      </c>
      <c r="M159" s="47">
        <f t="shared" si="49"/>
        <v>0</v>
      </c>
      <c r="N159" s="648">
        <v>0.0</v>
      </c>
      <c r="O159" s="632">
        <f t="shared" si="50"/>
        <v>0</v>
      </c>
    </row>
    <row r="160">
      <c r="A160" s="48">
        <v>144.0</v>
      </c>
      <c r="B160" s="41" t="s">
        <v>456</v>
      </c>
      <c r="C160" s="42" t="s">
        <v>457</v>
      </c>
      <c r="D160" s="43" t="s">
        <v>458</v>
      </c>
      <c r="E160" s="37"/>
      <c r="F160" s="38"/>
      <c r="G160" s="37"/>
      <c r="H160" s="653"/>
      <c r="I160" s="37"/>
      <c r="J160" s="37"/>
      <c r="K160" s="37"/>
      <c r="L160" s="644" t="str">
        <f t="shared" si="48"/>
        <v>0</v>
      </c>
      <c r="M160" s="47">
        <f t="shared" si="49"/>
        <v>0</v>
      </c>
      <c r="N160" s="648">
        <v>0.0</v>
      </c>
      <c r="O160" s="632">
        <f t="shared" si="50"/>
        <v>0</v>
      </c>
    </row>
    <row r="161" ht="15.75" customHeight="1">
      <c r="A161" s="20">
        <v>145.0</v>
      </c>
      <c r="B161" s="41" t="s">
        <v>459</v>
      </c>
      <c r="C161" s="42" t="s">
        <v>460</v>
      </c>
      <c r="D161" s="43" t="s">
        <v>461</v>
      </c>
      <c r="E161" s="37"/>
      <c r="F161" s="38"/>
      <c r="G161" s="37"/>
      <c r="H161" s="653"/>
      <c r="I161" s="37"/>
      <c r="J161" s="37"/>
      <c r="K161" s="37"/>
      <c r="L161" s="644" t="str">
        <f t="shared" si="48"/>
        <v>0</v>
      </c>
      <c r="M161" s="47">
        <f t="shared" si="49"/>
        <v>0</v>
      </c>
      <c r="N161" s="648">
        <v>0.0</v>
      </c>
      <c r="O161" s="632">
        <f t="shared" si="50"/>
        <v>0</v>
      </c>
      <c r="P161" s="56"/>
      <c r="Q161" s="56"/>
      <c r="R161" s="56"/>
      <c r="S161" s="56"/>
      <c r="T161" s="56"/>
      <c r="U161" s="56"/>
      <c r="V161" s="56"/>
      <c r="W161" s="56"/>
      <c r="X161" s="56"/>
      <c r="Y161" s="223"/>
      <c r="Z161" s="223"/>
    </row>
    <row r="162" ht="15.75" customHeight="1">
      <c r="A162" s="48">
        <v>146.0</v>
      </c>
      <c r="B162" s="41" t="s">
        <v>462</v>
      </c>
      <c r="C162" s="42" t="s">
        <v>463</v>
      </c>
      <c r="D162" s="43" t="s">
        <v>464</v>
      </c>
      <c r="E162" s="37"/>
      <c r="F162" s="38"/>
      <c r="G162" s="37"/>
      <c r="H162" s="653"/>
      <c r="I162" s="37"/>
      <c r="J162" s="37"/>
      <c r="K162" s="37"/>
      <c r="L162" s="644" t="str">
        <f t="shared" si="48"/>
        <v>0</v>
      </c>
      <c r="M162" s="47">
        <f t="shared" si="49"/>
        <v>0</v>
      </c>
      <c r="N162" s="648">
        <v>0.0</v>
      </c>
      <c r="O162" s="632">
        <f t="shared" si="50"/>
        <v>0</v>
      </c>
      <c r="P162" s="56"/>
      <c r="Q162" s="56"/>
      <c r="R162" s="56"/>
      <c r="S162" s="56"/>
      <c r="T162" s="56"/>
      <c r="U162" s="56"/>
      <c r="V162" s="56"/>
      <c r="W162" s="56"/>
      <c r="X162" s="56"/>
      <c r="Y162" s="223"/>
      <c r="Z162" s="223"/>
    </row>
    <row r="163" ht="15.75" customHeight="1">
      <c r="A163" s="20">
        <v>147.0</v>
      </c>
      <c r="B163" s="41" t="s">
        <v>465</v>
      </c>
      <c r="C163" s="42" t="s">
        <v>466</v>
      </c>
      <c r="D163" s="43" t="s">
        <v>467</v>
      </c>
      <c r="E163" s="37"/>
      <c r="F163" s="38"/>
      <c r="G163" s="37"/>
      <c r="H163" s="653"/>
      <c r="I163" s="37"/>
      <c r="J163" s="37"/>
      <c r="K163" s="37"/>
      <c r="L163" s="644" t="str">
        <f t="shared" si="48"/>
        <v>0</v>
      </c>
      <c r="M163" s="47">
        <f t="shared" si="49"/>
        <v>0</v>
      </c>
      <c r="N163" s="645" t="str">
        <f>Incentive!W161</f>
        <v/>
      </c>
      <c r="O163" s="632">
        <f t="shared" si="50"/>
        <v>0</v>
      </c>
      <c r="P163" s="56"/>
      <c r="Q163" s="56"/>
      <c r="R163" s="56"/>
      <c r="S163" s="56"/>
      <c r="T163" s="56"/>
      <c r="U163" s="56"/>
      <c r="V163" s="56"/>
      <c r="W163" s="56"/>
      <c r="X163" s="56"/>
      <c r="Y163" s="223"/>
      <c r="Z163" s="223"/>
    </row>
    <row r="164" ht="15.75" customHeight="1">
      <c r="A164" s="48">
        <v>148.0</v>
      </c>
      <c r="B164" s="41" t="s">
        <v>468</v>
      </c>
      <c r="C164" s="42" t="s">
        <v>469</v>
      </c>
      <c r="D164" s="43" t="s">
        <v>470</v>
      </c>
      <c r="E164" s="37"/>
      <c r="F164" s="38"/>
      <c r="G164" s="37"/>
      <c r="H164" s="653"/>
      <c r="I164" s="37"/>
      <c r="J164" s="37"/>
      <c r="K164" s="37"/>
      <c r="L164" s="644" t="str">
        <f t="shared" si="48"/>
        <v>0</v>
      </c>
      <c r="M164" s="47">
        <f t="shared" si="49"/>
        <v>0</v>
      </c>
      <c r="N164" s="648">
        <v>0.0</v>
      </c>
      <c r="O164" s="632">
        <f t="shared" si="50"/>
        <v>0</v>
      </c>
      <c r="P164" s="56"/>
      <c r="Q164" s="56"/>
      <c r="R164" s="56"/>
      <c r="S164" s="56"/>
      <c r="T164" s="56"/>
      <c r="U164" s="56"/>
      <c r="V164" s="56"/>
      <c r="W164" s="56"/>
      <c r="X164" s="56"/>
      <c r="Y164" s="223"/>
      <c r="Z164" s="223"/>
    </row>
    <row r="165" ht="15.75" customHeight="1">
      <c r="A165" s="20">
        <v>149.0</v>
      </c>
      <c r="B165" s="41" t="s">
        <v>471</v>
      </c>
      <c r="C165" s="42" t="s">
        <v>472</v>
      </c>
      <c r="D165" s="43" t="s">
        <v>473</v>
      </c>
      <c r="E165" s="37"/>
      <c r="F165" s="38"/>
      <c r="G165" s="37"/>
      <c r="H165" s="653"/>
      <c r="I165" s="37"/>
      <c r="J165" s="37"/>
      <c r="K165" s="37"/>
      <c r="L165" s="644" t="str">
        <f t="shared" si="48"/>
        <v>0</v>
      </c>
      <c r="M165" s="47">
        <f t="shared" si="49"/>
        <v>0</v>
      </c>
      <c r="N165" s="648">
        <v>0.0</v>
      </c>
      <c r="O165" s="632">
        <f t="shared" si="50"/>
        <v>0</v>
      </c>
      <c r="P165" s="56"/>
      <c r="Q165" s="56"/>
      <c r="R165" s="56"/>
      <c r="S165" s="56"/>
      <c r="T165" s="56"/>
      <c r="U165" s="56"/>
      <c r="V165" s="56"/>
      <c r="W165" s="56"/>
      <c r="X165" s="56"/>
      <c r="Y165" s="223"/>
      <c r="Z165" s="223"/>
    </row>
    <row r="166" ht="15.75" customHeight="1">
      <c r="A166" s="48">
        <v>150.0</v>
      </c>
      <c r="B166" s="41" t="s">
        <v>474</v>
      </c>
      <c r="C166" s="42" t="s">
        <v>475</v>
      </c>
      <c r="D166" s="43" t="s">
        <v>476</v>
      </c>
      <c r="E166" s="37"/>
      <c r="F166" s="38"/>
      <c r="G166" s="37"/>
      <c r="H166" s="653"/>
      <c r="I166" s="37"/>
      <c r="J166" s="37"/>
      <c r="K166" s="37"/>
      <c r="L166" s="644" t="str">
        <f t="shared" si="48"/>
        <v>0</v>
      </c>
      <c r="M166" s="47">
        <f t="shared" si="49"/>
        <v>0</v>
      </c>
      <c r="N166" s="648">
        <v>0.0</v>
      </c>
      <c r="O166" s="632">
        <f t="shared" si="50"/>
        <v>0</v>
      </c>
      <c r="P166" s="56"/>
      <c r="Q166" s="56"/>
      <c r="R166" s="56"/>
      <c r="S166" s="56"/>
      <c r="T166" s="56"/>
      <c r="U166" s="56"/>
      <c r="V166" s="56"/>
      <c r="W166" s="56"/>
      <c r="X166" s="56"/>
      <c r="Y166" s="223"/>
      <c r="Z166" s="223"/>
    </row>
    <row r="167" ht="15.75" customHeight="1">
      <c r="A167" s="20">
        <v>151.0</v>
      </c>
      <c r="B167" s="41" t="s">
        <v>477</v>
      </c>
      <c r="C167" s="42" t="s">
        <v>478</v>
      </c>
      <c r="D167" s="43" t="s">
        <v>479</v>
      </c>
      <c r="E167" s="37"/>
      <c r="F167" s="38"/>
      <c r="G167" s="37"/>
      <c r="H167" s="653"/>
      <c r="I167" s="37"/>
      <c r="J167" s="37"/>
      <c r="K167" s="37"/>
      <c r="L167" s="644" t="str">
        <f t="shared" si="48"/>
        <v>0</v>
      </c>
      <c r="M167" s="47">
        <f t="shared" si="49"/>
        <v>0</v>
      </c>
      <c r="N167" s="648">
        <v>0.0</v>
      </c>
      <c r="O167" s="632">
        <f t="shared" si="50"/>
        <v>0</v>
      </c>
      <c r="P167" s="56"/>
      <c r="Q167" s="56"/>
      <c r="R167" s="56"/>
      <c r="S167" s="56"/>
      <c r="T167" s="56"/>
      <c r="U167" s="56"/>
      <c r="V167" s="56"/>
      <c r="W167" s="56"/>
      <c r="X167" s="56"/>
      <c r="Y167" s="223"/>
      <c r="Z167" s="223"/>
    </row>
    <row r="168" ht="15.75" customHeight="1">
      <c r="A168" s="48">
        <v>152.0</v>
      </c>
      <c r="B168" s="41" t="s">
        <v>480</v>
      </c>
      <c r="C168" s="42" t="s">
        <v>481</v>
      </c>
      <c r="D168" s="43" t="s">
        <v>482</v>
      </c>
      <c r="E168" s="37"/>
      <c r="F168" s="38"/>
      <c r="G168" s="37"/>
      <c r="H168" s="653"/>
      <c r="I168" s="37"/>
      <c r="J168" s="37"/>
      <c r="K168" s="37"/>
      <c r="L168" s="644" t="str">
        <f t="shared" si="48"/>
        <v>0</v>
      </c>
      <c r="M168" s="47">
        <f t="shared" si="49"/>
        <v>0</v>
      </c>
      <c r="N168" s="648">
        <v>0.0</v>
      </c>
      <c r="O168" s="632">
        <f t="shared" si="50"/>
        <v>0</v>
      </c>
      <c r="P168" s="56"/>
      <c r="Q168" s="56"/>
      <c r="R168" s="56"/>
      <c r="S168" s="56"/>
      <c r="T168" s="56"/>
      <c r="U168" s="56"/>
      <c r="V168" s="56"/>
      <c r="W168" s="56"/>
      <c r="X168" s="56"/>
      <c r="Y168" s="223"/>
      <c r="Z168" s="223"/>
    </row>
    <row r="169" ht="15.75" customHeight="1">
      <c r="A169" s="20">
        <v>153.0</v>
      </c>
      <c r="B169" s="41" t="s">
        <v>483</v>
      </c>
      <c r="C169" s="42" t="s">
        <v>484</v>
      </c>
      <c r="D169" s="43" t="s">
        <v>485</v>
      </c>
      <c r="E169" s="669" t="s">
        <v>809</v>
      </c>
      <c r="F169" s="639">
        <v>0.0</v>
      </c>
      <c r="G169" s="669" t="s">
        <v>809</v>
      </c>
      <c r="H169" s="640">
        <v>0.0</v>
      </c>
      <c r="I169" s="642">
        <v>2.0</v>
      </c>
      <c r="J169" s="642">
        <v>2.0</v>
      </c>
      <c r="K169" s="643">
        <v>80.0</v>
      </c>
      <c r="L169" s="644" t="str">
        <f t="shared" si="48"/>
        <v>1</v>
      </c>
      <c r="M169" s="47">
        <f t="shared" si="49"/>
        <v>4</v>
      </c>
      <c r="N169" s="645">
        <f>Incentive!W167</f>
        <v>5</v>
      </c>
      <c r="O169" s="632">
        <f t="shared" si="50"/>
        <v>9</v>
      </c>
      <c r="P169" s="56"/>
      <c r="Q169" s="56"/>
      <c r="R169" s="56"/>
      <c r="S169" s="56"/>
      <c r="T169" s="56"/>
      <c r="U169" s="56"/>
      <c r="V169" s="56"/>
      <c r="W169" s="56"/>
      <c r="X169" s="56"/>
      <c r="Y169" s="223"/>
      <c r="Z169" s="223"/>
    </row>
    <row r="170" ht="15.75" customHeight="1">
      <c r="A170" s="48">
        <v>154.0</v>
      </c>
      <c r="B170" s="41" t="s">
        <v>486</v>
      </c>
      <c r="C170" s="42" t="s">
        <v>487</v>
      </c>
      <c r="D170" s="43" t="s">
        <v>488</v>
      </c>
      <c r="E170" s="37"/>
      <c r="F170" s="38"/>
      <c r="G170" s="37"/>
      <c r="H170" s="653"/>
      <c r="I170" s="37"/>
      <c r="J170" s="37"/>
      <c r="K170" s="37"/>
      <c r="L170" s="644" t="str">
        <f t="shared" si="48"/>
        <v>0</v>
      </c>
      <c r="M170" s="47">
        <f t="shared" si="49"/>
        <v>0</v>
      </c>
      <c r="N170" s="648">
        <v>0.0</v>
      </c>
      <c r="O170" s="632">
        <f t="shared" si="50"/>
        <v>0</v>
      </c>
      <c r="P170" s="56"/>
      <c r="Q170" s="56"/>
      <c r="R170" s="56"/>
      <c r="S170" s="56"/>
      <c r="T170" s="56"/>
      <c r="U170" s="56"/>
      <c r="V170" s="56"/>
      <c r="W170" s="56"/>
      <c r="X170" s="56"/>
      <c r="Y170" s="223"/>
      <c r="Z170" s="223"/>
    </row>
    <row r="171" ht="15.75" customHeight="1">
      <c r="A171" s="20">
        <v>155.0</v>
      </c>
      <c r="B171" s="41" t="s">
        <v>489</v>
      </c>
      <c r="C171" s="42" t="s">
        <v>490</v>
      </c>
      <c r="D171" s="43" t="s">
        <v>491</v>
      </c>
      <c r="E171" s="37"/>
      <c r="F171" s="38"/>
      <c r="G171" s="37"/>
      <c r="H171" s="653"/>
      <c r="I171" s="37"/>
      <c r="J171" s="37"/>
      <c r="K171" s="37"/>
      <c r="L171" s="644" t="str">
        <f t="shared" si="48"/>
        <v>0</v>
      </c>
      <c r="M171" s="47">
        <f t="shared" si="49"/>
        <v>0</v>
      </c>
      <c r="N171" s="648">
        <v>0.0</v>
      </c>
      <c r="O171" s="632">
        <f t="shared" si="50"/>
        <v>0</v>
      </c>
      <c r="P171" s="56"/>
      <c r="Q171" s="56"/>
      <c r="R171" s="56"/>
      <c r="S171" s="56"/>
      <c r="T171" s="56"/>
      <c r="U171" s="56"/>
      <c r="V171" s="56"/>
      <c r="W171" s="56"/>
      <c r="X171" s="56"/>
      <c r="Y171" s="223"/>
      <c r="Z171" s="223"/>
    </row>
    <row r="172" ht="15.75" customHeight="1">
      <c r="A172" s="48">
        <v>156.0</v>
      </c>
      <c r="B172" s="41" t="s">
        <v>492</v>
      </c>
      <c r="C172" s="42" t="s">
        <v>493</v>
      </c>
      <c r="D172" s="43" t="s">
        <v>494</v>
      </c>
      <c r="E172" s="37"/>
      <c r="F172" s="38"/>
      <c r="G172" s="37"/>
      <c r="H172" s="653"/>
      <c r="I172" s="37"/>
      <c r="J172" s="37"/>
      <c r="K172" s="37"/>
      <c r="L172" s="644" t="str">
        <f t="shared" si="48"/>
        <v>0</v>
      </c>
      <c r="M172" s="47">
        <f t="shared" si="49"/>
        <v>0</v>
      </c>
      <c r="N172" s="648">
        <v>0.0</v>
      </c>
      <c r="O172" s="632">
        <f t="shared" si="50"/>
        <v>0</v>
      </c>
      <c r="P172" s="56"/>
      <c r="Q172" s="56"/>
      <c r="R172" s="56"/>
      <c r="S172" s="56"/>
      <c r="T172" s="56"/>
      <c r="U172" s="56"/>
      <c r="V172" s="56"/>
      <c r="W172" s="56"/>
      <c r="X172" s="56"/>
      <c r="Y172" s="223"/>
      <c r="Z172" s="223"/>
    </row>
    <row r="173" ht="15.75" customHeight="1">
      <c r="A173" s="20">
        <v>157.0</v>
      </c>
      <c r="B173" s="41" t="s">
        <v>495</v>
      </c>
      <c r="C173" s="42" t="s">
        <v>496</v>
      </c>
      <c r="D173" s="43" t="s">
        <v>497</v>
      </c>
      <c r="E173" s="659">
        <v>6.0</v>
      </c>
      <c r="F173" s="639">
        <f t="shared" ref="F173:F174" si="59">E173*6/15</f>
        <v>2.4</v>
      </c>
      <c r="G173" s="669">
        <v>3.0</v>
      </c>
      <c r="H173" s="640">
        <f t="shared" ref="H173:H174" si="60">G173*6/15</f>
        <v>1.2</v>
      </c>
      <c r="I173" s="671">
        <v>2.0</v>
      </c>
      <c r="J173" s="671">
        <v>2.0</v>
      </c>
      <c r="K173" s="658">
        <v>77.0</v>
      </c>
      <c r="L173" s="644" t="str">
        <f t="shared" si="48"/>
        <v>1</v>
      </c>
      <c r="M173" s="47">
        <f t="shared" si="49"/>
        <v>7.6</v>
      </c>
      <c r="N173" s="645">
        <f>Incentive!W171</f>
        <v>3</v>
      </c>
      <c r="O173" s="632">
        <f t="shared" si="50"/>
        <v>10.6</v>
      </c>
      <c r="P173" s="56"/>
      <c r="Q173" s="56"/>
      <c r="R173" s="56"/>
      <c r="S173" s="56"/>
      <c r="T173" s="56"/>
      <c r="U173" s="56"/>
      <c r="V173" s="56"/>
      <c r="W173" s="56"/>
      <c r="X173" s="56"/>
      <c r="Y173" s="223"/>
      <c r="Z173" s="223"/>
    </row>
    <row r="174" ht="15.75" customHeight="1">
      <c r="A174" s="48">
        <v>158.0</v>
      </c>
      <c r="B174" s="41" t="s">
        <v>498</v>
      </c>
      <c r="C174" s="42" t="s">
        <v>499</v>
      </c>
      <c r="D174" s="43" t="s">
        <v>500</v>
      </c>
      <c r="E174" s="659">
        <v>5.0</v>
      </c>
      <c r="F174" s="639">
        <f t="shared" si="59"/>
        <v>2</v>
      </c>
      <c r="G174" s="669">
        <v>2.0</v>
      </c>
      <c r="H174" s="640">
        <f t="shared" si="60"/>
        <v>0.8</v>
      </c>
      <c r="I174" s="671">
        <v>2.0</v>
      </c>
      <c r="J174" s="671">
        <v>2.0</v>
      </c>
      <c r="K174" s="658">
        <v>76.0</v>
      </c>
      <c r="L174" s="644" t="str">
        <f t="shared" si="48"/>
        <v>1</v>
      </c>
      <c r="M174" s="47">
        <f t="shared" si="49"/>
        <v>6.8</v>
      </c>
      <c r="N174" s="645">
        <f>Incentive!W172</f>
        <v>3</v>
      </c>
      <c r="O174" s="632">
        <f t="shared" si="50"/>
        <v>9.8</v>
      </c>
      <c r="P174" s="56"/>
      <c r="Q174" s="56"/>
      <c r="R174" s="56"/>
      <c r="S174" s="56"/>
      <c r="T174" s="56"/>
      <c r="U174" s="56"/>
      <c r="V174" s="56"/>
      <c r="W174" s="56"/>
      <c r="X174" s="56"/>
      <c r="Y174" s="223"/>
      <c r="Z174" s="223"/>
    </row>
    <row r="175" ht="15.75" customHeight="1">
      <c r="A175" s="20">
        <v>159.0</v>
      </c>
      <c r="B175" s="41" t="s">
        <v>501</v>
      </c>
      <c r="C175" s="42" t="s">
        <v>502</v>
      </c>
      <c r="D175" s="43" t="s">
        <v>503</v>
      </c>
      <c r="E175" s="37"/>
      <c r="F175" s="639"/>
      <c r="G175" s="37"/>
      <c r="H175" s="640"/>
      <c r="I175" s="37"/>
      <c r="J175" s="37"/>
      <c r="K175" s="37"/>
      <c r="L175" s="644"/>
      <c r="M175" s="45"/>
      <c r="N175" s="645" t="str">
        <f>Incentive!W173</f>
        <v/>
      </c>
      <c r="O175" s="525">
        <f t="shared" si="50"/>
        <v>0</v>
      </c>
      <c r="P175" s="56"/>
      <c r="Q175" s="56"/>
      <c r="R175" s="56"/>
      <c r="S175" s="56"/>
      <c r="T175" s="56"/>
      <c r="U175" s="56"/>
      <c r="V175" s="56"/>
      <c r="W175" s="56"/>
      <c r="X175" s="56"/>
      <c r="Y175" s="223"/>
      <c r="Z175" s="223"/>
    </row>
    <row r="176" ht="15.75" customHeight="1">
      <c r="A176" s="48">
        <v>160.0</v>
      </c>
      <c r="B176" s="41" t="s">
        <v>504</v>
      </c>
      <c r="C176" s="35" t="s">
        <v>505</v>
      </c>
      <c r="D176" s="36" t="s">
        <v>506</v>
      </c>
      <c r="E176" s="20">
        <v>8.0</v>
      </c>
      <c r="F176" s="639">
        <f t="shared" ref="F176:F177" si="61">E176*6/15</f>
        <v>3.2</v>
      </c>
      <c r="G176" s="20">
        <v>3.0</v>
      </c>
      <c r="H176" s="640">
        <f t="shared" ref="H176:H177" si="62">G176*6/15</f>
        <v>1.2</v>
      </c>
      <c r="I176" s="20">
        <v>2.0</v>
      </c>
      <c r="J176" s="20">
        <v>2.0</v>
      </c>
      <c r="K176" s="20">
        <v>100.0</v>
      </c>
      <c r="L176" s="644" t="str">
        <f t="shared" ref="L176:L177" si="63">IF(K176&gt;=95,"4",IF(K176&gt;=89,"3",IF(K176&gt;=82,"2",IF(K176&gt;=75,"1","0"))))</f>
        <v>4</v>
      </c>
      <c r="M176" s="47">
        <f t="shared" ref="M176:M177" si="64">SUM(F176,H176,I176,J176,L176)</f>
        <v>8.4</v>
      </c>
      <c r="N176" s="645" t="str">
        <f>Incentive!W174</f>
        <v/>
      </c>
      <c r="O176" s="632">
        <f t="shared" si="50"/>
        <v>8.4</v>
      </c>
      <c r="P176" s="56"/>
      <c r="Q176" s="56"/>
      <c r="R176" s="56"/>
      <c r="S176" s="56"/>
      <c r="T176" s="56"/>
      <c r="U176" s="56"/>
      <c r="V176" s="56"/>
      <c r="W176" s="56"/>
      <c r="X176" s="56"/>
      <c r="Y176" s="223"/>
      <c r="Z176" s="223"/>
    </row>
    <row r="177" ht="15.75" customHeight="1">
      <c r="A177" s="20">
        <v>161.0</v>
      </c>
      <c r="B177" s="41" t="s">
        <v>507</v>
      </c>
      <c r="C177" s="35" t="s">
        <v>508</v>
      </c>
      <c r="D177" s="36" t="s">
        <v>509</v>
      </c>
      <c r="E177" s="20">
        <v>9.0</v>
      </c>
      <c r="F177" s="639">
        <f t="shared" si="61"/>
        <v>3.6</v>
      </c>
      <c r="G177" s="20">
        <v>8.0</v>
      </c>
      <c r="H177" s="640">
        <f t="shared" si="62"/>
        <v>3.2</v>
      </c>
      <c r="I177" s="20">
        <v>2.0</v>
      </c>
      <c r="J177" s="20">
        <v>2.0</v>
      </c>
      <c r="K177" s="20">
        <v>100.0</v>
      </c>
      <c r="L177" s="644" t="str">
        <f t="shared" si="63"/>
        <v>4</v>
      </c>
      <c r="M177" s="47">
        <f t="shared" si="64"/>
        <v>10.8</v>
      </c>
      <c r="N177" s="645" t="str">
        <f>Incentive!W175</f>
        <v/>
      </c>
      <c r="O177" s="632">
        <f t="shared" si="50"/>
        <v>10.8</v>
      </c>
      <c r="P177" s="56"/>
      <c r="Q177" s="56"/>
      <c r="R177" s="56"/>
      <c r="S177" s="56"/>
      <c r="T177" s="56"/>
      <c r="U177" s="56"/>
      <c r="V177" s="56"/>
      <c r="W177" s="56"/>
      <c r="X177" s="56"/>
      <c r="Y177" s="223"/>
      <c r="Z177" s="223"/>
    </row>
    <row r="178" ht="15.75" customHeight="1">
      <c r="A178" s="48">
        <v>162.0</v>
      </c>
      <c r="B178" s="41" t="s">
        <v>510</v>
      </c>
      <c r="C178" s="35" t="s">
        <v>511</v>
      </c>
      <c r="D178" s="36" t="s">
        <v>512</v>
      </c>
      <c r="E178" s="48"/>
      <c r="F178" s="639"/>
      <c r="G178" s="48"/>
      <c r="H178" s="640"/>
      <c r="I178" s="48"/>
      <c r="J178" s="48"/>
      <c r="K178" s="48"/>
      <c r="L178" s="644"/>
      <c r="M178" s="45"/>
      <c r="N178" s="645" t="str">
        <f>Incentive!W176</f>
        <v/>
      </c>
      <c r="O178" s="525">
        <f t="shared" si="50"/>
        <v>0</v>
      </c>
      <c r="P178" s="56"/>
      <c r="Q178" s="56"/>
      <c r="R178" s="56"/>
      <c r="S178" s="56"/>
      <c r="T178" s="56"/>
      <c r="U178" s="56"/>
      <c r="V178" s="56"/>
      <c r="W178" s="56"/>
      <c r="X178" s="56"/>
      <c r="Y178" s="223"/>
      <c r="Z178" s="223"/>
    </row>
    <row r="179" ht="15.75" customHeight="1">
      <c r="A179" s="20">
        <v>163.0</v>
      </c>
      <c r="B179" s="41" t="s">
        <v>513</v>
      </c>
      <c r="C179" s="35" t="s">
        <v>514</v>
      </c>
      <c r="D179" s="36" t="s">
        <v>515</v>
      </c>
      <c r="E179" s="48"/>
      <c r="F179" s="639"/>
      <c r="G179" s="48"/>
      <c r="H179" s="640"/>
      <c r="I179" s="48"/>
      <c r="J179" s="48"/>
      <c r="K179" s="48"/>
      <c r="L179" s="644"/>
      <c r="M179" s="45"/>
      <c r="N179" s="645" t="str">
        <f>Incentive!W177</f>
        <v/>
      </c>
      <c r="O179" s="525">
        <f t="shared" si="50"/>
        <v>0</v>
      </c>
      <c r="P179" s="56"/>
      <c r="Q179" s="56"/>
      <c r="R179" s="56"/>
      <c r="S179" s="56"/>
      <c r="T179" s="56"/>
      <c r="U179" s="56"/>
      <c r="V179" s="56"/>
      <c r="W179" s="56"/>
      <c r="X179" s="56"/>
      <c r="Y179" s="223"/>
      <c r="Z179" s="223"/>
    </row>
    <row r="180" ht="15.75" customHeight="1">
      <c r="A180" s="48">
        <v>164.0</v>
      </c>
      <c r="B180" s="41" t="s">
        <v>516</v>
      </c>
      <c r="C180" s="35" t="s">
        <v>517</v>
      </c>
      <c r="D180" s="36" t="s">
        <v>518</v>
      </c>
      <c r="E180" s="20">
        <v>9.0</v>
      </c>
      <c r="F180" s="639">
        <f t="shared" ref="F180:F181" si="65">E180*6/15</f>
        <v>3.6</v>
      </c>
      <c r="G180" s="20">
        <v>3.0</v>
      </c>
      <c r="H180" s="640">
        <f t="shared" ref="H180:H181" si="66">G180*6/15</f>
        <v>1.2</v>
      </c>
      <c r="I180" s="20">
        <v>2.0</v>
      </c>
      <c r="J180" s="20">
        <v>2.0</v>
      </c>
      <c r="K180" s="20">
        <v>100.0</v>
      </c>
      <c r="L180" s="644" t="str">
        <f t="shared" ref="L180:L181" si="67">IF(K180&gt;=95,"4",IF(K180&gt;=89,"3",IF(K180&gt;=82,"2",IF(K180&gt;=75,"1","0"))))</f>
        <v>4</v>
      </c>
      <c r="M180" s="47">
        <f t="shared" ref="M180:M181" si="68">SUM(F180,H180,I180,J180,L180)</f>
        <v>8.8</v>
      </c>
      <c r="N180" s="645" t="str">
        <f>Incentive!W178</f>
        <v/>
      </c>
      <c r="O180" s="632">
        <f t="shared" si="50"/>
        <v>8.8</v>
      </c>
      <c r="P180" s="56"/>
      <c r="Q180" s="56"/>
      <c r="R180" s="56"/>
      <c r="S180" s="56"/>
      <c r="T180" s="56"/>
      <c r="U180" s="56"/>
      <c r="V180" s="56"/>
      <c r="W180" s="56"/>
      <c r="X180" s="56"/>
      <c r="Y180" s="223"/>
      <c r="Z180" s="223"/>
    </row>
    <row r="181" ht="15.75" customHeight="1">
      <c r="A181" s="20">
        <v>165.0</v>
      </c>
      <c r="B181" s="41" t="s">
        <v>519</v>
      </c>
      <c r="C181" s="35" t="s">
        <v>520</v>
      </c>
      <c r="D181" s="36" t="s">
        <v>521</v>
      </c>
      <c r="E181" s="20">
        <v>9.0</v>
      </c>
      <c r="F181" s="639">
        <f t="shared" si="65"/>
        <v>3.6</v>
      </c>
      <c r="G181" s="20">
        <v>4.0</v>
      </c>
      <c r="H181" s="640">
        <f t="shared" si="66"/>
        <v>1.6</v>
      </c>
      <c r="I181" s="20">
        <v>2.0</v>
      </c>
      <c r="J181" s="20">
        <v>2.0</v>
      </c>
      <c r="K181" s="20">
        <v>100.0</v>
      </c>
      <c r="L181" s="644" t="str">
        <f t="shared" si="67"/>
        <v>4</v>
      </c>
      <c r="M181" s="47">
        <f t="shared" si="68"/>
        <v>9.2</v>
      </c>
      <c r="N181" s="645" t="str">
        <f>Incentive!W179</f>
        <v/>
      </c>
      <c r="O181" s="632">
        <f t="shared" si="50"/>
        <v>9.2</v>
      </c>
      <c r="P181" s="56"/>
      <c r="Q181" s="56"/>
      <c r="R181" s="56"/>
      <c r="S181" s="56"/>
      <c r="T181" s="56"/>
      <c r="U181" s="56"/>
      <c r="V181" s="56"/>
      <c r="W181" s="56"/>
      <c r="X181" s="56"/>
      <c r="Y181" s="223"/>
      <c r="Z181" s="223"/>
    </row>
    <row r="182" ht="15.75" customHeight="1">
      <c r="A182" s="48">
        <v>166.0</v>
      </c>
      <c r="B182" s="41" t="s">
        <v>522</v>
      </c>
      <c r="C182" s="35" t="s">
        <v>523</v>
      </c>
      <c r="D182" s="36" t="s">
        <v>524</v>
      </c>
      <c r="E182" s="48"/>
      <c r="F182" s="639"/>
      <c r="G182" s="48"/>
      <c r="H182" s="640"/>
      <c r="I182" s="48"/>
      <c r="J182" s="48"/>
      <c r="K182" s="48"/>
      <c r="L182" s="644"/>
      <c r="M182" s="45"/>
      <c r="N182" s="645" t="str">
        <f>Incentive!W180</f>
        <v/>
      </c>
      <c r="O182" s="525">
        <f t="shared" si="50"/>
        <v>0</v>
      </c>
      <c r="P182" s="56"/>
      <c r="Q182" s="56"/>
      <c r="R182" s="56"/>
      <c r="S182" s="56"/>
      <c r="T182" s="56"/>
      <c r="U182" s="56"/>
      <c r="V182" s="56"/>
      <c r="W182" s="56"/>
      <c r="X182" s="56"/>
      <c r="Y182" s="223"/>
      <c r="Z182" s="223"/>
    </row>
    <row r="183" ht="15.75" customHeight="1">
      <c r="A183" s="20">
        <v>167.0</v>
      </c>
      <c r="B183" s="41" t="s">
        <v>525</v>
      </c>
      <c r="C183" s="35" t="s">
        <v>526</v>
      </c>
      <c r="D183" s="36" t="s">
        <v>527</v>
      </c>
      <c r="E183" s="48"/>
      <c r="F183" s="639"/>
      <c r="G183" s="48"/>
      <c r="H183" s="640"/>
      <c r="I183" s="48"/>
      <c r="J183" s="48"/>
      <c r="K183" s="48"/>
      <c r="L183" s="644"/>
      <c r="M183" s="45"/>
      <c r="N183" s="645">
        <f>Incentive!W181</f>
        <v>3</v>
      </c>
      <c r="O183" s="525">
        <f t="shared" si="50"/>
        <v>3</v>
      </c>
      <c r="P183" s="56"/>
      <c r="Q183" s="56"/>
      <c r="R183" s="56"/>
      <c r="S183" s="56"/>
      <c r="T183" s="56"/>
      <c r="U183" s="56"/>
      <c r="V183" s="56"/>
      <c r="W183" s="56"/>
      <c r="X183" s="56"/>
      <c r="Y183" s="223"/>
      <c r="Z183" s="223"/>
    </row>
    <row r="184" ht="15.75" customHeight="1">
      <c r="A184" s="48">
        <v>168.0</v>
      </c>
      <c r="B184" s="41" t="s">
        <v>528</v>
      </c>
      <c r="C184" s="35" t="s">
        <v>529</v>
      </c>
      <c r="D184" s="36" t="s">
        <v>530</v>
      </c>
      <c r="E184" s="20">
        <v>13.0</v>
      </c>
      <c r="F184" s="639">
        <f>E184*6/15</f>
        <v>5.2</v>
      </c>
      <c r="G184" s="20">
        <v>11.0</v>
      </c>
      <c r="H184" s="640">
        <f>G184*6/15</f>
        <v>4.4</v>
      </c>
      <c r="I184" s="20">
        <v>2.0</v>
      </c>
      <c r="J184" s="20">
        <v>2.0</v>
      </c>
      <c r="K184" s="20">
        <v>100.0</v>
      </c>
      <c r="L184" s="644" t="str">
        <f>IF(K184&gt;=95,"4",IF(K184&gt;=89,"3",IF(K184&gt;=82,"2",IF(K184&gt;=75,"1","0"))))</f>
        <v>4</v>
      </c>
      <c r="M184" s="47">
        <f>SUM(F184,H184,I184,J184,L184)</f>
        <v>13.6</v>
      </c>
      <c r="N184" s="645" t="str">
        <f>Incentive!W182</f>
        <v/>
      </c>
      <c r="O184" s="632">
        <f t="shared" si="50"/>
        <v>13.6</v>
      </c>
      <c r="P184" s="56"/>
      <c r="Q184" s="56"/>
      <c r="R184" s="56"/>
      <c r="S184" s="56"/>
      <c r="T184" s="56"/>
      <c r="U184" s="56"/>
      <c r="V184" s="56"/>
      <c r="W184" s="56"/>
      <c r="X184" s="56"/>
      <c r="Y184" s="223"/>
      <c r="Z184" s="223"/>
    </row>
    <row r="185" ht="15.75" customHeight="1">
      <c r="A185" s="20">
        <v>169.0</v>
      </c>
      <c r="B185" s="41" t="s">
        <v>531</v>
      </c>
      <c r="C185" s="35" t="s">
        <v>532</v>
      </c>
      <c r="D185" s="36" t="s">
        <v>533</v>
      </c>
      <c r="E185" s="48"/>
      <c r="F185" s="639"/>
      <c r="G185" s="48"/>
      <c r="H185" s="640"/>
      <c r="I185" s="48"/>
      <c r="J185" s="48"/>
      <c r="K185" s="48"/>
      <c r="L185" s="644"/>
      <c r="M185" s="45"/>
      <c r="N185" s="645">
        <f>Incentive!W183</f>
        <v>3</v>
      </c>
      <c r="O185" s="525">
        <f t="shared" si="50"/>
        <v>3</v>
      </c>
      <c r="P185" s="56"/>
      <c r="Q185" s="56"/>
      <c r="R185" s="56"/>
      <c r="S185" s="56"/>
      <c r="T185" s="56"/>
      <c r="U185" s="56"/>
      <c r="V185" s="56"/>
      <c r="W185" s="56"/>
      <c r="X185" s="56"/>
      <c r="Y185" s="223"/>
      <c r="Z185" s="223"/>
    </row>
    <row r="186" ht="15.75" customHeight="1">
      <c r="A186" s="48">
        <v>170.0</v>
      </c>
      <c r="B186" s="41" t="s">
        <v>534</v>
      </c>
      <c r="C186" s="35" t="s">
        <v>535</v>
      </c>
      <c r="D186" s="36" t="s">
        <v>536</v>
      </c>
      <c r="E186" s="20">
        <v>12.0</v>
      </c>
      <c r="F186" s="639">
        <f t="shared" ref="F186:F187" si="69">E186*6/15</f>
        <v>4.8</v>
      </c>
      <c r="G186" s="20">
        <v>8.0</v>
      </c>
      <c r="H186" s="640">
        <f t="shared" ref="H186:H187" si="70">G186*6/15</f>
        <v>3.2</v>
      </c>
      <c r="I186" s="20">
        <v>2.0</v>
      </c>
      <c r="J186" s="20">
        <v>2.0</v>
      </c>
      <c r="K186" s="20">
        <v>100.0</v>
      </c>
      <c r="L186" s="644" t="str">
        <f t="shared" ref="L186:L187" si="71">IF(K186&gt;=95,"4",IF(K186&gt;=89,"3",IF(K186&gt;=82,"2",IF(K186&gt;=75,"1","0"))))</f>
        <v>4</v>
      </c>
      <c r="M186" s="47">
        <f t="shared" ref="M186:M187" si="72">SUM(F186,H186,I186,J186,L186)</f>
        <v>12</v>
      </c>
      <c r="N186" s="645" t="str">
        <f>Incentive!W184</f>
        <v/>
      </c>
      <c r="O186" s="632">
        <f t="shared" si="50"/>
        <v>12</v>
      </c>
      <c r="P186" s="56"/>
      <c r="Q186" s="56"/>
      <c r="R186" s="56"/>
      <c r="S186" s="56"/>
      <c r="T186" s="56"/>
      <c r="U186" s="56"/>
      <c r="V186" s="56"/>
      <c r="W186" s="56"/>
      <c r="X186" s="56"/>
      <c r="Y186" s="223"/>
      <c r="Z186" s="223"/>
    </row>
    <row r="187" ht="15.75" customHeight="1">
      <c r="A187" s="20">
        <v>171.0</v>
      </c>
      <c r="B187" s="41" t="s">
        <v>537</v>
      </c>
      <c r="C187" s="35" t="s">
        <v>538</v>
      </c>
      <c r="D187" s="36" t="s">
        <v>539</v>
      </c>
      <c r="E187" s="20">
        <v>11.0</v>
      </c>
      <c r="F187" s="639">
        <f t="shared" si="69"/>
        <v>4.4</v>
      </c>
      <c r="G187" s="20">
        <v>8.0</v>
      </c>
      <c r="H187" s="640">
        <f t="shared" si="70"/>
        <v>3.2</v>
      </c>
      <c r="I187" s="20">
        <v>2.0</v>
      </c>
      <c r="J187" s="20">
        <v>2.0</v>
      </c>
      <c r="K187" s="20">
        <v>100.0</v>
      </c>
      <c r="L187" s="644" t="str">
        <f t="shared" si="71"/>
        <v>4</v>
      </c>
      <c r="M187" s="47">
        <f t="shared" si="72"/>
        <v>11.6</v>
      </c>
      <c r="N187" s="645">
        <f>Incentive!W185</f>
        <v>3</v>
      </c>
      <c r="O187" s="632">
        <f t="shared" si="50"/>
        <v>14.6</v>
      </c>
      <c r="P187" s="56"/>
      <c r="Q187" s="56"/>
      <c r="R187" s="56"/>
      <c r="S187" s="56"/>
      <c r="T187" s="56"/>
      <c r="U187" s="56"/>
      <c r="V187" s="56"/>
      <c r="W187" s="56"/>
      <c r="X187" s="56"/>
      <c r="Y187" s="223"/>
      <c r="Z187" s="223"/>
    </row>
    <row r="188" ht="15.75" customHeight="1">
      <c r="A188" s="56"/>
      <c r="B188" s="244"/>
      <c r="C188" s="672"/>
      <c r="D188" s="238"/>
      <c r="E188" s="56"/>
      <c r="F188" s="364"/>
      <c r="G188" s="56"/>
      <c r="H188" s="569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223"/>
      <c r="Z188" s="223"/>
    </row>
    <row r="189" ht="15.75" customHeight="1">
      <c r="A189" s="56"/>
      <c r="B189" s="244"/>
      <c r="C189" s="244"/>
      <c r="D189" s="238"/>
      <c r="E189" s="56"/>
      <c r="F189" s="364"/>
      <c r="G189" s="56"/>
      <c r="H189" s="569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223"/>
      <c r="Z189" s="223"/>
    </row>
    <row r="190" ht="15.75" customHeight="1">
      <c r="A190" s="56"/>
      <c r="B190" s="365" t="s">
        <v>810</v>
      </c>
      <c r="C190" s="59"/>
      <c r="D190" s="238">
        <f>COUNTIF(O15:O22,"=22")</f>
        <v>0</v>
      </c>
      <c r="E190" s="56"/>
      <c r="F190" s="364"/>
      <c r="G190" s="56"/>
      <c r="H190" s="569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223"/>
      <c r="Z190" s="223"/>
    </row>
    <row r="191" ht="15.75" customHeight="1">
      <c r="A191" s="56"/>
      <c r="B191" s="365" t="s">
        <v>811</v>
      </c>
      <c r="C191" s="59"/>
      <c r="D191" s="244">
        <f>COUNTIF(O15:O22,"=23")</f>
        <v>0</v>
      </c>
      <c r="E191" s="56"/>
      <c r="F191" s="364"/>
      <c r="G191" s="56"/>
      <c r="H191" s="569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223"/>
      <c r="Z191" s="223"/>
    </row>
    <row r="192" ht="15.75" customHeight="1">
      <c r="A192" s="56"/>
      <c r="B192" s="365" t="s">
        <v>812</v>
      </c>
      <c r="C192" s="59"/>
      <c r="D192" s="244">
        <f>COUNTIF(O15:O22,"=24")</f>
        <v>0</v>
      </c>
      <c r="E192" s="56"/>
      <c r="F192" s="364"/>
      <c r="G192" s="56"/>
      <c r="H192" s="569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223"/>
      <c r="Z192" s="223"/>
    </row>
    <row r="193" ht="15.75" customHeight="1">
      <c r="A193" s="56"/>
      <c r="B193" s="365" t="s">
        <v>813</v>
      </c>
      <c r="C193" s="59"/>
      <c r="D193" s="238">
        <f>COUNTIF(O15:O22,"=25")</f>
        <v>0</v>
      </c>
      <c r="E193" s="56"/>
      <c r="F193" s="364"/>
      <c r="G193" s="56"/>
      <c r="H193" s="569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223"/>
      <c r="Z193" s="223"/>
    </row>
    <row r="194" ht="15.75" customHeight="1">
      <c r="A194" s="56"/>
      <c r="B194" s="365" t="s">
        <v>814</v>
      </c>
      <c r="C194" s="59"/>
      <c r="D194" s="244">
        <f>COUNTIF(O15:O22,"=26")</f>
        <v>0</v>
      </c>
      <c r="E194" s="56"/>
      <c r="F194" s="364"/>
      <c r="G194" s="56"/>
      <c r="H194" s="569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223"/>
      <c r="Z194" s="223"/>
    </row>
    <row r="195" ht="15.75" customHeight="1">
      <c r="A195" s="56"/>
      <c r="B195" s="365" t="s">
        <v>815</v>
      </c>
      <c r="C195" s="59"/>
      <c r="D195" s="238">
        <f>COUNTIF(O15:O22,"=27")</f>
        <v>0</v>
      </c>
      <c r="E195" s="56"/>
      <c r="F195" s="364"/>
      <c r="G195" s="56"/>
      <c r="H195" s="569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223"/>
      <c r="Z195" s="223"/>
    </row>
    <row r="196" ht="15.75" customHeight="1">
      <c r="A196" s="56"/>
      <c r="B196" s="365" t="s">
        <v>816</v>
      </c>
      <c r="C196" s="59"/>
      <c r="D196" s="238">
        <f>COUNTIF(O15:O22,"=28")</f>
        <v>0</v>
      </c>
      <c r="E196" s="56"/>
      <c r="F196" s="364"/>
      <c r="G196" s="56"/>
      <c r="H196" s="569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223"/>
      <c r="Z196" s="223"/>
    </row>
    <row r="197" ht="15.75" customHeight="1">
      <c r="A197" s="56"/>
      <c r="B197" s="365" t="s">
        <v>817</v>
      </c>
      <c r="C197" s="59"/>
      <c r="D197" s="238">
        <f>COUNTIF(O15:O22,"=29")</f>
        <v>0</v>
      </c>
      <c r="E197" s="56"/>
      <c r="F197" s="364"/>
      <c r="G197" s="56"/>
      <c r="H197" s="569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223"/>
      <c r="Z197" s="223"/>
    </row>
    <row r="198" ht="15.75" customHeight="1">
      <c r="A198" s="56"/>
      <c r="B198" s="365" t="s">
        <v>818</v>
      </c>
      <c r="C198" s="59"/>
      <c r="D198" s="244">
        <f>COUNTIF(O15:O22,"=30")</f>
        <v>0</v>
      </c>
      <c r="E198" s="56"/>
      <c r="F198" s="364"/>
      <c r="G198" s="56"/>
      <c r="H198" s="569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223"/>
      <c r="Z198" s="223"/>
    </row>
    <row r="199" ht="15.75" customHeight="1">
      <c r="A199" s="56"/>
      <c r="B199" s="365" t="s">
        <v>819</v>
      </c>
      <c r="C199" s="59"/>
      <c r="D199" s="238">
        <f>COUNTIF(O15:O22,"=31")</f>
        <v>0</v>
      </c>
      <c r="E199" s="56"/>
      <c r="F199" s="364"/>
      <c r="G199" s="56"/>
      <c r="H199" s="569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223"/>
      <c r="Z199" s="223"/>
    </row>
    <row r="200" ht="15.75" customHeight="1">
      <c r="A200" s="56"/>
      <c r="B200" s="365" t="s">
        <v>820</v>
      </c>
      <c r="C200" s="59"/>
      <c r="D200" s="244">
        <f>COUNTIF(O15:O22,"=32")</f>
        <v>0</v>
      </c>
      <c r="E200" s="56"/>
      <c r="F200" s="364"/>
      <c r="G200" s="56"/>
      <c r="H200" s="569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223"/>
      <c r="Z200" s="223"/>
    </row>
    <row r="201" ht="15.75" customHeight="1">
      <c r="A201" s="56"/>
      <c r="B201" s="365" t="s">
        <v>820</v>
      </c>
      <c r="C201" s="59"/>
      <c r="D201" s="238">
        <f>COUNTIF(O15:O22,"=33")</f>
        <v>0</v>
      </c>
      <c r="E201" s="56"/>
      <c r="F201" s="364"/>
      <c r="G201" s="56"/>
      <c r="H201" s="569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223"/>
      <c r="Z201" s="223"/>
    </row>
    <row r="202" ht="15.75" customHeight="1">
      <c r="A202" s="56"/>
      <c r="B202" s="365" t="s">
        <v>821</v>
      </c>
      <c r="C202" s="59"/>
      <c r="D202" s="238">
        <f>COUNTIF(O15:O22,"=34")</f>
        <v>1</v>
      </c>
      <c r="E202" s="56"/>
      <c r="F202" s="364"/>
      <c r="G202" s="56"/>
      <c r="H202" s="569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223"/>
      <c r="Z202" s="223"/>
    </row>
    <row r="203" ht="15.75" customHeight="1">
      <c r="A203" s="56"/>
      <c r="B203" s="365" t="s">
        <v>822</v>
      </c>
      <c r="C203" s="59"/>
      <c r="D203" s="238">
        <f>COUNTIF(O15:O22,"=35")</f>
        <v>0</v>
      </c>
      <c r="E203" s="56"/>
      <c r="F203" s="364"/>
      <c r="G203" s="56"/>
      <c r="H203" s="569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223"/>
      <c r="Z203" s="223"/>
    </row>
    <row r="204" ht="15.75" customHeight="1">
      <c r="A204" s="56"/>
      <c r="B204" s="365" t="s">
        <v>823</v>
      </c>
      <c r="C204" s="59"/>
      <c r="D204" s="238">
        <f>COUNTIF(O15:O22,"=21")</f>
        <v>0</v>
      </c>
      <c r="E204" s="56"/>
      <c r="F204" s="364"/>
      <c r="G204" s="56"/>
      <c r="H204" s="569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223"/>
      <c r="Z204" s="223"/>
    </row>
    <row r="205" ht="15.75" customHeight="1">
      <c r="A205" s="56"/>
      <c r="B205" s="365" t="s">
        <v>824</v>
      </c>
      <c r="C205" s="59"/>
      <c r="D205" s="238">
        <f>COUNTIF(O15:O22,"=36")</f>
        <v>0</v>
      </c>
      <c r="E205" s="56"/>
      <c r="F205" s="364"/>
      <c r="G205" s="56"/>
      <c r="H205" s="569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223"/>
      <c r="Z205" s="223"/>
    </row>
    <row r="206" ht="15.75" customHeight="1">
      <c r="A206" s="56"/>
      <c r="B206" s="365" t="s">
        <v>825</v>
      </c>
      <c r="C206" s="59"/>
      <c r="D206" s="238">
        <f>COUNTIF(O15:O22,"=37")</f>
        <v>0</v>
      </c>
      <c r="E206" s="56"/>
      <c r="F206" s="364"/>
      <c r="G206" s="56"/>
      <c r="H206" s="569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223"/>
      <c r="Z206" s="223"/>
    </row>
    <row r="207" ht="15.75" customHeight="1">
      <c r="A207" s="56"/>
      <c r="B207" s="365" t="s">
        <v>826</v>
      </c>
      <c r="C207" s="59"/>
      <c r="D207" s="238">
        <f>COUNTIF(O15:O22,"=21")</f>
        <v>0</v>
      </c>
      <c r="E207" s="56"/>
      <c r="F207" s="364"/>
      <c r="G207" s="56"/>
      <c r="H207" s="569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223"/>
      <c r="Z207" s="223"/>
    </row>
    <row r="208" ht="15.75" customHeight="1">
      <c r="A208" s="56"/>
      <c r="B208" s="365" t="s">
        <v>827</v>
      </c>
      <c r="C208" s="59"/>
      <c r="D208" s="238">
        <f>COUNTIF(O15:O22,"=38")</f>
        <v>0</v>
      </c>
      <c r="E208" s="56"/>
      <c r="F208" s="364"/>
      <c r="G208" s="56"/>
      <c r="H208" s="569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223"/>
      <c r="Z208" s="223"/>
    </row>
    <row r="209" ht="15.75" customHeight="1">
      <c r="A209" s="56"/>
      <c r="B209" s="365" t="s">
        <v>560</v>
      </c>
      <c r="C209" s="59"/>
      <c r="D209" s="48">
        <f>SUM(D189:D208)</f>
        <v>1</v>
      </c>
      <c r="E209" s="56"/>
      <c r="F209" s="364"/>
      <c r="G209" s="56"/>
      <c r="H209" s="569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223"/>
      <c r="Z209" s="223"/>
    </row>
    <row r="210" ht="15.75" customHeight="1">
      <c r="A210" s="1"/>
      <c r="B210" s="1"/>
      <c r="F210" s="366"/>
      <c r="H210" s="634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ht="15.75" customHeight="1">
      <c r="A211" s="1"/>
      <c r="B211" s="1"/>
      <c r="C211" s="1"/>
      <c r="D211" s="1"/>
      <c r="E211" s="1"/>
      <c r="F211" s="3"/>
      <c r="G211" s="1"/>
      <c r="H211" s="615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ht="15.75" customHeight="1">
      <c r="A212" s="1"/>
      <c r="B212" s="1"/>
      <c r="C212" s="1"/>
      <c r="D212" s="1"/>
      <c r="E212" s="1"/>
      <c r="F212" s="3"/>
      <c r="G212" s="1"/>
      <c r="H212" s="615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ht="15.75" customHeight="1">
      <c r="A213" s="1"/>
      <c r="B213" s="1"/>
      <c r="C213" s="1"/>
      <c r="D213" s="1"/>
      <c r="E213" s="1"/>
      <c r="F213" s="3"/>
      <c r="G213" s="1"/>
      <c r="H213" s="615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ht="15.75" customHeight="1">
      <c r="A214" s="1"/>
      <c r="B214" s="1"/>
      <c r="C214" s="1"/>
      <c r="D214" s="1"/>
      <c r="E214" s="1"/>
      <c r="F214" s="3"/>
      <c r="G214" s="1"/>
      <c r="H214" s="615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ht="15.75" customHeight="1">
      <c r="A215" s="7"/>
      <c r="B215" s="7"/>
      <c r="C215" s="63" t="s">
        <v>828</v>
      </c>
      <c r="D215" s="7"/>
      <c r="E215" s="7"/>
      <c r="F215" s="301"/>
      <c r="G215" s="7"/>
      <c r="H215" s="617"/>
      <c r="I215" s="63" t="s">
        <v>562</v>
      </c>
      <c r="J215" s="7"/>
      <c r="K215" s="7"/>
      <c r="L215" s="7"/>
      <c r="M215" s="63" t="s">
        <v>563</v>
      </c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368"/>
      <c r="Z215" s="368"/>
    </row>
    <row r="216" ht="15.75" customHeight="1">
      <c r="A216" s="1"/>
      <c r="B216" s="1"/>
      <c r="C216" s="1"/>
      <c r="D216" s="1"/>
      <c r="E216" s="1"/>
      <c r="F216" s="3"/>
      <c r="G216" s="1"/>
      <c r="H216" s="615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F217" s="366"/>
      <c r="H217" s="634"/>
    </row>
    <row r="218">
      <c r="F218" s="366"/>
      <c r="H218" s="634"/>
    </row>
    <row r="219">
      <c r="F219" s="366"/>
      <c r="H219" s="634"/>
    </row>
    <row r="220">
      <c r="F220" s="366"/>
      <c r="H220" s="634"/>
    </row>
    <row r="221">
      <c r="F221" s="366"/>
      <c r="H221" s="634"/>
    </row>
    <row r="222">
      <c r="F222" s="366"/>
      <c r="H222" s="634"/>
    </row>
    <row r="223">
      <c r="F223" s="366"/>
      <c r="H223" s="634"/>
    </row>
    <row r="224">
      <c r="F224" s="366"/>
      <c r="H224" s="634"/>
    </row>
    <row r="225">
      <c r="F225" s="366"/>
      <c r="H225" s="634"/>
    </row>
    <row r="226">
      <c r="F226" s="366"/>
      <c r="H226" s="634"/>
    </row>
    <row r="227">
      <c r="F227" s="366"/>
      <c r="H227" s="634"/>
    </row>
    <row r="228">
      <c r="F228" s="366"/>
      <c r="H228" s="634"/>
    </row>
    <row r="229">
      <c r="F229" s="366"/>
      <c r="H229" s="634"/>
    </row>
    <row r="230">
      <c r="F230" s="366"/>
      <c r="H230" s="634"/>
    </row>
    <row r="231">
      <c r="F231" s="366"/>
      <c r="H231" s="634"/>
    </row>
    <row r="232">
      <c r="F232" s="366"/>
      <c r="H232" s="634"/>
    </row>
    <row r="233">
      <c r="F233" s="366"/>
      <c r="H233" s="634"/>
    </row>
    <row r="234">
      <c r="F234" s="366"/>
      <c r="H234" s="634"/>
    </row>
    <row r="235">
      <c r="F235" s="366"/>
      <c r="H235" s="634"/>
    </row>
    <row r="236">
      <c r="F236" s="366"/>
      <c r="H236" s="634"/>
    </row>
    <row r="237">
      <c r="F237" s="366"/>
      <c r="H237" s="634"/>
    </row>
    <row r="238">
      <c r="F238" s="366"/>
      <c r="H238" s="634"/>
    </row>
    <row r="239">
      <c r="F239" s="366"/>
      <c r="H239" s="634"/>
    </row>
    <row r="240">
      <c r="F240" s="366"/>
      <c r="H240" s="634"/>
    </row>
    <row r="241">
      <c r="F241" s="366"/>
      <c r="H241" s="634"/>
    </row>
    <row r="242">
      <c r="F242" s="366"/>
      <c r="H242" s="634"/>
    </row>
    <row r="243">
      <c r="F243" s="366"/>
      <c r="H243" s="634"/>
    </row>
    <row r="244">
      <c r="F244" s="366"/>
      <c r="H244" s="634"/>
    </row>
    <row r="245">
      <c r="F245" s="366"/>
      <c r="H245" s="634"/>
    </row>
    <row r="246">
      <c r="F246" s="366"/>
      <c r="H246" s="634"/>
    </row>
    <row r="247">
      <c r="F247" s="366"/>
      <c r="H247" s="634"/>
    </row>
    <row r="248">
      <c r="F248" s="366"/>
      <c r="H248" s="634"/>
    </row>
    <row r="249">
      <c r="F249" s="366"/>
      <c r="H249" s="634"/>
    </row>
    <row r="250">
      <c r="F250" s="366"/>
      <c r="H250" s="634"/>
    </row>
    <row r="251">
      <c r="F251" s="366"/>
      <c r="H251" s="634"/>
    </row>
    <row r="252">
      <c r="F252" s="366"/>
      <c r="H252" s="634"/>
    </row>
    <row r="253">
      <c r="F253" s="366"/>
      <c r="H253" s="634"/>
    </row>
    <row r="254">
      <c r="F254" s="366"/>
      <c r="H254" s="634"/>
    </row>
    <row r="255">
      <c r="F255" s="366"/>
      <c r="H255" s="634"/>
    </row>
    <row r="256">
      <c r="F256" s="366"/>
      <c r="H256" s="634"/>
    </row>
    <row r="257">
      <c r="F257" s="366"/>
      <c r="H257" s="634"/>
    </row>
    <row r="258">
      <c r="F258" s="366"/>
      <c r="H258" s="634"/>
    </row>
    <row r="259">
      <c r="F259" s="366"/>
      <c r="H259" s="634"/>
    </row>
    <row r="260">
      <c r="F260" s="366"/>
      <c r="H260" s="634"/>
    </row>
    <row r="261">
      <c r="F261" s="366"/>
      <c r="H261" s="634"/>
    </row>
    <row r="262">
      <c r="F262" s="366"/>
      <c r="H262" s="634"/>
    </row>
    <row r="263">
      <c r="F263" s="366"/>
      <c r="H263" s="634"/>
    </row>
    <row r="264">
      <c r="F264" s="366"/>
      <c r="H264" s="634"/>
    </row>
    <row r="265">
      <c r="F265" s="366"/>
      <c r="H265" s="634"/>
    </row>
    <row r="266">
      <c r="F266" s="366"/>
      <c r="H266" s="634"/>
    </row>
    <row r="267">
      <c r="F267" s="366"/>
      <c r="H267" s="634"/>
    </row>
    <row r="268">
      <c r="F268" s="366"/>
      <c r="H268" s="634"/>
    </row>
    <row r="269">
      <c r="F269" s="366"/>
      <c r="H269" s="634"/>
    </row>
    <row r="270">
      <c r="F270" s="366"/>
      <c r="H270" s="634"/>
    </row>
    <row r="271">
      <c r="F271" s="366"/>
      <c r="H271" s="634"/>
    </row>
    <row r="272">
      <c r="F272" s="366"/>
      <c r="H272" s="634"/>
    </row>
    <row r="273">
      <c r="F273" s="366"/>
      <c r="H273" s="634"/>
    </row>
    <row r="274">
      <c r="F274" s="366"/>
      <c r="H274" s="634"/>
    </row>
    <row r="275">
      <c r="F275" s="366"/>
      <c r="H275" s="634"/>
    </row>
    <row r="276">
      <c r="F276" s="366"/>
      <c r="H276" s="634"/>
    </row>
    <row r="277">
      <c r="F277" s="366"/>
      <c r="H277" s="634"/>
    </row>
    <row r="278">
      <c r="F278" s="366"/>
      <c r="H278" s="634"/>
    </row>
    <row r="279">
      <c r="F279" s="366"/>
      <c r="H279" s="634"/>
    </row>
    <row r="280">
      <c r="F280" s="366"/>
      <c r="H280" s="634"/>
    </row>
    <row r="281">
      <c r="F281" s="366"/>
      <c r="H281" s="634"/>
    </row>
    <row r="282">
      <c r="F282" s="366"/>
      <c r="H282" s="634"/>
    </row>
    <row r="283">
      <c r="F283" s="366"/>
      <c r="H283" s="634"/>
    </row>
    <row r="284">
      <c r="F284" s="366"/>
      <c r="H284" s="634"/>
    </row>
    <row r="285">
      <c r="F285" s="366"/>
      <c r="H285" s="634"/>
    </row>
    <row r="286">
      <c r="F286" s="366"/>
      <c r="H286" s="634"/>
    </row>
    <row r="287">
      <c r="F287" s="366"/>
      <c r="H287" s="634"/>
    </row>
    <row r="288">
      <c r="F288" s="366"/>
      <c r="H288" s="634"/>
    </row>
    <row r="289">
      <c r="F289" s="366"/>
      <c r="H289" s="634"/>
    </row>
    <row r="290">
      <c r="F290" s="366"/>
      <c r="H290" s="634"/>
    </row>
    <row r="291">
      <c r="F291" s="366"/>
      <c r="H291" s="634"/>
    </row>
    <row r="292">
      <c r="F292" s="366"/>
      <c r="H292" s="634"/>
    </row>
    <row r="293">
      <c r="F293" s="366"/>
      <c r="H293" s="634"/>
    </row>
    <row r="294">
      <c r="F294" s="366"/>
      <c r="H294" s="634"/>
    </row>
    <row r="295">
      <c r="F295" s="366"/>
      <c r="H295" s="634"/>
    </row>
    <row r="296">
      <c r="F296" s="366"/>
      <c r="H296" s="634"/>
    </row>
    <row r="297">
      <c r="F297" s="366"/>
      <c r="H297" s="634"/>
    </row>
    <row r="298">
      <c r="F298" s="366"/>
      <c r="H298" s="634"/>
    </row>
    <row r="299">
      <c r="F299" s="366"/>
      <c r="H299" s="634"/>
    </row>
    <row r="300">
      <c r="F300" s="366"/>
      <c r="H300" s="634"/>
    </row>
    <row r="301">
      <c r="F301" s="366"/>
      <c r="H301" s="634"/>
    </row>
    <row r="302">
      <c r="F302" s="366"/>
      <c r="H302" s="634"/>
    </row>
    <row r="303">
      <c r="F303" s="366"/>
      <c r="H303" s="634"/>
    </row>
    <row r="304">
      <c r="F304" s="366"/>
      <c r="H304" s="634"/>
    </row>
    <row r="305">
      <c r="F305" s="366"/>
      <c r="H305" s="634"/>
    </row>
    <row r="306">
      <c r="F306" s="366"/>
      <c r="H306" s="634"/>
    </row>
    <row r="307">
      <c r="F307" s="366"/>
      <c r="H307" s="634"/>
    </row>
    <row r="308">
      <c r="F308" s="366"/>
      <c r="H308" s="634"/>
    </row>
    <row r="309">
      <c r="F309" s="366"/>
      <c r="H309" s="634"/>
    </row>
    <row r="310">
      <c r="F310" s="366"/>
      <c r="H310" s="634"/>
    </row>
    <row r="311">
      <c r="F311" s="366"/>
      <c r="H311" s="634"/>
    </row>
    <row r="312">
      <c r="F312" s="366"/>
      <c r="H312" s="634"/>
    </row>
    <row r="313">
      <c r="F313" s="366"/>
      <c r="H313" s="634"/>
    </row>
    <row r="314">
      <c r="F314" s="366"/>
      <c r="H314" s="634"/>
    </row>
    <row r="315">
      <c r="F315" s="366"/>
      <c r="H315" s="634"/>
    </row>
    <row r="316">
      <c r="F316" s="366"/>
      <c r="H316" s="634"/>
    </row>
    <row r="317">
      <c r="F317" s="366"/>
      <c r="H317" s="634"/>
    </row>
    <row r="318">
      <c r="F318" s="366"/>
      <c r="H318" s="634"/>
    </row>
    <row r="319">
      <c r="F319" s="366"/>
      <c r="H319" s="634"/>
    </row>
    <row r="320">
      <c r="F320" s="366"/>
      <c r="H320" s="634"/>
    </row>
    <row r="321">
      <c r="F321" s="366"/>
      <c r="H321" s="634"/>
    </row>
    <row r="322">
      <c r="F322" s="366"/>
      <c r="H322" s="634"/>
    </row>
    <row r="323">
      <c r="F323" s="366"/>
      <c r="H323" s="634"/>
    </row>
    <row r="324">
      <c r="F324" s="366"/>
      <c r="H324" s="634"/>
    </row>
    <row r="325">
      <c r="F325" s="366"/>
      <c r="H325" s="634"/>
    </row>
    <row r="326">
      <c r="F326" s="366"/>
      <c r="H326" s="634"/>
    </row>
    <row r="327">
      <c r="F327" s="366"/>
      <c r="H327" s="634"/>
    </row>
    <row r="328">
      <c r="F328" s="366"/>
      <c r="H328" s="634"/>
    </row>
    <row r="329">
      <c r="F329" s="366"/>
      <c r="H329" s="634"/>
    </row>
    <row r="330">
      <c r="F330" s="366"/>
      <c r="H330" s="634"/>
    </row>
    <row r="331">
      <c r="F331" s="366"/>
      <c r="H331" s="634"/>
    </row>
    <row r="332">
      <c r="F332" s="366"/>
      <c r="H332" s="634"/>
    </row>
    <row r="333">
      <c r="F333" s="366"/>
      <c r="H333" s="634"/>
    </row>
    <row r="334">
      <c r="F334" s="366"/>
      <c r="H334" s="634"/>
    </row>
    <row r="335">
      <c r="F335" s="366"/>
      <c r="H335" s="634"/>
    </row>
    <row r="336">
      <c r="F336" s="366"/>
      <c r="H336" s="634"/>
    </row>
    <row r="337">
      <c r="F337" s="366"/>
      <c r="H337" s="634"/>
    </row>
    <row r="338">
      <c r="F338" s="366"/>
      <c r="H338" s="634"/>
    </row>
    <row r="339">
      <c r="F339" s="366"/>
      <c r="H339" s="634"/>
    </row>
    <row r="340">
      <c r="F340" s="366"/>
      <c r="H340" s="634"/>
    </row>
    <row r="341">
      <c r="F341" s="366"/>
      <c r="H341" s="634"/>
    </row>
    <row r="342">
      <c r="F342" s="366"/>
      <c r="H342" s="634"/>
    </row>
    <row r="343">
      <c r="F343" s="366"/>
      <c r="H343" s="634"/>
    </row>
    <row r="344">
      <c r="F344" s="366"/>
      <c r="H344" s="634"/>
    </row>
    <row r="345">
      <c r="F345" s="366"/>
      <c r="H345" s="634"/>
    </row>
    <row r="346">
      <c r="F346" s="366"/>
      <c r="H346" s="634"/>
    </row>
    <row r="347">
      <c r="F347" s="366"/>
      <c r="H347" s="634"/>
    </row>
    <row r="348">
      <c r="F348" s="366"/>
      <c r="H348" s="634"/>
    </row>
    <row r="349">
      <c r="F349" s="366"/>
      <c r="H349" s="634"/>
    </row>
    <row r="350">
      <c r="F350" s="366"/>
      <c r="H350" s="634"/>
    </row>
    <row r="351">
      <c r="F351" s="366"/>
      <c r="H351" s="634"/>
    </row>
    <row r="352">
      <c r="F352" s="366"/>
      <c r="H352" s="634"/>
    </row>
    <row r="353">
      <c r="F353" s="366"/>
      <c r="H353" s="634"/>
    </row>
    <row r="354">
      <c r="F354" s="366"/>
      <c r="H354" s="634"/>
    </row>
    <row r="355">
      <c r="F355" s="366"/>
      <c r="H355" s="634"/>
    </row>
    <row r="356">
      <c r="F356" s="366"/>
      <c r="H356" s="634"/>
    </row>
    <row r="357">
      <c r="F357" s="366"/>
      <c r="H357" s="634"/>
    </row>
    <row r="358">
      <c r="F358" s="366"/>
      <c r="H358" s="634"/>
    </row>
    <row r="359">
      <c r="F359" s="366"/>
      <c r="H359" s="634"/>
    </row>
    <row r="360">
      <c r="F360" s="366"/>
      <c r="H360" s="634"/>
    </row>
    <row r="361">
      <c r="F361" s="366"/>
      <c r="H361" s="634"/>
    </row>
    <row r="362">
      <c r="F362" s="366"/>
      <c r="H362" s="634"/>
    </row>
    <row r="363">
      <c r="F363" s="366"/>
      <c r="H363" s="634"/>
    </row>
    <row r="364">
      <c r="F364" s="366"/>
      <c r="H364" s="634"/>
    </row>
    <row r="365">
      <c r="F365" s="366"/>
      <c r="H365" s="634"/>
    </row>
    <row r="366">
      <c r="F366" s="366"/>
      <c r="H366" s="634"/>
    </row>
    <row r="367">
      <c r="F367" s="366"/>
      <c r="H367" s="634"/>
    </row>
    <row r="368">
      <c r="F368" s="366"/>
      <c r="H368" s="634"/>
    </row>
    <row r="369">
      <c r="F369" s="366"/>
      <c r="H369" s="634"/>
    </row>
    <row r="370">
      <c r="F370" s="366"/>
      <c r="H370" s="634"/>
    </row>
    <row r="371">
      <c r="F371" s="366"/>
      <c r="H371" s="634"/>
    </row>
    <row r="372">
      <c r="F372" s="366"/>
      <c r="H372" s="634"/>
    </row>
    <row r="373">
      <c r="F373" s="366"/>
      <c r="H373" s="634"/>
    </row>
    <row r="374">
      <c r="F374" s="366"/>
      <c r="H374" s="634"/>
    </row>
    <row r="375">
      <c r="F375" s="366"/>
      <c r="H375" s="634"/>
    </row>
    <row r="376">
      <c r="F376" s="366"/>
      <c r="H376" s="634"/>
    </row>
    <row r="377">
      <c r="F377" s="366"/>
      <c r="H377" s="634"/>
    </row>
    <row r="378">
      <c r="F378" s="366"/>
      <c r="H378" s="634"/>
    </row>
    <row r="379">
      <c r="F379" s="366"/>
      <c r="H379" s="634"/>
    </row>
    <row r="380">
      <c r="F380" s="366"/>
      <c r="H380" s="634"/>
    </row>
    <row r="381">
      <c r="F381" s="366"/>
      <c r="H381" s="634"/>
    </row>
    <row r="382">
      <c r="F382" s="366"/>
      <c r="H382" s="634"/>
    </row>
    <row r="383">
      <c r="F383" s="366"/>
      <c r="H383" s="634"/>
    </row>
    <row r="384">
      <c r="F384" s="366"/>
      <c r="H384" s="634"/>
    </row>
    <row r="385">
      <c r="F385" s="366"/>
      <c r="H385" s="634"/>
    </row>
    <row r="386">
      <c r="F386" s="366"/>
      <c r="H386" s="634"/>
    </row>
    <row r="387">
      <c r="F387" s="366"/>
      <c r="H387" s="634"/>
    </row>
    <row r="388">
      <c r="F388" s="366"/>
      <c r="H388" s="634"/>
    </row>
    <row r="389">
      <c r="F389" s="366"/>
      <c r="H389" s="634"/>
    </row>
    <row r="390">
      <c r="F390" s="366"/>
      <c r="H390" s="634"/>
    </row>
    <row r="391">
      <c r="F391" s="366"/>
      <c r="H391" s="634"/>
    </row>
    <row r="392">
      <c r="F392" s="366"/>
      <c r="H392" s="634"/>
    </row>
    <row r="393">
      <c r="F393" s="366"/>
      <c r="H393" s="634"/>
    </row>
    <row r="394">
      <c r="F394" s="366"/>
      <c r="H394" s="634"/>
    </row>
    <row r="395">
      <c r="F395" s="366"/>
      <c r="H395" s="634"/>
    </row>
    <row r="396">
      <c r="F396" s="366"/>
      <c r="H396" s="634"/>
    </row>
    <row r="397">
      <c r="F397" s="366"/>
      <c r="H397" s="634"/>
    </row>
    <row r="398">
      <c r="F398" s="366"/>
      <c r="H398" s="634"/>
    </row>
    <row r="399">
      <c r="F399" s="366"/>
      <c r="H399" s="634"/>
    </row>
    <row r="400">
      <c r="F400" s="366"/>
      <c r="H400" s="634"/>
    </row>
    <row r="401">
      <c r="F401" s="366"/>
      <c r="H401" s="634"/>
    </row>
    <row r="402">
      <c r="F402" s="366"/>
      <c r="H402" s="634"/>
    </row>
    <row r="403">
      <c r="F403" s="366"/>
      <c r="H403" s="634"/>
    </row>
    <row r="404">
      <c r="F404" s="366"/>
      <c r="H404" s="634"/>
    </row>
    <row r="405">
      <c r="F405" s="366"/>
      <c r="H405" s="634"/>
    </row>
    <row r="406">
      <c r="F406" s="366"/>
      <c r="H406" s="634"/>
    </row>
    <row r="407">
      <c r="F407" s="366"/>
      <c r="H407" s="634"/>
    </row>
    <row r="408">
      <c r="F408" s="366"/>
      <c r="H408" s="634"/>
    </row>
    <row r="409">
      <c r="F409" s="366"/>
      <c r="H409" s="634"/>
    </row>
    <row r="410">
      <c r="F410" s="366"/>
      <c r="H410" s="634"/>
    </row>
    <row r="411">
      <c r="F411" s="366"/>
      <c r="H411" s="634"/>
    </row>
    <row r="412">
      <c r="F412" s="366"/>
      <c r="H412" s="634"/>
    </row>
    <row r="413">
      <c r="F413" s="366"/>
      <c r="H413" s="634"/>
    </row>
    <row r="414">
      <c r="F414" s="366"/>
      <c r="H414" s="634"/>
    </row>
    <row r="415">
      <c r="F415" s="366"/>
      <c r="H415" s="634"/>
    </row>
    <row r="416">
      <c r="F416" s="366"/>
      <c r="H416" s="634"/>
    </row>
    <row r="417">
      <c r="F417" s="366"/>
      <c r="H417" s="634"/>
    </row>
    <row r="418">
      <c r="F418" s="366"/>
      <c r="H418" s="634"/>
    </row>
    <row r="419">
      <c r="F419" s="366"/>
      <c r="H419" s="634"/>
    </row>
    <row r="420">
      <c r="F420" s="366"/>
      <c r="H420" s="634"/>
    </row>
    <row r="421">
      <c r="F421" s="366"/>
      <c r="H421" s="634"/>
    </row>
    <row r="422">
      <c r="F422" s="366"/>
      <c r="H422" s="634"/>
    </row>
    <row r="423">
      <c r="F423" s="366"/>
      <c r="H423" s="634"/>
    </row>
    <row r="424">
      <c r="F424" s="366"/>
      <c r="H424" s="634"/>
    </row>
    <row r="425">
      <c r="F425" s="366"/>
      <c r="H425" s="634"/>
    </row>
    <row r="426">
      <c r="F426" s="366"/>
      <c r="H426" s="634"/>
    </row>
    <row r="427">
      <c r="F427" s="366"/>
      <c r="H427" s="634"/>
    </row>
    <row r="428">
      <c r="F428" s="366"/>
      <c r="H428" s="634"/>
    </row>
    <row r="429">
      <c r="F429" s="366"/>
      <c r="H429" s="634"/>
    </row>
    <row r="430">
      <c r="F430" s="366"/>
      <c r="H430" s="634"/>
    </row>
    <row r="431">
      <c r="F431" s="366"/>
      <c r="H431" s="634"/>
    </row>
    <row r="432">
      <c r="F432" s="366"/>
      <c r="H432" s="634"/>
    </row>
    <row r="433">
      <c r="F433" s="366"/>
      <c r="H433" s="634"/>
    </row>
    <row r="434">
      <c r="F434" s="366"/>
      <c r="H434" s="634"/>
    </row>
    <row r="435">
      <c r="F435" s="366"/>
      <c r="H435" s="634"/>
    </row>
    <row r="436">
      <c r="F436" s="366"/>
      <c r="H436" s="634"/>
    </row>
    <row r="437">
      <c r="F437" s="366"/>
      <c r="H437" s="634"/>
    </row>
    <row r="438">
      <c r="F438" s="366"/>
      <c r="H438" s="634"/>
    </row>
    <row r="439">
      <c r="F439" s="366"/>
      <c r="H439" s="634"/>
    </row>
    <row r="440">
      <c r="F440" s="366"/>
      <c r="H440" s="634"/>
    </row>
    <row r="441">
      <c r="F441" s="366"/>
      <c r="H441" s="634"/>
    </row>
    <row r="442">
      <c r="F442" s="366"/>
      <c r="H442" s="634"/>
    </row>
    <row r="443">
      <c r="F443" s="366"/>
      <c r="H443" s="634"/>
    </row>
    <row r="444">
      <c r="F444" s="366"/>
      <c r="H444" s="634"/>
    </row>
    <row r="445">
      <c r="F445" s="366"/>
      <c r="H445" s="634"/>
    </row>
    <row r="446">
      <c r="F446" s="366"/>
      <c r="H446" s="634"/>
    </row>
    <row r="447">
      <c r="F447" s="366"/>
      <c r="H447" s="634"/>
    </row>
    <row r="448">
      <c r="F448" s="366"/>
      <c r="H448" s="634"/>
    </row>
    <row r="449">
      <c r="F449" s="366"/>
      <c r="H449" s="634"/>
    </row>
    <row r="450">
      <c r="F450" s="366"/>
      <c r="H450" s="634"/>
    </row>
    <row r="451">
      <c r="F451" s="366"/>
      <c r="H451" s="634"/>
    </row>
    <row r="452">
      <c r="F452" s="366"/>
      <c r="H452" s="634"/>
    </row>
    <row r="453">
      <c r="F453" s="366"/>
      <c r="H453" s="634"/>
    </row>
    <row r="454">
      <c r="F454" s="366"/>
      <c r="H454" s="634"/>
    </row>
    <row r="455">
      <c r="F455" s="366"/>
      <c r="H455" s="634"/>
    </row>
    <row r="456">
      <c r="F456" s="366"/>
      <c r="H456" s="634"/>
    </row>
    <row r="457">
      <c r="F457" s="366"/>
      <c r="H457" s="634"/>
    </row>
    <row r="458">
      <c r="F458" s="366"/>
      <c r="H458" s="634"/>
    </row>
    <row r="459">
      <c r="F459" s="366"/>
      <c r="H459" s="634"/>
    </row>
    <row r="460">
      <c r="F460" s="366"/>
      <c r="H460" s="634"/>
    </row>
    <row r="461">
      <c r="F461" s="366"/>
      <c r="H461" s="634"/>
    </row>
    <row r="462">
      <c r="F462" s="366"/>
      <c r="H462" s="634"/>
    </row>
    <row r="463">
      <c r="F463" s="366"/>
      <c r="H463" s="634"/>
    </row>
    <row r="464">
      <c r="F464" s="366"/>
      <c r="H464" s="634"/>
    </row>
    <row r="465">
      <c r="F465" s="366"/>
      <c r="H465" s="634"/>
    </row>
    <row r="466">
      <c r="F466" s="366"/>
      <c r="H466" s="634"/>
    </row>
    <row r="467">
      <c r="F467" s="366"/>
      <c r="H467" s="634"/>
    </row>
    <row r="468">
      <c r="F468" s="366"/>
      <c r="H468" s="634"/>
    </row>
    <row r="469">
      <c r="F469" s="366"/>
      <c r="H469" s="634"/>
    </row>
    <row r="470">
      <c r="F470" s="366"/>
      <c r="H470" s="634"/>
    </row>
    <row r="471">
      <c r="F471" s="366"/>
      <c r="H471" s="634"/>
    </row>
    <row r="472">
      <c r="F472" s="366"/>
      <c r="H472" s="634"/>
    </row>
    <row r="473">
      <c r="F473" s="366"/>
      <c r="H473" s="634"/>
    </row>
    <row r="474">
      <c r="F474" s="366"/>
      <c r="H474" s="634"/>
    </row>
    <row r="475">
      <c r="F475" s="366"/>
      <c r="H475" s="634"/>
    </row>
    <row r="476">
      <c r="F476" s="366"/>
      <c r="H476" s="634"/>
    </row>
    <row r="477">
      <c r="F477" s="366"/>
      <c r="H477" s="634"/>
    </row>
    <row r="478">
      <c r="F478" s="366"/>
      <c r="H478" s="634"/>
    </row>
    <row r="479">
      <c r="F479" s="366"/>
      <c r="H479" s="634"/>
    </row>
    <row r="480">
      <c r="F480" s="366"/>
      <c r="H480" s="634"/>
    </row>
    <row r="481">
      <c r="F481" s="366"/>
      <c r="H481" s="634"/>
    </row>
    <row r="482">
      <c r="F482" s="366"/>
      <c r="H482" s="634"/>
    </row>
    <row r="483">
      <c r="F483" s="366"/>
      <c r="H483" s="634"/>
    </row>
    <row r="484">
      <c r="F484" s="366"/>
      <c r="H484" s="634"/>
    </row>
    <row r="485">
      <c r="F485" s="366"/>
      <c r="H485" s="634"/>
    </row>
    <row r="486">
      <c r="F486" s="366"/>
      <c r="H486" s="634"/>
    </row>
    <row r="487">
      <c r="F487" s="366"/>
      <c r="H487" s="634"/>
    </row>
    <row r="488">
      <c r="F488" s="366"/>
      <c r="H488" s="634"/>
    </row>
    <row r="489">
      <c r="F489" s="366"/>
      <c r="H489" s="634"/>
    </row>
    <row r="490">
      <c r="F490" s="366"/>
      <c r="H490" s="634"/>
    </row>
    <row r="491">
      <c r="F491" s="366"/>
      <c r="H491" s="634"/>
    </row>
    <row r="492">
      <c r="F492" s="366"/>
      <c r="H492" s="634"/>
    </row>
    <row r="493">
      <c r="F493" s="366"/>
      <c r="H493" s="634"/>
    </row>
    <row r="494">
      <c r="F494" s="366"/>
      <c r="H494" s="634"/>
    </row>
    <row r="495">
      <c r="F495" s="366"/>
      <c r="H495" s="634"/>
    </row>
    <row r="496">
      <c r="F496" s="366"/>
      <c r="H496" s="634"/>
    </row>
    <row r="497">
      <c r="F497" s="366"/>
      <c r="H497" s="634"/>
    </row>
    <row r="498">
      <c r="F498" s="366"/>
      <c r="H498" s="634"/>
    </row>
    <row r="499">
      <c r="F499" s="366"/>
      <c r="H499" s="634"/>
    </row>
    <row r="500">
      <c r="F500" s="366"/>
      <c r="H500" s="634"/>
    </row>
    <row r="501">
      <c r="F501" s="366"/>
      <c r="H501" s="634"/>
    </row>
    <row r="502">
      <c r="F502" s="366"/>
      <c r="H502" s="634"/>
    </row>
    <row r="503">
      <c r="F503" s="366"/>
      <c r="H503" s="634"/>
    </row>
    <row r="504">
      <c r="F504" s="366"/>
      <c r="H504" s="634"/>
    </row>
    <row r="505">
      <c r="F505" s="366"/>
      <c r="H505" s="634"/>
    </row>
    <row r="506">
      <c r="F506" s="366"/>
      <c r="H506" s="634"/>
    </row>
    <row r="507">
      <c r="F507" s="366"/>
      <c r="H507" s="634"/>
    </row>
    <row r="508">
      <c r="F508" s="366"/>
      <c r="H508" s="634"/>
    </row>
    <row r="509">
      <c r="F509" s="366"/>
      <c r="H509" s="634"/>
    </row>
    <row r="510">
      <c r="F510" s="366"/>
      <c r="H510" s="634"/>
    </row>
    <row r="511">
      <c r="F511" s="366"/>
      <c r="H511" s="634"/>
    </row>
    <row r="512">
      <c r="F512" s="366"/>
      <c r="H512" s="634"/>
    </row>
    <row r="513">
      <c r="F513" s="366"/>
      <c r="H513" s="634"/>
    </row>
    <row r="514">
      <c r="F514" s="366"/>
      <c r="H514" s="634"/>
    </row>
    <row r="515">
      <c r="F515" s="366"/>
      <c r="H515" s="634"/>
    </row>
    <row r="516">
      <c r="F516" s="366"/>
      <c r="H516" s="634"/>
    </row>
    <row r="517">
      <c r="F517" s="366"/>
      <c r="H517" s="634"/>
    </row>
    <row r="518">
      <c r="F518" s="366"/>
      <c r="H518" s="634"/>
    </row>
    <row r="519">
      <c r="F519" s="366"/>
      <c r="H519" s="634"/>
    </row>
    <row r="520">
      <c r="F520" s="366"/>
      <c r="H520" s="634"/>
    </row>
    <row r="521">
      <c r="F521" s="366"/>
      <c r="H521" s="634"/>
    </row>
    <row r="522">
      <c r="F522" s="366"/>
      <c r="H522" s="634"/>
    </row>
    <row r="523">
      <c r="F523" s="366"/>
      <c r="H523" s="634"/>
    </row>
    <row r="524">
      <c r="F524" s="366"/>
      <c r="H524" s="634"/>
    </row>
    <row r="525">
      <c r="F525" s="366"/>
      <c r="H525" s="634"/>
    </row>
    <row r="526">
      <c r="F526" s="366"/>
      <c r="H526" s="634"/>
    </row>
    <row r="527">
      <c r="F527" s="366"/>
      <c r="H527" s="634"/>
    </row>
    <row r="528">
      <c r="F528" s="366"/>
      <c r="H528" s="634"/>
    </row>
    <row r="529">
      <c r="F529" s="366"/>
      <c r="H529" s="634"/>
    </row>
    <row r="530">
      <c r="F530" s="366"/>
      <c r="H530" s="634"/>
    </row>
    <row r="531">
      <c r="F531" s="366"/>
      <c r="H531" s="634"/>
    </row>
    <row r="532">
      <c r="F532" s="366"/>
      <c r="H532" s="634"/>
    </row>
    <row r="533">
      <c r="F533" s="366"/>
      <c r="H533" s="634"/>
    </row>
    <row r="534">
      <c r="F534" s="366"/>
      <c r="H534" s="634"/>
    </row>
    <row r="535">
      <c r="F535" s="366"/>
      <c r="H535" s="634"/>
    </row>
    <row r="536">
      <c r="F536" s="366"/>
      <c r="H536" s="634"/>
    </row>
    <row r="537">
      <c r="F537" s="366"/>
      <c r="H537" s="634"/>
    </row>
    <row r="538">
      <c r="F538" s="366"/>
      <c r="H538" s="634"/>
    </row>
    <row r="539">
      <c r="F539" s="366"/>
      <c r="H539" s="634"/>
    </row>
    <row r="540">
      <c r="F540" s="366"/>
      <c r="H540" s="634"/>
    </row>
    <row r="541">
      <c r="F541" s="366"/>
      <c r="H541" s="634"/>
    </row>
    <row r="542">
      <c r="F542" s="366"/>
      <c r="H542" s="634"/>
    </row>
    <row r="543">
      <c r="F543" s="366"/>
      <c r="H543" s="634"/>
    </row>
    <row r="544">
      <c r="F544" s="366"/>
      <c r="H544" s="634"/>
    </row>
    <row r="545">
      <c r="F545" s="366"/>
      <c r="H545" s="634"/>
    </row>
    <row r="546">
      <c r="F546" s="366"/>
      <c r="H546" s="634"/>
    </row>
    <row r="547">
      <c r="F547" s="366"/>
      <c r="H547" s="634"/>
    </row>
    <row r="548">
      <c r="F548" s="366"/>
      <c r="H548" s="634"/>
    </row>
    <row r="549">
      <c r="F549" s="366"/>
      <c r="H549" s="634"/>
    </row>
    <row r="550">
      <c r="F550" s="366"/>
      <c r="H550" s="634"/>
    </row>
    <row r="551">
      <c r="F551" s="366"/>
      <c r="H551" s="634"/>
    </row>
    <row r="552">
      <c r="F552" s="366"/>
      <c r="H552" s="634"/>
    </row>
    <row r="553">
      <c r="F553" s="366"/>
      <c r="H553" s="634"/>
    </row>
    <row r="554">
      <c r="F554" s="366"/>
      <c r="H554" s="634"/>
    </row>
    <row r="555">
      <c r="F555" s="366"/>
      <c r="H555" s="634"/>
    </row>
    <row r="556">
      <c r="F556" s="366"/>
      <c r="H556" s="634"/>
    </row>
    <row r="557">
      <c r="F557" s="366"/>
      <c r="H557" s="634"/>
    </row>
    <row r="558">
      <c r="F558" s="366"/>
      <c r="H558" s="634"/>
    </row>
    <row r="559">
      <c r="F559" s="366"/>
      <c r="H559" s="634"/>
    </row>
    <row r="560">
      <c r="F560" s="366"/>
      <c r="H560" s="634"/>
    </row>
    <row r="561">
      <c r="F561" s="366"/>
      <c r="H561" s="634"/>
    </row>
    <row r="562">
      <c r="F562" s="366"/>
      <c r="H562" s="634"/>
    </row>
    <row r="563">
      <c r="F563" s="366"/>
      <c r="H563" s="634"/>
    </row>
    <row r="564">
      <c r="F564" s="366"/>
      <c r="H564" s="634"/>
    </row>
    <row r="565">
      <c r="F565" s="366"/>
      <c r="H565" s="634"/>
    </row>
    <row r="566">
      <c r="F566" s="366"/>
      <c r="H566" s="634"/>
    </row>
    <row r="567">
      <c r="F567" s="366"/>
      <c r="H567" s="634"/>
    </row>
    <row r="568">
      <c r="F568" s="366"/>
      <c r="H568" s="634"/>
    </row>
    <row r="569">
      <c r="F569" s="366"/>
      <c r="H569" s="634"/>
    </row>
    <row r="570">
      <c r="F570" s="366"/>
      <c r="H570" s="634"/>
    </row>
    <row r="571">
      <c r="F571" s="366"/>
      <c r="H571" s="634"/>
    </row>
    <row r="572">
      <c r="F572" s="366"/>
      <c r="H572" s="634"/>
    </row>
    <row r="573">
      <c r="F573" s="366"/>
      <c r="H573" s="634"/>
    </row>
    <row r="574">
      <c r="F574" s="366"/>
      <c r="H574" s="634"/>
    </row>
    <row r="575">
      <c r="F575" s="366"/>
      <c r="H575" s="634"/>
    </row>
    <row r="576">
      <c r="F576" s="366"/>
      <c r="H576" s="634"/>
    </row>
    <row r="577">
      <c r="F577" s="366"/>
      <c r="H577" s="634"/>
    </row>
    <row r="578">
      <c r="F578" s="366"/>
      <c r="H578" s="634"/>
    </row>
    <row r="579">
      <c r="F579" s="366"/>
      <c r="H579" s="634"/>
    </row>
    <row r="580">
      <c r="F580" s="366"/>
      <c r="H580" s="634"/>
    </row>
    <row r="581">
      <c r="F581" s="366"/>
      <c r="H581" s="634"/>
    </row>
    <row r="582">
      <c r="F582" s="366"/>
      <c r="H582" s="634"/>
    </row>
    <row r="583">
      <c r="F583" s="366"/>
      <c r="H583" s="634"/>
    </row>
    <row r="584">
      <c r="F584" s="366"/>
      <c r="H584" s="634"/>
    </row>
    <row r="585">
      <c r="F585" s="366"/>
      <c r="H585" s="634"/>
    </row>
    <row r="586">
      <c r="F586" s="366"/>
      <c r="H586" s="634"/>
    </row>
    <row r="587">
      <c r="F587" s="366"/>
      <c r="H587" s="634"/>
    </row>
    <row r="588">
      <c r="F588" s="366"/>
      <c r="H588" s="634"/>
    </row>
    <row r="589">
      <c r="F589" s="366"/>
      <c r="H589" s="634"/>
    </row>
    <row r="590">
      <c r="F590" s="366"/>
      <c r="H590" s="634"/>
    </row>
    <row r="591">
      <c r="F591" s="366"/>
      <c r="H591" s="634"/>
    </row>
    <row r="592">
      <c r="F592" s="366"/>
      <c r="H592" s="634"/>
    </row>
    <row r="593">
      <c r="F593" s="366"/>
      <c r="H593" s="634"/>
    </row>
    <row r="594">
      <c r="F594" s="366"/>
      <c r="H594" s="634"/>
    </row>
    <row r="595">
      <c r="F595" s="366"/>
      <c r="H595" s="634"/>
    </row>
    <row r="596">
      <c r="F596" s="366"/>
      <c r="H596" s="634"/>
    </row>
    <row r="597">
      <c r="F597" s="366"/>
      <c r="H597" s="634"/>
    </row>
    <row r="598">
      <c r="F598" s="366"/>
      <c r="H598" s="634"/>
    </row>
    <row r="599">
      <c r="F599" s="366"/>
      <c r="H599" s="634"/>
    </row>
    <row r="600">
      <c r="F600" s="366"/>
      <c r="H600" s="634"/>
    </row>
    <row r="601">
      <c r="F601" s="366"/>
      <c r="H601" s="634"/>
    </row>
    <row r="602">
      <c r="F602" s="366"/>
      <c r="H602" s="634"/>
    </row>
    <row r="603">
      <c r="F603" s="366"/>
      <c r="H603" s="634"/>
    </row>
    <row r="604">
      <c r="F604" s="366"/>
      <c r="H604" s="634"/>
    </row>
    <row r="605">
      <c r="F605" s="366"/>
      <c r="H605" s="634"/>
    </row>
    <row r="606">
      <c r="F606" s="366"/>
      <c r="H606" s="634"/>
    </row>
    <row r="607">
      <c r="F607" s="366"/>
      <c r="H607" s="634"/>
    </row>
    <row r="608">
      <c r="F608" s="366"/>
      <c r="H608" s="634"/>
    </row>
    <row r="609">
      <c r="F609" s="366"/>
      <c r="H609" s="634"/>
    </row>
    <row r="610">
      <c r="F610" s="366"/>
      <c r="H610" s="634"/>
    </row>
    <row r="611">
      <c r="F611" s="366"/>
      <c r="H611" s="634"/>
    </row>
    <row r="612">
      <c r="F612" s="366"/>
      <c r="H612" s="634"/>
    </row>
    <row r="613">
      <c r="F613" s="366"/>
      <c r="H613" s="634"/>
    </row>
    <row r="614">
      <c r="F614" s="366"/>
      <c r="H614" s="634"/>
    </row>
    <row r="615">
      <c r="F615" s="366"/>
      <c r="H615" s="634"/>
    </row>
    <row r="616">
      <c r="F616" s="366"/>
      <c r="H616" s="634"/>
    </row>
    <row r="617">
      <c r="F617" s="366"/>
      <c r="H617" s="634"/>
    </row>
    <row r="618">
      <c r="F618" s="366"/>
      <c r="H618" s="634"/>
    </row>
    <row r="619">
      <c r="F619" s="366"/>
      <c r="H619" s="634"/>
    </row>
    <row r="620">
      <c r="F620" s="366"/>
      <c r="H620" s="634"/>
    </row>
    <row r="621">
      <c r="F621" s="366"/>
      <c r="H621" s="634"/>
    </row>
    <row r="622">
      <c r="F622" s="366"/>
      <c r="H622" s="634"/>
    </row>
    <row r="623">
      <c r="F623" s="366"/>
      <c r="H623" s="634"/>
    </row>
    <row r="624">
      <c r="F624" s="366"/>
      <c r="H624" s="634"/>
    </row>
    <row r="625">
      <c r="F625" s="366"/>
      <c r="H625" s="634"/>
    </row>
    <row r="626">
      <c r="F626" s="366"/>
      <c r="H626" s="634"/>
    </row>
    <row r="627">
      <c r="F627" s="366"/>
      <c r="H627" s="634"/>
    </row>
    <row r="628">
      <c r="F628" s="366"/>
      <c r="H628" s="634"/>
    </row>
    <row r="629">
      <c r="F629" s="366"/>
      <c r="H629" s="634"/>
    </row>
    <row r="630">
      <c r="F630" s="366"/>
      <c r="H630" s="634"/>
    </row>
    <row r="631">
      <c r="F631" s="366"/>
      <c r="H631" s="634"/>
    </row>
    <row r="632">
      <c r="F632" s="366"/>
      <c r="H632" s="634"/>
    </row>
    <row r="633">
      <c r="F633" s="366"/>
      <c r="H633" s="634"/>
    </row>
    <row r="634">
      <c r="F634" s="366"/>
      <c r="H634" s="634"/>
    </row>
    <row r="635">
      <c r="F635" s="366"/>
      <c r="H635" s="634"/>
    </row>
    <row r="636">
      <c r="F636" s="366"/>
      <c r="H636" s="634"/>
    </row>
    <row r="637">
      <c r="F637" s="366"/>
      <c r="H637" s="634"/>
    </row>
    <row r="638">
      <c r="F638" s="366"/>
      <c r="H638" s="634"/>
    </row>
    <row r="639">
      <c r="F639" s="366"/>
      <c r="H639" s="634"/>
    </row>
    <row r="640">
      <c r="F640" s="366"/>
      <c r="H640" s="634"/>
    </row>
    <row r="641">
      <c r="F641" s="366"/>
      <c r="H641" s="634"/>
    </row>
    <row r="642">
      <c r="F642" s="366"/>
      <c r="H642" s="634"/>
    </row>
    <row r="643">
      <c r="F643" s="366"/>
      <c r="H643" s="634"/>
    </row>
    <row r="644">
      <c r="F644" s="366"/>
      <c r="H644" s="634"/>
    </row>
    <row r="645">
      <c r="F645" s="366"/>
      <c r="H645" s="634"/>
    </row>
    <row r="646">
      <c r="F646" s="366"/>
      <c r="H646" s="634"/>
    </row>
    <row r="647">
      <c r="F647" s="366"/>
      <c r="H647" s="634"/>
    </row>
    <row r="648">
      <c r="F648" s="366"/>
      <c r="H648" s="634"/>
    </row>
    <row r="649">
      <c r="F649" s="366"/>
      <c r="H649" s="634"/>
    </row>
    <row r="650">
      <c r="F650" s="366"/>
      <c r="H650" s="634"/>
    </row>
    <row r="651">
      <c r="F651" s="366"/>
      <c r="H651" s="634"/>
    </row>
    <row r="652">
      <c r="F652" s="366"/>
      <c r="H652" s="634"/>
    </row>
    <row r="653">
      <c r="F653" s="366"/>
      <c r="H653" s="634"/>
    </row>
    <row r="654">
      <c r="F654" s="366"/>
      <c r="H654" s="634"/>
    </row>
    <row r="655">
      <c r="F655" s="366"/>
      <c r="H655" s="634"/>
    </row>
    <row r="656">
      <c r="F656" s="366"/>
      <c r="H656" s="634"/>
    </row>
    <row r="657">
      <c r="F657" s="366"/>
      <c r="H657" s="634"/>
    </row>
    <row r="658">
      <c r="F658" s="366"/>
      <c r="H658" s="634"/>
    </row>
    <row r="659">
      <c r="F659" s="366"/>
      <c r="H659" s="634"/>
    </row>
    <row r="660">
      <c r="F660" s="366"/>
      <c r="H660" s="634"/>
    </row>
    <row r="661">
      <c r="F661" s="366"/>
      <c r="H661" s="634"/>
    </row>
    <row r="662">
      <c r="F662" s="366"/>
      <c r="H662" s="634"/>
    </row>
    <row r="663">
      <c r="F663" s="366"/>
      <c r="H663" s="634"/>
    </row>
    <row r="664">
      <c r="F664" s="366"/>
      <c r="H664" s="634"/>
    </row>
    <row r="665">
      <c r="F665" s="366"/>
      <c r="H665" s="634"/>
    </row>
    <row r="666">
      <c r="F666" s="366"/>
      <c r="H666" s="634"/>
    </row>
    <row r="667">
      <c r="F667" s="366"/>
      <c r="H667" s="634"/>
    </row>
    <row r="668">
      <c r="F668" s="366"/>
      <c r="H668" s="634"/>
    </row>
    <row r="669">
      <c r="F669" s="366"/>
      <c r="H669" s="634"/>
    </row>
    <row r="670">
      <c r="F670" s="366"/>
      <c r="H670" s="634"/>
    </row>
    <row r="671">
      <c r="F671" s="366"/>
      <c r="H671" s="634"/>
    </row>
    <row r="672">
      <c r="F672" s="366"/>
      <c r="H672" s="634"/>
    </row>
    <row r="673">
      <c r="F673" s="366"/>
      <c r="H673" s="634"/>
    </row>
    <row r="674">
      <c r="F674" s="366"/>
      <c r="H674" s="634"/>
    </row>
    <row r="675">
      <c r="F675" s="366"/>
      <c r="H675" s="634"/>
    </row>
    <row r="676">
      <c r="F676" s="366"/>
      <c r="H676" s="634"/>
    </row>
    <row r="677">
      <c r="F677" s="366"/>
      <c r="H677" s="634"/>
    </row>
    <row r="678">
      <c r="F678" s="366"/>
      <c r="H678" s="634"/>
    </row>
    <row r="679">
      <c r="F679" s="366"/>
      <c r="H679" s="634"/>
    </row>
    <row r="680">
      <c r="F680" s="366"/>
      <c r="H680" s="634"/>
    </row>
    <row r="681">
      <c r="F681" s="366"/>
      <c r="H681" s="634"/>
    </row>
    <row r="682">
      <c r="F682" s="366"/>
      <c r="H682" s="634"/>
    </row>
    <row r="683">
      <c r="F683" s="366"/>
      <c r="H683" s="634"/>
    </row>
    <row r="684">
      <c r="F684" s="366"/>
      <c r="H684" s="634"/>
    </row>
    <row r="685">
      <c r="F685" s="366"/>
      <c r="H685" s="634"/>
    </row>
    <row r="686">
      <c r="F686" s="366"/>
      <c r="H686" s="634"/>
    </row>
    <row r="687">
      <c r="F687" s="366"/>
      <c r="H687" s="634"/>
    </row>
    <row r="688">
      <c r="F688" s="366"/>
      <c r="H688" s="634"/>
    </row>
    <row r="689">
      <c r="F689" s="366"/>
      <c r="H689" s="634"/>
    </row>
    <row r="690">
      <c r="F690" s="366"/>
      <c r="H690" s="634"/>
    </row>
    <row r="691">
      <c r="F691" s="366"/>
      <c r="H691" s="634"/>
    </row>
    <row r="692">
      <c r="F692" s="366"/>
      <c r="H692" s="634"/>
    </row>
    <row r="693">
      <c r="F693" s="366"/>
      <c r="H693" s="634"/>
    </row>
    <row r="694">
      <c r="F694" s="366"/>
      <c r="H694" s="634"/>
    </row>
    <row r="695">
      <c r="F695" s="366"/>
      <c r="H695" s="634"/>
    </row>
    <row r="696">
      <c r="F696" s="366"/>
      <c r="H696" s="634"/>
    </row>
    <row r="697">
      <c r="F697" s="366"/>
      <c r="H697" s="634"/>
    </row>
    <row r="698">
      <c r="F698" s="366"/>
      <c r="H698" s="634"/>
    </row>
    <row r="699">
      <c r="F699" s="366"/>
      <c r="H699" s="634"/>
    </row>
    <row r="700">
      <c r="F700" s="366"/>
      <c r="H700" s="634"/>
    </row>
    <row r="701">
      <c r="F701" s="366"/>
      <c r="H701" s="634"/>
    </row>
    <row r="702">
      <c r="F702" s="366"/>
      <c r="H702" s="634"/>
    </row>
    <row r="703">
      <c r="F703" s="366"/>
      <c r="H703" s="634"/>
    </row>
    <row r="704">
      <c r="F704" s="366"/>
      <c r="H704" s="634"/>
    </row>
    <row r="705">
      <c r="F705" s="366"/>
      <c r="H705" s="634"/>
    </row>
    <row r="706">
      <c r="F706" s="366"/>
      <c r="H706" s="634"/>
    </row>
    <row r="707">
      <c r="F707" s="366"/>
      <c r="H707" s="634"/>
    </row>
    <row r="708">
      <c r="F708" s="366"/>
      <c r="H708" s="634"/>
    </row>
    <row r="709">
      <c r="F709" s="366"/>
      <c r="H709" s="634"/>
    </row>
    <row r="710">
      <c r="F710" s="366"/>
      <c r="H710" s="634"/>
    </row>
    <row r="711">
      <c r="F711" s="366"/>
      <c r="H711" s="634"/>
    </row>
    <row r="712">
      <c r="F712" s="366"/>
      <c r="H712" s="634"/>
    </row>
    <row r="713">
      <c r="F713" s="366"/>
      <c r="H713" s="634"/>
    </row>
    <row r="714">
      <c r="F714" s="366"/>
      <c r="H714" s="634"/>
    </row>
    <row r="715">
      <c r="F715" s="366"/>
      <c r="H715" s="634"/>
    </row>
    <row r="716">
      <c r="F716" s="366"/>
      <c r="H716" s="634"/>
    </row>
    <row r="717">
      <c r="F717" s="366"/>
      <c r="H717" s="634"/>
    </row>
    <row r="718">
      <c r="F718" s="366"/>
      <c r="H718" s="634"/>
    </row>
    <row r="719">
      <c r="F719" s="366"/>
      <c r="H719" s="634"/>
    </row>
    <row r="720">
      <c r="F720" s="366"/>
      <c r="H720" s="634"/>
    </row>
    <row r="721">
      <c r="F721" s="366"/>
      <c r="H721" s="634"/>
    </row>
    <row r="722">
      <c r="F722" s="366"/>
      <c r="H722" s="634"/>
    </row>
    <row r="723">
      <c r="F723" s="366"/>
      <c r="H723" s="634"/>
    </row>
    <row r="724">
      <c r="F724" s="366"/>
      <c r="H724" s="634"/>
    </row>
    <row r="725">
      <c r="F725" s="366"/>
      <c r="H725" s="634"/>
    </row>
    <row r="726">
      <c r="F726" s="366"/>
      <c r="H726" s="634"/>
    </row>
    <row r="727">
      <c r="F727" s="366"/>
      <c r="H727" s="634"/>
    </row>
    <row r="728">
      <c r="F728" s="366"/>
      <c r="H728" s="634"/>
    </row>
    <row r="729">
      <c r="F729" s="366"/>
      <c r="H729" s="634"/>
    </row>
    <row r="730">
      <c r="F730" s="366"/>
      <c r="H730" s="634"/>
    </row>
    <row r="731">
      <c r="F731" s="366"/>
      <c r="H731" s="634"/>
    </row>
    <row r="732">
      <c r="F732" s="366"/>
      <c r="H732" s="634"/>
    </row>
    <row r="733">
      <c r="F733" s="366"/>
      <c r="H733" s="634"/>
    </row>
    <row r="734">
      <c r="F734" s="366"/>
      <c r="H734" s="634"/>
    </row>
    <row r="735">
      <c r="F735" s="366"/>
      <c r="H735" s="634"/>
    </row>
    <row r="736">
      <c r="F736" s="366"/>
      <c r="H736" s="634"/>
    </row>
    <row r="737">
      <c r="F737" s="366"/>
      <c r="H737" s="634"/>
    </row>
    <row r="738">
      <c r="F738" s="366"/>
      <c r="H738" s="634"/>
    </row>
    <row r="739">
      <c r="F739" s="366"/>
      <c r="H739" s="634"/>
    </row>
    <row r="740">
      <c r="F740" s="366"/>
      <c r="H740" s="634"/>
    </row>
    <row r="741">
      <c r="F741" s="366"/>
      <c r="H741" s="634"/>
    </row>
    <row r="742">
      <c r="F742" s="366"/>
      <c r="H742" s="634"/>
    </row>
    <row r="743">
      <c r="F743" s="366"/>
      <c r="H743" s="634"/>
    </row>
    <row r="744">
      <c r="F744" s="366"/>
      <c r="H744" s="634"/>
    </row>
    <row r="745">
      <c r="F745" s="366"/>
      <c r="H745" s="634"/>
    </row>
    <row r="746">
      <c r="F746" s="366"/>
      <c r="H746" s="634"/>
    </row>
    <row r="747">
      <c r="F747" s="366"/>
      <c r="H747" s="634"/>
    </row>
    <row r="748">
      <c r="F748" s="366"/>
      <c r="H748" s="634"/>
    </row>
    <row r="749">
      <c r="F749" s="366"/>
      <c r="H749" s="634"/>
    </row>
    <row r="750">
      <c r="F750" s="366"/>
      <c r="H750" s="634"/>
    </row>
    <row r="751">
      <c r="F751" s="366"/>
      <c r="H751" s="634"/>
    </row>
    <row r="752">
      <c r="F752" s="366"/>
      <c r="H752" s="634"/>
    </row>
    <row r="753">
      <c r="F753" s="366"/>
      <c r="H753" s="634"/>
    </row>
    <row r="754">
      <c r="F754" s="366"/>
      <c r="H754" s="634"/>
    </row>
    <row r="755">
      <c r="F755" s="366"/>
      <c r="H755" s="634"/>
    </row>
    <row r="756">
      <c r="F756" s="366"/>
      <c r="H756" s="634"/>
    </row>
    <row r="757">
      <c r="F757" s="366"/>
      <c r="H757" s="634"/>
    </row>
    <row r="758">
      <c r="F758" s="366"/>
      <c r="H758" s="634"/>
    </row>
    <row r="759">
      <c r="F759" s="366"/>
      <c r="H759" s="634"/>
    </row>
    <row r="760">
      <c r="F760" s="366"/>
      <c r="H760" s="634"/>
    </row>
    <row r="761">
      <c r="F761" s="366"/>
      <c r="H761" s="634"/>
    </row>
    <row r="762">
      <c r="F762" s="366"/>
      <c r="H762" s="634"/>
    </row>
    <row r="763">
      <c r="F763" s="366"/>
      <c r="H763" s="634"/>
    </row>
    <row r="764">
      <c r="F764" s="366"/>
      <c r="H764" s="634"/>
    </row>
    <row r="765">
      <c r="F765" s="366"/>
      <c r="H765" s="634"/>
    </row>
    <row r="766">
      <c r="F766" s="366"/>
      <c r="H766" s="634"/>
    </row>
    <row r="767">
      <c r="F767" s="366"/>
      <c r="H767" s="634"/>
    </row>
    <row r="768">
      <c r="F768" s="366"/>
      <c r="H768" s="634"/>
    </row>
    <row r="769">
      <c r="F769" s="366"/>
      <c r="H769" s="634"/>
    </row>
    <row r="770">
      <c r="F770" s="366"/>
      <c r="H770" s="634"/>
    </row>
    <row r="771">
      <c r="F771" s="366"/>
      <c r="H771" s="634"/>
    </row>
    <row r="772">
      <c r="F772" s="366"/>
      <c r="H772" s="634"/>
    </row>
    <row r="773">
      <c r="F773" s="366"/>
      <c r="H773" s="634"/>
    </row>
    <row r="774">
      <c r="F774" s="366"/>
      <c r="H774" s="634"/>
    </row>
    <row r="775">
      <c r="F775" s="366"/>
      <c r="H775" s="634"/>
    </row>
    <row r="776">
      <c r="F776" s="366"/>
      <c r="H776" s="634"/>
    </row>
    <row r="777">
      <c r="F777" s="366"/>
      <c r="H777" s="634"/>
    </row>
    <row r="778">
      <c r="F778" s="366"/>
      <c r="H778" s="634"/>
    </row>
    <row r="779">
      <c r="F779" s="366"/>
      <c r="H779" s="634"/>
    </row>
    <row r="780">
      <c r="F780" s="366"/>
      <c r="H780" s="634"/>
    </row>
    <row r="781">
      <c r="F781" s="366"/>
      <c r="H781" s="634"/>
    </row>
    <row r="782">
      <c r="F782" s="366"/>
      <c r="H782" s="634"/>
    </row>
    <row r="783">
      <c r="F783" s="366"/>
      <c r="H783" s="634"/>
    </row>
    <row r="784">
      <c r="F784" s="366"/>
      <c r="H784" s="634"/>
    </row>
    <row r="785">
      <c r="F785" s="366"/>
      <c r="H785" s="634"/>
    </row>
    <row r="786">
      <c r="F786" s="366"/>
      <c r="H786" s="634"/>
    </row>
    <row r="787">
      <c r="F787" s="366"/>
      <c r="H787" s="634"/>
    </row>
    <row r="788">
      <c r="F788" s="366"/>
      <c r="H788" s="634"/>
    </row>
    <row r="789">
      <c r="F789" s="366"/>
      <c r="H789" s="634"/>
    </row>
    <row r="790">
      <c r="F790" s="366"/>
      <c r="H790" s="634"/>
    </row>
    <row r="791">
      <c r="F791" s="366"/>
      <c r="H791" s="634"/>
    </row>
    <row r="792">
      <c r="F792" s="366"/>
      <c r="H792" s="634"/>
    </row>
    <row r="793">
      <c r="F793" s="366"/>
      <c r="H793" s="634"/>
    </row>
    <row r="794">
      <c r="F794" s="366"/>
      <c r="H794" s="634"/>
    </row>
    <row r="795">
      <c r="F795" s="366"/>
      <c r="H795" s="634"/>
    </row>
    <row r="796">
      <c r="F796" s="366"/>
      <c r="H796" s="634"/>
    </row>
    <row r="797">
      <c r="F797" s="366"/>
      <c r="H797" s="634"/>
    </row>
    <row r="798">
      <c r="F798" s="366"/>
      <c r="H798" s="634"/>
    </row>
    <row r="799">
      <c r="F799" s="366"/>
      <c r="H799" s="634"/>
    </row>
    <row r="800">
      <c r="F800" s="366"/>
      <c r="H800" s="634"/>
    </row>
    <row r="801">
      <c r="F801" s="366"/>
      <c r="H801" s="634"/>
    </row>
    <row r="802">
      <c r="F802" s="366"/>
      <c r="H802" s="634"/>
    </row>
    <row r="803">
      <c r="F803" s="366"/>
      <c r="H803" s="634"/>
    </row>
    <row r="804">
      <c r="F804" s="366"/>
      <c r="H804" s="634"/>
    </row>
    <row r="805">
      <c r="F805" s="366"/>
      <c r="H805" s="634"/>
    </row>
    <row r="806">
      <c r="F806" s="366"/>
      <c r="H806" s="634"/>
    </row>
    <row r="807">
      <c r="F807" s="366"/>
      <c r="H807" s="634"/>
    </row>
    <row r="808">
      <c r="F808" s="366"/>
      <c r="H808" s="634"/>
    </row>
    <row r="809">
      <c r="F809" s="366"/>
      <c r="H809" s="634"/>
    </row>
    <row r="810">
      <c r="F810" s="366"/>
      <c r="H810" s="634"/>
    </row>
    <row r="811">
      <c r="F811" s="366"/>
      <c r="H811" s="634"/>
    </row>
    <row r="812">
      <c r="F812" s="366"/>
      <c r="H812" s="634"/>
    </row>
    <row r="813">
      <c r="F813" s="366"/>
      <c r="H813" s="634"/>
    </row>
    <row r="814">
      <c r="F814" s="366"/>
      <c r="H814" s="634"/>
    </row>
    <row r="815">
      <c r="F815" s="366"/>
      <c r="H815" s="634"/>
    </row>
    <row r="816">
      <c r="F816" s="366"/>
      <c r="H816" s="634"/>
    </row>
    <row r="817">
      <c r="F817" s="366"/>
      <c r="H817" s="634"/>
    </row>
    <row r="818">
      <c r="F818" s="366"/>
      <c r="H818" s="634"/>
    </row>
    <row r="819">
      <c r="F819" s="366"/>
      <c r="H819" s="634"/>
    </row>
    <row r="820">
      <c r="F820" s="366"/>
      <c r="H820" s="634"/>
    </row>
    <row r="821">
      <c r="F821" s="366"/>
      <c r="H821" s="634"/>
    </row>
    <row r="822">
      <c r="F822" s="366"/>
      <c r="H822" s="634"/>
    </row>
    <row r="823">
      <c r="F823" s="366"/>
      <c r="H823" s="634"/>
    </row>
    <row r="824">
      <c r="F824" s="366"/>
      <c r="H824" s="634"/>
    </row>
    <row r="825">
      <c r="F825" s="366"/>
      <c r="H825" s="634"/>
    </row>
    <row r="826">
      <c r="F826" s="366"/>
      <c r="H826" s="634"/>
    </row>
    <row r="827">
      <c r="F827" s="366"/>
      <c r="H827" s="634"/>
    </row>
    <row r="828">
      <c r="F828" s="366"/>
      <c r="H828" s="634"/>
    </row>
    <row r="829">
      <c r="F829" s="366"/>
      <c r="H829" s="634"/>
    </row>
    <row r="830">
      <c r="F830" s="366"/>
      <c r="H830" s="634"/>
    </row>
    <row r="831">
      <c r="F831" s="366"/>
      <c r="H831" s="634"/>
    </row>
    <row r="832">
      <c r="F832" s="366"/>
      <c r="H832" s="634"/>
    </row>
    <row r="833">
      <c r="F833" s="366"/>
      <c r="H833" s="634"/>
    </row>
    <row r="834">
      <c r="F834" s="366"/>
      <c r="H834" s="634"/>
    </row>
    <row r="835">
      <c r="F835" s="366"/>
      <c r="H835" s="634"/>
    </row>
    <row r="836">
      <c r="F836" s="366"/>
      <c r="H836" s="634"/>
    </row>
    <row r="837">
      <c r="F837" s="366"/>
      <c r="H837" s="634"/>
    </row>
    <row r="838">
      <c r="F838" s="366"/>
      <c r="H838" s="634"/>
    </row>
    <row r="839">
      <c r="F839" s="366"/>
      <c r="H839" s="634"/>
    </row>
    <row r="840">
      <c r="F840" s="366"/>
      <c r="H840" s="634"/>
    </row>
    <row r="841">
      <c r="F841" s="366"/>
      <c r="H841" s="634"/>
    </row>
    <row r="842">
      <c r="F842" s="366"/>
      <c r="H842" s="634"/>
    </row>
    <row r="843">
      <c r="F843" s="366"/>
      <c r="H843" s="634"/>
    </row>
    <row r="844">
      <c r="F844" s="366"/>
      <c r="H844" s="634"/>
    </row>
    <row r="845">
      <c r="F845" s="366"/>
      <c r="H845" s="634"/>
    </row>
    <row r="846">
      <c r="F846" s="366"/>
      <c r="H846" s="634"/>
    </row>
    <row r="847">
      <c r="F847" s="366"/>
      <c r="H847" s="634"/>
    </row>
    <row r="848">
      <c r="F848" s="366"/>
      <c r="H848" s="634"/>
    </row>
    <row r="849">
      <c r="F849" s="366"/>
      <c r="H849" s="634"/>
    </row>
    <row r="850">
      <c r="F850" s="366"/>
      <c r="H850" s="634"/>
    </row>
    <row r="851">
      <c r="F851" s="366"/>
      <c r="H851" s="634"/>
    </row>
    <row r="852">
      <c r="F852" s="366"/>
      <c r="H852" s="634"/>
    </row>
    <row r="853">
      <c r="F853" s="366"/>
      <c r="H853" s="634"/>
    </row>
    <row r="854">
      <c r="F854" s="366"/>
      <c r="H854" s="634"/>
    </row>
    <row r="855">
      <c r="F855" s="366"/>
      <c r="H855" s="634"/>
    </row>
    <row r="856">
      <c r="F856" s="366"/>
      <c r="H856" s="634"/>
    </row>
    <row r="857">
      <c r="F857" s="366"/>
      <c r="H857" s="634"/>
    </row>
    <row r="858">
      <c r="F858" s="366"/>
      <c r="H858" s="634"/>
    </row>
    <row r="859">
      <c r="F859" s="366"/>
      <c r="H859" s="634"/>
    </row>
    <row r="860">
      <c r="F860" s="366"/>
      <c r="H860" s="634"/>
    </row>
    <row r="861">
      <c r="F861" s="366"/>
      <c r="H861" s="634"/>
    </row>
    <row r="862">
      <c r="F862" s="366"/>
      <c r="H862" s="634"/>
    </row>
    <row r="863">
      <c r="F863" s="366"/>
      <c r="H863" s="634"/>
    </row>
    <row r="864">
      <c r="F864" s="366"/>
      <c r="H864" s="634"/>
    </row>
    <row r="865">
      <c r="F865" s="366"/>
      <c r="H865" s="634"/>
    </row>
    <row r="866">
      <c r="F866" s="366"/>
      <c r="H866" s="634"/>
    </row>
    <row r="867">
      <c r="F867" s="366"/>
      <c r="H867" s="634"/>
    </row>
    <row r="868">
      <c r="F868" s="366"/>
      <c r="H868" s="634"/>
    </row>
    <row r="869">
      <c r="F869" s="366"/>
      <c r="H869" s="634"/>
    </row>
    <row r="870">
      <c r="F870" s="366"/>
      <c r="H870" s="634"/>
    </row>
    <row r="871">
      <c r="F871" s="366"/>
      <c r="H871" s="634"/>
    </row>
    <row r="872">
      <c r="F872" s="366"/>
      <c r="H872" s="634"/>
    </row>
    <row r="873">
      <c r="F873" s="366"/>
      <c r="H873" s="634"/>
    </row>
    <row r="874">
      <c r="F874" s="366"/>
      <c r="H874" s="634"/>
    </row>
    <row r="875">
      <c r="F875" s="366"/>
      <c r="H875" s="634"/>
    </row>
    <row r="876">
      <c r="F876" s="366"/>
      <c r="H876" s="634"/>
    </row>
    <row r="877">
      <c r="F877" s="366"/>
      <c r="H877" s="634"/>
    </row>
    <row r="878">
      <c r="F878" s="366"/>
      <c r="H878" s="634"/>
    </row>
    <row r="879">
      <c r="F879" s="366"/>
      <c r="H879" s="634"/>
    </row>
    <row r="880">
      <c r="F880" s="366"/>
      <c r="H880" s="634"/>
    </row>
    <row r="881">
      <c r="F881" s="366"/>
      <c r="H881" s="634"/>
    </row>
    <row r="882">
      <c r="F882" s="366"/>
      <c r="H882" s="634"/>
    </row>
    <row r="883">
      <c r="F883" s="366"/>
      <c r="H883" s="634"/>
    </row>
    <row r="884">
      <c r="F884" s="366"/>
      <c r="H884" s="634"/>
    </row>
    <row r="885">
      <c r="F885" s="366"/>
      <c r="H885" s="634"/>
    </row>
    <row r="886">
      <c r="F886" s="366"/>
      <c r="H886" s="634"/>
    </row>
    <row r="887">
      <c r="F887" s="366"/>
      <c r="H887" s="634"/>
    </row>
    <row r="888">
      <c r="F888" s="366"/>
      <c r="H888" s="634"/>
    </row>
    <row r="889">
      <c r="F889" s="366"/>
      <c r="H889" s="634"/>
    </row>
    <row r="890">
      <c r="F890" s="366"/>
      <c r="H890" s="634"/>
    </row>
    <row r="891">
      <c r="F891" s="366"/>
      <c r="H891" s="634"/>
    </row>
    <row r="892">
      <c r="F892" s="366"/>
      <c r="H892" s="634"/>
    </row>
    <row r="893">
      <c r="F893" s="366"/>
      <c r="H893" s="634"/>
    </row>
    <row r="894">
      <c r="F894" s="366"/>
      <c r="H894" s="634"/>
    </row>
    <row r="895">
      <c r="F895" s="366"/>
      <c r="H895" s="634"/>
    </row>
    <row r="896">
      <c r="F896" s="366"/>
      <c r="H896" s="634"/>
    </row>
    <row r="897">
      <c r="F897" s="366"/>
      <c r="H897" s="634"/>
    </row>
    <row r="898">
      <c r="F898" s="366"/>
      <c r="H898" s="634"/>
    </row>
    <row r="899">
      <c r="F899" s="366"/>
      <c r="H899" s="634"/>
    </row>
    <row r="900">
      <c r="F900" s="366"/>
      <c r="H900" s="634"/>
    </row>
    <row r="901">
      <c r="F901" s="366"/>
      <c r="H901" s="634"/>
    </row>
    <row r="902">
      <c r="F902" s="366"/>
      <c r="H902" s="634"/>
    </row>
    <row r="903">
      <c r="F903" s="366"/>
      <c r="H903" s="634"/>
    </row>
    <row r="904">
      <c r="F904" s="366"/>
      <c r="H904" s="634"/>
    </row>
    <row r="905">
      <c r="F905" s="366"/>
      <c r="H905" s="634"/>
    </row>
    <row r="906">
      <c r="F906" s="366"/>
      <c r="H906" s="634"/>
    </row>
    <row r="907">
      <c r="F907" s="366"/>
      <c r="H907" s="634"/>
    </row>
    <row r="908">
      <c r="F908" s="366"/>
      <c r="H908" s="634"/>
    </row>
    <row r="909">
      <c r="F909" s="366"/>
      <c r="H909" s="634"/>
    </row>
    <row r="910">
      <c r="F910" s="366"/>
      <c r="H910" s="634"/>
    </row>
    <row r="911">
      <c r="F911" s="366"/>
      <c r="H911" s="634"/>
    </row>
    <row r="912">
      <c r="F912" s="366"/>
      <c r="H912" s="634"/>
    </row>
    <row r="913">
      <c r="F913" s="366"/>
      <c r="H913" s="634"/>
    </row>
    <row r="914">
      <c r="F914" s="366"/>
      <c r="H914" s="634"/>
    </row>
    <row r="915">
      <c r="F915" s="366"/>
      <c r="H915" s="634"/>
    </row>
    <row r="916">
      <c r="F916" s="366"/>
      <c r="H916" s="634"/>
    </row>
    <row r="917">
      <c r="F917" s="366"/>
      <c r="H917" s="634"/>
    </row>
    <row r="918">
      <c r="F918" s="366"/>
      <c r="H918" s="634"/>
    </row>
    <row r="919">
      <c r="F919" s="366"/>
      <c r="H919" s="634"/>
    </row>
    <row r="920">
      <c r="F920" s="366"/>
      <c r="H920" s="634"/>
    </row>
    <row r="921">
      <c r="F921" s="366"/>
      <c r="H921" s="634"/>
    </row>
    <row r="922">
      <c r="F922" s="366"/>
      <c r="H922" s="634"/>
    </row>
    <row r="923">
      <c r="F923" s="366"/>
      <c r="H923" s="634"/>
    </row>
    <row r="924">
      <c r="F924" s="366"/>
      <c r="H924" s="634"/>
    </row>
    <row r="925">
      <c r="F925" s="366"/>
      <c r="H925" s="634"/>
    </row>
    <row r="926">
      <c r="F926" s="366"/>
      <c r="H926" s="634"/>
    </row>
    <row r="927">
      <c r="F927" s="366"/>
      <c r="H927" s="634"/>
    </row>
    <row r="928">
      <c r="F928" s="366"/>
      <c r="H928" s="634"/>
    </row>
    <row r="929">
      <c r="F929" s="366"/>
      <c r="H929" s="634"/>
    </row>
    <row r="930">
      <c r="F930" s="366"/>
      <c r="H930" s="634"/>
    </row>
    <row r="931">
      <c r="F931" s="366"/>
      <c r="H931" s="634"/>
    </row>
    <row r="932">
      <c r="F932" s="366"/>
      <c r="H932" s="634"/>
    </row>
    <row r="933">
      <c r="F933" s="366"/>
      <c r="H933" s="634"/>
    </row>
    <row r="934">
      <c r="F934" s="366"/>
      <c r="H934" s="634"/>
    </row>
    <row r="935">
      <c r="F935" s="366"/>
      <c r="H935" s="634"/>
    </row>
    <row r="936">
      <c r="F936" s="366"/>
      <c r="H936" s="634"/>
    </row>
    <row r="937">
      <c r="F937" s="366"/>
      <c r="H937" s="634"/>
    </row>
    <row r="938">
      <c r="F938" s="366"/>
      <c r="H938" s="634"/>
    </row>
    <row r="939">
      <c r="F939" s="366"/>
      <c r="H939" s="634"/>
    </row>
    <row r="940">
      <c r="F940" s="366"/>
      <c r="H940" s="634"/>
    </row>
    <row r="941">
      <c r="F941" s="366"/>
      <c r="H941" s="634"/>
    </row>
    <row r="942">
      <c r="F942" s="366"/>
      <c r="H942" s="634"/>
    </row>
    <row r="943">
      <c r="F943" s="366"/>
      <c r="H943" s="634"/>
    </row>
    <row r="944">
      <c r="F944" s="366"/>
      <c r="H944" s="634"/>
    </row>
    <row r="945">
      <c r="F945" s="366"/>
      <c r="H945" s="634"/>
    </row>
    <row r="946">
      <c r="F946" s="366"/>
      <c r="H946" s="634"/>
    </row>
    <row r="947">
      <c r="F947" s="366"/>
      <c r="H947" s="634"/>
    </row>
    <row r="948">
      <c r="F948" s="366"/>
      <c r="H948" s="634"/>
    </row>
    <row r="949">
      <c r="F949" s="366"/>
      <c r="H949" s="634"/>
    </row>
    <row r="950">
      <c r="F950" s="366"/>
      <c r="H950" s="634"/>
    </row>
    <row r="951">
      <c r="F951" s="366"/>
      <c r="H951" s="634"/>
    </row>
    <row r="952">
      <c r="F952" s="366"/>
      <c r="H952" s="634"/>
    </row>
    <row r="953">
      <c r="F953" s="366"/>
      <c r="H953" s="634"/>
    </row>
    <row r="954">
      <c r="F954" s="366"/>
      <c r="H954" s="634"/>
    </row>
    <row r="955">
      <c r="F955" s="366"/>
      <c r="H955" s="634"/>
    </row>
    <row r="956">
      <c r="F956" s="366"/>
      <c r="H956" s="634"/>
    </row>
    <row r="957">
      <c r="F957" s="366"/>
      <c r="H957" s="634"/>
    </row>
    <row r="958">
      <c r="F958" s="366"/>
      <c r="H958" s="634"/>
    </row>
    <row r="959">
      <c r="F959" s="366"/>
      <c r="H959" s="634"/>
    </row>
    <row r="960">
      <c r="F960" s="366"/>
      <c r="H960" s="634"/>
    </row>
    <row r="961">
      <c r="F961" s="366"/>
      <c r="H961" s="634"/>
    </row>
    <row r="962">
      <c r="F962" s="366"/>
      <c r="H962" s="634"/>
    </row>
    <row r="963">
      <c r="F963" s="366"/>
      <c r="H963" s="634"/>
    </row>
    <row r="964">
      <c r="F964" s="366"/>
      <c r="H964" s="634"/>
    </row>
    <row r="965">
      <c r="F965" s="366"/>
      <c r="H965" s="634"/>
    </row>
    <row r="966">
      <c r="F966" s="366"/>
      <c r="H966" s="634"/>
    </row>
    <row r="967">
      <c r="F967" s="366"/>
      <c r="H967" s="634"/>
    </row>
    <row r="968">
      <c r="F968" s="366"/>
      <c r="H968" s="634"/>
    </row>
    <row r="969">
      <c r="F969" s="366"/>
      <c r="H969" s="634"/>
    </row>
    <row r="970">
      <c r="F970" s="366"/>
      <c r="H970" s="634"/>
    </row>
    <row r="971">
      <c r="F971" s="366"/>
      <c r="H971" s="634"/>
    </row>
    <row r="972">
      <c r="F972" s="366"/>
      <c r="H972" s="634"/>
    </row>
    <row r="973">
      <c r="F973" s="366"/>
      <c r="H973" s="634"/>
    </row>
    <row r="974">
      <c r="F974" s="366"/>
      <c r="H974" s="634"/>
    </row>
    <row r="975">
      <c r="F975" s="366"/>
      <c r="H975" s="634"/>
    </row>
    <row r="976">
      <c r="F976" s="366"/>
      <c r="H976" s="634"/>
    </row>
  </sheetData>
  <mergeCells count="38">
    <mergeCell ref="B208:C208"/>
    <mergeCell ref="B209:C209"/>
    <mergeCell ref="B201:C201"/>
    <mergeCell ref="B202:C202"/>
    <mergeCell ref="B203:C203"/>
    <mergeCell ref="B204:C204"/>
    <mergeCell ref="B205:C205"/>
    <mergeCell ref="B206:C206"/>
    <mergeCell ref="B207:C207"/>
    <mergeCell ref="D13:D14"/>
    <mergeCell ref="E13:F13"/>
    <mergeCell ref="G13:H13"/>
    <mergeCell ref="I13:I14"/>
    <mergeCell ref="J13:J14"/>
    <mergeCell ref="K13:L13"/>
    <mergeCell ref="M13:M14"/>
    <mergeCell ref="O13:O14"/>
    <mergeCell ref="A6:O6"/>
    <mergeCell ref="A7:O7"/>
    <mergeCell ref="B9:C9"/>
    <mergeCell ref="K9:L9"/>
    <mergeCell ref="C10:D10"/>
    <mergeCell ref="C11:D11"/>
    <mergeCell ref="A13:A14"/>
    <mergeCell ref="B13:B14"/>
    <mergeCell ref="C13:C14"/>
    <mergeCell ref="A15:A16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9.63"/>
    <col customWidth="1" min="3" max="3" width="12.38"/>
    <col customWidth="1" min="4" max="4" width="22.38"/>
    <col customWidth="1" min="5" max="12" width="8.0"/>
    <col customWidth="1" min="13" max="13" width="10.13"/>
    <col customWidth="1" min="14" max="14" width="13.88"/>
    <col customWidth="1" min="15" max="15" width="8.0"/>
  </cols>
  <sheetData>
    <row r="1" ht="15.75" customHeight="1">
      <c r="A1" s="1"/>
      <c r="B1" s="1"/>
      <c r="C1" s="1"/>
      <c r="D1" s="1"/>
      <c r="E1" s="1"/>
      <c r="F1" s="3"/>
      <c r="G1" s="1"/>
      <c r="H1" s="615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ht="15.75" customHeight="1">
      <c r="A2" s="1"/>
      <c r="B2" s="1"/>
      <c r="C2" s="1"/>
      <c r="D2" s="1"/>
      <c r="E2" s="1"/>
      <c r="F2" s="3"/>
      <c r="G2" s="1"/>
      <c r="H2" s="615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ht="15.75" customHeight="1">
      <c r="A3" s="1"/>
      <c r="B3" s="1"/>
      <c r="C3" s="1"/>
      <c r="D3" s="1"/>
      <c r="E3" s="1"/>
      <c r="F3" s="3"/>
      <c r="G3" s="1"/>
      <c r="H3" s="615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ht="15.75" customHeight="1">
      <c r="A4" s="1"/>
      <c r="B4" s="1"/>
      <c r="C4" s="1"/>
      <c r="D4" s="1"/>
      <c r="E4" s="1"/>
      <c r="F4" s="3"/>
      <c r="G4" s="1"/>
      <c r="H4" s="615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ht="15.75" customHeight="1">
      <c r="A5" s="1"/>
      <c r="B5" s="1"/>
      <c r="C5" s="1"/>
      <c r="D5" s="1"/>
      <c r="E5" s="1"/>
      <c r="F5" s="3"/>
      <c r="G5" s="1"/>
      <c r="H5" s="615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ht="15.75" customHeight="1">
      <c r="A6" s="295" t="s">
        <v>785</v>
      </c>
      <c r="P6" s="1"/>
      <c r="Q6" s="1"/>
      <c r="R6" s="1"/>
      <c r="S6" s="1"/>
      <c r="T6" s="1"/>
      <c r="U6" s="1"/>
      <c r="V6" s="1"/>
      <c r="W6" s="1"/>
    </row>
    <row r="7" ht="19.5" customHeight="1">
      <c r="A7" s="64" t="s">
        <v>1</v>
      </c>
      <c r="P7" s="1"/>
      <c r="Q7" s="1"/>
      <c r="R7" s="1"/>
      <c r="S7" s="1"/>
      <c r="T7" s="1"/>
      <c r="U7" s="1"/>
      <c r="V7" s="1"/>
      <c r="W7" s="1"/>
    </row>
    <row r="8" ht="15.75" customHeight="1">
      <c r="A8" s="296"/>
      <c r="B8" s="1"/>
      <c r="C8" s="1"/>
      <c r="D8" s="296"/>
      <c r="E8" s="297"/>
      <c r="F8" s="298"/>
      <c r="G8" s="296"/>
      <c r="H8" s="616"/>
      <c r="I8" s="296"/>
      <c r="J8" s="297"/>
      <c r="K8" s="297"/>
      <c r="L8" s="297"/>
      <c r="M8" s="297"/>
      <c r="N8" s="297"/>
      <c r="O8" s="297"/>
      <c r="P8" s="1"/>
      <c r="Q8" s="1"/>
      <c r="R8" s="1"/>
      <c r="S8" s="1"/>
      <c r="T8" s="1"/>
      <c r="U8" s="1"/>
      <c r="V8" s="1"/>
      <c r="W8" s="1"/>
    </row>
    <row r="9" ht="15.75" customHeight="1">
      <c r="A9" s="63" t="s">
        <v>786</v>
      </c>
      <c r="B9" s="300" t="s">
        <v>961</v>
      </c>
      <c r="D9" s="1"/>
      <c r="E9" s="7"/>
      <c r="F9" s="301"/>
      <c r="G9" s="1"/>
      <c r="H9" s="617"/>
      <c r="I9" s="1"/>
      <c r="J9" s="7"/>
      <c r="K9" s="7"/>
      <c r="L9" s="63"/>
      <c r="M9" s="63" t="s">
        <v>787</v>
      </c>
      <c r="N9" s="7"/>
      <c r="O9" s="300" t="s">
        <v>788</v>
      </c>
      <c r="P9" s="7"/>
      <c r="Q9" s="7"/>
      <c r="R9" s="7"/>
      <c r="S9" s="7"/>
      <c r="T9" s="7"/>
      <c r="U9" s="7"/>
      <c r="V9" s="7"/>
      <c r="W9" s="7"/>
    </row>
    <row r="10" ht="15.75" customHeight="1">
      <c r="A10" s="63" t="s">
        <v>606</v>
      </c>
      <c r="B10" s="1"/>
      <c r="C10" s="303" t="s">
        <v>962</v>
      </c>
      <c r="D10" s="1"/>
      <c r="E10" s="1"/>
      <c r="F10" s="3"/>
      <c r="G10" s="1"/>
      <c r="H10" s="615"/>
      <c r="I10" s="1"/>
      <c r="J10" s="7"/>
      <c r="K10" s="7"/>
      <c r="L10" s="7"/>
      <c r="M10" s="63" t="s">
        <v>790</v>
      </c>
      <c r="N10" s="304"/>
      <c r="O10" s="300" t="s">
        <v>963</v>
      </c>
      <c r="P10" s="7"/>
      <c r="Q10" s="7"/>
      <c r="R10" s="7"/>
      <c r="S10" s="7"/>
      <c r="T10" s="7"/>
      <c r="U10" s="7"/>
      <c r="V10" s="7"/>
      <c r="W10" s="7"/>
    </row>
    <row r="11" ht="15.75" customHeight="1">
      <c r="A11" s="63" t="s">
        <v>792</v>
      </c>
      <c r="B11" s="7"/>
      <c r="C11" s="300" t="s">
        <v>964</v>
      </c>
      <c r="D11" s="7"/>
      <c r="E11" s="7"/>
      <c r="F11" s="301"/>
      <c r="G11" s="63"/>
      <c r="H11" s="619"/>
      <c r="I11" s="1"/>
      <c r="J11" s="297"/>
      <c r="K11" s="297"/>
      <c r="L11" s="297"/>
      <c r="M11" s="63" t="s">
        <v>607</v>
      </c>
      <c r="N11" s="297"/>
      <c r="O11" s="297"/>
      <c r="P11" s="1"/>
      <c r="Q11" s="1"/>
      <c r="R11" s="1"/>
      <c r="S11" s="1"/>
      <c r="T11" s="1"/>
      <c r="U11" s="1"/>
      <c r="V11" s="1"/>
      <c r="W11" s="1"/>
    </row>
    <row r="12" ht="15.75" customHeight="1">
      <c r="A12" s="1"/>
      <c r="B12" s="1"/>
      <c r="C12" s="1"/>
      <c r="D12" s="1"/>
      <c r="E12" s="1"/>
      <c r="F12" s="3"/>
      <c r="G12" s="1"/>
      <c r="H12" s="615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ht="72.75" customHeight="1">
      <c r="A13" s="201" t="s">
        <v>609</v>
      </c>
      <c r="B13" s="201" t="s">
        <v>7</v>
      </c>
      <c r="C13" s="201" t="s">
        <v>8</v>
      </c>
      <c r="D13" s="201" t="s">
        <v>9</v>
      </c>
      <c r="E13" s="637" t="s">
        <v>959</v>
      </c>
      <c r="F13" s="59"/>
      <c r="G13" s="637" t="s">
        <v>960</v>
      </c>
      <c r="H13" s="59"/>
      <c r="I13" s="13" t="s">
        <v>939</v>
      </c>
      <c r="J13" s="13" t="s">
        <v>940</v>
      </c>
      <c r="K13" s="305" t="s">
        <v>798</v>
      </c>
      <c r="L13" s="59"/>
      <c r="M13" s="439" t="s">
        <v>799</v>
      </c>
      <c r="N13" s="308" t="s">
        <v>800</v>
      </c>
      <c r="O13" s="13" t="s">
        <v>942</v>
      </c>
      <c r="P13" s="56"/>
      <c r="Q13" s="56"/>
      <c r="R13" s="56"/>
      <c r="S13" s="56"/>
      <c r="T13" s="56"/>
      <c r="U13" s="56"/>
      <c r="V13" s="56"/>
      <c r="W13" s="56"/>
      <c r="X13" s="223"/>
      <c r="Y13" s="223"/>
    </row>
    <row r="14" ht="25.5" customHeight="1">
      <c r="A14" s="16"/>
      <c r="B14" s="16"/>
      <c r="C14" s="16"/>
      <c r="D14" s="16"/>
      <c r="E14" s="525" t="s">
        <v>803</v>
      </c>
      <c r="F14" s="553" t="s">
        <v>943</v>
      </c>
      <c r="G14" s="525" t="s">
        <v>803</v>
      </c>
      <c r="H14" s="554" t="s">
        <v>943</v>
      </c>
      <c r="I14" s="16"/>
      <c r="J14" s="16"/>
      <c r="K14" s="310" t="s">
        <v>804</v>
      </c>
      <c r="L14" s="313" t="s">
        <v>805</v>
      </c>
      <c r="M14" s="16"/>
      <c r="N14" s="314" t="s">
        <v>806</v>
      </c>
      <c r="O14" s="16"/>
      <c r="P14" s="56"/>
      <c r="Q14" s="56"/>
      <c r="R14" s="56"/>
      <c r="S14" s="56"/>
      <c r="T14" s="56"/>
      <c r="U14" s="56"/>
      <c r="V14" s="56"/>
      <c r="W14" s="56"/>
      <c r="X14" s="223"/>
      <c r="Y14" s="223"/>
    </row>
    <row r="15" ht="15.75" customHeight="1">
      <c r="A15" s="20">
        <v>1.0</v>
      </c>
      <c r="B15" s="21" t="s">
        <v>27</v>
      </c>
      <c r="C15" s="22" t="s">
        <v>28</v>
      </c>
      <c r="D15" s="23" t="s">
        <v>29</v>
      </c>
      <c r="E15" s="449">
        <v>3.0</v>
      </c>
      <c r="F15" s="337">
        <f t="shared" ref="F15:F185" si="1">E15*(6 / 15)</f>
        <v>1.2</v>
      </c>
      <c r="G15" s="338">
        <v>8.0</v>
      </c>
      <c r="H15" s="673">
        <f t="shared" ref="H15:H28" si="2">G15/15*6</f>
        <v>3.2</v>
      </c>
      <c r="I15" s="265">
        <v>2.0</v>
      </c>
      <c r="J15" s="398">
        <v>2.0</v>
      </c>
      <c r="K15" s="674">
        <v>77.0</v>
      </c>
      <c r="L15" s="393">
        <f t="shared" ref="L15:L185" si="3">IF(K15&lt;75, 0, IF(K15&lt;=81, 1, IF(K15&lt;=88, 2, IF(K15&lt;=94, 3, IF(K15&lt;=100, 4)))))</f>
        <v>1</v>
      </c>
      <c r="M15" s="611">
        <f t="shared" ref="M15:M185" si="4">(F15+H15+I15+J15+L15)</f>
        <v>9.4</v>
      </c>
      <c r="N15" s="675">
        <f>Incentive!AE15</f>
        <v>1</v>
      </c>
      <c r="O15" s="454">
        <f t="shared" ref="O15:O185" si="5">M15+N15</f>
        <v>10.4</v>
      </c>
      <c r="P15" s="56"/>
      <c r="Q15" s="56"/>
      <c r="R15" s="56"/>
      <c r="S15" s="56"/>
      <c r="T15" s="56"/>
      <c r="U15" s="56"/>
      <c r="V15" s="56"/>
      <c r="W15" s="56"/>
      <c r="X15" s="223"/>
      <c r="Y15" s="223"/>
    </row>
    <row r="16" ht="15.75" customHeight="1">
      <c r="A16" s="48">
        <v>2.0</v>
      </c>
      <c r="B16" s="21" t="s">
        <v>30</v>
      </c>
      <c r="C16" s="22" t="s">
        <v>31</v>
      </c>
      <c r="D16" s="23" t="s">
        <v>32</v>
      </c>
      <c r="E16" s="449">
        <v>7.0</v>
      </c>
      <c r="F16" s="337">
        <f t="shared" si="1"/>
        <v>2.8</v>
      </c>
      <c r="G16" s="347">
        <v>12.0</v>
      </c>
      <c r="H16" s="673">
        <f t="shared" si="2"/>
        <v>4.8</v>
      </c>
      <c r="I16" s="676">
        <v>2.0</v>
      </c>
      <c r="J16" s="398">
        <v>2.0</v>
      </c>
      <c r="K16" s="674">
        <v>78.0</v>
      </c>
      <c r="L16" s="393">
        <f t="shared" si="3"/>
        <v>1</v>
      </c>
      <c r="M16" s="611">
        <f t="shared" si="4"/>
        <v>12.6</v>
      </c>
      <c r="N16" s="675">
        <f>Incentive!AE16</f>
        <v>4</v>
      </c>
      <c r="O16" s="454">
        <f t="shared" si="5"/>
        <v>16.6</v>
      </c>
      <c r="P16" s="56"/>
      <c r="Q16" s="56"/>
      <c r="R16" s="56"/>
      <c r="S16" s="56"/>
      <c r="T16" s="56"/>
      <c r="U16" s="56"/>
      <c r="V16" s="56"/>
      <c r="W16" s="56"/>
      <c r="X16" s="223"/>
      <c r="Y16" s="223"/>
    </row>
    <row r="17" ht="15.75" customHeight="1">
      <c r="A17" s="20">
        <v>3.0</v>
      </c>
      <c r="B17" s="31" t="s">
        <v>33</v>
      </c>
      <c r="C17" s="22" t="s">
        <v>34</v>
      </c>
      <c r="D17" s="23" t="s">
        <v>35</v>
      </c>
      <c r="E17" s="449">
        <v>4.0</v>
      </c>
      <c r="F17" s="337">
        <f t="shared" si="1"/>
        <v>1.6</v>
      </c>
      <c r="G17" s="347">
        <v>8.0</v>
      </c>
      <c r="H17" s="673">
        <f t="shared" si="2"/>
        <v>3.2</v>
      </c>
      <c r="I17" s="676">
        <v>2.0</v>
      </c>
      <c r="J17" s="398">
        <v>2.0</v>
      </c>
      <c r="K17" s="674">
        <v>77.0</v>
      </c>
      <c r="L17" s="393">
        <f t="shared" si="3"/>
        <v>1</v>
      </c>
      <c r="M17" s="611">
        <f t="shared" si="4"/>
        <v>9.8</v>
      </c>
      <c r="N17" s="675" t="str">
        <f>Incentive!AE17</f>
        <v/>
      </c>
      <c r="O17" s="454">
        <f t="shared" si="5"/>
        <v>9.8</v>
      </c>
      <c r="P17" s="56"/>
      <c r="Q17" s="56"/>
      <c r="R17" s="56"/>
      <c r="S17" s="56"/>
      <c r="T17" s="56"/>
      <c r="U17" s="56"/>
      <c r="V17" s="56"/>
      <c r="W17" s="56"/>
      <c r="X17" s="223"/>
      <c r="Y17" s="223"/>
    </row>
    <row r="18" ht="15.75" customHeight="1">
      <c r="A18" s="48">
        <v>4.0</v>
      </c>
      <c r="B18" s="31" t="s">
        <v>36</v>
      </c>
      <c r="C18" s="22" t="s">
        <v>37</v>
      </c>
      <c r="D18" s="23" t="s">
        <v>38</v>
      </c>
      <c r="E18" s="449">
        <v>5.0</v>
      </c>
      <c r="F18" s="337">
        <f t="shared" si="1"/>
        <v>2</v>
      </c>
      <c r="G18" s="347">
        <v>12.0</v>
      </c>
      <c r="H18" s="673">
        <f t="shared" si="2"/>
        <v>4.8</v>
      </c>
      <c r="I18" s="676">
        <v>2.0</v>
      </c>
      <c r="J18" s="398">
        <v>2.0</v>
      </c>
      <c r="K18" s="674">
        <v>79.0</v>
      </c>
      <c r="L18" s="393">
        <f t="shared" si="3"/>
        <v>1</v>
      </c>
      <c r="M18" s="611">
        <f t="shared" si="4"/>
        <v>11.8</v>
      </c>
      <c r="N18" s="675">
        <f>Incentive!AE18</f>
        <v>5</v>
      </c>
      <c r="O18" s="454">
        <f t="shared" si="5"/>
        <v>16.8</v>
      </c>
      <c r="P18" s="56"/>
      <c r="Q18" s="56"/>
      <c r="R18" s="56"/>
      <c r="S18" s="56"/>
      <c r="T18" s="56"/>
      <c r="U18" s="56"/>
      <c r="V18" s="56"/>
      <c r="W18" s="56"/>
      <c r="X18" s="223"/>
      <c r="Y18" s="223"/>
    </row>
    <row r="19" ht="15.75" customHeight="1">
      <c r="A19" s="20">
        <v>5.0</v>
      </c>
      <c r="B19" s="31" t="s">
        <v>39</v>
      </c>
      <c r="C19" s="22" t="s">
        <v>40</v>
      </c>
      <c r="D19" s="23" t="s">
        <v>41</v>
      </c>
      <c r="E19" s="449">
        <v>4.0</v>
      </c>
      <c r="F19" s="337">
        <f t="shared" si="1"/>
        <v>1.6</v>
      </c>
      <c r="G19" s="347">
        <v>9.0</v>
      </c>
      <c r="H19" s="673">
        <f t="shared" si="2"/>
        <v>3.6</v>
      </c>
      <c r="I19" s="676">
        <v>2.0</v>
      </c>
      <c r="J19" s="398">
        <v>2.0</v>
      </c>
      <c r="K19" s="674">
        <v>78.0</v>
      </c>
      <c r="L19" s="393">
        <f t="shared" si="3"/>
        <v>1</v>
      </c>
      <c r="M19" s="611">
        <f t="shared" si="4"/>
        <v>10.2</v>
      </c>
      <c r="N19" s="675">
        <f>Incentive!AE19</f>
        <v>2</v>
      </c>
      <c r="O19" s="454">
        <f t="shared" si="5"/>
        <v>12.2</v>
      </c>
      <c r="P19" s="56"/>
      <c r="Q19" s="56"/>
      <c r="R19" s="56"/>
      <c r="S19" s="56"/>
      <c r="T19" s="56"/>
      <c r="U19" s="56"/>
      <c r="V19" s="56"/>
      <c r="W19" s="56"/>
      <c r="X19" s="223"/>
      <c r="Y19" s="223"/>
    </row>
    <row r="20" ht="15.75" customHeight="1">
      <c r="A20" s="48">
        <v>6.0</v>
      </c>
      <c r="B20" s="31" t="s">
        <v>42</v>
      </c>
      <c r="C20" s="22" t="s">
        <v>43</v>
      </c>
      <c r="D20" s="23" t="s">
        <v>44</v>
      </c>
      <c r="E20" s="449">
        <v>4.0</v>
      </c>
      <c r="F20" s="337">
        <f t="shared" si="1"/>
        <v>1.6</v>
      </c>
      <c r="G20" s="347">
        <v>8.0</v>
      </c>
      <c r="H20" s="673">
        <f t="shared" si="2"/>
        <v>3.2</v>
      </c>
      <c r="I20" s="676">
        <v>2.0</v>
      </c>
      <c r="J20" s="398">
        <v>2.0</v>
      </c>
      <c r="K20" s="674">
        <v>80.0</v>
      </c>
      <c r="L20" s="393">
        <f t="shared" si="3"/>
        <v>1</v>
      </c>
      <c r="M20" s="611">
        <f t="shared" si="4"/>
        <v>9.8</v>
      </c>
      <c r="N20" s="675">
        <f>Incentive!AE20</f>
        <v>5</v>
      </c>
      <c r="O20" s="454">
        <f t="shared" si="5"/>
        <v>14.8</v>
      </c>
      <c r="P20" s="56"/>
      <c r="Q20" s="56"/>
      <c r="R20" s="56"/>
      <c r="S20" s="56"/>
      <c r="T20" s="56"/>
      <c r="U20" s="56"/>
      <c r="V20" s="56"/>
      <c r="W20" s="56"/>
      <c r="X20" s="223"/>
      <c r="Y20" s="223"/>
    </row>
    <row r="21" ht="15.75" customHeight="1">
      <c r="A21" s="20">
        <v>7.0</v>
      </c>
      <c r="B21" s="31" t="s">
        <v>45</v>
      </c>
      <c r="C21" s="22" t="s">
        <v>46</v>
      </c>
      <c r="D21" s="23" t="s">
        <v>47</v>
      </c>
      <c r="E21" s="449">
        <v>8.0</v>
      </c>
      <c r="F21" s="337">
        <f t="shared" si="1"/>
        <v>3.2</v>
      </c>
      <c r="G21" s="347">
        <v>11.0</v>
      </c>
      <c r="H21" s="673">
        <f t="shared" si="2"/>
        <v>4.4</v>
      </c>
      <c r="I21" s="676">
        <v>2.0</v>
      </c>
      <c r="J21" s="398">
        <v>2.0</v>
      </c>
      <c r="K21" s="674">
        <v>81.0</v>
      </c>
      <c r="L21" s="393">
        <f t="shared" si="3"/>
        <v>1</v>
      </c>
      <c r="M21" s="611">
        <f t="shared" si="4"/>
        <v>12.6</v>
      </c>
      <c r="N21" s="675">
        <f>Incentive!AE21</f>
        <v>5</v>
      </c>
      <c r="O21" s="454">
        <f t="shared" si="5"/>
        <v>17.6</v>
      </c>
      <c r="P21" s="56"/>
      <c r="Q21" s="56"/>
      <c r="R21" s="56"/>
      <c r="S21" s="56"/>
      <c r="T21" s="56"/>
      <c r="U21" s="56"/>
      <c r="V21" s="56"/>
      <c r="W21" s="56"/>
      <c r="X21" s="223"/>
      <c r="Y21" s="223"/>
    </row>
    <row r="22" ht="15.75" customHeight="1">
      <c r="A22" s="48">
        <v>8.0</v>
      </c>
      <c r="B22" s="31" t="s">
        <v>48</v>
      </c>
      <c r="C22" s="22" t="s">
        <v>49</v>
      </c>
      <c r="D22" s="23" t="s">
        <v>50</v>
      </c>
      <c r="E22" s="449">
        <v>5.0</v>
      </c>
      <c r="F22" s="337">
        <f t="shared" si="1"/>
        <v>2</v>
      </c>
      <c r="G22" s="347">
        <v>9.0</v>
      </c>
      <c r="H22" s="673">
        <f t="shared" si="2"/>
        <v>3.6</v>
      </c>
      <c r="I22" s="676">
        <v>2.0</v>
      </c>
      <c r="J22" s="398">
        <v>2.0</v>
      </c>
      <c r="K22" s="674">
        <v>80.0</v>
      </c>
      <c r="L22" s="393">
        <f t="shared" si="3"/>
        <v>1</v>
      </c>
      <c r="M22" s="611">
        <f t="shared" si="4"/>
        <v>10.6</v>
      </c>
      <c r="N22" s="675">
        <f>Incentive!AE22</f>
        <v>5</v>
      </c>
      <c r="O22" s="454">
        <f t="shared" si="5"/>
        <v>15.6</v>
      </c>
      <c r="P22" s="56"/>
      <c r="Q22" s="56"/>
      <c r="R22" s="56"/>
      <c r="S22" s="56"/>
      <c r="T22" s="56"/>
      <c r="U22" s="56"/>
      <c r="V22" s="56"/>
      <c r="W22" s="56"/>
      <c r="X22" s="223"/>
      <c r="Y22" s="223"/>
    </row>
    <row r="23" ht="15.75" customHeight="1">
      <c r="A23" s="20">
        <v>9.0</v>
      </c>
      <c r="B23" s="31" t="s">
        <v>51</v>
      </c>
      <c r="C23" s="22" t="s">
        <v>52</v>
      </c>
      <c r="D23" s="23" t="s">
        <v>53</v>
      </c>
      <c r="E23" s="449">
        <v>3.0</v>
      </c>
      <c r="F23" s="337">
        <f t="shared" si="1"/>
        <v>1.2</v>
      </c>
      <c r="G23" s="347">
        <v>9.0</v>
      </c>
      <c r="H23" s="673">
        <f t="shared" si="2"/>
        <v>3.6</v>
      </c>
      <c r="I23" s="676">
        <v>2.0</v>
      </c>
      <c r="J23" s="398">
        <v>2.0</v>
      </c>
      <c r="K23" s="674">
        <v>79.0</v>
      </c>
      <c r="L23" s="393">
        <f t="shared" si="3"/>
        <v>1</v>
      </c>
      <c r="M23" s="611">
        <f t="shared" si="4"/>
        <v>9.8</v>
      </c>
      <c r="N23" s="675">
        <f>Incentive!AE23</f>
        <v>3</v>
      </c>
      <c r="O23" s="454">
        <f t="shared" si="5"/>
        <v>12.8</v>
      </c>
      <c r="P23" s="56"/>
      <c r="Q23" s="56"/>
      <c r="R23" s="56"/>
      <c r="S23" s="56"/>
      <c r="T23" s="56"/>
      <c r="U23" s="56"/>
      <c r="V23" s="56"/>
      <c r="W23" s="56"/>
      <c r="X23" s="223"/>
      <c r="Y23" s="223"/>
    </row>
    <row r="24" ht="15.75" customHeight="1">
      <c r="A24" s="48">
        <v>10.0</v>
      </c>
      <c r="B24" s="31" t="s">
        <v>54</v>
      </c>
      <c r="C24" s="22" t="s">
        <v>55</v>
      </c>
      <c r="D24" s="23" t="s">
        <v>56</v>
      </c>
      <c r="E24" s="449">
        <v>5.0</v>
      </c>
      <c r="F24" s="337">
        <f t="shared" si="1"/>
        <v>2</v>
      </c>
      <c r="G24" s="347">
        <v>9.0</v>
      </c>
      <c r="H24" s="673">
        <f t="shared" si="2"/>
        <v>3.6</v>
      </c>
      <c r="I24" s="676">
        <v>2.0</v>
      </c>
      <c r="J24" s="398">
        <v>2.0</v>
      </c>
      <c r="K24" s="674">
        <v>78.0</v>
      </c>
      <c r="L24" s="393">
        <f t="shared" si="3"/>
        <v>1</v>
      </c>
      <c r="M24" s="611">
        <f t="shared" si="4"/>
        <v>10.6</v>
      </c>
      <c r="N24" s="675" t="str">
        <f>Incentive!AE24</f>
        <v/>
      </c>
      <c r="O24" s="454">
        <f t="shared" si="5"/>
        <v>10.6</v>
      </c>
      <c r="P24" s="56"/>
      <c r="Q24" s="56"/>
      <c r="R24" s="56"/>
      <c r="S24" s="56"/>
      <c r="T24" s="56"/>
      <c r="U24" s="56"/>
      <c r="V24" s="56"/>
      <c r="W24" s="56"/>
      <c r="X24" s="223"/>
      <c r="Y24" s="223"/>
    </row>
    <row r="25" ht="15.75" customHeight="1">
      <c r="A25" s="20">
        <v>11.0</v>
      </c>
      <c r="B25" s="31" t="s">
        <v>57</v>
      </c>
      <c r="C25" s="22" t="s">
        <v>58</v>
      </c>
      <c r="D25" s="23" t="s">
        <v>59</v>
      </c>
      <c r="E25" s="449">
        <v>4.0</v>
      </c>
      <c r="F25" s="337">
        <f t="shared" si="1"/>
        <v>1.6</v>
      </c>
      <c r="G25" s="347">
        <v>10.0</v>
      </c>
      <c r="H25" s="673">
        <f t="shared" si="2"/>
        <v>4</v>
      </c>
      <c r="I25" s="676">
        <v>2.0</v>
      </c>
      <c r="J25" s="398">
        <v>2.0</v>
      </c>
      <c r="K25" s="674">
        <v>76.0</v>
      </c>
      <c r="L25" s="393">
        <f t="shared" si="3"/>
        <v>1</v>
      </c>
      <c r="M25" s="611">
        <f t="shared" si="4"/>
        <v>10.6</v>
      </c>
      <c r="N25" s="675">
        <f>Incentive!AE25</f>
        <v>4</v>
      </c>
      <c r="O25" s="454">
        <f t="shared" si="5"/>
        <v>14.6</v>
      </c>
      <c r="P25" s="56"/>
      <c r="Q25" s="56"/>
      <c r="R25" s="56"/>
      <c r="S25" s="56"/>
      <c r="T25" s="56"/>
      <c r="U25" s="56"/>
      <c r="V25" s="56"/>
      <c r="W25" s="56"/>
      <c r="X25" s="223"/>
      <c r="Y25" s="223"/>
    </row>
    <row r="26" ht="15.75" customHeight="1">
      <c r="A26" s="48">
        <v>12.0</v>
      </c>
      <c r="B26" s="31" t="s">
        <v>60</v>
      </c>
      <c r="C26" s="22" t="s">
        <v>61</v>
      </c>
      <c r="D26" s="23" t="s">
        <v>62</v>
      </c>
      <c r="E26" s="449">
        <v>7.0</v>
      </c>
      <c r="F26" s="337">
        <f t="shared" si="1"/>
        <v>2.8</v>
      </c>
      <c r="G26" s="347">
        <v>11.0</v>
      </c>
      <c r="H26" s="673">
        <f t="shared" si="2"/>
        <v>4.4</v>
      </c>
      <c r="I26" s="676">
        <v>2.0</v>
      </c>
      <c r="J26" s="398">
        <v>2.0</v>
      </c>
      <c r="K26" s="674">
        <v>77.0</v>
      </c>
      <c r="L26" s="393">
        <f t="shared" si="3"/>
        <v>1</v>
      </c>
      <c r="M26" s="611">
        <f t="shared" si="4"/>
        <v>12.2</v>
      </c>
      <c r="N26" s="675">
        <f>Incentive!AE26</f>
        <v>4</v>
      </c>
      <c r="O26" s="454">
        <f t="shared" si="5"/>
        <v>16.2</v>
      </c>
      <c r="P26" s="56"/>
      <c r="Q26" s="56"/>
      <c r="R26" s="56"/>
      <c r="S26" s="56"/>
      <c r="T26" s="56"/>
      <c r="U26" s="56"/>
      <c r="V26" s="56"/>
      <c r="W26" s="56"/>
      <c r="X26" s="223"/>
      <c r="Y26" s="223"/>
    </row>
    <row r="27" ht="15.75" customHeight="1">
      <c r="A27" s="20">
        <v>13.0</v>
      </c>
      <c r="B27" s="31" t="s">
        <v>63</v>
      </c>
      <c r="C27" s="22" t="s">
        <v>64</v>
      </c>
      <c r="D27" s="23" t="s">
        <v>65</v>
      </c>
      <c r="E27" s="449">
        <v>10.0</v>
      </c>
      <c r="F27" s="337">
        <f t="shared" si="1"/>
        <v>4</v>
      </c>
      <c r="G27" s="347">
        <v>12.0</v>
      </c>
      <c r="H27" s="673">
        <f t="shared" si="2"/>
        <v>4.8</v>
      </c>
      <c r="I27" s="676">
        <v>2.0</v>
      </c>
      <c r="J27" s="398">
        <v>2.0</v>
      </c>
      <c r="K27" s="674">
        <v>76.0</v>
      </c>
      <c r="L27" s="393">
        <f t="shared" si="3"/>
        <v>1</v>
      </c>
      <c r="M27" s="611">
        <f t="shared" si="4"/>
        <v>13.8</v>
      </c>
      <c r="N27" s="675">
        <f>Incentive!AE27</f>
        <v>2</v>
      </c>
      <c r="O27" s="454">
        <f t="shared" si="5"/>
        <v>15.8</v>
      </c>
      <c r="P27" s="56"/>
      <c r="Q27" s="56"/>
      <c r="R27" s="56"/>
      <c r="S27" s="56"/>
      <c r="T27" s="56"/>
      <c r="U27" s="56"/>
      <c r="V27" s="56"/>
      <c r="W27" s="56"/>
      <c r="X27" s="223"/>
      <c r="Y27" s="223"/>
    </row>
    <row r="28" ht="15.75" customHeight="1">
      <c r="A28" s="48">
        <v>14.0</v>
      </c>
      <c r="B28" s="31" t="s">
        <v>66</v>
      </c>
      <c r="C28" s="22" t="s">
        <v>67</v>
      </c>
      <c r="D28" s="23" t="s">
        <v>68</v>
      </c>
      <c r="E28" s="449">
        <v>9.0</v>
      </c>
      <c r="F28" s="337">
        <f t="shared" si="1"/>
        <v>3.6</v>
      </c>
      <c r="G28" s="347">
        <v>10.0</v>
      </c>
      <c r="H28" s="673">
        <f t="shared" si="2"/>
        <v>4</v>
      </c>
      <c r="I28" s="676">
        <v>2.0</v>
      </c>
      <c r="J28" s="398">
        <v>2.0</v>
      </c>
      <c r="K28" s="674">
        <v>77.0</v>
      </c>
      <c r="L28" s="393">
        <f t="shared" si="3"/>
        <v>1</v>
      </c>
      <c r="M28" s="611">
        <f t="shared" si="4"/>
        <v>12.6</v>
      </c>
      <c r="N28" s="675">
        <f>Incentive!AE28</f>
        <v>5</v>
      </c>
      <c r="O28" s="454">
        <f t="shared" si="5"/>
        <v>17.6</v>
      </c>
      <c r="P28" s="56"/>
      <c r="Q28" s="56"/>
      <c r="R28" s="56"/>
      <c r="S28" s="56"/>
      <c r="T28" s="56"/>
      <c r="U28" s="56"/>
      <c r="V28" s="56"/>
      <c r="W28" s="56"/>
      <c r="X28" s="223"/>
      <c r="Y28" s="223"/>
    </row>
    <row r="29" ht="15.75" customHeight="1">
      <c r="A29" s="20">
        <v>15.0</v>
      </c>
      <c r="B29" s="31" t="s">
        <v>69</v>
      </c>
      <c r="C29" s="22" t="s">
        <v>70</v>
      </c>
      <c r="D29" s="23" t="s">
        <v>71</v>
      </c>
      <c r="E29" s="449">
        <v>0.0</v>
      </c>
      <c r="F29" s="337">
        <f t="shared" si="1"/>
        <v>0</v>
      </c>
      <c r="G29" s="347"/>
      <c r="H29" s="677"/>
      <c r="I29" s="676">
        <v>2.0</v>
      </c>
      <c r="J29" s="398">
        <v>2.0</v>
      </c>
      <c r="K29" s="674">
        <v>91.0</v>
      </c>
      <c r="L29" s="393">
        <f t="shared" si="3"/>
        <v>3</v>
      </c>
      <c r="M29" s="611">
        <f t="shared" si="4"/>
        <v>7</v>
      </c>
      <c r="N29" s="675">
        <f>Incentive!AE29</f>
        <v>1</v>
      </c>
      <c r="O29" s="454">
        <f t="shared" si="5"/>
        <v>8</v>
      </c>
      <c r="P29" s="56"/>
      <c r="Q29" s="56"/>
      <c r="R29" s="56"/>
      <c r="S29" s="56"/>
      <c r="T29" s="56"/>
      <c r="U29" s="56"/>
      <c r="V29" s="56"/>
      <c r="W29" s="56"/>
      <c r="X29" s="223"/>
      <c r="Y29" s="223"/>
    </row>
    <row r="30" ht="15.75" customHeight="1">
      <c r="A30" s="48">
        <v>16.0</v>
      </c>
      <c r="B30" s="31" t="s">
        <v>72</v>
      </c>
      <c r="C30" s="22" t="s">
        <v>73</v>
      </c>
      <c r="D30" s="23" t="s">
        <v>74</v>
      </c>
      <c r="E30" s="449">
        <v>9.0</v>
      </c>
      <c r="F30" s="337">
        <f t="shared" si="1"/>
        <v>3.6</v>
      </c>
      <c r="G30" s="678">
        <v>14.0</v>
      </c>
      <c r="H30" s="673">
        <f t="shared" ref="H30:H31" si="6">G30/15*6</f>
        <v>5.6</v>
      </c>
      <c r="I30" s="676">
        <v>2.0</v>
      </c>
      <c r="J30" s="398">
        <v>2.0</v>
      </c>
      <c r="K30" s="674">
        <v>79.0</v>
      </c>
      <c r="L30" s="393">
        <f t="shared" si="3"/>
        <v>1</v>
      </c>
      <c r="M30" s="611">
        <f t="shared" si="4"/>
        <v>14.2</v>
      </c>
      <c r="N30" s="675">
        <f>Incentive!AE30</f>
        <v>5</v>
      </c>
      <c r="O30" s="454">
        <f t="shared" si="5"/>
        <v>19.2</v>
      </c>
      <c r="P30" s="56"/>
      <c r="Q30" s="56"/>
      <c r="R30" s="56"/>
      <c r="S30" s="56"/>
      <c r="T30" s="56"/>
      <c r="U30" s="56"/>
      <c r="V30" s="56"/>
      <c r="W30" s="56"/>
      <c r="X30" s="223"/>
      <c r="Y30" s="223"/>
    </row>
    <row r="31" ht="15.75" customHeight="1">
      <c r="A31" s="20">
        <v>17.0</v>
      </c>
      <c r="B31" s="31" t="s">
        <v>75</v>
      </c>
      <c r="C31" s="22" t="s">
        <v>76</v>
      </c>
      <c r="D31" s="23" t="s">
        <v>77</v>
      </c>
      <c r="E31" s="449">
        <v>8.0</v>
      </c>
      <c r="F31" s="337">
        <f t="shared" si="1"/>
        <v>3.2</v>
      </c>
      <c r="G31" s="679">
        <v>11.0</v>
      </c>
      <c r="H31" s="673">
        <f t="shared" si="6"/>
        <v>4.4</v>
      </c>
      <c r="I31" s="676">
        <v>2.0</v>
      </c>
      <c r="J31" s="398">
        <v>2.0</v>
      </c>
      <c r="K31" s="674">
        <v>80.0</v>
      </c>
      <c r="L31" s="393">
        <f t="shared" si="3"/>
        <v>1</v>
      </c>
      <c r="M31" s="611">
        <f t="shared" si="4"/>
        <v>12.6</v>
      </c>
      <c r="N31" s="675">
        <f>Incentive!AE31</f>
        <v>2</v>
      </c>
      <c r="O31" s="454">
        <f t="shared" si="5"/>
        <v>14.6</v>
      </c>
      <c r="P31" s="56"/>
      <c r="Q31" s="56"/>
      <c r="R31" s="56"/>
      <c r="S31" s="56"/>
      <c r="T31" s="56"/>
      <c r="U31" s="56"/>
      <c r="V31" s="56"/>
      <c r="W31" s="56"/>
      <c r="X31" s="223"/>
      <c r="Y31" s="223"/>
    </row>
    <row r="32" ht="15.75" customHeight="1">
      <c r="A32" s="48">
        <v>18.0</v>
      </c>
      <c r="B32" s="31" t="s">
        <v>78</v>
      </c>
      <c r="C32" s="22" t="s">
        <v>79</v>
      </c>
      <c r="D32" s="23" t="s">
        <v>80</v>
      </c>
      <c r="E32" s="449">
        <v>9.0</v>
      </c>
      <c r="F32" s="337">
        <f t="shared" si="1"/>
        <v>3.6</v>
      </c>
      <c r="G32" s="347"/>
      <c r="H32" s="677"/>
      <c r="I32" s="676">
        <v>2.0</v>
      </c>
      <c r="J32" s="398">
        <v>2.0</v>
      </c>
      <c r="K32" s="674">
        <v>76.0</v>
      </c>
      <c r="L32" s="393">
        <f t="shared" si="3"/>
        <v>1</v>
      </c>
      <c r="M32" s="611">
        <f t="shared" si="4"/>
        <v>8.6</v>
      </c>
      <c r="N32" s="675">
        <f>Incentive!AE32</f>
        <v>3</v>
      </c>
      <c r="O32" s="454">
        <f t="shared" si="5"/>
        <v>11.6</v>
      </c>
      <c r="P32" s="56"/>
      <c r="Q32" s="56"/>
      <c r="R32" s="56"/>
      <c r="S32" s="56"/>
      <c r="T32" s="56"/>
      <c r="U32" s="56"/>
      <c r="V32" s="56"/>
      <c r="W32" s="56"/>
      <c r="X32" s="223"/>
      <c r="Y32" s="223"/>
    </row>
    <row r="33" ht="15.75" customHeight="1">
      <c r="A33" s="20">
        <v>19.0</v>
      </c>
      <c r="B33" s="31" t="s">
        <v>81</v>
      </c>
      <c r="C33" s="22" t="s">
        <v>82</v>
      </c>
      <c r="D33" s="23" t="s">
        <v>83</v>
      </c>
      <c r="E33" s="449">
        <v>4.0</v>
      </c>
      <c r="F33" s="337">
        <f t="shared" si="1"/>
        <v>1.6</v>
      </c>
      <c r="G33" s="347"/>
      <c r="H33" s="677"/>
      <c r="I33" s="676">
        <v>2.0</v>
      </c>
      <c r="J33" s="398">
        <v>2.0</v>
      </c>
      <c r="K33" s="674">
        <v>82.0</v>
      </c>
      <c r="L33" s="393">
        <f t="shared" si="3"/>
        <v>2</v>
      </c>
      <c r="M33" s="611">
        <f t="shared" si="4"/>
        <v>7.6</v>
      </c>
      <c r="N33" s="675" t="str">
        <f>Incentive!AE33</f>
        <v/>
      </c>
      <c r="O33" s="454">
        <f t="shared" si="5"/>
        <v>7.6</v>
      </c>
      <c r="P33" s="56"/>
      <c r="Q33" s="56"/>
      <c r="R33" s="56"/>
      <c r="S33" s="56"/>
      <c r="T33" s="56"/>
      <c r="U33" s="56"/>
      <c r="V33" s="56"/>
      <c r="W33" s="56"/>
      <c r="X33" s="223"/>
      <c r="Y33" s="223"/>
    </row>
    <row r="34" ht="15.75" customHeight="1">
      <c r="A34" s="48">
        <v>20.0</v>
      </c>
      <c r="B34" s="31" t="s">
        <v>84</v>
      </c>
      <c r="C34" s="22" t="s">
        <v>85</v>
      </c>
      <c r="D34" s="23" t="s">
        <v>86</v>
      </c>
      <c r="E34" s="449">
        <v>8.0</v>
      </c>
      <c r="F34" s="337">
        <f t="shared" si="1"/>
        <v>3.2</v>
      </c>
      <c r="G34" s="347">
        <v>10.0</v>
      </c>
      <c r="H34" s="673">
        <f t="shared" ref="H34:H112" si="7">G34/15*6</f>
        <v>4</v>
      </c>
      <c r="I34" s="676">
        <v>2.0</v>
      </c>
      <c r="J34" s="398">
        <v>2.0</v>
      </c>
      <c r="K34" s="674">
        <v>76.0</v>
      </c>
      <c r="L34" s="393">
        <f t="shared" si="3"/>
        <v>1</v>
      </c>
      <c r="M34" s="611">
        <f t="shared" si="4"/>
        <v>12.2</v>
      </c>
      <c r="N34" s="675">
        <f>Incentive!AE34</f>
        <v>4</v>
      </c>
      <c r="O34" s="454">
        <f t="shared" si="5"/>
        <v>16.2</v>
      </c>
      <c r="P34" s="56"/>
      <c r="Q34" s="56"/>
      <c r="R34" s="56"/>
      <c r="S34" s="56"/>
      <c r="T34" s="56"/>
      <c r="U34" s="56"/>
      <c r="V34" s="56"/>
      <c r="W34" s="56"/>
      <c r="X34" s="223"/>
      <c r="Y34" s="223"/>
    </row>
    <row r="35" ht="15.75" customHeight="1">
      <c r="A35" s="20">
        <v>21.0</v>
      </c>
      <c r="B35" s="31" t="s">
        <v>87</v>
      </c>
      <c r="C35" s="22" t="s">
        <v>88</v>
      </c>
      <c r="D35" s="23" t="s">
        <v>89</v>
      </c>
      <c r="E35" s="449">
        <v>8.0</v>
      </c>
      <c r="F35" s="337">
        <f t="shared" si="1"/>
        <v>3.2</v>
      </c>
      <c r="G35" s="347">
        <v>8.0</v>
      </c>
      <c r="H35" s="673">
        <f t="shared" si="7"/>
        <v>3.2</v>
      </c>
      <c r="I35" s="676">
        <v>2.0</v>
      </c>
      <c r="J35" s="398">
        <v>2.0</v>
      </c>
      <c r="K35" s="674">
        <v>78.0</v>
      </c>
      <c r="L35" s="393">
        <f t="shared" si="3"/>
        <v>1</v>
      </c>
      <c r="M35" s="611">
        <f t="shared" si="4"/>
        <v>11.4</v>
      </c>
      <c r="N35" s="675" t="str">
        <f>Incentive!AE35</f>
        <v/>
      </c>
      <c r="O35" s="454">
        <f t="shared" si="5"/>
        <v>11.4</v>
      </c>
      <c r="P35" s="56"/>
      <c r="Q35" s="56"/>
      <c r="R35" s="56"/>
      <c r="S35" s="56"/>
      <c r="T35" s="56"/>
      <c r="U35" s="56"/>
      <c r="V35" s="56"/>
      <c r="W35" s="56"/>
      <c r="X35" s="223"/>
      <c r="Y35" s="223"/>
    </row>
    <row r="36" ht="15.75" customHeight="1">
      <c r="A36" s="48">
        <v>22.0</v>
      </c>
      <c r="B36" s="31" t="s">
        <v>90</v>
      </c>
      <c r="C36" s="22" t="s">
        <v>91</v>
      </c>
      <c r="D36" s="23" t="s">
        <v>92</v>
      </c>
      <c r="E36" s="449">
        <v>8.0</v>
      </c>
      <c r="F36" s="337">
        <f t="shared" si="1"/>
        <v>3.2</v>
      </c>
      <c r="G36" s="347">
        <v>10.0</v>
      </c>
      <c r="H36" s="673">
        <f t="shared" si="7"/>
        <v>4</v>
      </c>
      <c r="I36" s="676">
        <v>2.0</v>
      </c>
      <c r="J36" s="398">
        <v>2.0</v>
      </c>
      <c r="K36" s="674">
        <v>79.0</v>
      </c>
      <c r="L36" s="393">
        <f t="shared" si="3"/>
        <v>1</v>
      </c>
      <c r="M36" s="611">
        <f t="shared" si="4"/>
        <v>12.2</v>
      </c>
      <c r="N36" s="675">
        <f>Incentive!AE36</f>
        <v>4</v>
      </c>
      <c r="O36" s="454">
        <f t="shared" si="5"/>
        <v>16.2</v>
      </c>
      <c r="P36" s="56"/>
      <c r="Q36" s="56"/>
      <c r="R36" s="56"/>
      <c r="S36" s="56"/>
      <c r="T36" s="56"/>
      <c r="U36" s="56"/>
      <c r="V36" s="56"/>
      <c r="W36" s="56"/>
      <c r="X36" s="223"/>
      <c r="Y36" s="223"/>
    </row>
    <row r="37" ht="15.75" customHeight="1">
      <c r="A37" s="20">
        <v>23.0</v>
      </c>
      <c r="B37" s="31" t="s">
        <v>93</v>
      </c>
      <c r="C37" s="22" t="s">
        <v>94</v>
      </c>
      <c r="D37" s="23" t="s">
        <v>95</v>
      </c>
      <c r="E37" s="449">
        <v>8.0</v>
      </c>
      <c r="F37" s="337">
        <f t="shared" si="1"/>
        <v>3.2</v>
      </c>
      <c r="G37" s="347">
        <v>9.0</v>
      </c>
      <c r="H37" s="673">
        <f t="shared" si="7"/>
        <v>3.6</v>
      </c>
      <c r="I37" s="676">
        <v>2.0</v>
      </c>
      <c r="J37" s="398">
        <v>2.0</v>
      </c>
      <c r="K37" s="674">
        <v>77.0</v>
      </c>
      <c r="L37" s="393">
        <f t="shared" si="3"/>
        <v>1</v>
      </c>
      <c r="M37" s="611">
        <f t="shared" si="4"/>
        <v>11.8</v>
      </c>
      <c r="N37" s="675">
        <f>Incentive!AE37</f>
        <v>3</v>
      </c>
      <c r="O37" s="454">
        <f t="shared" si="5"/>
        <v>14.8</v>
      </c>
      <c r="P37" s="56"/>
      <c r="Q37" s="56"/>
      <c r="R37" s="56"/>
      <c r="S37" s="56"/>
      <c r="T37" s="56"/>
      <c r="U37" s="56"/>
      <c r="V37" s="56"/>
      <c r="W37" s="56"/>
      <c r="X37" s="223"/>
      <c r="Y37" s="223"/>
    </row>
    <row r="38" ht="15.75" customHeight="1">
      <c r="A38" s="48">
        <v>24.0</v>
      </c>
      <c r="B38" s="31" t="s">
        <v>96</v>
      </c>
      <c r="C38" s="22" t="s">
        <v>97</v>
      </c>
      <c r="D38" s="23" t="s">
        <v>98</v>
      </c>
      <c r="E38" s="449">
        <v>9.0</v>
      </c>
      <c r="F38" s="337">
        <f t="shared" si="1"/>
        <v>3.6</v>
      </c>
      <c r="G38" s="347">
        <v>11.0</v>
      </c>
      <c r="H38" s="673">
        <f t="shared" si="7"/>
        <v>4.4</v>
      </c>
      <c r="I38" s="676">
        <v>2.0</v>
      </c>
      <c r="J38" s="398">
        <v>2.0</v>
      </c>
      <c r="K38" s="674">
        <v>80.0</v>
      </c>
      <c r="L38" s="393">
        <f t="shared" si="3"/>
        <v>1</v>
      </c>
      <c r="M38" s="611">
        <f t="shared" si="4"/>
        <v>13</v>
      </c>
      <c r="N38" s="675">
        <f>Incentive!AE38</f>
        <v>5</v>
      </c>
      <c r="O38" s="454">
        <f t="shared" si="5"/>
        <v>18</v>
      </c>
      <c r="P38" s="56"/>
      <c r="Q38" s="56"/>
      <c r="R38" s="56"/>
      <c r="S38" s="56"/>
      <c r="T38" s="56"/>
      <c r="U38" s="56"/>
      <c r="V38" s="56"/>
      <c r="W38" s="56"/>
      <c r="X38" s="223"/>
      <c r="Y38" s="223"/>
    </row>
    <row r="39" ht="15.75" customHeight="1">
      <c r="A39" s="20">
        <v>25.0</v>
      </c>
      <c r="B39" s="31" t="s">
        <v>99</v>
      </c>
      <c r="C39" s="22" t="s">
        <v>100</v>
      </c>
      <c r="D39" s="23" t="s">
        <v>101</v>
      </c>
      <c r="E39" s="449">
        <v>8.0</v>
      </c>
      <c r="F39" s="337">
        <f t="shared" si="1"/>
        <v>3.2</v>
      </c>
      <c r="G39" s="347">
        <v>9.0</v>
      </c>
      <c r="H39" s="673">
        <f t="shared" si="7"/>
        <v>3.6</v>
      </c>
      <c r="I39" s="676">
        <v>2.0</v>
      </c>
      <c r="J39" s="398">
        <v>2.0</v>
      </c>
      <c r="K39" s="674">
        <v>81.0</v>
      </c>
      <c r="L39" s="393">
        <f t="shared" si="3"/>
        <v>1</v>
      </c>
      <c r="M39" s="611">
        <f t="shared" si="4"/>
        <v>11.8</v>
      </c>
      <c r="N39" s="675">
        <f>Incentive!AE39</f>
        <v>5</v>
      </c>
      <c r="O39" s="454">
        <f t="shared" si="5"/>
        <v>16.8</v>
      </c>
      <c r="P39" s="56"/>
      <c r="Q39" s="56"/>
      <c r="R39" s="56"/>
      <c r="S39" s="56"/>
      <c r="T39" s="56"/>
      <c r="U39" s="56"/>
      <c r="V39" s="56"/>
      <c r="W39" s="56"/>
      <c r="X39" s="223"/>
      <c r="Y39" s="223"/>
    </row>
    <row r="40" ht="15.75" customHeight="1">
      <c r="A40" s="48">
        <v>26.0</v>
      </c>
      <c r="B40" s="31" t="s">
        <v>102</v>
      </c>
      <c r="C40" s="22" t="s">
        <v>103</v>
      </c>
      <c r="D40" s="23" t="s">
        <v>104</v>
      </c>
      <c r="E40" s="449">
        <v>5.0</v>
      </c>
      <c r="F40" s="337">
        <f t="shared" si="1"/>
        <v>2</v>
      </c>
      <c r="G40" s="347">
        <v>9.0</v>
      </c>
      <c r="H40" s="673">
        <f t="shared" si="7"/>
        <v>3.6</v>
      </c>
      <c r="I40" s="676">
        <v>2.0</v>
      </c>
      <c r="J40" s="398">
        <v>2.0</v>
      </c>
      <c r="K40" s="674">
        <v>76.0</v>
      </c>
      <c r="L40" s="393">
        <f t="shared" si="3"/>
        <v>1</v>
      </c>
      <c r="M40" s="611">
        <f t="shared" si="4"/>
        <v>10.6</v>
      </c>
      <c r="N40" s="675">
        <f>Incentive!AE40</f>
        <v>3</v>
      </c>
      <c r="O40" s="454">
        <f t="shared" si="5"/>
        <v>13.6</v>
      </c>
      <c r="P40" s="56"/>
      <c r="Q40" s="56"/>
      <c r="R40" s="56"/>
      <c r="S40" s="56"/>
      <c r="T40" s="56"/>
      <c r="U40" s="56"/>
      <c r="V40" s="56"/>
      <c r="W40" s="56"/>
      <c r="X40" s="223"/>
      <c r="Y40" s="223"/>
    </row>
    <row r="41" ht="15.75" customHeight="1">
      <c r="A41" s="20">
        <v>27.0</v>
      </c>
      <c r="B41" s="31" t="s">
        <v>105</v>
      </c>
      <c r="C41" s="22" t="s">
        <v>106</v>
      </c>
      <c r="D41" s="23" t="s">
        <v>107</v>
      </c>
      <c r="E41" s="449">
        <v>5.0</v>
      </c>
      <c r="F41" s="337">
        <f t="shared" si="1"/>
        <v>2</v>
      </c>
      <c r="G41" s="347">
        <v>8.0</v>
      </c>
      <c r="H41" s="673">
        <f t="shared" si="7"/>
        <v>3.2</v>
      </c>
      <c r="I41" s="676">
        <v>2.0</v>
      </c>
      <c r="J41" s="398">
        <v>2.0</v>
      </c>
      <c r="K41" s="674">
        <v>79.0</v>
      </c>
      <c r="L41" s="393">
        <f t="shared" si="3"/>
        <v>1</v>
      </c>
      <c r="M41" s="611">
        <f t="shared" si="4"/>
        <v>10.2</v>
      </c>
      <c r="N41" s="675">
        <f>Incentive!AE41</f>
        <v>3</v>
      </c>
      <c r="O41" s="454">
        <f t="shared" si="5"/>
        <v>13.2</v>
      </c>
      <c r="P41" s="56"/>
      <c r="Q41" s="56"/>
      <c r="R41" s="56"/>
      <c r="S41" s="56"/>
      <c r="T41" s="56"/>
      <c r="U41" s="56"/>
      <c r="V41" s="56"/>
      <c r="W41" s="56"/>
      <c r="X41" s="223"/>
      <c r="Y41" s="223"/>
    </row>
    <row r="42" ht="15.75" customHeight="1">
      <c r="A42" s="48">
        <v>28.0</v>
      </c>
      <c r="B42" s="31" t="s">
        <v>108</v>
      </c>
      <c r="C42" s="22" t="s">
        <v>109</v>
      </c>
      <c r="D42" s="23" t="s">
        <v>110</v>
      </c>
      <c r="E42" s="449">
        <v>6.0</v>
      </c>
      <c r="F42" s="337">
        <f t="shared" si="1"/>
        <v>2.4</v>
      </c>
      <c r="G42" s="347">
        <v>9.0</v>
      </c>
      <c r="H42" s="673">
        <f t="shared" si="7"/>
        <v>3.6</v>
      </c>
      <c r="I42" s="676">
        <v>2.0</v>
      </c>
      <c r="J42" s="398">
        <v>2.0</v>
      </c>
      <c r="K42" s="674">
        <v>78.0</v>
      </c>
      <c r="L42" s="393">
        <f t="shared" si="3"/>
        <v>1</v>
      </c>
      <c r="M42" s="611">
        <f t="shared" si="4"/>
        <v>11</v>
      </c>
      <c r="N42" s="675" t="str">
        <f>Incentive!AE42</f>
        <v/>
      </c>
      <c r="O42" s="454">
        <f t="shared" si="5"/>
        <v>11</v>
      </c>
      <c r="P42" s="56"/>
      <c r="Q42" s="56"/>
      <c r="R42" s="56"/>
      <c r="S42" s="56"/>
      <c r="T42" s="56"/>
      <c r="U42" s="56"/>
      <c r="V42" s="56"/>
      <c r="W42" s="56"/>
      <c r="X42" s="223"/>
      <c r="Y42" s="223"/>
    </row>
    <row r="43" ht="15.75" customHeight="1">
      <c r="A43" s="20">
        <v>29.0</v>
      </c>
      <c r="B43" s="31" t="s">
        <v>111</v>
      </c>
      <c r="C43" s="22" t="s">
        <v>112</v>
      </c>
      <c r="D43" s="23" t="s">
        <v>113</v>
      </c>
      <c r="E43" s="449">
        <v>4.0</v>
      </c>
      <c r="F43" s="337">
        <f t="shared" si="1"/>
        <v>1.6</v>
      </c>
      <c r="G43" s="347">
        <v>11.0</v>
      </c>
      <c r="H43" s="673">
        <f t="shared" si="7"/>
        <v>4.4</v>
      </c>
      <c r="I43" s="676">
        <v>2.0</v>
      </c>
      <c r="J43" s="398">
        <v>2.0</v>
      </c>
      <c r="K43" s="674">
        <v>77.0</v>
      </c>
      <c r="L43" s="393">
        <f t="shared" si="3"/>
        <v>1</v>
      </c>
      <c r="M43" s="611">
        <f t="shared" si="4"/>
        <v>11</v>
      </c>
      <c r="N43" s="675">
        <f>Incentive!AE43</f>
        <v>1</v>
      </c>
      <c r="O43" s="454">
        <f t="shared" si="5"/>
        <v>12</v>
      </c>
      <c r="P43" s="56"/>
      <c r="Q43" s="56"/>
      <c r="R43" s="56"/>
      <c r="S43" s="56"/>
      <c r="T43" s="56"/>
      <c r="U43" s="56"/>
      <c r="V43" s="56"/>
      <c r="W43" s="56"/>
      <c r="X43" s="223"/>
      <c r="Y43" s="223"/>
    </row>
    <row r="44" ht="15.75" customHeight="1">
      <c r="A44" s="48">
        <v>30.0</v>
      </c>
      <c r="B44" s="31" t="s">
        <v>114</v>
      </c>
      <c r="C44" s="22" t="s">
        <v>115</v>
      </c>
      <c r="D44" s="23" t="s">
        <v>116</v>
      </c>
      <c r="E44" s="449">
        <v>4.0</v>
      </c>
      <c r="F44" s="337">
        <f t="shared" si="1"/>
        <v>1.6</v>
      </c>
      <c r="G44" s="678">
        <v>9.0</v>
      </c>
      <c r="H44" s="673">
        <f t="shared" si="7"/>
        <v>3.6</v>
      </c>
      <c r="I44" s="676">
        <v>2.0</v>
      </c>
      <c r="J44" s="398">
        <v>2.0</v>
      </c>
      <c r="K44" s="674">
        <v>76.0</v>
      </c>
      <c r="L44" s="393">
        <f t="shared" si="3"/>
        <v>1</v>
      </c>
      <c r="M44" s="611">
        <f t="shared" si="4"/>
        <v>10.2</v>
      </c>
      <c r="N44" s="675" t="str">
        <f>Incentive!AE44</f>
        <v/>
      </c>
      <c r="O44" s="454">
        <f t="shared" si="5"/>
        <v>10.2</v>
      </c>
      <c r="P44" s="56"/>
      <c r="Q44" s="56"/>
      <c r="R44" s="56"/>
      <c r="S44" s="56"/>
      <c r="T44" s="56"/>
      <c r="U44" s="56"/>
      <c r="V44" s="56"/>
      <c r="W44" s="56"/>
      <c r="X44" s="223"/>
      <c r="Y44" s="223"/>
    </row>
    <row r="45" ht="15.75" customHeight="1">
      <c r="A45" s="20">
        <v>31.0</v>
      </c>
      <c r="B45" s="31" t="s">
        <v>117</v>
      </c>
      <c r="C45" s="22" t="s">
        <v>118</v>
      </c>
      <c r="D45" s="23" t="s">
        <v>119</v>
      </c>
      <c r="E45" s="449">
        <v>6.0</v>
      </c>
      <c r="F45" s="337">
        <f t="shared" si="1"/>
        <v>2.4</v>
      </c>
      <c r="G45" s="347">
        <v>9.0</v>
      </c>
      <c r="H45" s="673">
        <f t="shared" si="7"/>
        <v>3.6</v>
      </c>
      <c r="I45" s="676">
        <v>2.0</v>
      </c>
      <c r="J45" s="398">
        <v>2.0</v>
      </c>
      <c r="K45" s="674">
        <v>78.0</v>
      </c>
      <c r="L45" s="393">
        <f t="shared" si="3"/>
        <v>1</v>
      </c>
      <c r="M45" s="611">
        <f t="shared" si="4"/>
        <v>11</v>
      </c>
      <c r="N45" s="675">
        <f>Incentive!AE45</f>
        <v>5</v>
      </c>
      <c r="O45" s="454">
        <f t="shared" si="5"/>
        <v>16</v>
      </c>
      <c r="P45" s="56"/>
      <c r="Q45" s="56"/>
      <c r="R45" s="56"/>
      <c r="S45" s="56"/>
      <c r="T45" s="56"/>
      <c r="U45" s="56"/>
      <c r="V45" s="56"/>
      <c r="W45" s="56"/>
      <c r="X45" s="223"/>
      <c r="Y45" s="223"/>
    </row>
    <row r="46" ht="15.75" customHeight="1">
      <c r="A46" s="48">
        <v>32.0</v>
      </c>
      <c r="B46" s="31" t="s">
        <v>120</v>
      </c>
      <c r="C46" s="22" t="s">
        <v>121</v>
      </c>
      <c r="D46" s="23" t="s">
        <v>122</v>
      </c>
      <c r="E46" s="449">
        <v>4.0</v>
      </c>
      <c r="F46" s="337">
        <f t="shared" si="1"/>
        <v>1.6</v>
      </c>
      <c r="G46" s="347">
        <v>10.0</v>
      </c>
      <c r="H46" s="673">
        <f t="shared" si="7"/>
        <v>4</v>
      </c>
      <c r="I46" s="676">
        <v>2.0</v>
      </c>
      <c r="J46" s="398">
        <v>2.0</v>
      </c>
      <c r="K46" s="674">
        <v>80.0</v>
      </c>
      <c r="L46" s="393">
        <f t="shared" si="3"/>
        <v>1</v>
      </c>
      <c r="M46" s="611">
        <f t="shared" si="4"/>
        <v>10.6</v>
      </c>
      <c r="N46" s="675">
        <f>Incentive!AE46</f>
        <v>3</v>
      </c>
      <c r="O46" s="454">
        <f t="shared" si="5"/>
        <v>13.6</v>
      </c>
      <c r="P46" s="56"/>
      <c r="Q46" s="56"/>
      <c r="R46" s="56"/>
      <c r="S46" s="56"/>
      <c r="T46" s="56"/>
      <c r="U46" s="56"/>
      <c r="V46" s="56"/>
      <c r="W46" s="56"/>
      <c r="X46" s="223"/>
      <c r="Y46" s="223"/>
    </row>
    <row r="47" ht="15.75" customHeight="1">
      <c r="A47" s="20">
        <v>33.0</v>
      </c>
      <c r="B47" s="31" t="s">
        <v>123</v>
      </c>
      <c r="C47" s="22" t="s">
        <v>124</v>
      </c>
      <c r="D47" s="23" t="s">
        <v>125</v>
      </c>
      <c r="E47" s="449">
        <v>3.0</v>
      </c>
      <c r="F47" s="337">
        <f t="shared" si="1"/>
        <v>1.2</v>
      </c>
      <c r="G47" s="347">
        <v>5.0</v>
      </c>
      <c r="H47" s="673">
        <f t="shared" si="7"/>
        <v>2</v>
      </c>
      <c r="I47" s="676">
        <v>2.0</v>
      </c>
      <c r="J47" s="398">
        <v>2.0</v>
      </c>
      <c r="K47" s="674">
        <v>81.0</v>
      </c>
      <c r="L47" s="393">
        <f t="shared" si="3"/>
        <v>1</v>
      </c>
      <c r="M47" s="611">
        <f t="shared" si="4"/>
        <v>8.2</v>
      </c>
      <c r="N47" s="675" t="str">
        <f>Incentive!AE47</f>
        <v/>
      </c>
      <c r="O47" s="454">
        <f t="shared" si="5"/>
        <v>8.2</v>
      </c>
      <c r="P47" s="56"/>
      <c r="Q47" s="56"/>
      <c r="R47" s="56"/>
      <c r="S47" s="56"/>
      <c r="T47" s="56"/>
      <c r="U47" s="56"/>
      <c r="V47" s="56"/>
      <c r="W47" s="56"/>
      <c r="X47" s="223"/>
      <c r="Y47" s="223"/>
    </row>
    <row r="48" ht="15.75" customHeight="1">
      <c r="A48" s="48">
        <v>34.0</v>
      </c>
      <c r="B48" s="31" t="s">
        <v>126</v>
      </c>
      <c r="C48" s="22" t="s">
        <v>127</v>
      </c>
      <c r="D48" s="23" t="s">
        <v>128</v>
      </c>
      <c r="E48" s="449">
        <v>3.0</v>
      </c>
      <c r="F48" s="337">
        <f t="shared" si="1"/>
        <v>1.2</v>
      </c>
      <c r="G48" s="347">
        <v>8.0</v>
      </c>
      <c r="H48" s="673">
        <f t="shared" si="7"/>
        <v>3.2</v>
      </c>
      <c r="I48" s="676">
        <v>2.0</v>
      </c>
      <c r="J48" s="398">
        <v>2.0</v>
      </c>
      <c r="K48" s="674">
        <v>76.0</v>
      </c>
      <c r="L48" s="393">
        <f t="shared" si="3"/>
        <v>1</v>
      </c>
      <c r="M48" s="611">
        <f t="shared" si="4"/>
        <v>9.4</v>
      </c>
      <c r="N48" s="675">
        <f>Incentive!AE48</f>
        <v>4</v>
      </c>
      <c r="O48" s="454">
        <f t="shared" si="5"/>
        <v>13.4</v>
      </c>
      <c r="P48" s="56"/>
      <c r="Q48" s="56"/>
      <c r="R48" s="56"/>
      <c r="S48" s="56"/>
      <c r="T48" s="56"/>
      <c r="U48" s="56"/>
      <c r="V48" s="56"/>
      <c r="W48" s="56"/>
      <c r="X48" s="223"/>
      <c r="Y48" s="223"/>
    </row>
    <row r="49" ht="15.75" customHeight="1">
      <c r="A49" s="20">
        <v>35.0</v>
      </c>
      <c r="B49" s="31" t="s">
        <v>129</v>
      </c>
      <c r="C49" s="22" t="s">
        <v>130</v>
      </c>
      <c r="D49" s="23" t="s">
        <v>131</v>
      </c>
      <c r="E49" s="449">
        <v>2.0</v>
      </c>
      <c r="F49" s="337">
        <f t="shared" si="1"/>
        <v>0.8</v>
      </c>
      <c r="G49" s="347">
        <v>5.0</v>
      </c>
      <c r="H49" s="673">
        <f t="shared" si="7"/>
        <v>2</v>
      </c>
      <c r="I49" s="676">
        <v>2.0</v>
      </c>
      <c r="J49" s="398">
        <v>2.0</v>
      </c>
      <c r="K49" s="674">
        <v>78.0</v>
      </c>
      <c r="L49" s="393">
        <f t="shared" si="3"/>
        <v>1</v>
      </c>
      <c r="M49" s="611">
        <f t="shared" si="4"/>
        <v>7.8</v>
      </c>
      <c r="N49" s="675" t="str">
        <f>Incentive!AE49</f>
        <v/>
      </c>
      <c r="O49" s="454">
        <f t="shared" si="5"/>
        <v>7.8</v>
      </c>
      <c r="P49" s="56"/>
      <c r="Q49" s="56"/>
      <c r="R49" s="56"/>
      <c r="S49" s="56"/>
      <c r="T49" s="56"/>
      <c r="U49" s="56"/>
      <c r="V49" s="56"/>
      <c r="W49" s="56"/>
      <c r="X49" s="223"/>
      <c r="Y49" s="223"/>
    </row>
    <row r="50" ht="15.75" customHeight="1">
      <c r="A50" s="48">
        <v>36.0</v>
      </c>
      <c r="B50" s="31" t="s">
        <v>132</v>
      </c>
      <c r="C50" s="22" t="s">
        <v>133</v>
      </c>
      <c r="D50" s="23" t="s">
        <v>134</v>
      </c>
      <c r="E50" s="449">
        <v>6.0</v>
      </c>
      <c r="F50" s="337">
        <f t="shared" si="1"/>
        <v>2.4</v>
      </c>
      <c r="G50" s="678">
        <v>9.0</v>
      </c>
      <c r="H50" s="673">
        <f t="shared" si="7"/>
        <v>3.6</v>
      </c>
      <c r="I50" s="676">
        <v>2.0</v>
      </c>
      <c r="J50" s="398">
        <v>2.0</v>
      </c>
      <c r="K50" s="674">
        <v>76.0</v>
      </c>
      <c r="L50" s="393">
        <f t="shared" si="3"/>
        <v>1</v>
      </c>
      <c r="M50" s="611">
        <f t="shared" si="4"/>
        <v>11</v>
      </c>
      <c r="N50" s="675">
        <f>Incentive!AE50</f>
        <v>3</v>
      </c>
      <c r="O50" s="454">
        <f t="shared" si="5"/>
        <v>14</v>
      </c>
      <c r="P50" s="56"/>
      <c r="Q50" s="56"/>
      <c r="R50" s="56"/>
      <c r="S50" s="56"/>
      <c r="T50" s="56"/>
      <c r="U50" s="56"/>
      <c r="V50" s="56"/>
      <c r="W50" s="56"/>
      <c r="X50" s="223"/>
      <c r="Y50" s="223"/>
    </row>
    <row r="51" ht="15.75" customHeight="1">
      <c r="A51" s="20">
        <v>37.0</v>
      </c>
      <c r="B51" s="31" t="s">
        <v>135</v>
      </c>
      <c r="C51" s="22" t="s">
        <v>136</v>
      </c>
      <c r="D51" s="23" t="s">
        <v>137</v>
      </c>
      <c r="E51" s="449">
        <v>1.0</v>
      </c>
      <c r="F51" s="337">
        <f t="shared" si="1"/>
        <v>0.4</v>
      </c>
      <c r="G51" s="678">
        <v>8.0</v>
      </c>
      <c r="H51" s="673">
        <f t="shared" si="7"/>
        <v>3.2</v>
      </c>
      <c r="I51" s="676">
        <v>2.0</v>
      </c>
      <c r="J51" s="398">
        <v>2.0</v>
      </c>
      <c r="K51" s="674">
        <v>79.0</v>
      </c>
      <c r="L51" s="393">
        <f t="shared" si="3"/>
        <v>1</v>
      </c>
      <c r="M51" s="611">
        <f t="shared" si="4"/>
        <v>8.6</v>
      </c>
      <c r="N51" s="675" t="str">
        <f>Incentive!AE51</f>
        <v/>
      </c>
      <c r="O51" s="454">
        <f t="shared" si="5"/>
        <v>8.6</v>
      </c>
      <c r="P51" s="56"/>
      <c r="Q51" s="56"/>
      <c r="R51" s="56"/>
      <c r="S51" s="56"/>
      <c r="T51" s="56"/>
      <c r="U51" s="56"/>
      <c r="V51" s="56"/>
      <c r="W51" s="56"/>
      <c r="X51" s="223"/>
      <c r="Y51" s="223"/>
    </row>
    <row r="52" ht="15.75" customHeight="1">
      <c r="A52" s="48">
        <v>38.0</v>
      </c>
      <c r="B52" s="31" t="s">
        <v>138</v>
      </c>
      <c r="C52" s="22" t="s">
        <v>139</v>
      </c>
      <c r="D52" s="23" t="s">
        <v>140</v>
      </c>
      <c r="E52" s="449">
        <v>2.0</v>
      </c>
      <c r="F52" s="337">
        <f t="shared" si="1"/>
        <v>0.8</v>
      </c>
      <c r="G52" s="347">
        <v>5.0</v>
      </c>
      <c r="H52" s="673">
        <f t="shared" si="7"/>
        <v>2</v>
      </c>
      <c r="I52" s="676">
        <v>2.0</v>
      </c>
      <c r="J52" s="398">
        <v>2.0</v>
      </c>
      <c r="K52" s="674">
        <v>77.0</v>
      </c>
      <c r="L52" s="393">
        <f t="shared" si="3"/>
        <v>1</v>
      </c>
      <c r="M52" s="611">
        <f t="shared" si="4"/>
        <v>7.8</v>
      </c>
      <c r="N52" s="675">
        <f>Incentive!AE52</f>
        <v>3</v>
      </c>
      <c r="O52" s="454">
        <f t="shared" si="5"/>
        <v>10.8</v>
      </c>
      <c r="P52" s="56"/>
      <c r="Q52" s="56"/>
      <c r="R52" s="56"/>
      <c r="S52" s="56"/>
      <c r="T52" s="56"/>
      <c r="U52" s="56"/>
      <c r="V52" s="56"/>
      <c r="W52" s="56"/>
      <c r="X52" s="223"/>
      <c r="Y52" s="223"/>
    </row>
    <row r="53" ht="15.75" customHeight="1">
      <c r="A53" s="20">
        <v>39.0</v>
      </c>
      <c r="B53" s="31" t="s">
        <v>141</v>
      </c>
      <c r="C53" s="22" t="s">
        <v>142</v>
      </c>
      <c r="D53" s="23" t="s">
        <v>143</v>
      </c>
      <c r="E53" s="449">
        <v>5.0</v>
      </c>
      <c r="F53" s="337">
        <f t="shared" si="1"/>
        <v>2</v>
      </c>
      <c r="G53" s="347">
        <v>9.0</v>
      </c>
      <c r="H53" s="673">
        <f t="shared" si="7"/>
        <v>3.6</v>
      </c>
      <c r="I53" s="676">
        <v>2.0</v>
      </c>
      <c r="J53" s="398">
        <v>2.0</v>
      </c>
      <c r="K53" s="674">
        <v>100.0</v>
      </c>
      <c r="L53" s="393">
        <f t="shared" si="3"/>
        <v>4</v>
      </c>
      <c r="M53" s="611">
        <f t="shared" si="4"/>
        <v>13.6</v>
      </c>
      <c r="N53" s="675">
        <f>Incentive!AE53</f>
        <v>2</v>
      </c>
      <c r="O53" s="454">
        <f t="shared" si="5"/>
        <v>15.6</v>
      </c>
      <c r="P53" s="56"/>
      <c r="Q53" s="56"/>
      <c r="R53" s="56"/>
      <c r="S53" s="56"/>
      <c r="T53" s="56"/>
      <c r="U53" s="56"/>
      <c r="V53" s="56"/>
      <c r="W53" s="56"/>
      <c r="X53" s="223"/>
      <c r="Y53" s="223"/>
    </row>
    <row r="54" ht="15.75" customHeight="1">
      <c r="A54" s="48">
        <v>40.0</v>
      </c>
      <c r="B54" s="31" t="s">
        <v>144</v>
      </c>
      <c r="C54" s="22" t="s">
        <v>145</v>
      </c>
      <c r="D54" s="23" t="s">
        <v>146</v>
      </c>
      <c r="E54" s="449">
        <v>5.0</v>
      </c>
      <c r="F54" s="337">
        <f t="shared" si="1"/>
        <v>2</v>
      </c>
      <c r="G54" s="347">
        <v>10.0</v>
      </c>
      <c r="H54" s="673">
        <f t="shared" si="7"/>
        <v>4</v>
      </c>
      <c r="I54" s="676">
        <v>2.0</v>
      </c>
      <c r="J54" s="398">
        <v>2.0</v>
      </c>
      <c r="K54" s="674">
        <v>100.0</v>
      </c>
      <c r="L54" s="393">
        <f t="shared" si="3"/>
        <v>4</v>
      </c>
      <c r="M54" s="611">
        <f t="shared" si="4"/>
        <v>14</v>
      </c>
      <c r="N54" s="675">
        <f>Incentive!AE54</f>
        <v>4</v>
      </c>
      <c r="O54" s="454">
        <f t="shared" si="5"/>
        <v>18</v>
      </c>
      <c r="P54" s="56"/>
      <c r="Q54" s="56"/>
      <c r="R54" s="56"/>
      <c r="S54" s="56"/>
      <c r="T54" s="56"/>
      <c r="U54" s="56"/>
      <c r="V54" s="56"/>
      <c r="W54" s="56"/>
      <c r="X54" s="223"/>
      <c r="Y54" s="223"/>
    </row>
    <row r="55" ht="15.75" customHeight="1">
      <c r="A55" s="20">
        <v>41.0</v>
      </c>
      <c r="B55" s="31" t="s">
        <v>147</v>
      </c>
      <c r="C55" s="22" t="s">
        <v>148</v>
      </c>
      <c r="D55" s="23" t="s">
        <v>149</v>
      </c>
      <c r="E55" s="449">
        <v>3.0</v>
      </c>
      <c r="F55" s="337">
        <f t="shared" si="1"/>
        <v>1.2</v>
      </c>
      <c r="G55" s="347">
        <v>6.0</v>
      </c>
      <c r="H55" s="673">
        <f t="shared" si="7"/>
        <v>2.4</v>
      </c>
      <c r="I55" s="676">
        <v>2.0</v>
      </c>
      <c r="J55" s="398">
        <v>2.0</v>
      </c>
      <c r="K55" s="674">
        <v>77.0</v>
      </c>
      <c r="L55" s="393">
        <f t="shared" si="3"/>
        <v>1</v>
      </c>
      <c r="M55" s="611">
        <f t="shared" si="4"/>
        <v>8.6</v>
      </c>
      <c r="N55" s="675">
        <f>Incentive!AE55</f>
        <v>3</v>
      </c>
      <c r="O55" s="454">
        <f t="shared" si="5"/>
        <v>11.6</v>
      </c>
      <c r="P55" s="56"/>
      <c r="Q55" s="56"/>
      <c r="R55" s="56"/>
      <c r="S55" s="56"/>
      <c r="T55" s="56"/>
      <c r="U55" s="56"/>
      <c r="V55" s="56"/>
      <c r="W55" s="56"/>
      <c r="X55" s="223"/>
      <c r="Y55" s="223"/>
    </row>
    <row r="56" ht="15.75" customHeight="1">
      <c r="A56" s="48">
        <v>42.0</v>
      </c>
      <c r="B56" s="31" t="s">
        <v>150</v>
      </c>
      <c r="C56" s="22" t="s">
        <v>151</v>
      </c>
      <c r="D56" s="23" t="s">
        <v>152</v>
      </c>
      <c r="E56" s="449">
        <v>5.0</v>
      </c>
      <c r="F56" s="337">
        <f t="shared" si="1"/>
        <v>2</v>
      </c>
      <c r="G56" s="347">
        <v>10.0</v>
      </c>
      <c r="H56" s="673">
        <f t="shared" si="7"/>
        <v>4</v>
      </c>
      <c r="I56" s="676">
        <v>2.0</v>
      </c>
      <c r="J56" s="398">
        <v>2.0</v>
      </c>
      <c r="K56" s="674">
        <v>76.0</v>
      </c>
      <c r="L56" s="393">
        <f t="shared" si="3"/>
        <v>1</v>
      </c>
      <c r="M56" s="611">
        <f t="shared" si="4"/>
        <v>11</v>
      </c>
      <c r="N56" s="675">
        <f>Incentive!AE56</f>
        <v>3</v>
      </c>
      <c r="O56" s="454">
        <f t="shared" si="5"/>
        <v>14</v>
      </c>
      <c r="P56" s="56"/>
      <c r="Q56" s="56"/>
      <c r="R56" s="56"/>
      <c r="S56" s="56"/>
      <c r="T56" s="56"/>
      <c r="U56" s="56"/>
      <c r="V56" s="56"/>
      <c r="W56" s="56"/>
      <c r="X56" s="223"/>
      <c r="Y56" s="223"/>
    </row>
    <row r="57" ht="15.75" customHeight="1">
      <c r="A57" s="20">
        <v>43.0</v>
      </c>
      <c r="B57" s="31" t="s">
        <v>153</v>
      </c>
      <c r="C57" s="22" t="s">
        <v>154</v>
      </c>
      <c r="D57" s="23" t="s">
        <v>155</v>
      </c>
      <c r="E57" s="449">
        <v>5.0</v>
      </c>
      <c r="F57" s="337">
        <f t="shared" si="1"/>
        <v>2</v>
      </c>
      <c r="G57" s="347">
        <v>8.0</v>
      </c>
      <c r="H57" s="673">
        <f t="shared" si="7"/>
        <v>3.2</v>
      </c>
      <c r="I57" s="676">
        <v>2.0</v>
      </c>
      <c r="J57" s="398">
        <v>2.0</v>
      </c>
      <c r="K57" s="674">
        <v>79.0</v>
      </c>
      <c r="L57" s="393">
        <f t="shared" si="3"/>
        <v>1</v>
      </c>
      <c r="M57" s="611">
        <f t="shared" si="4"/>
        <v>10.2</v>
      </c>
      <c r="N57" s="675">
        <f>Incentive!AE57</f>
        <v>3</v>
      </c>
      <c r="O57" s="454">
        <f t="shared" si="5"/>
        <v>13.2</v>
      </c>
      <c r="P57" s="56"/>
      <c r="Q57" s="56"/>
      <c r="R57" s="56"/>
      <c r="S57" s="56"/>
      <c r="T57" s="56"/>
      <c r="U57" s="56"/>
      <c r="V57" s="56"/>
      <c r="W57" s="56"/>
      <c r="X57" s="223"/>
      <c r="Y57" s="223"/>
    </row>
    <row r="58" ht="15.75" customHeight="1">
      <c r="A58" s="48">
        <v>44.0</v>
      </c>
      <c r="B58" s="31" t="s">
        <v>156</v>
      </c>
      <c r="C58" s="22" t="s">
        <v>157</v>
      </c>
      <c r="D58" s="23" t="s">
        <v>158</v>
      </c>
      <c r="E58" s="449">
        <v>2.0</v>
      </c>
      <c r="F58" s="337">
        <f t="shared" si="1"/>
        <v>0.8</v>
      </c>
      <c r="G58" s="347">
        <v>9.0</v>
      </c>
      <c r="H58" s="673">
        <f t="shared" si="7"/>
        <v>3.6</v>
      </c>
      <c r="I58" s="676">
        <v>2.0</v>
      </c>
      <c r="J58" s="398">
        <v>2.0</v>
      </c>
      <c r="K58" s="674">
        <v>83.33</v>
      </c>
      <c r="L58" s="393">
        <f t="shared" si="3"/>
        <v>2</v>
      </c>
      <c r="M58" s="611">
        <f t="shared" si="4"/>
        <v>10.4</v>
      </c>
      <c r="N58" s="675">
        <f>Incentive!AE58</f>
        <v>2</v>
      </c>
      <c r="O58" s="454">
        <f t="shared" si="5"/>
        <v>12.4</v>
      </c>
      <c r="P58" s="56"/>
      <c r="Q58" s="56"/>
      <c r="R58" s="56"/>
      <c r="S58" s="56"/>
      <c r="T58" s="56"/>
      <c r="U58" s="56"/>
      <c r="V58" s="56"/>
      <c r="W58" s="56"/>
      <c r="X58" s="223"/>
      <c r="Y58" s="223"/>
    </row>
    <row r="59" ht="15.75" customHeight="1">
      <c r="A59" s="20">
        <v>45.0</v>
      </c>
      <c r="B59" s="31" t="s">
        <v>159</v>
      </c>
      <c r="C59" s="22" t="s">
        <v>160</v>
      </c>
      <c r="D59" s="23" t="s">
        <v>161</v>
      </c>
      <c r="E59" s="449">
        <v>5.0</v>
      </c>
      <c r="F59" s="337">
        <f t="shared" si="1"/>
        <v>2</v>
      </c>
      <c r="G59" s="347">
        <v>10.0</v>
      </c>
      <c r="H59" s="673">
        <f t="shared" si="7"/>
        <v>4</v>
      </c>
      <c r="I59" s="676">
        <v>2.0</v>
      </c>
      <c r="J59" s="398">
        <v>2.0</v>
      </c>
      <c r="K59" s="674">
        <v>77.0</v>
      </c>
      <c r="L59" s="393">
        <f t="shared" si="3"/>
        <v>1</v>
      </c>
      <c r="M59" s="611">
        <f t="shared" si="4"/>
        <v>11</v>
      </c>
      <c r="N59" s="675" t="str">
        <f>Incentive!AE59</f>
        <v/>
      </c>
      <c r="O59" s="454">
        <f t="shared" si="5"/>
        <v>11</v>
      </c>
      <c r="P59" s="56"/>
      <c r="Q59" s="56"/>
      <c r="R59" s="56"/>
      <c r="S59" s="56"/>
      <c r="T59" s="56"/>
      <c r="U59" s="56"/>
      <c r="V59" s="56"/>
      <c r="W59" s="56"/>
      <c r="X59" s="223"/>
      <c r="Y59" s="223"/>
    </row>
    <row r="60" ht="15.75" customHeight="1">
      <c r="A60" s="48">
        <v>46.0</v>
      </c>
      <c r="B60" s="31" t="s">
        <v>162</v>
      </c>
      <c r="C60" s="22" t="s">
        <v>163</v>
      </c>
      <c r="D60" s="23" t="s">
        <v>164</v>
      </c>
      <c r="E60" s="449">
        <v>5.0</v>
      </c>
      <c r="F60" s="337">
        <f t="shared" si="1"/>
        <v>2</v>
      </c>
      <c r="G60" s="347">
        <v>8.0</v>
      </c>
      <c r="H60" s="673">
        <f t="shared" si="7"/>
        <v>3.2</v>
      </c>
      <c r="I60" s="676">
        <v>2.0</v>
      </c>
      <c r="J60" s="398">
        <v>2.0</v>
      </c>
      <c r="K60" s="674">
        <v>83.33</v>
      </c>
      <c r="L60" s="393">
        <f t="shared" si="3"/>
        <v>2</v>
      </c>
      <c r="M60" s="611">
        <f t="shared" si="4"/>
        <v>11.2</v>
      </c>
      <c r="N60" s="675">
        <f>Incentive!AE60</f>
        <v>4</v>
      </c>
      <c r="O60" s="454">
        <f t="shared" si="5"/>
        <v>15.2</v>
      </c>
      <c r="P60" s="56"/>
      <c r="Q60" s="56"/>
      <c r="R60" s="56"/>
      <c r="S60" s="56"/>
      <c r="T60" s="56"/>
      <c r="U60" s="56"/>
      <c r="V60" s="56"/>
      <c r="W60" s="56"/>
      <c r="X60" s="223"/>
      <c r="Y60" s="223"/>
    </row>
    <row r="61" ht="15.75" customHeight="1">
      <c r="A61" s="20">
        <v>47.0</v>
      </c>
      <c r="B61" s="31" t="s">
        <v>165</v>
      </c>
      <c r="C61" s="22" t="s">
        <v>166</v>
      </c>
      <c r="D61" s="23" t="s">
        <v>167</v>
      </c>
      <c r="E61" s="449">
        <v>1.0</v>
      </c>
      <c r="F61" s="337">
        <f t="shared" si="1"/>
        <v>0.4</v>
      </c>
      <c r="G61" s="347">
        <v>7.0</v>
      </c>
      <c r="H61" s="673">
        <f t="shared" si="7"/>
        <v>2.8</v>
      </c>
      <c r="I61" s="676">
        <v>2.0</v>
      </c>
      <c r="J61" s="398">
        <v>2.0</v>
      </c>
      <c r="K61" s="674">
        <v>77.0</v>
      </c>
      <c r="L61" s="393">
        <f t="shared" si="3"/>
        <v>1</v>
      </c>
      <c r="M61" s="611">
        <f t="shared" si="4"/>
        <v>8.2</v>
      </c>
      <c r="N61" s="675" t="str">
        <f>Incentive!AE61</f>
        <v/>
      </c>
      <c r="O61" s="454">
        <f t="shared" si="5"/>
        <v>8.2</v>
      </c>
      <c r="P61" s="56"/>
      <c r="Q61" s="56"/>
      <c r="R61" s="56"/>
      <c r="S61" s="56"/>
      <c r="T61" s="56"/>
      <c r="U61" s="56"/>
      <c r="V61" s="56"/>
      <c r="W61" s="56"/>
      <c r="X61" s="223"/>
      <c r="Y61" s="223"/>
    </row>
    <row r="62" ht="15.75" customHeight="1">
      <c r="A62" s="48">
        <v>48.0</v>
      </c>
      <c r="B62" s="31" t="s">
        <v>168</v>
      </c>
      <c r="C62" s="22" t="s">
        <v>169</v>
      </c>
      <c r="D62" s="23" t="s">
        <v>170</v>
      </c>
      <c r="E62" s="449">
        <v>3.0</v>
      </c>
      <c r="F62" s="337">
        <f t="shared" si="1"/>
        <v>1.2</v>
      </c>
      <c r="G62" s="347">
        <v>6.0</v>
      </c>
      <c r="H62" s="673">
        <f t="shared" si="7"/>
        <v>2.4</v>
      </c>
      <c r="I62" s="676">
        <v>2.0</v>
      </c>
      <c r="J62" s="398">
        <v>2.0</v>
      </c>
      <c r="K62" s="674">
        <v>76.0</v>
      </c>
      <c r="L62" s="393">
        <f t="shared" si="3"/>
        <v>1</v>
      </c>
      <c r="M62" s="611">
        <f t="shared" si="4"/>
        <v>8.6</v>
      </c>
      <c r="N62" s="675" t="str">
        <f>Incentive!AE62</f>
        <v/>
      </c>
      <c r="O62" s="454">
        <f t="shared" si="5"/>
        <v>8.6</v>
      </c>
      <c r="P62" s="56"/>
      <c r="Q62" s="56"/>
      <c r="R62" s="56"/>
      <c r="S62" s="56"/>
      <c r="T62" s="56"/>
      <c r="U62" s="56"/>
      <c r="V62" s="56"/>
      <c r="W62" s="56"/>
      <c r="X62" s="223"/>
      <c r="Y62" s="223"/>
    </row>
    <row r="63" ht="15.75" customHeight="1">
      <c r="A63" s="20">
        <v>49.0</v>
      </c>
      <c r="B63" s="31" t="s">
        <v>171</v>
      </c>
      <c r="C63" s="22" t="s">
        <v>172</v>
      </c>
      <c r="D63" s="23" t="s">
        <v>173</v>
      </c>
      <c r="E63" s="449">
        <v>2.0</v>
      </c>
      <c r="F63" s="337">
        <f t="shared" si="1"/>
        <v>0.8</v>
      </c>
      <c r="G63" s="347">
        <v>7.0</v>
      </c>
      <c r="H63" s="673">
        <f t="shared" si="7"/>
        <v>2.8</v>
      </c>
      <c r="I63" s="676">
        <v>2.0</v>
      </c>
      <c r="J63" s="398">
        <v>2.0</v>
      </c>
      <c r="K63" s="674">
        <v>77.0</v>
      </c>
      <c r="L63" s="393">
        <f t="shared" si="3"/>
        <v>1</v>
      </c>
      <c r="M63" s="611">
        <f t="shared" si="4"/>
        <v>8.6</v>
      </c>
      <c r="N63" s="675" t="str">
        <f>Incentive!AE63</f>
        <v/>
      </c>
      <c r="O63" s="454">
        <f t="shared" si="5"/>
        <v>8.6</v>
      </c>
      <c r="P63" s="56"/>
      <c r="Q63" s="56"/>
      <c r="R63" s="56"/>
      <c r="S63" s="56"/>
      <c r="T63" s="56"/>
      <c r="U63" s="56"/>
      <c r="V63" s="56"/>
      <c r="W63" s="56"/>
      <c r="X63" s="223"/>
      <c r="Y63" s="223"/>
    </row>
    <row r="64" ht="15.75" customHeight="1">
      <c r="A64" s="48">
        <v>50.0</v>
      </c>
      <c r="B64" s="31" t="s">
        <v>174</v>
      </c>
      <c r="C64" s="22" t="s">
        <v>175</v>
      </c>
      <c r="D64" s="23" t="s">
        <v>176</v>
      </c>
      <c r="E64" s="449">
        <v>1.0</v>
      </c>
      <c r="F64" s="337">
        <f t="shared" si="1"/>
        <v>0.4</v>
      </c>
      <c r="G64" s="347">
        <v>9.0</v>
      </c>
      <c r="H64" s="673">
        <f t="shared" si="7"/>
        <v>3.6</v>
      </c>
      <c r="I64" s="676">
        <v>2.0</v>
      </c>
      <c r="J64" s="398">
        <v>2.0</v>
      </c>
      <c r="K64" s="674">
        <v>79.0</v>
      </c>
      <c r="L64" s="393">
        <f t="shared" si="3"/>
        <v>1</v>
      </c>
      <c r="M64" s="611">
        <f t="shared" si="4"/>
        <v>9</v>
      </c>
      <c r="N64" s="675" t="str">
        <f>Incentive!AE64</f>
        <v/>
      </c>
      <c r="O64" s="454">
        <f t="shared" si="5"/>
        <v>9</v>
      </c>
      <c r="P64" s="56"/>
      <c r="Q64" s="56"/>
      <c r="R64" s="56"/>
      <c r="S64" s="56"/>
      <c r="T64" s="56"/>
      <c r="U64" s="56"/>
      <c r="V64" s="56"/>
      <c r="W64" s="56"/>
      <c r="X64" s="223"/>
      <c r="Y64" s="223"/>
    </row>
    <row r="65" ht="15.75" customHeight="1">
      <c r="A65" s="20">
        <v>51.0</v>
      </c>
      <c r="B65" s="31" t="s">
        <v>177</v>
      </c>
      <c r="C65" s="22" t="s">
        <v>178</v>
      </c>
      <c r="D65" s="23" t="s">
        <v>179</v>
      </c>
      <c r="E65" s="449">
        <v>3.0</v>
      </c>
      <c r="F65" s="337">
        <f t="shared" si="1"/>
        <v>1.2</v>
      </c>
      <c r="G65" s="347">
        <v>8.0</v>
      </c>
      <c r="H65" s="673">
        <f t="shared" si="7"/>
        <v>3.2</v>
      </c>
      <c r="I65" s="676">
        <v>2.0</v>
      </c>
      <c r="J65" s="398">
        <v>2.0</v>
      </c>
      <c r="K65" s="674">
        <v>77.0</v>
      </c>
      <c r="L65" s="393">
        <f t="shared" si="3"/>
        <v>1</v>
      </c>
      <c r="M65" s="611">
        <f t="shared" si="4"/>
        <v>9.4</v>
      </c>
      <c r="N65" s="675" t="str">
        <f>Incentive!AE65</f>
        <v/>
      </c>
      <c r="O65" s="454">
        <f t="shared" si="5"/>
        <v>9.4</v>
      </c>
      <c r="P65" s="56"/>
      <c r="Q65" s="56"/>
      <c r="R65" s="56"/>
      <c r="S65" s="56"/>
      <c r="T65" s="56"/>
      <c r="U65" s="56"/>
      <c r="V65" s="56"/>
      <c r="W65" s="56"/>
      <c r="X65" s="223"/>
      <c r="Y65" s="223"/>
    </row>
    <row r="66" ht="15.75" customHeight="1">
      <c r="A66" s="48">
        <v>52.0</v>
      </c>
      <c r="B66" s="31" t="s">
        <v>180</v>
      </c>
      <c r="C66" s="22" t="s">
        <v>181</v>
      </c>
      <c r="D66" s="23" t="s">
        <v>182</v>
      </c>
      <c r="E66" s="449">
        <v>3.0</v>
      </c>
      <c r="F66" s="337">
        <f t="shared" si="1"/>
        <v>1.2</v>
      </c>
      <c r="G66" s="347">
        <v>9.0</v>
      </c>
      <c r="H66" s="673">
        <f t="shared" si="7"/>
        <v>3.6</v>
      </c>
      <c r="I66" s="676">
        <v>2.0</v>
      </c>
      <c r="J66" s="398">
        <v>2.0</v>
      </c>
      <c r="K66" s="674">
        <v>76.0</v>
      </c>
      <c r="L66" s="393">
        <f t="shared" si="3"/>
        <v>1</v>
      </c>
      <c r="M66" s="611">
        <f t="shared" si="4"/>
        <v>9.8</v>
      </c>
      <c r="N66" s="675" t="str">
        <f>Incentive!AE66</f>
        <v/>
      </c>
      <c r="O66" s="454">
        <f t="shared" si="5"/>
        <v>9.8</v>
      </c>
      <c r="P66" s="56"/>
      <c r="Q66" s="56"/>
      <c r="R66" s="56"/>
      <c r="S66" s="56"/>
      <c r="T66" s="56"/>
      <c r="U66" s="56"/>
      <c r="V66" s="56"/>
      <c r="W66" s="56"/>
      <c r="X66" s="223"/>
      <c r="Y66" s="223"/>
    </row>
    <row r="67" ht="15.75" customHeight="1">
      <c r="A67" s="20">
        <v>53.0</v>
      </c>
      <c r="B67" s="31" t="s">
        <v>183</v>
      </c>
      <c r="C67" s="22" t="s">
        <v>184</v>
      </c>
      <c r="D67" s="23" t="s">
        <v>185</v>
      </c>
      <c r="E67" s="449">
        <v>6.0</v>
      </c>
      <c r="F67" s="337">
        <f t="shared" si="1"/>
        <v>2.4</v>
      </c>
      <c r="G67" s="347">
        <v>10.0</v>
      </c>
      <c r="H67" s="673">
        <f t="shared" si="7"/>
        <v>4</v>
      </c>
      <c r="I67" s="676">
        <v>2.0</v>
      </c>
      <c r="J67" s="398">
        <v>2.0</v>
      </c>
      <c r="K67" s="674">
        <v>78.0</v>
      </c>
      <c r="L67" s="393">
        <f t="shared" si="3"/>
        <v>1</v>
      </c>
      <c r="M67" s="611">
        <f t="shared" si="4"/>
        <v>11.4</v>
      </c>
      <c r="N67" s="675" t="str">
        <f>Incentive!AE67</f>
        <v/>
      </c>
      <c r="O67" s="454">
        <f t="shared" si="5"/>
        <v>11.4</v>
      </c>
      <c r="P67" s="56"/>
      <c r="Q67" s="56"/>
      <c r="R67" s="56"/>
      <c r="S67" s="56"/>
      <c r="T67" s="56"/>
      <c r="U67" s="56"/>
      <c r="V67" s="56"/>
      <c r="W67" s="56"/>
      <c r="X67" s="223"/>
      <c r="Y67" s="223"/>
    </row>
    <row r="68" ht="15.75" customHeight="1">
      <c r="A68" s="48">
        <v>54.0</v>
      </c>
      <c r="B68" s="31" t="s">
        <v>186</v>
      </c>
      <c r="C68" s="22" t="s">
        <v>187</v>
      </c>
      <c r="D68" s="23" t="s">
        <v>188</v>
      </c>
      <c r="E68" s="449">
        <v>5.0</v>
      </c>
      <c r="F68" s="337">
        <f t="shared" si="1"/>
        <v>2</v>
      </c>
      <c r="G68" s="347">
        <v>9.0</v>
      </c>
      <c r="H68" s="673">
        <f t="shared" si="7"/>
        <v>3.6</v>
      </c>
      <c r="I68" s="676">
        <v>2.0</v>
      </c>
      <c r="J68" s="398">
        <v>2.0</v>
      </c>
      <c r="K68" s="674">
        <v>79.0</v>
      </c>
      <c r="L68" s="393">
        <f t="shared" si="3"/>
        <v>1</v>
      </c>
      <c r="M68" s="611">
        <f t="shared" si="4"/>
        <v>10.6</v>
      </c>
      <c r="N68" s="675" t="str">
        <f>Incentive!AE68</f>
        <v/>
      </c>
      <c r="O68" s="454">
        <f t="shared" si="5"/>
        <v>10.6</v>
      </c>
      <c r="P68" s="56"/>
      <c r="Q68" s="56"/>
      <c r="R68" s="56"/>
      <c r="S68" s="56"/>
      <c r="T68" s="56"/>
      <c r="U68" s="56"/>
      <c r="V68" s="56"/>
      <c r="W68" s="56"/>
      <c r="X68" s="223"/>
      <c r="Y68" s="223"/>
    </row>
    <row r="69" ht="15.75" customHeight="1">
      <c r="A69" s="20">
        <v>55.0</v>
      </c>
      <c r="B69" s="31" t="s">
        <v>189</v>
      </c>
      <c r="C69" s="22" t="s">
        <v>190</v>
      </c>
      <c r="D69" s="23" t="s">
        <v>191</v>
      </c>
      <c r="E69" s="237">
        <v>4.0</v>
      </c>
      <c r="F69" s="24">
        <f t="shared" si="1"/>
        <v>1.6</v>
      </c>
      <c r="G69" s="338">
        <v>10.0</v>
      </c>
      <c r="H69" s="359">
        <f t="shared" si="7"/>
        <v>4</v>
      </c>
      <c r="I69" s="265">
        <v>2.0</v>
      </c>
      <c r="J69" s="20">
        <v>2.0</v>
      </c>
      <c r="K69" s="674">
        <v>80.0</v>
      </c>
      <c r="L69" s="48">
        <f t="shared" si="3"/>
        <v>1</v>
      </c>
      <c r="M69" s="47">
        <f t="shared" si="4"/>
        <v>10.6</v>
      </c>
      <c r="N69" s="675" t="str">
        <f>Incentive!AE69</f>
        <v/>
      </c>
      <c r="O69" s="535">
        <f t="shared" si="5"/>
        <v>10.6</v>
      </c>
      <c r="P69" s="56"/>
      <c r="Q69" s="56"/>
      <c r="R69" s="56"/>
      <c r="S69" s="56"/>
      <c r="T69" s="56"/>
      <c r="U69" s="56"/>
      <c r="V69" s="56"/>
      <c r="W69" s="56"/>
      <c r="X69" s="223"/>
      <c r="Y69" s="223"/>
    </row>
    <row r="70" ht="15.75" customHeight="1">
      <c r="A70" s="48">
        <v>56.0</v>
      </c>
      <c r="B70" s="31" t="s">
        <v>192</v>
      </c>
      <c r="C70" s="22" t="s">
        <v>193</v>
      </c>
      <c r="D70" s="23" t="s">
        <v>194</v>
      </c>
      <c r="E70" s="237">
        <v>2.0</v>
      </c>
      <c r="F70" s="24">
        <f t="shared" si="1"/>
        <v>0.8</v>
      </c>
      <c r="G70" s="338">
        <v>11.0</v>
      </c>
      <c r="H70" s="359">
        <f t="shared" si="7"/>
        <v>4.4</v>
      </c>
      <c r="I70" s="265">
        <v>2.0</v>
      </c>
      <c r="J70" s="20">
        <v>2.0</v>
      </c>
      <c r="K70" s="674">
        <v>81.0</v>
      </c>
      <c r="L70" s="48">
        <f t="shared" si="3"/>
        <v>1</v>
      </c>
      <c r="M70" s="47">
        <f t="shared" si="4"/>
        <v>10.2</v>
      </c>
      <c r="N70" s="675">
        <f>Incentive!AE70</f>
        <v>5</v>
      </c>
      <c r="O70" s="535">
        <f t="shared" si="5"/>
        <v>15.2</v>
      </c>
      <c r="P70" s="56"/>
      <c r="Q70" s="56"/>
      <c r="R70" s="56"/>
      <c r="S70" s="56"/>
      <c r="T70" s="56"/>
      <c r="U70" s="56"/>
      <c r="V70" s="56"/>
      <c r="W70" s="56"/>
      <c r="X70" s="223"/>
      <c r="Y70" s="223"/>
    </row>
    <row r="71" ht="15.75" customHeight="1">
      <c r="A71" s="20">
        <v>57.0</v>
      </c>
      <c r="B71" s="31" t="s">
        <v>195</v>
      </c>
      <c r="C71" s="22" t="s">
        <v>196</v>
      </c>
      <c r="D71" s="23" t="s">
        <v>197</v>
      </c>
      <c r="E71" s="237">
        <v>8.0</v>
      </c>
      <c r="F71" s="24">
        <f t="shared" si="1"/>
        <v>3.2</v>
      </c>
      <c r="G71" s="338">
        <v>9.0</v>
      </c>
      <c r="H71" s="359">
        <f t="shared" si="7"/>
        <v>3.6</v>
      </c>
      <c r="I71" s="265">
        <v>2.0</v>
      </c>
      <c r="J71" s="251">
        <v>2.0</v>
      </c>
      <c r="K71" s="674">
        <v>76.0</v>
      </c>
      <c r="L71" s="48">
        <f t="shared" si="3"/>
        <v>1</v>
      </c>
      <c r="M71" s="47">
        <f t="shared" si="4"/>
        <v>11.8</v>
      </c>
      <c r="N71" s="675" t="str">
        <f>Incentive!AE71</f>
        <v/>
      </c>
      <c r="O71" s="535">
        <f t="shared" si="5"/>
        <v>11.8</v>
      </c>
      <c r="P71" s="56"/>
      <c r="Q71" s="56"/>
      <c r="R71" s="56"/>
      <c r="S71" s="56"/>
      <c r="T71" s="56"/>
      <c r="U71" s="56"/>
      <c r="V71" s="56"/>
      <c r="W71" s="56"/>
      <c r="X71" s="223"/>
      <c r="Y71" s="223"/>
    </row>
    <row r="72" ht="15.75" customHeight="1">
      <c r="A72" s="48">
        <v>58.0</v>
      </c>
      <c r="B72" s="31" t="s">
        <v>198</v>
      </c>
      <c r="C72" s="22" t="s">
        <v>199</v>
      </c>
      <c r="D72" s="23" t="s">
        <v>200</v>
      </c>
      <c r="E72" s="237">
        <v>3.0</v>
      </c>
      <c r="F72" s="24">
        <f t="shared" si="1"/>
        <v>1.2</v>
      </c>
      <c r="G72" s="338">
        <v>10.0</v>
      </c>
      <c r="H72" s="359">
        <f t="shared" si="7"/>
        <v>4</v>
      </c>
      <c r="I72" s="265">
        <v>2.0</v>
      </c>
      <c r="J72" s="251">
        <v>2.0</v>
      </c>
      <c r="K72" s="674">
        <v>77.0</v>
      </c>
      <c r="L72" s="48">
        <f t="shared" si="3"/>
        <v>1</v>
      </c>
      <c r="M72" s="47">
        <f t="shared" si="4"/>
        <v>10.2</v>
      </c>
      <c r="N72" s="675">
        <f>Incentive!AE72</f>
        <v>5</v>
      </c>
      <c r="O72" s="535">
        <f t="shared" si="5"/>
        <v>15.2</v>
      </c>
      <c r="P72" s="56"/>
      <c r="Q72" s="56"/>
      <c r="R72" s="56"/>
      <c r="S72" s="56"/>
      <c r="T72" s="56"/>
      <c r="U72" s="56"/>
      <c r="V72" s="56"/>
      <c r="W72" s="56"/>
      <c r="X72" s="223"/>
      <c r="Y72" s="223"/>
    </row>
    <row r="73" ht="15.75" customHeight="1">
      <c r="A73" s="20">
        <v>59.0</v>
      </c>
      <c r="B73" s="31" t="s">
        <v>201</v>
      </c>
      <c r="C73" s="22" t="s">
        <v>202</v>
      </c>
      <c r="D73" s="23" t="s">
        <v>203</v>
      </c>
      <c r="E73" s="237">
        <v>1.0</v>
      </c>
      <c r="F73" s="24">
        <f t="shared" si="1"/>
        <v>0.4</v>
      </c>
      <c r="G73" s="338">
        <v>6.0</v>
      </c>
      <c r="H73" s="359">
        <f t="shared" si="7"/>
        <v>2.4</v>
      </c>
      <c r="I73" s="265">
        <v>2.0</v>
      </c>
      <c r="J73" s="251">
        <v>2.0</v>
      </c>
      <c r="K73" s="674">
        <v>79.0</v>
      </c>
      <c r="L73" s="48">
        <f t="shared" si="3"/>
        <v>1</v>
      </c>
      <c r="M73" s="47">
        <f t="shared" si="4"/>
        <v>7.8</v>
      </c>
      <c r="N73" s="675" t="str">
        <f>Incentive!AE73</f>
        <v/>
      </c>
      <c r="O73" s="535">
        <f t="shared" si="5"/>
        <v>7.8</v>
      </c>
      <c r="P73" s="56"/>
      <c r="Q73" s="56"/>
      <c r="R73" s="56"/>
      <c r="S73" s="56"/>
      <c r="T73" s="56"/>
      <c r="U73" s="56"/>
      <c r="V73" s="56"/>
      <c r="W73" s="56"/>
      <c r="X73" s="223"/>
      <c r="Y73" s="223"/>
    </row>
    <row r="74" ht="15.75" customHeight="1">
      <c r="A74" s="48">
        <v>60.0</v>
      </c>
      <c r="B74" s="31" t="s">
        <v>204</v>
      </c>
      <c r="C74" s="22" t="s">
        <v>205</v>
      </c>
      <c r="D74" s="23" t="s">
        <v>206</v>
      </c>
      <c r="E74" s="237">
        <v>6.0</v>
      </c>
      <c r="F74" s="24">
        <f t="shared" si="1"/>
        <v>2.4</v>
      </c>
      <c r="G74" s="338">
        <v>11.0</v>
      </c>
      <c r="H74" s="359">
        <f t="shared" si="7"/>
        <v>4.4</v>
      </c>
      <c r="I74" s="265">
        <v>2.0</v>
      </c>
      <c r="J74" s="251">
        <v>2.0</v>
      </c>
      <c r="K74" s="674">
        <v>100.0</v>
      </c>
      <c r="L74" s="48">
        <f t="shared" si="3"/>
        <v>4</v>
      </c>
      <c r="M74" s="47">
        <f t="shared" si="4"/>
        <v>14.8</v>
      </c>
      <c r="N74" s="675">
        <f>Incentive!AE74</f>
        <v>4</v>
      </c>
      <c r="O74" s="535">
        <f t="shared" si="5"/>
        <v>18.8</v>
      </c>
      <c r="P74" s="56"/>
      <c r="Q74" s="56"/>
      <c r="R74" s="56"/>
      <c r="S74" s="56"/>
      <c r="T74" s="56"/>
      <c r="U74" s="56"/>
      <c r="V74" s="56"/>
      <c r="W74" s="56"/>
      <c r="X74" s="223"/>
      <c r="Y74" s="223"/>
    </row>
    <row r="75" ht="15.75" customHeight="1">
      <c r="A75" s="20">
        <v>61.0</v>
      </c>
      <c r="B75" s="31" t="s">
        <v>207</v>
      </c>
      <c r="C75" s="22" t="s">
        <v>208</v>
      </c>
      <c r="D75" s="23" t="s">
        <v>209</v>
      </c>
      <c r="E75" s="237">
        <v>5.0</v>
      </c>
      <c r="F75" s="24">
        <f t="shared" si="1"/>
        <v>2</v>
      </c>
      <c r="G75" s="338">
        <v>8.0</v>
      </c>
      <c r="H75" s="359">
        <f t="shared" si="7"/>
        <v>3.2</v>
      </c>
      <c r="I75" s="265">
        <v>2.0</v>
      </c>
      <c r="J75" s="251">
        <v>2.0</v>
      </c>
      <c r="K75" s="674">
        <v>77.0</v>
      </c>
      <c r="L75" s="48">
        <f t="shared" si="3"/>
        <v>1</v>
      </c>
      <c r="M75" s="47">
        <f t="shared" si="4"/>
        <v>10.2</v>
      </c>
      <c r="N75" s="675" t="str">
        <f>Incentive!AE75</f>
        <v/>
      </c>
      <c r="O75" s="535">
        <f t="shared" si="5"/>
        <v>10.2</v>
      </c>
      <c r="P75" s="56"/>
      <c r="Q75" s="56"/>
      <c r="R75" s="56"/>
      <c r="S75" s="56"/>
      <c r="T75" s="56"/>
      <c r="U75" s="56"/>
      <c r="V75" s="56"/>
      <c r="W75" s="56"/>
      <c r="X75" s="223"/>
      <c r="Y75" s="223"/>
    </row>
    <row r="76" ht="15.75" customHeight="1">
      <c r="A76" s="48">
        <v>62.0</v>
      </c>
      <c r="B76" s="31" t="s">
        <v>210</v>
      </c>
      <c r="C76" s="22" t="s">
        <v>211</v>
      </c>
      <c r="D76" s="23" t="s">
        <v>212</v>
      </c>
      <c r="E76" s="237">
        <v>7.0</v>
      </c>
      <c r="F76" s="24">
        <f t="shared" si="1"/>
        <v>2.8</v>
      </c>
      <c r="G76" s="338">
        <v>11.0</v>
      </c>
      <c r="H76" s="359">
        <f t="shared" si="7"/>
        <v>4.4</v>
      </c>
      <c r="I76" s="265">
        <v>2.0</v>
      </c>
      <c r="J76" s="251">
        <v>2.0</v>
      </c>
      <c r="K76" s="674">
        <v>83.33</v>
      </c>
      <c r="L76" s="48">
        <f t="shared" si="3"/>
        <v>2</v>
      </c>
      <c r="M76" s="47">
        <f t="shared" si="4"/>
        <v>13.2</v>
      </c>
      <c r="N76" s="675">
        <f>Incentive!AE76</f>
        <v>4</v>
      </c>
      <c r="O76" s="535">
        <f t="shared" si="5"/>
        <v>17.2</v>
      </c>
      <c r="P76" s="56"/>
      <c r="Q76" s="56"/>
      <c r="R76" s="56"/>
      <c r="S76" s="56"/>
      <c r="T76" s="56"/>
      <c r="U76" s="56"/>
      <c r="V76" s="56"/>
      <c r="W76" s="56"/>
      <c r="X76" s="223"/>
      <c r="Y76" s="223"/>
    </row>
    <row r="77" ht="15.75" customHeight="1">
      <c r="A77" s="20">
        <v>63.0</v>
      </c>
      <c r="B77" s="31" t="s">
        <v>213</v>
      </c>
      <c r="C77" s="22" t="s">
        <v>214</v>
      </c>
      <c r="D77" s="23" t="s">
        <v>215</v>
      </c>
      <c r="E77" s="237">
        <v>5.0</v>
      </c>
      <c r="F77" s="24">
        <f t="shared" si="1"/>
        <v>2</v>
      </c>
      <c r="G77" s="338">
        <v>10.0</v>
      </c>
      <c r="H77" s="359">
        <f t="shared" si="7"/>
        <v>4</v>
      </c>
      <c r="I77" s="265">
        <v>2.0</v>
      </c>
      <c r="J77" s="251">
        <v>2.0</v>
      </c>
      <c r="K77" s="674">
        <v>77.0</v>
      </c>
      <c r="L77" s="48">
        <f t="shared" si="3"/>
        <v>1</v>
      </c>
      <c r="M77" s="47">
        <f t="shared" si="4"/>
        <v>11</v>
      </c>
      <c r="N77" s="675">
        <f>Incentive!AE77</f>
        <v>2</v>
      </c>
      <c r="O77" s="535">
        <f t="shared" si="5"/>
        <v>13</v>
      </c>
      <c r="P77" s="56"/>
      <c r="Q77" s="56"/>
      <c r="R77" s="56"/>
      <c r="S77" s="56"/>
      <c r="T77" s="56"/>
      <c r="U77" s="56"/>
      <c r="V77" s="56"/>
      <c r="W77" s="56"/>
      <c r="X77" s="223"/>
      <c r="Y77" s="223"/>
    </row>
    <row r="78" ht="15.75" customHeight="1">
      <c r="A78" s="48">
        <v>64.0</v>
      </c>
      <c r="B78" s="31" t="s">
        <v>216</v>
      </c>
      <c r="C78" s="22" t="s">
        <v>217</v>
      </c>
      <c r="D78" s="23" t="s">
        <v>218</v>
      </c>
      <c r="E78" s="237">
        <v>5.0</v>
      </c>
      <c r="F78" s="24">
        <f t="shared" si="1"/>
        <v>2</v>
      </c>
      <c r="G78" s="338">
        <v>10.0</v>
      </c>
      <c r="H78" s="359">
        <f t="shared" si="7"/>
        <v>4</v>
      </c>
      <c r="I78" s="265">
        <v>2.0</v>
      </c>
      <c r="J78" s="251">
        <v>2.0</v>
      </c>
      <c r="K78" s="674">
        <v>76.0</v>
      </c>
      <c r="L78" s="48">
        <f t="shared" si="3"/>
        <v>1</v>
      </c>
      <c r="M78" s="47">
        <f t="shared" si="4"/>
        <v>11</v>
      </c>
      <c r="N78" s="675">
        <f>Incentive!AE78</f>
        <v>2</v>
      </c>
      <c r="O78" s="535">
        <f t="shared" si="5"/>
        <v>13</v>
      </c>
      <c r="P78" s="56"/>
      <c r="Q78" s="56"/>
      <c r="R78" s="56"/>
      <c r="S78" s="56"/>
      <c r="T78" s="56"/>
      <c r="U78" s="56"/>
      <c r="V78" s="56"/>
      <c r="W78" s="56"/>
      <c r="X78" s="223"/>
      <c r="Y78" s="223"/>
    </row>
    <row r="79" ht="15.75" customHeight="1">
      <c r="A79" s="20">
        <v>65.0</v>
      </c>
      <c r="B79" s="31" t="s">
        <v>219</v>
      </c>
      <c r="C79" s="22" t="s">
        <v>220</v>
      </c>
      <c r="D79" s="23" t="s">
        <v>221</v>
      </c>
      <c r="E79" s="237">
        <v>1.0</v>
      </c>
      <c r="F79" s="24">
        <f t="shared" si="1"/>
        <v>0.4</v>
      </c>
      <c r="G79" s="338">
        <v>7.0</v>
      </c>
      <c r="H79" s="359">
        <f t="shared" si="7"/>
        <v>2.8</v>
      </c>
      <c r="I79" s="265">
        <v>2.0</v>
      </c>
      <c r="J79" s="251">
        <v>2.0</v>
      </c>
      <c r="K79" s="674">
        <v>79.0</v>
      </c>
      <c r="L79" s="48">
        <f t="shared" si="3"/>
        <v>1</v>
      </c>
      <c r="M79" s="47">
        <f t="shared" si="4"/>
        <v>8.2</v>
      </c>
      <c r="N79" s="675">
        <f>Incentive!AE79</f>
        <v>1</v>
      </c>
      <c r="O79" s="535">
        <f t="shared" si="5"/>
        <v>9.2</v>
      </c>
      <c r="P79" s="56"/>
      <c r="Q79" s="56"/>
      <c r="R79" s="56"/>
      <c r="S79" s="56"/>
      <c r="T79" s="56"/>
      <c r="U79" s="56"/>
      <c r="V79" s="56"/>
      <c r="W79" s="56"/>
      <c r="X79" s="223"/>
      <c r="Y79" s="223"/>
    </row>
    <row r="80" ht="15.75" customHeight="1">
      <c r="A80" s="48">
        <v>66.0</v>
      </c>
      <c r="B80" s="31" t="s">
        <v>222</v>
      </c>
      <c r="C80" s="22" t="s">
        <v>223</v>
      </c>
      <c r="D80" s="23" t="s">
        <v>224</v>
      </c>
      <c r="E80" s="237">
        <v>3.0</v>
      </c>
      <c r="F80" s="24">
        <f t="shared" si="1"/>
        <v>1.2</v>
      </c>
      <c r="G80" s="338">
        <v>9.0</v>
      </c>
      <c r="H80" s="359">
        <f t="shared" si="7"/>
        <v>3.6</v>
      </c>
      <c r="I80" s="265">
        <v>2.0</v>
      </c>
      <c r="J80" s="251">
        <v>2.0</v>
      </c>
      <c r="K80" s="674">
        <v>77.0</v>
      </c>
      <c r="L80" s="48">
        <f t="shared" si="3"/>
        <v>1</v>
      </c>
      <c r="M80" s="47">
        <f t="shared" si="4"/>
        <v>9.8</v>
      </c>
      <c r="N80" s="675" t="str">
        <f>Incentive!AE80</f>
        <v/>
      </c>
      <c r="O80" s="535">
        <f t="shared" si="5"/>
        <v>9.8</v>
      </c>
      <c r="P80" s="56"/>
      <c r="Q80" s="56"/>
      <c r="R80" s="56"/>
      <c r="S80" s="56"/>
      <c r="T80" s="56"/>
      <c r="U80" s="56"/>
      <c r="V80" s="56"/>
      <c r="W80" s="56"/>
      <c r="X80" s="223"/>
      <c r="Y80" s="223"/>
    </row>
    <row r="81" ht="15.75" customHeight="1">
      <c r="A81" s="20">
        <v>67.0</v>
      </c>
      <c r="B81" s="31" t="s">
        <v>225</v>
      </c>
      <c r="C81" s="22" t="s">
        <v>226</v>
      </c>
      <c r="D81" s="23" t="s">
        <v>227</v>
      </c>
      <c r="E81" s="237">
        <v>3.0</v>
      </c>
      <c r="F81" s="24">
        <f t="shared" si="1"/>
        <v>1.2</v>
      </c>
      <c r="G81" s="338">
        <v>9.0</v>
      </c>
      <c r="H81" s="359">
        <f t="shared" si="7"/>
        <v>3.6</v>
      </c>
      <c r="I81" s="265">
        <v>2.0</v>
      </c>
      <c r="J81" s="251">
        <v>2.0</v>
      </c>
      <c r="K81" s="674">
        <v>78.0</v>
      </c>
      <c r="L81" s="48">
        <f t="shared" si="3"/>
        <v>1</v>
      </c>
      <c r="M81" s="47">
        <f t="shared" si="4"/>
        <v>9.8</v>
      </c>
      <c r="N81" s="675">
        <f>Incentive!AE81</f>
        <v>3</v>
      </c>
      <c r="O81" s="535">
        <f t="shared" si="5"/>
        <v>12.8</v>
      </c>
      <c r="P81" s="56"/>
      <c r="Q81" s="56"/>
      <c r="R81" s="56"/>
      <c r="S81" s="56"/>
      <c r="T81" s="56"/>
      <c r="U81" s="56"/>
      <c r="V81" s="56"/>
      <c r="W81" s="56"/>
      <c r="X81" s="223"/>
      <c r="Y81" s="223"/>
    </row>
    <row r="82" ht="15.75" customHeight="1">
      <c r="A82" s="48">
        <v>68.0</v>
      </c>
      <c r="B82" s="31" t="s">
        <v>228</v>
      </c>
      <c r="C82" s="22" t="s">
        <v>229</v>
      </c>
      <c r="D82" s="23" t="s">
        <v>230</v>
      </c>
      <c r="E82" s="237">
        <v>4.0</v>
      </c>
      <c r="F82" s="24">
        <f t="shared" si="1"/>
        <v>1.6</v>
      </c>
      <c r="G82" s="338">
        <v>10.0</v>
      </c>
      <c r="H82" s="359">
        <f t="shared" si="7"/>
        <v>4</v>
      </c>
      <c r="I82" s="265">
        <v>2.0</v>
      </c>
      <c r="J82" s="251">
        <v>2.0</v>
      </c>
      <c r="K82" s="674">
        <v>79.0</v>
      </c>
      <c r="L82" s="48">
        <f t="shared" si="3"/>
        <v>1</v>
      </c>
      <c r="M82" s="47">
        <f t="shared" si="4"/>
        <v>10.6</v>
      </c>
      <c r="N82" s="675">
        <f>Incentive!AE82</f>
        <v>2</v>
      </c>
      <c r="O82" s="535">
        <f t="shared" si="5"/>
        <v>12.6</v>
      </c>
      <c r="P82" s="56"/>
      <c r="Q82" s="56"/>
      <c r="R82" s="56"/>
      <c r="S82" s="56"/>
      <c r="T82" s="56"/>
      <c r="U82" s="56"/>
      <c r="V82" s="56"/>
      <c r="W82" s="56"/>
      <c r="X82" s="223"/>
      <c r="Y82" s="223"/>
    </row>
    <row r="83" ht="15.75" customHeight="1">
      <c r="A83" s="20">
        <v>69.0</v>
      </c>
      <c r="B83" s="31" t="s">
        <v>231</v>
      </c>
      <c r="C83" s="22" t="s">
        <v>232</v>
      </c>
      <c r="D83" s="23" t="s">
        <v>233</v>
      </c>
      <c r="E83" s="237">
        <v>5.0</v>
      </c>
      <c r="F83" s="24">
        <f t="shared" si="1"/>
        <v>2</v>
      </c>
      <c r="G83" s="338">
        <v>9.0</v>
      </c>
      <c r="H83" s="359">
        <f t="shared" si="7"/>
        <v>3.6</v>
      </c>
      <c r="I83" s="265">
        <v>2.0</v>
      </c>
      <c r="J83" s="251">
        <v>2.0</v>
      </c>
      <c r="K83" s="674">
        <v>77.0</v>
      </c>
      <c r="L83" s="48">
        <f t="shared" si="3"/>
        <v>1</v>
      </c>
      <c r="M83" s="47">
        <f t="shared" si="4"/>
        <v>10.6</v>
      </c>
      <c r="N83" s="675">
        <f>Incentive!AE83</f>
        <v>1</v>
      </c>
      <c r="O83" s="535">
        <f t="shared" si="5"/>
        <v>11.6</v>
      </c>
      <c r="P83" s="56"/>
      <c r="Q83" s="56"/>
      <c r="R83" s="56"/>
      <c r="S83" s="56"/>
      <c r="T83" s="56"/>
      <c r="U83" s="56"/>
      <c r="V83" s="56"/>
      <c r="W83" s="56"/>
      <c r="X83" s="223"/>
      <c r="Y83" s="223"/>
    </row>
    <row r="84" ht="15.75" customHeight="1">
      <c r="A84" s="48">
        <v>70.0</v>
      </c>
      <c r="B84" s="31" t="s">
        <v>234</v>
      </c>
      <c r="C84" s="22" t="s">
        <v>235</v>
      </c>
      <c r="D84" s="23" t="s">
        <v>236</v>
      </c>
      <c r="E84" s="237">
        <v>2.0</v>
      </c>
      <c r="F84" s="24">
        <f t="shared" si="1"/>
        <v>0.8</v>
      </c>
      <c r="G84" s="338">
        <v>11.0</v>
      </c>
      <c r="H84" s="359">
        <f t="shared" si="7"/>
        <v>4.4</v>
      </c>
      <c r="I84" s="265">
        <v>2.0</v>
      </c>
      <c r="J84" s="251">
        <v>2.0</v>
      </c>
      <c r="K84" s="674">
        <v>79.0</v>
      </c>
      <c r="L84" s="48">
        <f t="shared" si="3"/>
        <v>1</v>
      </c>
      <c r="M84" s="47">
        <f t="shared" si="4"/>
        <v>10.2</v>
      </c>
      <c r="N84" s="675">
        <f>Incentive!AE84</f>
        <v>2</v>
      </c>
      <c r="O84" s="535">
        <f t="shared" si="5"/>
        <v>12.2</v>
      </c>
      <c r="P84" s="56"/>
      <c r="Q84" s="56"/>
      <c r="R84" s="56"/>
      <c r="S84" s="56"/>
      <c r="T84" s="56"/>
      <c r="U84" s="56"/>
      <c r="V84" s="56"/>
      <c r="W84" s="56"/>
      <c r="X84" s="223"/>
      <c r="Y84" s="223"/>
    </row>
    <row r="85" ht="15.75" customHeight="1">
      <c r="A85" s="20">
        <v>71.0</v>
      </c>
      <c r="B85" s="31" t="s">
        <v>237</v>
      </c>
      <c r="C85" s="22" t="s">
        <v>238</v>
      </c>
      <c r="D85" s="23" t="s">
        <v>239</v>
      </c>
      <c r="E85" s="237">
        <v>3.0</v>
      </c>
      <c r="F85" s="24">
        <f t="shared" si="1"/>
        <v>1.2</v>
      </c>
      <c r="G85" s="338">
        <v>11.0</v>
      </c>
      <c r="H85" s="359">
        <f t="shared" si="7"/>
        <v>4.4</v>
      </c>
      <c r="I85" s="265">
        <v>2.0</v>
      </c>
      <c r="J85" s="251">
        <v>2.0</v>
      </c>
      <c r="K85" s="674">
        <v>77.0</v>
      </c>
      <c r="L85" s="48">
        <f t="shared" si="3"/>
        <v>1</v>
      </c>
      <c r="M85" s="47">
        <f t="shared" si="4"/>
        <v>10.6</v>
      </c>
      <c r="N85" s="675">
        <f>Incentive!AE85</f>
        <v>1</v>
      </c>
      <c r="O85" s="535">
        <f t="shared" si="5"/>
        <v>11.6</v>
      </c>
      <c r="P85" s="56"/>
      <c r="Q85" s="56"/>
      <c r="R85" s="56"/>
      <c r="S85" s="56"/>
      <c r="T85" s="56"/>
      <c r="U85" s="56"/>
      <c r="V85" s="56"/>
      <c r="W85" s="56"/>
      <c r="X85" s="223"/>
      <c r="Y85" s="223"/>
    </row>
    <row r="86" ht="15.75" customHeight="1">
      <c r="A86" s="48">
        <v>72.0</v>
      </c>
      <c r="B86" s="31" t="s">
        <v>240</v>
      </c>
      <c r="C86" s="358" t="s">
        <v>241</v>
      </c>
      <c r="D86" s="23" t="s">
        <v>242</v>
      </c>
      <c r="E86" s="237">
        <v>8.0</v>
      </c>
      <c r="F86" s="24">
        <f t="shared" si="1"/>
        <v>3.2</v>
      </c>
      <c r="G86" s="338">
        <v>10.0</v>
      </c>
      <c r="H86" s="359">
        <f t="shared" si="7"/>
        <v>4</v>
      </c>
      <c r="I86" s="265">
        <v>2.0</v>
      </c>
      <c r="J86" s="251">
        <v>2.0</v>
      </c>
      <c r="K86" s="674">
        <v>79.0</v>
      </c>
      <c r="L86" s="48">
        <f t="shared" si="3"/>
        <v>1</v>
      </c>
      <c r="M86" s="47">
        <f t="shared" si="4"/>
        <v>12.2</v>
      </c>
      <c r="N86" s="675">
        <f>Incentive!AE86</f>
        <v>1</v>
      </c>
      <c r="O86" s="535">
        <f t="shared" si="5"/>
        <v>13.2</v>
      </c>
      <c r="P86" s="56"/>
      <c r="Q86" s="56"/>
      <c r="R86" s="56"/>
      <c r="S86" s="56"/>
      <c r="T86" s="56"/>
      <c r="U86" s="56"/>
      <c r="V86" s="56"/>
      <c r="W86" s="56"/>
      <c r="X86" s="223"/>
      <c r="Y86" s="223"/>
    </row>
    <row r="87" ht="15.75" customHeight="1">
      <c r="A87" s="20">
        <v>73.0</v>
      </c>
      <c r="B87" s="31" t="s">
        <v>243</v>
      </c>
      <c r="C87" s="358" t="s">
        <v>244</v>
      </c>
      <c r="D87" s="23" t="s">
        <v>245</v>
      </c>
      <c r="E87" s="237">
        <v>5.0</v>
      </c>
      <c r="F87" s="24">
        <f t="shared" si="1"/>
        <v>2</v>
      </c>
      <c r="G87" s="338">
        <v>10.0</v>
      </c>
      <c r="H87" s="359">
        <f t="shared" si="7"/>
        <v>4</v>
      </c>
      <c r="I87" s="265">
        <v>2.0</v>
      </c>
      <c r="J87" s="251">
        <v>2.0</v>
      </c>
      <c r="K87" s="674">
        <v>80.0</v>
      </c>
      <c r="L87" s="48">
        <f t="shared" si="3"/>
        <v>1</v>
      </c>
      <c r="M87" s="47">
        <f t="shared" si="4"/>
        <v>11</v>
      </c>
      <c r="N87" s="675">
        <f>Incentive!AE87</f>
        <v>5</v>
      </c>
      <c r="O87" s="535">
        <f t="shared" si="5"/>
        <v>16</v>
      </c>
      <c r="P87" s="56"/>
      <c r="Q87" s="56"/>
      <c r="R87" s="56"/>
      <c r="S87" s="56"/>
      <c r="T87" s="56"/>
      <c r="U87" s="56"/>
      <c r="V87" s="56"/>
      <c r="W87" s="56"/>
      <c r="X87" s="223"/>
      <c r="Y87" s="223"/>
    </row>
    <row r="88" ht="15.75" customHeight="1">
      <c r="A88" s="48">
        <v>74.0</v>
      </c>
      <c r="B88" s="31" t="s">
        <v>246</v>
      </c>
      <c r="C88" s="358" t="s">
        <v>247</v>
      </c>
      <c r="D88" s="23" t="s">
        <v>248</v>
      </c>
      <c r="E88" s="237">
        <v>4.0</v>
      </c>
      <c r="F88" s="24">
        <f t="shared" si="1"/>
        <v>1.6</v>
      </c>
      <c r="G88" s="338">
        <v>10.0</v>
      </c>
      <c r="H88" s="359">
        <f t="shared" si="7"/>
        <v>4</v>
      </c>
      <c r="I88" s="265">
        <v>2.0</v>
      </c>
      <c r="J88" s="251">
        <v>2.0</v>
      </c>
      <c r="K88" s="674">
        <v>81.0</v>
      </c>
      <c r="L88" s="48">
        <f t="shared" si="3"/>
        <v>1</v>
      </c>
      <c r="M88" s="47">
        <f t="shared" si="4"/>
        <v>10.6</v>
      </c>
      <c r="N88" s="675">
        <f>Incentive!AE88</f>
        <v>5</v>
      </c>
      <c r="O88" s="535">
        <f t="shared" si="5"/>
        <v>15.6</v>
      </c>
      <c r="P88" s="56"/>
      <c r="Q88" s="56"/>
      <c r="R88" s="56"/>
      <c r="S88" s="56"/>
      <c r="T88" s="56"/>
      <c r="U88" s="56"/>
      <c r="V88" s="56"/>
      <c r="W88" s="56"/>
      <c r="X88" s="223"/>
      <c r="Y88" s="223"/>
    </row>
    <row r="89" ht="15.75" customHeight="1">
      <c r="A89" s="20">
        <v>75.0</v>
      </c>
      <c r="B89" s="31" t="s">
        <v>249</v>
      </c>
      <c r="C89" s="358" t="s">
        <v>250</v>
      </c>
      <c r="D89" s="23" t="s">
        <v>251</v>
      </c>
      <c r="E89" s="237">
        <v>2.0</v>
      </c>
      <c r="F89" s="24">
        <f t="shared" si="1"/>
        <v>0.8</v>
      </c>
      <c r="G89" s="338">
        <v>10.0</v>
      </c>
      <c r="H89" s="359">
        <f t="shared" si="7"/>
        <v>4</v>
      </c>
      <c r="I89" s="265">
        <v>2.0</v>
      </c>
      <c r="J89" s="251">
        <v>2.0</v>
      </c>
      <c r="K89" s="674">
        <v>77.0</v>
      </c>
      <c r="L89" s="48">
        <f t="shared" si="3"/>
        <v>1</v>
      </c>
      <c r="M89" s="47">
        <f t="shared" si="4"/>
        <v>9.8</v>
      </c>
      <c r="N89" s="675">
        <f>Incentive!AE89</f>
        <v>2</v>
      </c>
      <c r="O89" s="535">
        <f t="shared" si="5"/>
        <v>11.8</v>
      </c>
      <c r="P89" s="56"/>
      <c r="Q89" s="56"/>
      <c r="R89" s="56"/>
      <c r="S89" s="56"/>
      <c r="T89" s="56"/>
      <c r="U89" s="56"/>
      <c r="V89" s="56"/>
      <c r="W89" s="56"/>
      <c r="X89" s="223"/>
      <c r="Y89" s="223"/>
    </row>
    <row r="90" ht="15.75" customHeight="1">
      <c r="A90" s="48">
        <v>76.0</v>
      </c>
      <c r="B90" s="31" t="s">
        <v>252</v>
      </c>
      <c r="C90" s="361" t="s">
        <v>253</v>
      </c>
      <c r="D90" s="36" t="s">
        <v>254</v>
      </c>
      <c r="E90" s="262">
        <v>11.0</v>
      </c>
      <c r="F90" s="24">
        <f t="shared" si="1"/>
        <v>4.4</v>
      </c>
      <c r="G90" s="262">
        <v>8.0</v>
      </c>
      <c r="H90" s="359">
        <f t="shared" si="7"/>
        <v>3.2</v>
      </c>
      <c r="I90" s="262">
        <v>2.0</v>
      </c>
      <c r="J90" s="262">
        <v>2.0</v>
      </c>
      <c r="K90" s="264">
        <v>100.0</v>
      </c>
      <c r="L90" s="48">
        <f t="shared" si="3"/>
        <v>4</v>
      </c>
      <c r="M90" s="47">
        <f t="shared" si="4"/>
        <v>15.6</v>
      </c>
      <c r="N90" s="675" t="str">
        <f>Incentive!AE90</f>
        <v/>
      </c>
      <c r="O90" s="535">
        <f t="shared" si="5"/>
        <v>15.6</v>
      </c>
      <c r="P90" s="56"/>
      <c r="Q90" s="56"/>
      <c r="R90" s="56"/>
      <c r="S90" s="56"/>
      <c r="T90" s="56"/>
      <c r="U90" s="56"/>
      <c r="V90" s="56"/>
      <c r="W90" s="56"/>
      <c r="X90" s="223"/>
      <c r="Y90" s="223"/>
    </row>
    <row r="91" ht="15.75" customHeight="1">
      <c r="A91" s="20">
        <v>77.0</v>
      </c>
      <c r="B91" s="31" t="s">
        <v>255</v>
      </c>
      <c r="C91" s="361" t="s">
        <v>256</v>
      </c>
      <c r="D91" s="36" t="s">
        <v>257</v>
      </c>
      <c r="E91" s="262">
        <v>8.0</v>
      </c>
      <c r="F91" s="24">
        <f t="shared" si="1"/>
        <v>3.2</v>
      </c>
      <c r="G91" s="262">
        <v>9.0</v>
      </c>
      <c r="H91" s="359">
        <f t="shared" si="7"/>
        <v>3.6</v>
      </c>
      <c r="I91" s="262">
        <v>2.0</v>
      </c>
      <c r="J91" s="262">
        <v>2.0</v>
      </c>
      <c r="K91" s="264">
        <v>100.0</v>
      </c>
      <c r="L91" s="48">
        <f t="shared" si="3"/>
        <v>4</v>
      </c>
      <c r="M91" s="47">
        <f t="shared" si="4"/>
        <v>14.8</v>
      </c>
      <c r="N91" s="675" t="str">
        <f>Incentive!AE91</f>
        <v/>
      </c>
      <c r="O91" s="535">
        <f t="shared" si="5"/>
        <v>14.8</v>
      </c>
      <c r="P91" s="56"/>
      <c r="Q91" s="56"/>
      <c r="R91" s="56"/>
      <c r="S91" s="56"/>
      <c r="T91" s="56"/>
      <c r="U91" s="56"/>
      <c r="V91" s="56"/>
      <c r="W91" s="56"/>
      <c r="X91" s="223"/>
      <c r="Y91" s="223"/>
    </row>
    <row r="92" ht="15.75" customHeight="1">
      <c r="A92" s="48">
        <v>78.0</v>
      </c>
      <c r="B92" s="31" t="s">
        <v>258</v>
      </c>
      <c r="C92" s="361" t="s">
        <v>259</v>
      </c>
      <c r="D92" s="36" t="s">
        <v>260</v>
      </c>
      <c r="E92" s="262">
        <v>8.0</v>
      </c>
      <c r="F92" s="24">
        <f t="shared" si="1"/>
        <v>3.2</v>
      </c>
      <c r="G92" s="262">
        <v>9.0</v>
      </c>
      <c r="H92" s="359">
        <f t="shared" si="7"/>
        <v>3.6</v>
      </c>
      <c r="I92" s="262">
        <v>2.0</v>
      </c>
      <c r="J92" s="262">
        <v>2.0</v>
      </c>
      <c r="K92" s="264">
        <v>100.0</v>
      </c>
      <c r="L92" s="48">
        <f t="shared" si="3"/>
        <v>4</v>
      </c>
      <c r="M92" s="47">
        <f t="shared" si="4"/>
        <v>14.8</v>
      </c>
      <c r="N92" s="675" t="str">
        <f>Incentive!AE92</f>
        <v/>
      </c>
      <c r="O92" s="535">
        <f t="shared" si="5"/>
        <v>14.8</v>
      </c>
      <c r="P92" s="56"/>
      <c r="Q92" s="56"/>
      <c r="R92" s="56"/>
      <c r="S92" s="56"/>
      <c r="T92" s="56"/>
      <c r="U92" s="56"/>
      <c r="V92" s="56"/>
      <c r="W92" s="56"/>
      <c r="X92" s="223"/>
      <c r="Y92" s="223"/>
    </row>
    <row r="93" ht="15.75" customHeight="1">
      <c r="A93" s="20">
        <v>79.0</v>
      </c>
      <c r="B93" s="21" t="s">
        <v>261</v>
      </c>
      <c r="C93" s="361" t="s">
        <v>262</v>
      </c>
      <c r="D93" s="36" t="s">
        <v>263</v>
      </c>
      <c r="E93" s="262">
        <v>10.0</v>
      </c>
      <c r="F93" s="24">
        <f t="shared" si="1"/>
        <v>4</v>
      </c>
      <c r="G93" s="262">
        <v>8.0</v>
      </c>
      <c r="H93" s="359">
        <f t="shared" si="7"/>
        <v>3.2</v>
      </c>
      <c r="I93" s="262">
        <v>2.0</v>
      </c>
      <c r="J93" s="262">
        <v>2.0</v>
      </c>
      <c r="K93" s="264">
        <v>100.0</v>
      </c>
      <c r="L93" s="48">
        <f t="shared" si="3"/>
        <v>4</v>
      </c>
      <c r="M93" s="47">
        <f t="shared" si="4"/>
        <v>15.2</v>
      </c>
      <c r="N93" s="675" t="str">
        <f>Incentive!AE93</f>
        <v/>
      </c>
      <c r="O93" s="535">
        <f t="shared" si="5"/>
        <v>15.2</v>
      </c>
      <c r="P93" s="56"/>
      <c r="Q93" s="56"/>
      <c r="R93" s="56"/>
      <c r="S93" s="56"/>
      <c r="T93" s="56"/>
      <c r="U93" s="56"/>
      <c r="V93" s="56"/>
      <c r="W93" s="56"/>
      <c r="X93" s="223"/>
      <c r="Y93" s="223"/>
    </row>
    <row r="94" ht="15.75" customHeight="1">
      <c r="A94" s="48">
        <v>80.0</v>
      </c>
      <c r="B94" s="21" t="s">
        <v>264</v>
      </c>
      <c r="C94" s="361" t="s">
        <v>265</v>
      </c>
      <c r="D94" s="36" t="s">
        <v>266</v>
      </c>
      <c r="E94" s="262">
        <v>10.0</v>
      </c>
      <c r="F94" s="24">
        <f t="shared" si="1"/>
        <v>4</v>
      </c>
      <c r="G94" s="262">
        <v>9.0</v>
      </c>
      <c r="H94" s="359">
        <f t="shared" si="7"/>
        <v>3.6</v>
      </c>
      <c r="I94" s="262">
        <v>2.0</v>
      </c>
      <c r="J94" s="262">
        <v>2.0</v>
      </c>
      <c r="K94" s="264">
        <v>100.0</v>
      </c>
      <c r="L94" s="48">
        <f t="shared" si="3"/>
        <v>4</v>
      </c>
      <c r="M94" s="47">
        <f t="shared" si="4"/>
        <v>15.6</v>
      </c>
      <c r="N94" s="675" t="str">
        <f>Incentive!AE94</f>
        <v/>
      </c>
      <c r="O94" s="535">
        <f t="shared" si="5"/>
        <v>15.6</v>
      </c>
      <c r="P94" s="56"/>
      <c r="Q94" s="56"/>
      <c r="R94" s="56"/>
      <c r="S94" s="56"/>
      <c r="T94" s="56"/>
      <c r="U94" s="56"/>
      <c r="V94" s="56"/>
      <c r="W94" s="56"/>
      <c r="X94" s="223"/>
      <c r="Y94" s="223"/>
    </row>
    <row r="95" ht="15.75" customHeight="1">
      <c r="A95" s="20">
        <v>81.0</v>
      </c>
      <c r="B95" s="21" t="s">
        <v>267</v>
      </c>
      <c r="C95" s="361" t="s">
        <v>268</v>
      </c>
      <c r="D95" s="36" t="s">
        <v>269</v>
      </c>
      <c r="E95" s="262">
        <v>10.0</v>
      </c>
      <c r="F95" s="24">
        <f t="shared" si="1"/>
        <v>4</v>
      </c>
      <c r="G95" s="262">
        <v>9.0</v>
      </c>
      <c r="H95" s="359">
        <f t="shared" si="7"/>
        <v>3.6</v>
      </c>
      <c r="I95" s="262">
        <v>2.0</v>
      </c>
      <c r="J95" s="262">
        <v>2.0</v>
      </c>
      <c r="K95" s="264">
        <v>100.0</v>
      </c>
      <c r="L95" s="48">
        <f t="shared" si="3"/>
        <v>4</v>
      </c>
      <c r="M95" s="47">
        <f t="shared" si="4"/>
        <v>15.6</v>
      </c>
      <c r="N95" s="675">
        <f>Incentive!AE95</f>
        <v>2</v>
      </c>
      <c r="O95" s="535">
        <f t="shared" si="5"/>
        <v>17.6</v>
      </c>
      <c r="P95" s="56"/>
      <c r="Q95" s="56"/>
      <c r="R95" s="56"/>
      <c r="S95" s="56"/>
      <c r="T95" s="56"/>
      <c r="U95" s="56"/>
      <c r="V95" s="56"/>
      <c r="W95" s="56"/>
      <c r="X95" s="223"/>
      <c r="Y95" s="223"/>
    </row>
    <row r="96" ht="15.75" customHeight="1">
      <c r="A96" s="48">
        <v>82.0</v>
      </c>
      <c r="B96" s="21" t="s">
        <v>270</v>
      </c>
      <c r="C96" s="361" t="s">
        <v>271</v>
      </c>
      <c r="D96" s="36" t="s">
        <v>272</v>
      </c>
      <c r="E96" s="262">
        <v>6.0</v>
      </c>
      <c r="F96" s="24">
        <f t="shared" si="1"/>
        <v>2.4</v>
      </c>
      <c r="G96" s="262">
        <v>6.0</v>
      </c>
      <c r="H96" s="359">
        <f t="shared" si="7"/>
        <v>2.4</v>
      </c>
      <c r="I96" s="262">
        <v>2.0</v>
      </c>
      <c r="J96" s="262">
        <v>2.0</v>
      </c>
      <c r="K96" s="264">
        <v>100.0</v>
      </c>
      <c r="L96" s="48">
        <f t="shared" si="3"/>
        <v>4</v>
      </c>
      <c r="M96" s="47">
        <f t="shared" si="4"/>
        <v>12.8</v>
      </c>
      <c r="N96" s="675">
        <f>Incentive!AE96</f>
        <v>2</v>
      </c>
      <c r="O96" s="535">
        <f t="shared" si="5"/>
        <v>14.8</v>
      </c>
      <c r="P96" s="56"/>
      <c r="Q96" s="56"/>
      <c r="R96" s="56"/>
      <c r="S96" s="56"/>
      <c r="T96" s="56"/>
      <c r="U96" s="56"/>
      <c r="V96" s="56"/>
      <c r="W96" s="56"/>
      <c r="X96" s="223"/>
      <c r="Y96" s="223"/>
    </row>
    <row r="97" ht="15.75" customHeight="1">
      <c r="A97" s="20">
        <v>83.0</v>
      </c>
      <c r="B97" s="31" t="s">
        <v>273</v>
      </c>
      <c r="C97" s="361" t="s">
        <v>274</v>
      </c>
      <c r="D97" s="36" t="s">
        <v>275</v>
      </c>
      <c r="E97" s="262">
        <v>4.0</v>
      </c>
      <c r="F97" s="24">
        <f t="shared" si="1"/>
        <v>1.6</v>
      </c>
      <c r="G97" s="262">
        <v>4.0</v>
      </c>
      <c r="H97" s="359">
        <f t="shared" si="7"/>
        <v>1.6</v>
      </c>
      <c r="I97" s="262">
        <v>2.0</v>
      </c>
      <c r="J97" s="262">
        <v>2.0</v>
      </c>
      <c r="K97" s="264">
        <v>100.0</v>
      </c>
      <c r="L97" s="48">
        <f t="shared" si="3"/>
        <v>4</v>
      </c>
      <c r="M97" s="47">
        <f t="shared" si="4"/>
        <v>11.2</v>
      </c>
      <c r="N97" s="675" t="str">
        <f>Incentive!AE97</f>
        <v/>
      </c>
      <c r="O97" s="535">
        <f t="shared" si="5"/>
        <v>11.2</v>
      </c>
      <c r="P97" s="56"/>
      <c r="Q97" s="56"/>
      <c r="R97" s="56"/>
      <c r="S97" s="56"/>
      <c r="T97" s="56"/>
      <c r="U97" s="56"/>
      <c r="V97" s="56"/>
      <c r="W97" s="56"/>
      <c r="X97" s="223"/>
      <c r="Y97" s="223"/>
    </row>
    <row r="98" ht="15.75" customHeight="1">
      <c r="A98" s="48">
        <v>84.0</v>
      </c>
      <c r="B98" s="31" t="s">
        <v>276</v>
      </c>
      <c r="C98" s="361" t="s">
        <v>277</v>
      </c>
      <c r="D98" s="36" t="s">
        <v>278</v>
      </c>
      <c r="E98" s="262">
        <v>0.0</v>
      </c>
      <c r="F98" s="24">
        <f t="shared" si="1"/>
        <v>0</v>
      </c>
      <c r="G98" s="262">
        <v>8.0</v>
      </c>
      <c r="H98" s="359">
        <f t="shared" si="7"/>
        <v>3.2</v>
      </c>
      <c r="I98" s="262">
        <v>2.0</v>
      </c>
      <c r="J98" s="262">
        <v>2.0</v>
      </c>
      <c r="K98" s="264">
        <v>100.0</v>
      </c>
      <c r="L98" s="48">
        <f t="shared" si="3"/>
        <v>4</v>
      </c>
      <c r="M98" s="47">
        <f t="shared" si="4"/>
        <v>11.2</v>
      </c>
      <c r="N98" s="675" t="str">
        <f>Incentive!AE98</f>
        <v/>
      </c>
      <c r="O98" s="535">
        <f t="shared" si="5"/>
        <v>11.2</v>
      </c>
      <c r="P98" s="56"/>
      <c r="Q98" s="56"/>
      <c r="R98" s="56"/>
      <c r="S98" s="56"/>
      <c r="T98" s="56"/>
      <c r="U98" s="56"/>
      <c r="V98" s="56"/>
      <c r="W98" s="56"/>
      <c r="X98" s="223"/>
      <c r="Y98" s="223"/>
    </row>
    <row r="99" ht="15.75" customHeight="1">
      <c r="A99" s="20">
        <v>85.0</v>
      </c>
      <c r="B99" s="31" t="s">
        <v>279</v>
      </c>
      <c r="C99" s="361" t="s">
        <v>280</v>
      </c>
      <c r="D99" s="36" t="s">
        <v>281</v>
      </c>
      <c r="E99" s="262">
        <v>0.0</v>
      </c>
      <c r="F99" s="24">
        <f t="shared" si="1"/>
        <v>0</v>
      </c>
      <c r="G99" s="262">
        <v>9.0</v>
      </c>
      <c r="H99" s="359">
        <f t="shared" si="7"/>
        <v>3.6</v>
      </c>
      <c r="I99" s="262">
        <v>2.0</v>
      </c>
      <c r="J99" s="262">
        <v>2.0</v>
      </c>
      <c r="K99" s="264">
        <v>100.0</v>
      </c>
      <c r="L99" s="48">
        <f t="shared" si="3"/>
        <v>4</v>
      </c>
      <c r="M99" s="47">
        <f t="shared" si="4"/>
        <v>11.6</v>
      </c>
      <c r="N99" s="675">
        <f>Incentive!AE99</f>
        <v>1</v>
      </c>
      <c r="O99" s="535">
        <f t="shared" si="5"/>
        <v>12.6</v>
      </c>
      <c r="P99" s="56"/>
      <c r="Q99" s="56"/>
      <c r="R99" s="56"/>
      <c r="S99" s="56"/>
      <c r="T99" s="56"/>
      <c r="U99" s="56"/>
      <c r="V99" s="56"/>
      <c r="W99" s="56"/>
      <c r="X99" s="223"/>
      <c r="Y99" s="223"/>
    </row>
    <row r="100" ht="15.75" customHeight="1">
      <c r="A100" s="48">
        <v>86.0</v>
      </c>
      <c r="B100" s="31" t="s">
        <v>282</v>
      </c>
      <c r="C100" s="361" t="s">
        <v>283</v>
      </c>
      <c r="D100" s="36" t="s">
        <v>284</v>
      </c>
      <c r="E100" s="262">
        <v>8.0</v>
      </c>
      <c r="F100" s="24">
        <f t="shared" si="1"/>
        <v>3.2</v>
      </c>
      <c r="G100" s="262">
        <v>5.0</v>
      </c>
      <c r="H100" s="359">
        <f t="shared" si="7"/>
        <v>2</v>
      </c>
      <c r="I100" s="262">
        <v>2.0</v>
      </c>
      <c r="J100" s="262">
        <v>2.0</v>
      </c>
      <c r="K100" s="264">
        <v>100.0</v>
      </c>
      <c r="L100" s="48">
        <f t="shared" si="3"/>
        <v>4</v>
      </c>
      <c r="M100" s="47">
        <f t="shared" si="4"/>
        <v>13.2</v>
      </c>
      <c r="N100" s="675">
        <f>Incentive!AE100</f>
        <v>1</v>
      </c>
      <c r="O100" s="535">
        <f t="shared" si="5"/>
        <v>14.2</v>
      </c>
      <c r="P100" s="56"/>
      <c r="Q100" s="56"/>
      <c r="R100" s="56"/>
      <c r="S100" s="56"/>
      <c r="T100" s="56"/>
      <c r="U100" s="56"/>
      <c r="V100" s="56"/>
      <c r="W100" s="56"/>
      <c r="X100" s="223"/>
      <c r="Y100" s="223"/>
    </row>
    <row r="101" ht="15.75" customHeight="1">
      <c r="A101" s="20">
        <v>87.0</v>
      </c>
      <c r="B101" s="31" t="s">
        <v>285</v>
      </c>
      <c r="C101" s="361" t="s">
        <v>286</v>
      </c>
      <c r="D101" s="36" t="s">
        <v>287</v>
      </c>
      <c r="E101" s="262">
        <v>5.0</v>
      </c>
      <c r="F101" s="24">
        <f t="shared" si="1"/>
        <v>2</v>
      </c>
      <c r="G101" s="262">
        <v>1.0</v>
      </c>
      <c r="H101" s="359">
        <f t="shared" si="7"/>
        <v>0.4</v>
      </c>
      <c r="I101" s="262">
        <v>2.0</v>
      </c>
      <c r="J101" s="262">
        <v>2.0</v>
      </c>
      <c r="K101" s="264">
        <v>100.0</v>
      </c>
      <c r="L101" s="48">
        <f t="shared" si="3"/>
        <v>4</v>
      </c>
      <c r="M101" s="47">
        <f t="shared" si="4"/>
        <v>10.4</v>
      </c>
      <c r="N101" s="675">
        <f>Incentive!AE101</f>
        <v>1</v>
      </c>
      <c r="O101" s="535">
        <f t="shared" si="5"/>
        <v>11.4</v>
      </c>
      <c r="P101" s="56"/>
      <c r="Q101" s="56"/>
      <c r="R101" s="56"/>
      <c r="S101" s="56"/>
      <c r="T101" s="56"/>
      <c r="U101" s="56"/>
      <c r="V101" s="56"/>
      <c r="W101" s="56"/>
      <c r="X101" s="223"/>
      <c r="Y101" s="223"/>
    </row>
    <row r="102" ht="15.75" customHeight="1">
      <c r="A102" s="48">
        <v>88.0</v>
      </c>
      <c r="B102" s="31" t="s">
        <v>288</v>
      </c>
      <c r="C102" s="361" t="s">
        <v>289</v>
      </c>
      <c r="D102" s="36" t="s">
        <v>290</v>
      </c>
      <c r="E102" s="262">
        <v>3.0</v>
      </c>
      <c r="F102" s="24">
        <f t="shared" si="1"/>
        <v>1.2</v>
      </c>
      <c r="G102" s="262">
        <v>6.0</v>
      </c>
      <c r="H102" s="359">
        <f t="shared" si="7"/>
        <v>2.4</v>
      </c>
      <c r="I102" s="262">
        <v>2.0</v>
      </c>
      <c r="J102" s="262">
        <v>2.0</v>
      </c>
      <c r="K102" s="264">
        <v>100.0</v>
      </c>
      <c r="L102" s="48">
        <f t="shared" si="3"/>
        <v>4</v>
      </c>
      <c r="M102" s="47">
        <f t="shared" si="4"/>
        <v>11.6</v>
      </c>
      <c r="N102" s="675">
        <f>Incentive!AE102</f>
        <v>2</v>
      </c>
      <c r="O102" s="535">
        <f t="shared" si="5"/>
        <v>13.6</v>
      </c>
      <c r="P102" s="56"/>
      <c r="Q102" s="56"/>
      <c r="R102" s="56"/>
      <c r="S102" s="56"/>
      <c r="T102" s="56"/>
      <c r="U102" s="56"/>
      <c r="V102" s="56"/>
      <c r="W102" s="56"/>
      <c r="X102" s="223"/>
      <c r="Y102" s="223"/>
    </row>
    <row r="103" ht="15.75" customHeight="1">
      <c r="A103" s="20">
        <v>89.0</v>
      </c>
      <c r="B103" s="31" t="s">
        <v>291</v>
      </c>
      <c r="C103" s="361" t="s">
        <v>292</v>
      </c>
      <c r="D103" s="36" t="s">
        <v>293</v>
      </c>
      <c r="E103" s="262">
        <v>0.0</v>
      </c>
      <c r="F103" s="24">
        <f t="shared" si="1"/>
        <v>0</v>
      </c>
      <c r="G103" s="262">
        <v>0.0</v>
      </c>
      <c r="H103" s="359">
        <f t="shared" si="7"/>
        <v>0</v>
      </c>
      <c r="I103" s="262">
        <v>2.0</v>
      </c>
      <c r="J103" s="262">
        <v>2.0</v>
      </c>
      <c r="K103" s="264">
        <v>96.0</v>
      </c>
      <c r="L103" s="48">
        <f t="shared" si="3"/>
        <v>4</v>
      </c>
      <c r="M103" s="47">
        <f t="shared" si="4"/>
        <v>8</v>
      </c>
      <c r="N103" s="675" t="str">
        <f>Incentive!AE103</f>
        <v/>
      </c>
      <c r="O103" s="535">
        <f t="shared" si="5"/>
        <v>8</v>
      </c>
      <c r="P103" s="56"/>
      <c r="Q103" s="56"/>
      <c r="R103" s="56"/>
      <c r="S103" s="56"/>
      <c r="T103" s="56"/>
      <c r="U103" s="56"/>
      <c r="V103" s="56"/>
      <c r="W103" s="56"/>
      <c r="X103" s="223"/>
      <c r="Y103" s="223"/>
    </row>
    <row r="104" ht="15.75" customHeight="1">
      <c r="A104" s="48">
        <v>90.0</v>
      </c>
      <c r="B104" s="31" t="s">
        <v>294</v>
      </c>
      <c r="C104" s="361" t="s">
        <v>295</v>
      </c>
      <c r="D104" s="36" t="s">
        <v>296</v>
      </c>
      <c r="E104" s="262">
        <v>4.0</v>
      </c>
      <c r="F104" s="24">
        <f t="shared" si="1"/>
        <v>1.6</v>
      </c>
      <c r="G104" s="262">
        <v>8.0</v>
      </c>
      <c r="H104" s="359">
        <f t="shared" si="7"/>
        <v>3.2</v>
      </c>
      <c r="I104" s="262">
        <v>2.0</v>
      </c>
      <c r="J104" s="262">
        <v>2.0</v>
      </c>
      <c r="K104" s="264">
        <v>100.0</v>
      </c>
      <c r="L104" s="48">
        <f t="shared" si="3"/>
        <v>4</v>
      </c>
      <c r="M104" s="47">
        <f t="shared" si="4"/>
        <v>12.8</v>
      </c>
      <c r="N104" s="675">
        <f>Incentive!AE104</f>
        <v>1</v>
      </c>
      <c r="O104" s="535">
        <f t="shared" si="5"/>
        <v>13.8</v>
      </c>
      <c r="P104" s="56"/>
      <c r="Q104" s="56"/>
      <c r="R104" s="56"/>
      <c r="S104" s="56"/>
      <c r="T104" s="56"/>
      <c r="U104" s="56"/>
      <c r="V104" s="56"/>
      <c r="W104" s="56"/>
      <c r="X104" s="223"/>
      <c r="Y104" s="223"/>
    </row>
    <row r="105" ht="15.75" customHeight="1">
      <c r="A105" s="20">
        <v>91.0</v>
      </c>
      <c r="B105" s="41" t="s">
        <v>297</v>
      </c>
      <c r="C105" s="42" t="s">
        <v>298</v>
      </c>
      <c r="D105" s="43" t="s">
        <v>299</v>
      </c>
      <c r="E105" s="218">
        <v>5.0</v>
      </c>
      <c r="F105" s="24">
        <f t="shared" si="1"/>
        <v>2</v>
      </c>
      <c r="G105" s="338">
        <v>9.0</v>
      </c>
      <c r="H105" s="359">
        <f t="shared" si="7"/>
        <v>3.6</v>
      </c>
      <c r="I105" s="265">
        <v>2.0</v>
      </c>
      <c r="J105" s="251">
        <v>2.0</v>
      </c>
      <c r="K105" s="674">
        <v>76.0</v>
      </c>
      <c r="L105" s="48">
        <f t="shared" si="3"/>
        <v>1</v>
      </c>
      <c r="M105" s="47">
        <f t="shared" si="4"/>
        <v>10.6</v>
      </c>
      <c r="N105" s="675">
        <f>Incentive!AE105</f>
        <v>5</v>
      </c>
      <c r="O105" s="342">
        <f t="shared" si="5"/>
        <v>15.6</v>
      </c>
      <c r="P105" s="56"/>
      <c r="Q105" s="56"/>
      <c r="R105" s="56"/>
      <c r="S105" s="56"/>
      <c r="T105" s="56"/>
      <c r="U105" s="56"/>
      <c r="V105" s="56"/>
      <c r="W105" s="56"/>
      <c r="X105" s="223"/>
      <c r="Y105" s="223"/>
    </row>
    <row r="106" ht="15.75" customHeight="1">
      <c r="A106" s="48">
        <v>92.0</v>
      </c>
      <c r="B106" s="41" t="s">
        <v>300</v>
      </c>
      <c r="C106" s="42" t="s">
        <v>301</v>
      </c>
      <c r="D106" s="43" t="s">
        <v>302</v>
      </c>
      <c r="E106" s="218">
        <v>5.0</v>
      </c>
      <c r="F106" s="24">
        <f t="shared" si="1"/>
        <v>2</v>
      </c>
      <c r="G106" s="338">
        <v>12.0</v>
      </c>
      <c r="H106" s="359">
        <f t="shared" si="7"/>
        <v>4.8</v>
      </c>
      <c r="I106" s="265">
        <v>2.0</v>
      </c>
      <c r="J106" s="251">
        <v>2.0</v>
      </c>
      <c r="K106" s="674">
        <v>100.0</v>
      </c>
      <c r="L106" s="48">
        <f t="shared" si="3"/>
        <v>4</v>
      </c>
      <c r="M106" s="47">
        <f t="shared" si="4"/>
        <v>14.8</v>
      </c>
      <c r="N106" s="675">
        <f>Incentive!AE106</f>
        <v>2</v>
      </c>
      <c r="O106" s="342">
        <f t="shared" si="5"/>
        <v>16.8</v>
      </c>
      <c r="P106" s="56"/>
      <c r="Q106" s="56"/>
      <c r="R106" s="56"/>
      <c r="S106" s="56"/>
      <c r="T106" s="56"/>
      <c r="U106" s="56"/>
      <c r="V106" s="56"/>
      <c r="W106" s="56"/>
      <c r="X106" s="223"/>
      <c r="Y106" s="223"/>
    </row>
    <row r="107" ht="15.75" customHeight="1">
      <c r="A107" s="20">
        <v>93.0</v>
      </c>
      <c r="B107" s="41" t="s">
        <v>303</v>
      </c>
      <c r="C107" s="42" t="s">
        <v>304</v>
      </c>
      <c r="D107" s="43" t="s">
        <v>305</v>
      </c>
      <c r="E107" s="218">
        <v>6.0</v>
      </c>
      <c r="F107" s="24">
        <f t="shared" si="1"/>
        <v>2.4</v>
      </c>
      <c r="G107" s="338">
        <v>9.0</v>
      </c>
      <c r="H107" s="359">
        <f t="shared" si="7"/>
        <v>3.6</v>
      </c>
      <c r="I107" s="265">
        <v>2.0</v>
      </c>
      <c r="J107" s="251">
        <v>2.0</v>
      </c>
      <c r="K107" s="674">
        <v>78.0</v>
      </c>
      <c r="L107" s="48">
        <f t="shared" si="3"/>
        <v>1</v>
      </c>
      <c r="M107" s="47">
        <f t="shared" si="4"/>
        <v>11</v>
      </c>
      <c r="N107" s="675">
        <f>Incentive!AE107</f>
        <v>5</v>
      </c>
      <c r="O107" s="535">
        <f t="shared" si="5"/>
        <v>16</v>
      </c>
      <c r="P107" s="56"/>
      <c r="Q107" s="56"/>
      <c r="R107" s="56"/>
      <c r="S107" s="56"/>
      <c r="T107" s="56"/>
      <c r="U107" s="56"/>
      <c r="V107" s="56"/>
      <c r="W107" s="56"/>
      <c r="X107" s="223"/>
      <c r="Y107" s="223"/>
    </row>
    <row r="108" ht="15.75" customHeight="1">
      <c r="A108" s="48">
        <v>94.0</v>
      </c>
      <c r="B108" s="41" t="s">
        <v>306</v>
      </c>
      <c r="C108" s="42" t="s">
        <v>307</v>
      </c>
      <c r="D108" s="43" t="s">
        <v>308</v>
      </c>
      <c r="E108" s="218">
        <v>7.0</v>
      </c>
      <c r="F108" s="24">
        <f t="shared" si="1"/>
        <v>2.8</v>
      </c>
      <c r="G108" s="338">
        <v>10.0</v>
      </c>
      <c r="H108" s="359">
        <f t="shared" si="7"/>
        <v>4</v>
      </c>
      <c r="I108" s="265">
        <v>2.0</v>
      </c>
      <c r="J108" s="251">
        <v>2.0</v>
      </c>
      <c r="K108" s="674">
        <v>79.0</v>
      </c>
      <c r="L108" s="48">
        <f t="shared" si="3"/>
        <v>1</v>
      </c>
      <c r="M108" s="47">
        <f t="shared" si="4"/>
        <v>11.8</v>
      </c>
      <c r="N108" s="675">
        <f>Incentive!AE108</f>
        <v>5</v>
      </c>
      <c r="O108" s="535">
        <f t="shared" si="5"/>
        <v>16.8</v>
      </c>
      <c r="P108" s="56"/>
      <c r="Q108" s="56"/>
      <c r="R108" s="56"/>
      <c r="S108" s="56"/>
      <c r="T108" s="56"/>
      <c r="U108" s="56"/>
      <c r="V108" s="56"/>
      <c r="W108" s="56"/>
      <c r="X108" s="223"/>
      <c r="Y108" s="223"/>
    </row>
    <row r="109" ht="15.75" customHeight="1">
      <c r="A109" s="20">
        <v>95.0</v>
      </c>
      <c r="B109" s="41" t="s">
        <v>309</v>
      </c>
      <c r="C109" s="42" t="s">
        <v>310</v>
      </c>
      <c r="D109" s="43" t="s">
        <v>311</v>
      </c>
      <c r="E109" s="218">
        <v>7.0</v>
      </c>
      <c r="F109" s="24">
        <f t="shared" si="1"/>
        <v>2.8</v>
      </c>
      <c r="G109" s="338">
        <v>9.0</v>
      </c>
      <c r="H109" s="359">
        <f t="shared" si="7"/>
        <v>3.6</v>
      </c>
      <c r="I109" s="265">
        <v>2.0</v>
      </c>
      <c r="J109" s="251">
        <v>2.0</v>
      </c>
      <c r="K109" s="674">
        <v>77.0</v>
      </c>
      <c r="L109" s="48">
        <f t="shared" si="3"/>
        <v>1</v>
      </c>
      <c r="M109" s="47">
        <f t="shared" si="4"/>
        <v>11.4</v>
      </c>
      <c r="N109" s="675" t="str">
        <f>Incentive!AE109</f>
        <v/>
      </c>
      <c r="O109" s="535">
        <f t="shared" si="5"/>
        <v>11.4</v>
      </c>
      <c r="P109" s="56"/>
      <c r="Q109" s="56"/>
      <c r="R109" s="56"/>
      <c r="S109" s="56"/>
      <c r="T109" s="56"/>
      <c r="U109" s="56"/>
      <c r="V109" s="56"/>
      <c r="W109" s="56"/>
      <c r="X109" s="223"/>
      <c r="Y109" s="223"/>
    </row>
    <row r="110" ht="15.75" customHeight="1">
      <c r="A110" s="48">
        <v>96.0</v>
      </c>
      <c r="B110" s="41" t="s">
        <v>312</v>
      </c>
      <c r="C110" s="42" t="s">
        <v>313</v>
      </c>
      <c r="D110" s="43" t="s">
        <v>314</v>
      </c>
      <c r="E110" s="218">
        <v>7.0</v>
      </c>
      <c r="F110" s="24">
        <f t="shared" si="1"/>
        <v>2.8</v>
      </c>
      <c r="G110" s="338">
        <v>10.0</v>
      </c>
      <c r="H110" s="359">
        <f t="shared" si="7"/>
        <v>4</v>
      </c>
      <c r="I110" s="265">
        <v>2.0</v>
      </c>
      <c r="J110" s="251">
        <v>2.0</v>
      </c>
      <c r="K110" s="674">
        <v>79.0</v>
      </c>
      <c r="L110" s="48">
        <f t="shared" si="3"/>
        <v>1</v>
      </c>
      <c r="M110" s="47">
        <f t="shared" si="4"/>
        <v>11.8</v>
      </c>
      <c r="N110" s="675">
        <f>Incentive!AE110</f>
        <v>4</v>
      </c>
      <c r="O110" s="535">
        <f t="shared" si="5"/>
        <v>15.8</v>
      </c>
      <c r="P110" s="56"/>
      <c r="Q110" s="56"/>
      <c r="R110" s="56"/>
      <c r="S110" s="56"/>
      <c r="T110" s="56"/>
      <c r="U110" s="56"/>
      <c r="V110" s="56"/>
      <c r="W110" s="56"/>
      <c r="X110" s="223"/>
      <c r="Y110" s="223"/>
    </row>
    <row r="111" ht="15.75" customHeight="1">
      <c r="A111" s="20">
        <v>97.0</v>
      </c>
      <c r="B111" s="41" t="s">
        <v>315</v>
      </c>
      <c r="C111" s="42" t="s">
        <v>316</v>
      </c>
      <c r="D111" s="43" t="s">
        <v>317</v>
      </c>
      <c r="E111" s="218">
        <v>0.0</v>
      </c>
      <c r="F111" s="24">
        <f t="shared" si="1"/>
        <v>0</v>
      </c>
      <c r="G111" s="338">
        <v>9.0</v>
      </c>
      <c r="H111" s="359">
        <f t="shared" si="7"/>
        <v>3.6</v>
      </c>
      <c r="I111" s="265">
        <v>2.0</v>
      </c>
      <c r="J111" s="251">
        <v>2.0</v>
      </c>
      <c r="K111" s="674">
        <v>77.0</v>
      </c>
      <c r="L111" s="48">
        <f t="shared" si="3"/>
        <v>1</v>
      </c>
      <c r="M111" s="47">
        <f t="shared" si="4"/>
        <v>8.6</v>
      </c>
      <c r="N111" s="675">
        <f>Incentive!AE111</f>
        <v>3</v>
      </c>
      <c r="O111" s="535">
        <f t="shared" si="5"/>
        <v>11.6</v>
      </c>
      <c r="P111" s="56"/>
      <c r="Q111" s="56"/>
      <c r="R111" s="56"/>
      <c r="S111" s="56"/>
      <c r="T111" s="56"/>
      <c r="U111" s="56"/>
      <c r="V111" s="56"/>
      <c r="W111" s="56"/>
      <c r="X111" s="223"/>
      <c r="Y111" s="223"/>
    </row>
    <row r="112" ht="15.75" customHeight="1">
      <c r="A112" s="48">
        <v>98.0</v>
      </c>
      <c r="B112" s="41" t="s">
        <v>318</v>
      </c>
      <c r="C112" s="42" t="s">
        <v>319</v>
      </c>
      <c r="D112" s="43" t="s">
        <v>320</v>
      </c>
      <c r="E112" s="218">
        <v>7.0</v>
      </c>
      <c r="F112" s="24">
        <f t="shared" si="1"/>
        <v>2.8</v>
      </c>
      <c r="G112" s="338">
        <v>9.0</v>
      </c>
      <c r="H112" s="359">
        <f t="shared" si="7"/>
        <v>3.6</v>
      </c>
      <c r="I112" s="265">
        <v>2.0</v>
      </c>
      <c r="J112" s="251">
        <v>2.0</v>
      </c>
      <c r="K112" s="674">
        <v>100.0</v>
      </c>
      <c r="L112" s="48">
        <f t="shared" si="3"/>
        <v>4</v>
      </c>
      <c r="M112" s="47">
        <f t="shared" si="4"/>
        <v>14.4</v>
      </c>
      <c r="N112" s="675">
        <f>Incentive!AE112</f>
        <v>3</v>
      </c>
      <c r="O112" s="535">
        <f t="shared" si="5"/>
        <v>17.4</v>
      </c>
      <c r="P112" s="56"/>
      <c r="Q112" s="56"/>
      <c r="R112" s="56"/>
      <c r="S112" s="56"/>
      <c r="T112" s="56"/>
      <c r="U112" s="56"/>
      <c r="V112" s="56"/>
      <c r="W112" s="56"/>
      <c r="X112" s="223"/>
      <c r="Y112" s="223"/>
    </row>
    <row r="113" ht="15.75" customHeight="1">
      <c r="A113" s="20">
        <v>99.0</v>
      </c>
      <c r="B113" s="41" t="s">
        <v>321</v>
      </c>
      <c r="C113" s="42" t="s">
        <v>322</v>
      </c>
      <c r="D113" s="43" t="s">
        <v>323</v>
      </c>
      <c r="E113" s="218">
        <v>0.0</v>
      </c>
      <c r="F113" s="24">
        <f t="shared" si="1"/>
        <v>0</v>
      </c>
      <c r="G113" s="338"/>
      <c r="H113" s="646"/>
      <c r="I113" s="265"/>
      <c r="J113" s="251"/>
      <c r="K113" s="674"/>
      <c r="L113" s="48">
        <f t="shared" si="3"/>
        <v>0</v>
      </c>
      <c r="M113" s="47">
        <f t="shared" si="4"/>
        <v>0</v>
      </c>
      <c r="N113" s="675" t="str">
        <f>Incentive!AE113</f>
        <v/>
      </c>
      <c r="O113" s="535">
        <f t="shared" si="5"/>
        <v>0</v>
      </c>
      <c r="P113" s="56"/>
      <c r="Q113" s="56"/>
      <c r="R113" s="56"/>
      <c r="S113" s="56"/>
      <c r="T113" s="56"/>
      <c r="U113" s="56"/>
      <c r="V113" s="56"/>
      <c r="W113" s="56"/>
      <c r="X113" s="223"/>
      <c r="Y113" s="223"/>
    </row>
    <row r="114" ht="15.75" customHeight="1">
      <c r="A114" s="48">
        <v>100.0</v>
      </c>
      <c r="B114" s="41" t="s">
        <v>324</v>
      </c>
      <c r="C114" s="42" t="s">
        <v>325</v>
      </c>
      <c r="D114" s="43" t="s">
        <v>326</v>
      </c>
      <c r="E114" s="218">
        <v>9.0</v>
      </c>
      <c r="F114" s="24">
        <f t="shared" si="1"/>
        <v>3.6</v>
      </c>
      <c r="G114" s="338">
        <v>11.0</v>
      </c>
      <c r="H114" s="359">
        <f t="shared" ref="H114:H185" si="8">G114/15*6</f>
        <v>4.4</v>
      </c>
      <c r="I114" s="265">
        <v>2.0</v>
      </c>
      <c r="J114" s="251">
        <v>2.0</v>
      </c>
      <c r="K114" s="674">
        <v>77.0</v>
      </c>
      <c r="L114" s="48">
        <f t="shared" si="3"/>
        <v>1</v>
      </c>
      <c r="M114" s="47">
        <f t="shared" si="4"/>
        <v>13</v>
      </c>
      <c r="N114" s="675">
        <f>Incentive!AE114</f>
        <v>3</v>
      </c>
      <c r="O114" s="535">
        <f t="shared" si="5"/>
        <v>16</v>
      </c>
      <c r="P114" s="56"/>
      <c r="Q114" s="56"/>
      <c r="R114" s="56"/>
      <c r="S114" s="56"/>
      <c r="T114" s="56"/>
      <c r="U114" s="56"/>
      <c r="V114" s="56"/>
      <c r="W114" s="56"/>
      <c r="X114" s="223"/>
      <c r="Y114" s="223"/>
    </row>
    <row r="115" ht="15.75" customHeight="1">
      <c r="A115" s="20">
        <v>101.0</v>
      </c>
      <c r="B115" s="41" t="s">
        <v>327</v>
      </c>
      <c r="C115" s="42" t="s">
        <v>328</v>
      </c>
      <c r="D115" s="43" t="s">
        <v>329</v>
      </c>
      <c r="E115" s="218">
        <v>5.0</v>
      </c>
      <c r="F115" s="24">
        <f t="shared" si="1"/>
        <v>2</v>
      </c>
      <c r="G115" s="338">
        <v>9.0</v>
      </c>
      <c r="H115" s="359">
        <f t="shared" si="8"/>
        <v>3.6</v>
      </c>
      <c r="I115" s="265">
        <v>2.0</v>
      </c>
      <c r="J115" s="251">
        <v>2.0</v>
      </c>
      <c r="K115" s="674">
        <v>79.0</v>
      </c>
      <c r="L115" s="48">
        <f t="shared" si="3"/>
        <v>1</v>
      </c>
      <c r="M115" s="47">
        <f t="shared" si="4"/>
        <v>10.6</v>
      </c>
      <c r="N115" s="675">
        <f>Incentive!AE115</f>
        <v>5</v>
      </c>
      <c r="O115" s="535">
        <f t="shared" si="5"/>
        <v>15.6</v>
      </c>
      <c r="P115" s="56"/>
      <c r="Q115" s="56"/>
      <c r="R115" s="56"/>
      <c r="S115" s="56"/>
      <c r="T115" s="56"/>
      <c r="U115" s="56"/>
      <c r="V115" s="56"/>
      <c r="W115" s="56"/>
      <c r="X115" s="223"/>
      <c r="Y115" s="223"/>
    </row>
    <row r="116" ht="15.75" customHeight="1">
      <c r="A116" s="48">
        <v>102.0</v>
      </c>
      <c r="B116" s="41" t="s">
        <v>330</v>
      </c>
      <c r="C116" s="42" t="s">
        <v>331</v>
      </c>
      <c r="D116" s="43" t="s">
        <v>332</v>
      </c>
      <c r="E116" s="218">
        <v>5.0</v>
      </c>
      <c r="F116" s="24">
        <f t="shared" si="1"/>
        <v>2</v>
      </c>
      <c r="G116" s="338">
        <v>8.0</v>
      </c>
      <c r="H116" s="359">
        <f t="shared" si="8"/>
        <v>3.2</v>
      </c>
      <c r="I116" s="265">
        <v>2.0</v>
      </c>
      <c r="J116" s="251">
        <v>2.0</v>
      </c>
      <c r="K116" s="674">
        <v>79.0</v>
      </c>
      <c r="L116" s="48">
        <f t="shared" si="3"/>
        <v>1</v>
      </c>
      <c r="M116" s="47">
        <f t="shared" si="4"/>
        <v>10.2</v>
      </c>
      <c r="N116" s="675">
        <f>Incentive!AE116</f>
        <v>4</v>
      </c>
      <c r="O116" s="535">
        <f t="shared" si="5"/>
        <v>14.2</v>
      </c>
      <c r="P116" s="56"/>
      <c r="Q116" s="56"/>
      <c r="R116" s="56"/>
      <c r="S116" s="56"/>
      <c r="T116" s="56"/>
      <c r="U116" s="56"/>
      <c r="V116" s="56"/>
      <c r="W116" s="56"/>
      <c r="X116" s="223"/>
      <c r="Y116" s="223"/>
    </row>
    <row r="117" ht="15.75" customHeight="1">
      <c r="A117" s="20">
        <v>103.0</v>
      </c>
      <c r="B117" s="41" t="s">
        <v>333</v>
      </c>
      <c r="C117" s="42" t="s">
        <v>334</v>
      </c>
      <c r="D117" s="43" t="s">
        <v>335</v>
      </c>
      <c r="E117" s="218">
        <v>8.0</v>
      </c>
      <c r="F117" s="24">
        <f t="shared" si="1"/>
        <v>3.2</v>
      </c>
      <c r="G117" s="338">
        <v>10.0</v>
      </c>
      <c r="H117" s="359">
        <f t="shared" si="8"/>
        <v>4</v>
      </c>
      <c r="I117" s="265">
        <v>2.0</v>
      </c>
      <c r="J117" s="251">
        <v>2.0</v>
      </c>
      <c r="K117" s="674">
        <v>77.0</v>
      </c>
      <c r="L117" s="48">
        <f t="shared" si="3"/>
        <v>1</v>
      </c>
      <c r="M117" s="47">
        <f t="shared" si="4"/>
        <v>12.2</v>
      </c>
      <c r="N117" s="675">
        <f>Incentive!AE117</f>
        <v>1</v>
      </c>
      <c r="O117" s="535">
        <f t="shared" si="5"/>
        <v>13.2</v>
      </c>
      <c r="P117" s="56"/>
      <c r="Q117" s="56"/>
      <c r="R117" s="56"/>
      <c r="S117" s="56"/>
      <c r="T117" s="56"/>
      <c r="U117" s="56"/>
      <c r="V117" s="56"/>
      <c r="W117" s="56"/>
      <c r="X117" s="223"/>
      <c r="Y117" s="223"/>
    </row>
    <row r="118" ht="15.75" customHeight="1">
      <c r="A118" s="48">
        <v>104.0</v>
      </c>
      <c r="B118" s="41" t="s">
        <v>336</v>
      </c>
      <c r="C118" s="42" t="s">
        <v>337</v>
      </c>
      <c r="D118" s="43" t="s">
        <v>338</v>
      </c>
      <c r="E118" s="218">
        <v>4.0</v>
      </c>
      <c r="F118" s="24">
        <f t="shared" si="1"/>
        <v>1.6</v>
      </c>
      <c r="G118" s="338">
        <v>10.0</v>
      </c>
      <c r="H118" s="359">
        <f t="shared" si="8"/>
        <v>4</v>
      </c>
      <c r="I118" s="265">
        <v>2.0</v>
      </c>
      <c r="J118" s="251">
        <v>2.0</v>
      </c>
      <c r="K118" s="674">
        <v>79.0</v>
      </c>
      <c r="L118" s="48">
        <f t="shared" si="3"/>
        <v>1</v>
      </c>
      <c r="M118" s="47">
        <f t="shared" si="4"/>
        <v>10.6</v>
      </c>
      <c r="N118" s="675">
        <f>Incentive!AE118</f>
        <v>2</v>
      </c>
      <c r="O118" s="535">
        <f t="shared" si="5"/>
        <v>12.6</v>
      </c>
      <c r="P118" s="56"/>
      <c r="Q118" s="56"/>
      <c r="R118" s="56"/>
      <c r="S118" s="56"/>
      <c r="T118" s="56"/>
      <c r="U118" s="56"/>
      <c r="V118" s="56"/>
      <c r="W118" s="56"/>
      <c r="X118" s="223"/>
      <c r="Y118" s="223"/>
    </row>
    <row r="119" ht="15.75" customHeight="1">
      <c r="A119" s="20">
        <v>105.0</v>
      </c>
      <c r="B119" s="41" t="s">
        <v>339</v>
      </c>
      <c r="C119" s="42" t="s">
        <v>340</v>
      </c>
      <c r="D119" s="43" t="s">
        <v>341</v>
      </c>
      <c r="E119" s="218">
        <v>4.0</v>
      </c>
      <c r="F119" s="24">
        <f t="shared" si="1"/>
        <v>1.6</v>
      </c>
      <c r="G119" s="338">
        <v>11.0</v>
      </c>
      <c r="H119" s="359">
        <f t="shared" si="8"/>
        <v>4.4</v>
      </c>
      <c r="I119" s="265">
        <v>2.0</v>
      </c>
      <c r="J119" s="251">
        <v>2.0</v>
      </c>
      <c r="K119" s="674">
        <v>77.0</v>
      </c>
      <c r="L119" s="48">
        <f t="shared" si="3"/>
        <v>1</v>
      </c>
      <c r="M119" s="47">
        <f t="shared" si="4"/>
        <v>11</v>
      </c>
      <c r="N119" s="675">
        <f>Incentive!AE119</f>
        <v>4</v>
      </c>
      <c r="O119" s="535">
        <f t="shared" si="5"/>
        <v>15</v>
      </c>
      <c r="P119" s="56"/>
      <c r="Q119" s="56"/>
      <c r="R119" s="56"/>
      <c r="S119" s="56"/>
      <c r="T119" s="56"/>
      <c r="U119" s="56"/>
      <c r="V119" s="56"/>
      <c r="W119" s="56"/>
      <c r="X119" s="223"/>
      <c r="Y119" s="223"/>
    </row>
    <row r="120" ht="15.75" customHeight="1">
      <c r="A120" s="48">
        <v>106.0</v>
      </c>
      <c r="B120" s="41" t="s">
        <v>342</v>
      </c>
      <c r="C120" s="42" t="s">
        <v>343</v>
      </c>
      <c r="D120" s="43" t="s">
        <v>344</v>
      </c>
      <c r="E120" s="218">
        <v>6.0</v>
      </c>
      <c r="F120" s="24">
        <f t="shared" si="1"/>
        <v>2.4</v>
      </c>
      <c r="G120" s="338">
        <v>10.0</v>
      </c>
      <c r="H120" s="359">
        <f t="shared" si="8"/>
        <v>4</v>
      </c>
      <c r="I120" s="265">
        <v>2.0</v>
      </c>
      <c r="J120" s="251">
        <v>2.0</v>
      </c>
      <c r="K120" s="674">
        <v>100.0</v>
      </c>
      <c r="L120" s="48">
        <f t="shared" si="3"/>
        <v>4</v>
      </c>
      <c r="M120" s="47">
        <f t="shared" si="4"/>
        <v>14.4</v>
      </c>
      <c r="N120" s="675">
        <f>Incentive!AE120</f>
        <v>5</v>
      </c>
      <c r="O120" s="535">
        <f t="shared" si="5"/>
        <v>19.4</v>
      </c>
      <c r="P120" s="56"/>
      <c r="Q120" s="56"/>
      <c r="R120" s="56"/>
      <c r="S120" s="56"/>
      <c r="T120" s="56"/>
      <c r="U120" s="56"/>
      <c r="V120" s="56"/>
      <c r="W120" s="56"/>
      <c r="X120" s="223"/>
      <c r="Y120" s="223"/>
    </row>
    <row r="121" ht="15.75" customHeight="1">
      <c r="A121" s="20">
        <v>107.0</v>
      </c>
      <c r="B121" s="41" t="s">
        <v>345</v>
      </c>
      <c r="C121" s="42" t="s">
        <v>346</v>
      </c>
      <c r="D121" s="43" t="s">
        <v>347</v>
      </c>
      <c r="E121" s="218">
        <v>8.0</v>
      </c>
      <c r="F121" s="24">
        <f t="shared" si="1"/>
        <v>3.2</v>
      </c>
      <c r="G121" s="338">
        <v>9.0</v>
      </c>
      <c r="H121" s="359">
        <f t="shared" si="8"/>
        <v>3.6</v>
      </c>
      <c r="I121" s="265">
        <v>2.0</v>
      </c>
      <c r="J121" s="251">
        <v>2.0</v>
      </c>
      <c r="K121" s="674">
        <v>76.0</v>
      </c>
      <c r="L121" s="48">
        <f t="shared" si="3"/>
        <v>1</v>
      </c>
      <c r="M121" s="47">
        <f t="shared" si="4"/>
        <v>11.8</v>
      </c>
      <c r="N121" s="675">
        <f>Incentive!AE121</f>
        <v>5</v>
      </c>
      <c r="O121" s="535">
        <f t="shared" si="5"/>
        <v>16.8</v>
      </c>
      <c r="P121" s="56"/>
      <c r="Q121" s="56"/>
      <c r="R121" s="56"/>
      <c r="S121" s="56"/>
      <c r="T121" s="56"/>
      <c r="U121" s="56"/>
      <c r="V121" s="56"/>
      <c r="W121" s="56"/>
      <c r="X121" s="223"/>
      <c r="Y121" s="223"/>
    </row>
    <row r="122" ht="15.75" customHeight="1">
      <c r="A122" s="48">
        <v>108.0</v>
      </c>
      <c r="B122" s="41" t="s">
        <v>348</v>
      </c>
      <c r="C122" s="42" t="s">
        <v>349</v>
      </c>
      <c r="D122" s="43" t="s">
        <v>350</v>
      </c>
      <c r="E122" s="218">
        <v>0.0</v>
      </c>
      <c r="F122" s="24">
        <f t="shared" si="1"/>
        <v>0</v>
      </c>
      <c r="G122" s="338">
        <v>10.0</v>
      </c>
      <c r="H122" s="359">
        <f t="shared" si="8"/>
        <v>4</v>
      </c>
      <c r="I122" s="265">
        <v>2.0</v>
      </c>
      <c r="J122" s="251">
        <v>2.0</v>
      </c>
      <c r="K122" s="674">
        <v>77.0</v>
      </c>
      <c r="L122" s="48">
        <f t="shared" si="3"/>
        <v>1</v>
      </c>
      <c r="M122" s="47">
        <f t="shared" si="4"/>
        <v>9</v>
      </c>
      <c r="N122" s="675">
        <f>Incentive!AE122</f>
        <v>5</v>
      </c>
      <c r="O122" s="535">
        <f t="shared" si="5"/>
        <v>14</v>
      </c>
      <c r="P122" s="56"/>
      <c r="Q122" s="56"/>
      <c r="R122" s="56"/>
      <c r="S122" s="56"/>
      <c r="T122" s="56"/>
      <c r="U122" s="56"/>
      <c r="V122" s="56"/>
      <c r="W122" s="56"/>
      <c r="X122" s="223"/>
      <c r="Y122" s="223"/>
    </row>
    <row r="123" ht="15.75" customHeight="1">
      <c r="A123" s="20">
        <v>109.0</v>
      </c>
      <c r="B123" s="41" t="s">
        <v>351</v>
      </c>
      <c r="C123" s="42" t="s">
        <v>352</v>
      </c>
      <c r="D123" s="43" t="s">
        <v>353</v>
      </c>
      <c r="E123" s="218">
        <v>5.0</v>
      </c>
      <c r="F123" s="24">
        <f t="shared" si="1"/>
        <v>2</v>
      </c>
      <c r="G123" s="338">
        <v>10.0</v>
      </c>
      <c r="H123" s="359">
        <f t="shared" si="8"/>
        <v>4</v>
      </c>
      <c r="I123" s="265">
        <v>2.0</v>
      </c>
      <c r="J123" s="251">
        <v>2.0</v>
      </c>
      <c r="K123" s="674">
        <v>79.0</v>
      </c>
      <c r="L123" s="48">
        <f t="shared" si="3"/>
        <v>1</v>
      </c>
      <c r="M123" s="47">
        <f t="shared" si="4"/>
        <v>11</v>
      </c>
      <c r="N123" s="675">
        <f>Incentive!AE123</f>
        <v>3</v>
      </c>
      <c r="O123" s="535">
        <f t="shared" si="5"/>
        <v>14</v>
      </c>
      <c r="P123" s="56"/>
      <c r="Q123" s="56"/>
      <c r="R123" s="56"/>
      <c r="S123" s="56"/>
      <c r="T123" s="56"/>
      <c r="U123" s="56"/>
      <c r="V123" s="56"/>
      <c r="W123" s="56"/>
      <c r="X123" s="223"/>
      <c r="Y123" s="223"/>
    </row>
    <row r="124" ht="15.75" customHeight="1">
      <c r="A124" s="48">
        <v>110.0</v>
      </c>
      <c r="B124" s="41" t="s">
        <v>354</v>
      </c>
      <c r="C124" s="42" t="s">
        <v>355</v>
      </c>
      <c r="D124" s="43" t="s">
        <v>356</v>
      </c>
      <c r="E124" s="218">
        <v>4.0</v>
      </c>
      <c r="F124" s="24">
        <f t="shared" si="1"/>
        <v>1.6</v>
      </c>
      <c r="G124" s="338">
        <v>11.0</v>
      </c>
      <c r="H124" s="359">
        <f t="shared" si="8"/>
        <v>4.4</v>
      </c>
      <c r="I124" s="265">
        <v>2.0</v>
      </c>
      <c r="J124" s="251">
        <v>2.0</v>
      </c>
      <c r="K124" s="674">
        <v>77.0</v>
      </c>
      <c r="L124" s="48">
        <f t="shared" si="3"/>
        <v>1</v>
      </c>
      <c r="M124" s="47">
        <f t="shared" si="4"/>
        <v>11</v>
      </c>
      <c r="N124" s="675">
        <f>Incentive!AE124</f>
        <v>4</v>
      </c>
      <c r="O124" s="535">
        <f t="shared" si="5"/>
        <v>15</v>
      </c>
      <c r="P124" s="56"/>
      <c r="Q124" s="56"/>
      <c r="R124" s="56"/>
      <c r="S124" s="56"/>
      <c r="T124" s="56"/>
      <c r="U124" s="56"/>
      <c r="V124" s="56"/>
      <c r="W124" s="56"/>
      <c r="X124" s="223"/>
      <c r="Y124" s="223"/>
    </row>
    <row r="125" ht="15.75" customHeight="1">
      <c r="A125" s="20">
        <v>111.0</v>
      </c>
      <c r="B125" s="41" t="s">
        <v>357</v>
      </c>
      <c r="C125" s="42" t="s">
        <v>358</v>
      </c>
      <c r="D125" s="43" t="s">
        <v>359</v>
      </c>
      <c r="E125" s="218">
        <v>5.0</v>
      </c>
      <c r="F125" s="24">
        <f t="shared" si="1"/>
        <v>2</v>
      </c>
      <c r="G125" s="338">
        <v>12.0</v>
      </c>
      <c r="H125" s="359">
        <f t="shared" si="8"/>
        <v>4.8</v>
      </c>
      <c r="I125" s="265">
        <v>2.0</v>
      </c>
      <c r="J125" s="251">
        <v>2.0</v>
      </c>
      <c r="K125" s="674">
        <v>79.0</v>
      </c>
      <c r="L125" s="48">
        <f t="shared" si="3"/>
        <v>1</v>
      </c>
      <c r="M125" s="47">
        <f t="shared" si="4"/>
        <v>11.8</v>
      </c>
      <c r="N125" s="675">
        <f>Incentive!AE125</f>
        <v>4</v>
      </c>
      <c r="O125" s="535">
        <f t="shared" si="5"/>
        <v>15.8</v>
      </c>
      <c r="P125" s="56"/>
      <c r="Q125" s="56"/>
      <c r="R125" s="56"/>
      <c r="S125" s="56"/>
      <c r="T125" s="56"/>
      <c r="U125" s="56"/>
      <c r="V125" s="56"/>
      <c r="W125" s="56"/>
      <c r="X125" s="223"/>
      <c r="Y125" s="223"/>
    </row>
    <row r="126" ht="15.75" customHeight="1">
      <c r="A126" s="48">
        <v>112.0</v>
      </c>
      <c r="B126" s="41" t="s">
        <v>360</v>
      </c>
      <c r="C126" s="42" t="s">
        <v>361</v>
      </c>
      <c r="D126" s="43" t="s">
        <v>362</v>
      </c>
      <c r="E126" s="218">
        <v>5.0</v>
      </c>
      <c r="F126" s="24">
        <f t="shared" si="1"/>
        <v>2</v>
      </c>
      <c r="G126" s="338">
        <v>12.0</v>
      </c>
      <c r="H126" s="359">
        <f t="shared" si="8"/>
        <v>4.8</v>
      </c>
      <c r="I126" s="265">
        <v>2.0</v>
      </c>
      <c r="J126" s="251">
        <v>2.0</v>
      </c>
      <c r="K126" s="674">
        <v>77.0</v>
      </c>
      <c r="L126" s="48">
        <f t="shared" si="3"/>
        <v>1</v>
      </c>
      <c r="M126" s="47">
        <f t="shared" si="4"/>
        <v>11.8</v>
      </c>
      <c r="N126" s="675">
        <f>Incentive!AE126</f>
        <v>2</v>
      </c>
      <c r="O126" s="535">
        <f t="shared" si="5"/>
        <v>13.8</v>
      </c>
      <c r="P126" s="56"/>
      <c r="Q126" s="56"/>
      <c r="R126" s="56"/>
      <c r="S126" s="56"/>
      <c r="T126" s="56"/>
      <c r="U126" s="56"/>
      <c r="V126" s="56"/>
      <c r="W126" s="56"/>
      <c r="X126" s="223"/>
      <c r="Y126" s="223"/>
    </row>
    <row r="127" ht="15.75" customHeight="1">
      <c r="A127" s="20">
        <v>113.0</v>
      </c>
      <c r="B127" s="41" t="s">
        <v>363</v>
      </c>
      <c r="C127" s="42" t="s">
        <v>364</v>
      </c>
      <c r="D127" s="43" t="s">
        <v>365</v>
      </c>
      <c r="E127" s="218">
        <v>4.0</v>
      </c>
      <c r="F127" s="24">
        <f t="shared" si="1"/>
        <v>1.6</v>
      </c>
      <c r="G127" s="338">
        <v>10.0</v>
      </c>
      <c r="H127" s="359">
        <f t="shared" si="8"/>
        <v>4</v>
      </c>
      <c r="I127" s="265">
        <v>2.0</v>
      </c>
      <c r="J127" s="251">
        <v>2.0</v>
      </c>
      <c r="K127" s="674">
        <v>76.0</v>
      </c>
      <c r="L127" s="48">
        <f t="shared" si="3"/>
        <v>1</v>
      </c>
      <c r="M127" s="47">
        <f t="shared" si="4"/>
        <v>10.6</v>
      </c>
      <c r="N127" s="675">
        <f>Incentive!AE127</f>
        <v>5</v>
      </c>
      <c r="O127" s="535">
        <f t="shared" si="5"/>
        <v>15.6</v>
      </c>
      <c r="P127" s="56"/>
      <c r="Q127" s="56"/>
      <c r="R127" s="56"/>
      <c r="S127" s="56"/>
      <c r="T127" s="56"/>
      <c r="U127" s="56"/>
      <c r="V127" s="56"/>
      <c r="W127" s="56"/>
      <c r="X127" s="223"/>
      <c r="Y127" s="223"/>
    </row>
    <row r="128" ht="15.75" customHeight="1">
      <c r="A128" s="48">
        <v>114.0</v>
      </c>
      <c r="B128" s="41" t="s">
        <v>366</v>
      </c>
      <c r="C128" s="42" t="s">
        <v>367</v>
      </c>
      <c r="D128" s="43" t="s">
        <v>368</v>
      </c>
      <c r="E128" s="218">
        <v>5.0</v>
      </c>
      <c r="F128" s="24">
        <f t="shared" si="1"/>
        <v>2</v>
      </c>
      <c r="G128" s="338">
        <v>10.0</v>
      </c>
      <c r="H128" s="359">
        <f t="shared" si="8"/>
        <v>4</v>
      </c>
      <c r="I128" s="265">
        <v>2.0</v>
      </c>
      <c r="J128" s="251">
        <v>2.0</v>
      </c>
      <c r="K128" s="674">
        <v>78.0</v>
      </c>
      <c r="L128" s="48">
        <f t="shared" si="3"/>
        <v>1</v>
      </c>
      <c r="M128" s="47">
        <f t="shared" si="4"/>
        <v>11</v>
      </c>
      <c r="N128" s="675">
        <f>Incentive!AE128</f>
        <v>3</v>
      </c>
      <c r="O128" s="535">
        <f t="shared" si="5"/>
        <v>14</v>
      </c>
      <c r="P128" s="56"/>
      <c r="Q128" s="56"/>
      <c r="R128" s="56"/>
      <c r="S128" s="56"/>
      <c r="T128" s="56"/>
      <c r="U128" s="56"/>
      <c r="V128" s="56"/>
      <c r="W128" s="56"/>
      <c r="X128" s="223"/>
      <c r="Y128" s="223"/>
    </row>
    <row r="129" ht="15.75" customHeight="1">
      <c r="A129" s="20">
        <v>115.0</v>
      </c>
      <c r="B129" s="41" t="s">
        <v>369</v>
      </c>
      <c r="C129" s="42" t="s">
        <v>370</v>
      </c>
      <c r="D129" s="43" t="s">
        <v>371</v>
      </c>
      <c r="E129" s="218">
        <v>6.0</v>
      </c>
      <c r="F129" s="24">
        <f t="shared" si="1"/>
        <v>2.4</v>
      </c>
      <c r="G129" s="338">
        <v>10.0</v>
      </c>
      <c r="H129" s="359">
        <f t="shared" si="8"/>
        <v>4</v>
      </c>
      <c r="I129" s="265">
        <v>2.0</v>
      </c>
      <c r="J129" s="251">
        <v>2.0</v>
      </c>
      <c r="K129" s="674">
        <v>79.0</v>
      </c>
      <c r="L129" s="48">
        <f t="shared" si="3"/>
        <v>1</v>
      </c>
      <c r="M129" s="47">
        <f t="shared" si="4"/>
        <v>11.4</v>
      </c>
      <c r="N129" s="675">
        <f>Incentive!AE129</f>
        <v>3</v>
      </c>
      <c r="O129" s="535">
        <f t="shared" si="5"/>
        <v>14.4</v>
      </c>
      <c r="P129" s="56"/>
      <c r="Q129" s="56"/>
      <c r="R129" s="56"/>
      <c r="S129" s="56"/>
      <c r="T129" s="56"/>
      <c r="U129" s="56"/>
      <c r="V129" s="56"/>
      <c r="W129" s="56"/>
      <c r="X129" s="223"/>
      <c r="Y129" s="223"/>
    </row>
    <row r="130" ht="15.75" customHeight="1">
      <c r="A130" s="48">
        <v>116.0</v>
      </c>
      <c r="B130" s="41" t="s">
        <v>372</v>
      </c>
      <c r="C130" s="42" t="s">
        <v>373</v>
      </c>
      <c r="D130" s="43" t="s">
        <v>374</v>
      </c>
      <c r="E130" s="218">
        <v>5.0</v>
      </c>
      <c r="F130" s="24">
        <f t="shared" si="1"/>
        <v>2</v>
      </c>
      <c r="G130" s="338">
        <v>9.0</v>
      </c>
      <c r="H130" s="359">
        <f t="shared" si="8"/>
        <v>3.6</v>
      </c>
      <c r="I130" s="265">
        <v>2.0</v>
      </c>
      <c r="J130" s="251">
        <v>2.0</v>
      </c>
      <c r="K130" s="674">
        <v>77.0</v>
      </c>
      <c r="L130" s="48">
        <f t="shared" si="3"/>
        <v>1</v>
      </c>
      <c r="M130" s="47">
        <f t="shared" si="4"/>
        <v>10.6</v>
      </c>
      <c r="N130" s="675">
        <f>Incentive!AE130</f>
        <v>4</v>
      </c>
      <c r="O130" s="535">
        <f t="shared" si="5"/>
        <v>14.6</v>
      </c>
      <c r="P130" s="56"/>
      <c r="Q130" s="56"/>
      <c r="R130" s="56"/>
      <c r="S130" s="56"/>
      <c r="T130" s="56"/>
      <c r="U130" s="56"/>
      <c r="V130" s="56"/>
      <c r="W130" s="56"/>
      <c r="X130" s="223"/>
      <c r="Y130" s="223"/>
    </row>
    <row r="131" ht="15.75" customHeight="1">
      <c r="A131" s="20">
        <v>117.0</v>
      </c>
      <c r="B131" s="41" t="s">
        <v>375</v>
      </c>
      <c r="C131" s="42" t="s">
        <v>376</v>
      </c>
      <c r="D131" s="43" t="s">
        <v>377</v>
      </c>
      <c r="E131" s="218">
        <v>6.0</v>
      </c>
      <c r="F131" s="24">
        <f t="shared" si="1"/>
        <v>2.4</v>
      </c>
      <c r="G131" s="338">
        <v>10.0</v>
      </c>
      <c r="H131" s="359">
        <f t="shared" si="8"/>
        <v>4</v>
      </c>
      <c r="I131" s="265">
        <v>2.0</v>
      </c>
      <c r="J131" s="251">
        <v>2.0</v>
      </c>
      <c r="K131" s="674">
        <v>76.0</v>
      </c>
      <c r="L131" s="48">
        <f t="shared" si="3"/>
        <v>1</v>
      </c>
      <c r="M131" s="47">
        <f t="shared" si="4"/>
        <v>11.4</v>
      </c>
      <c r="N131" s="675">
        <f>Incentive!AE131</f>
        <v>1</v>
      </c>
      <c r="O131" s="535">
        <f t="shared" si="5"/>
        <v>12.4</v>
      </c>
      <c r="P131" s="56"/>
      <c r="Q131" s="56"/>
      <c r="R131" s="56"/>
      <c r="S131" s="56"/>
      <c r="T131" s="56"/>
      <c r="U131" s="56"/>
      <c r="V131" s="56"/>
      <c r="W131" s="56"/>
      <c r="X131" s="223"/>
      <c r="Y131" s="223"/>
    </row>
    <row r="132" ht="15.75" customHeight="1">
      <c r="A132" s="48">
        <v>118.0</v>
      </c>
      <c r="B132" s="41" t="s">
        <v>378</v>
      </c>
      <c r="C132" s="42" t="s">
        <v>379</v>
      </c>
      <c r="D132" s="43" t="s">
        <v>380</v>
      </c>
      <c r="E132" s="218">
        <v>6.0</v>
      </c>
      <c r="F132" s="24">
        <f t="shared" si="1"/>
        <v>2.4</v>
      </c>
      <c r="G132" s="338">
        <v>10.0</v>
      </c>
      <c r="H132" s="359">
        <f t="shared" si="8"/>
        <v>4</v>
      </c>
      <c r="I132" s="265">
        <v>2.0</v>
      </c>
      <c r="J132" s="251">
        <v>2.0</v>
      </c>
      <c r="K132" s="674">
        <v>77.0</v>
      </c>
      <c r="L132" s="48">
        <f t="shared" si="3"/>
        <v>1</v>
      </c>
      <c r="M132" s="47">
        <f t="shared" si="4"/>
        <v>11.4</v>
      </c>
      <c r="N132" s="675">
        <f>Incentive!AE132</f>
        <v>2</v>
      </c>
      <c r="O132" s="535">
        <f t="shared" si="5"/>
        <v>13.4</v>
      </c>
      <c r="P132" s="56"/>
      <c r="Q132" s="56"/>
      <c r="R132" s="56"/>
      <c r="S132" s="56"/>
      <c r="T132" s="56"/>
      <c r="U132" s="56"/>
      <c r="V132" s="56"/>
      <c r="W132" s="56"/>
      <c r="X132" s="223"/>
      <c r="Y132" s="223"/>
    </row>
    <row r="133" ht="15.75" customHeight="1">
      <c r="A133" s="20">
        <v>119.0</v>
      </c>
      <c r="B133" s="41" t="s">
        <v>381</v>
      </c>
      <c r="C133" s="42" t="s">
        <v>382</v>
      </c>
      <c r="D133" s="43" t="s">
        <v>383</v>
      </c>
      <c r="E133" s="218">
        <v>6.0</v>
      </c>
      <c r="F133" s="24">
        <f t="shared" si="1"/>
        <v>2.4</v>
      </c>
      <c r="G133" s="338">
        <v>10.0</v>
      </c>
      <c r="H133" s="359">
        <f t="shared" si="8"/>
        <v>4</v>
      </c>
      <c r="I133" s="265">
        <v>2.0</v>
      </c>
      <c r="J133" s="251">
        <v>2.0</v>
      </c>
      <c r="K133" s="674">
        <v>79.0</v>
      </c>
      <c r="L133" s="48">
        <f t="shared" si="3"/>
        <v>1</v>
      </c>
      <c r="M133" s="47">
        <f t="shared" si="4"/>
        <v>11.4</v>
      </c>
      <c r="N133" s="675">
        <f>Incentive!AE133</f>
        <v>1</v>
      </c>
      <c r="O133" s="535">
        <f t="shared" si="5"/>
        <v>12.4</v>
      </c>
      <c r="P133" s="56"/>
      <c r="Q133" s="56"/>
      <c r="R133" s="56"/>
      <c r="S133" s="56"/>
      <c r="T133" s="56"/>
      <c r="U133" s="56"/>
      <c r="V133" s="56"/>
      <c r="W133" s="56"/>
      <c r="X133" s="223"/>
      <c r="Y133" s="223"/>
    </row>
    <row r="134" ht="15.75" customHeight="1">
      <c r="A134" s="48">
        <v>120.0</v>
      </c>
      <c r="B134" s="41" t="s">
        <v>384</v>
      </c>
      <c r="C134" s="42" t="s">
        <v>385</v>
      </c>
      <c r="D134" s="43" t="s">
        <v>386</v>
      </c>
      <c r="E134" s="218">
        <v>6.0</v>
      </c>
      <c r="F134" s="24">
        <f t="shared" si="1"/>
        <v>2.4</v>
      </c>
      <c r="G134" s="338">
        <v>8.0</v>
      </c>
      <c r="H134" s="359">
        <f t="shared" si="8"/>
        <v>3.2</v>
      </c>
      <c r="I134" s="265">
        <v>2.0</v>
      </c>
      <c r="J134" s="251">
        <v>2.0</v>
      </c>
      <c r="K134" s="674">
        <v>78.0</v>
      </c>
      <c r="L134" s="48">
        <f t="shared" si="3"/>
        <v>1</v>
      </c>
      <c r="M134" s="47">
        <f t="shared" si="4"/>
        <v>10.6</v>
      </c>
      <c r="N134" s="675" t="str">
        <f>Incentive!AE134</f>
        <v/>
      </c>
      <c r="O134" s="535">
        <f t="shared" si="5"/>
        <v>10.6</v>
      </c>
      <c r="P134" s="56"/>
      <c r="Q134" s="56"/>
      <c r="R134" s="56"/>
      <c r="S134" s="56"/>
      <c r="T134" s="56"/>
      <c r="U134" s="56"/>
      <c r="V134" s="56"/>
      <c r="W134" s="56"/>
      <c r="X134" s="223"/>
      <c r="Y134" s="223"/>
    </row>
    <row r="135" ht="15.75" customHeight="1">
      <c r="A135" s="20">
        <v>121.0</v>
      </c>
      <c r="B135" s="41" t="s">
        <v>387</v>
      </c>
      <c r="C135" s="42" t="s">
        <v>388</v>
      </c>
      <c r="D135" s="43" t="s">
        <v>389</v>
      </c>
      <c r="E135" s="218">
        <v>5.0</v>
      </c>
      <c r="F135" s="24">
        <f t="shared" si="1"/>
        <v>2</v>
      </c>
      <c r="G135" s="338">
        <v>10.0</v>
      </c>
      <c r="H135" s="359">
        <f t="shared" si="8"/>
        <v>4</v>
      </c>
      <c r="I135" s="265">
        <v>2.0</v>
      </c>
      <c r="J135" s="251">
        <v>2.0</v>
      </c>
      <c r="K135" s="674">
        <v>76.0</v>
      </c>
      <c r="L135" s="48">
        <f t="shared" si="3"/>
        <v>1</v>
      </c>
      <c r="M135" s="47">
        <f t="shared" si="4"/>
        <v>11</v>
      </c>
      <c r="N135" s="675">
        <f>Incentive!AE135</f>
        <v>3</v>
      </c>
      <c r="O135" s="535">
        <f t="shared" si="5"/>
        <v>14</v>
      </c>
      <c r="P135" s="56"/>
      <c r="Q135" s="56"/>
      <c r="R135" s="56"/>
      <c r="S135" s="56"/>
      <c r="T135" s="56"/>
      <c r="U135" s="56"/>
      <c r="V135" s="56"/>
      <c r="W135" s="56"/>
      <c r="X135" s="223"/>
      <c r="Y135" s="223"/>
    </row>
    <row r="136" ht="15.75" customHeight="1">
      <c r="A136" s="48">
        <v>122.0</v>
      </c>
      <c r="B136" s="41" t="s">
        <v>390</v>
      </c>
      <c r="C136" s="42" t="s">
        <v>391</v>
      </c>
      <c r="D136" s="43" t="s">
        <v>392</v>
      </c>
      <c r="E136" s="218">
        <v>5.0</v>
      </c>
      <c r="F136" s="24">
        <f t="shared" si="1"/>
        <v>2</v>
      </c>
      <c r="G136" s="338">
        <v>10.0</v>
      </c>
      <c r="H136" s="359">
        <f t="shared" si="8"/>
        <v>4</v>
      </c>
      <c r="I136" s="265">
        <v>2.0</v>
      </c>
      <c r="J136" s="251">
        <v>2.0</v>
      </c>
      <c r="K136" s="674">
        <v>77.0</v>
      </c>
      <c r="L136" s="48">
        <f t="shared" si="3"/>
        <v>1</v>
      </c>
      <c r="M136" s="47">
        <f t="shared" si="4"/>
        <v>11</v>
      </c>
      <c r="N136" s="675">
        <f>Incentive!AE136</f>
        <v>1</v>
      </c>
      <c r="O136" s="535">
        <f t="shared" si="5"/>
        <v>12</v>
      </c>
      <c r="P136" s="56"/>
      <c r="Q136" s="56"/>
      <c r="R136" s="56"/>
      <c r="S136" s="56"/>
      <c r="T136" s="56"/>
      <c r="U136" s="56"/>
      <c r="V136" s="56"/>
      <c r="W136" s="56"/>
      <c r="X136" s="223"/>
      <c r="Y136" s="223"/>
    </row>
    <row r="137" ht="15.75" customHeight="1">
      <c r="A137" s="20">
        <v>123.0</v>
      </c>
      <c r="B137" s="41" t="s">
        <v>393</v>
      </c>
      <c r="C137" s="42" t="s">
        <v>394</v>
      </c>
      <c r="D137" s="43" t="s">
        <v>395</v>
      </c>
      <c r="E137" s="218">
        <v>3.0</v>
      </c>
      <c r="F137" s="24">
        <f t="shared" si="1"/>
        <v>1.2</v>
      </c>
      <c r="G137" s="338">
        <v>8.0</v>
      </c>
      <c r="H137" s="359">
        <f t="shared" si="8"/>
        <v>3.2</v>
      </c>
      <c r="I137" s="265">
        <v>2.0</v>
      </c>
      <c r="J137" s="251">
        <v>2.0</v>
      </c>
      <c r="K137" s="674">
        <v>100.0</v>
      </c>
      <c r="L137" s="48">
        <f t="shared" si="3"/>
        <v>4</v>
      </c>
      <c r="M137" s="47">
        <f t="shared" si="4"/>
        <v>12.4</v>
      </c>
      <c r="N137" s="675">
        <f>Incentive!AE137</f>
        <v>3</v>
      </c>
      <c r="O137" s="535">
        <f t="shared" si="5"/>
        <v>15.4</v>
      </c>
      <c r="P137" s="56"/>
      <c r="Q137" s="56"/>
      <c r="R137" s="56"/>
      <c r="S137" s="56"/>
      <c r="T137" s="56"/>
      <c r="U137" s="56"/>
      <c r="V137" s="56"/>
      <c r="W137" s="56"/>
      <c r="X137" s="223"/>
      <c r="Y137" s="223"/>
    </row>
    <row r="138" ht="15.75" customHeight="1">
      <c r="A138" s="48">
        <v>124.0</v>
      </c>
      <c r="B138" s="41" t="s">
        <v>396</v>
      </c>
      <c r="C138" s="42" t="s">
        <v>397</v>
      </c>
      <c r="D138" s="43" t="s">
        <v>398</v>
      </c>
      <c r="E138" s="218">
        <v>3.0</v>
      </c>
      <c r="F138" s="24">
        <f t="shared" si="1"/>
        <v>1.2</v>
      </c>
      <c r="G138" s="338">
        <v>9.0</v>
      </c>
      <c r="H138" s="359">
        <f t="shared" si="8"/>
        <v>3.6</v>
      </c>
      <c r="I138" s="265">
        <v>2.0</v>
      </c>
      <c r="J138" s="251">
        <v>2.0</v>
      </c>
      <c r="K138" s="674">
        <v>77.0</v>
      </c>
      <c r="L138" s="48">
        <f t="shared" si="3"/>
        <v>1</v>
      </c>
      <c r="M138" s="47">
        <f t="shared" si="4"/>
        <v>9.8</v>
      </c>
      <c r="N138" s="675">
        <f>Incentive!AE138</f>
        <v>1</v>
      </c>
      <c r="O138" s="535">
        <f t="shared" si="5"/>
        <v>10.8</v>
      </c>
      <c r="P138" s="56"/>
      <c r="Q138" s="56"/>
      <c r="R138" s="56"/>
      <c r="S138" s="56"/>
      <c r="T138" s="56"/>
      <c r="U138" s="56"/>
      <c r="V138" s="56"/>
      <c r="W138" s="56"/>
      <c r="X138" s="223"/>
      <c r="Y138" s="223"/>
    </row>
    <row r="139" ht="15.75" customHeight="1">
      <c r="A139" s="20">
        <v>125.0</v>
      </c>
      <c r="B139" s="41" t="s">
        <v>399</v>
      </c>
      <c r="C139" s="42" t="s">
        <v>400</v>
      </c>
      <c r="D139" s="43" t="s">
        <v>401</v>
      </c>
      <c r="E139" s="218">
        <v>5.0</v>
      </c>
      <c r="F139" s="24">
        <f t="shared" si="1"/>
        <v>2</v>
      </c>
      <c r="G139" s="338">
        <v>9.0</v>
      </c>
      <c r="H139" s="359">
        <f t="shared" si="8"/>
        <v>3.6</v>
      </c>
      <c r="I139" s="265">
        <v>2.0</v>
      </c>
      <c r="J139" s="251">
        <v>2.0</v>
      </c>
      <c r="K139" s="674">
        <v>76.0</v>
      </c>
      <c r="L139" s="48">
        <f t="shared" si="3"/>
        <v>1</v>
      </c>
      <c r="M139" s="47">
        <f t="shared" si="4"/>
        <v>10.6</v>
      </c>
      <c r="N139" s="675">
        <f>Incentive!AE139</f>
        <v>5</v>
      </c>
      <c r="O139" s="535">
        <f t="shared" si="5"/>
        <v>15.6</v>
      </c>
      <c r="P139" s="56"/>
      <c r="Q139" s="56"/>
      <c r="R139" s="56"/>
      <c r="S139" s="56"/>
      <c r="T139" s="56"/>
      <c r="U139" s="56"/>
      <c r="V139" s="56"/>
      <c r="W139" s="56"/>
      <c r="X139" s="223"/>
      <c r="Y139" s="223"/>
    </row>
    <row r="140" ht="15.75" customHeight="1">
      <c r="A140" s="48">
        <v>126.0</v>
      </c>
      <c r="B140" s="41" t="s">
        <v>402</v>
      </c>
      <c r="C140" s="42" t="s">
        <v>403</v>
      </c>
      <c r="D140" s="43" t="s">
        <v>404</v>
      </c>
      <c r="E140" s="218">
        <v>7.0</v>
      </c>
      <c r="F140" s="24">
        <f t="shared" si="1"/>
        <v>2.8</v>
      </c>
      <c r="G140" s="338">
        <v>10.0</v>
      </c>
      <c r="H140" s="359">
        <f t="shared" si="8"/>
        <v>4</v>
      </c>
      <c r="I140" s="265">
        <v>2.0</v>
      </c>
      <c r="J140" s="251">
        <v>2.0</v>
      </c>
      <c r="K140" s="674">
        <v>77.0</v>
      </c>
      <c r="L140" s="48">
        <f t="shared" si="3"/>
        <v>1</v>
      </c>
      <c r="M140" s="47">
        <f t="shared" si="4"/>
        <v>11.8</v>
      </c>
      <c r="N140" s="675">
        <f>Incentive!AE140</f>
        <v>1</v>
      </c>
      <c r="O140" s="535">
        <f t="shared" si="5"/>
        <v>12.8</v>
      </c>
      <c r="P140" s="56"/>
      <c r="Q140" s="56"/>
      <c r="R140" s="56"/>
      <c r="S140" s="56"/>
      <c r="T140" s="56"/>
      <c r="U140" s="56"/>
      <c r="V140" s="56"/>
      <c r="W140" s="56"/>
      <c r="X140" s="223"/>
      <c r="Y140" s="223"/>
    </row>
    <row r="141" ht="15.75" customHeight="1">
      <c r="A141" s="20">
        <v>127.0</v>
      </c>
      <c r="B141" s="41" t="s">
        <v>405</v>
      </c>
      <c r="C141" s="42" t="s">
        <v>406</v>
      </c>
      <c r="D141" s="43" t="s">
        <v>407</v>
      </c>
      <c r="E141" s="218">
        <v>5.0</v>
      </c>
      <c r="F141" s="24">
        <f t="shared" si="1"/>
        <v>2</v>
      </c>
      <c r="G141" s="338">
        <v>6.0</v>
      </c>
      <c r="H141" s="359">
        <f t="shared" si="8"/>
        <v>2.4</v>
      </c>
      <c r="I141" s="265">
        <v>2.0</v>
      </c>
      <c r="J141" s="251">
        <v>2.0</v>
      </c>
      <c r="K141" s="674">
        <v>79.0</v>
      </c>
      <c r="L141" s="48">
        <f t="shared" si="3"/>
        <v>1</v>
      </c>
      <c r="M141" s="47">
        <f t="shared" si="4"/>
        <v>9.4</v>
      </c>
      <c r="N141" s="675">
        <f>Incentive!AE141</f>
        <v>4</v>
      </c>
      <c r="O141" s="535">
        <f t="shared" si="5"/>
        <v>13.4</v>
      </c>
      <c r="P141" s="56"/>
      <c r="Q141" s="56"/>
      <c r="R141" s="56"/>
      <c r="S141" s="56"/>
      <c r="T141" s="56"/>
      <c r="U141" s="56"/>
      <c r="V141" s="56"/>
      <c r="W141" s="56"/>
      <c r="X141" s="223"/>
      <c r="Y141" s="223"/>
    </row>
    <row r="142" ht="15.75" customHeight="1">
      <c r="A142" s="48">
        <v>128.0</v>
      </c>
      <c r="B142" s="41" t="s">
        <v>408</v>
      </c>
      <c r="C142" s="42" t="s">
        <v>409</v>
      </c>
      <c r="D142" s="43" t="s">
        <v>410</v>
      </c>
      <c r="E142" s="218">
        <v>8.0</v>
      </c>
      <c r="F142" s="24">
        <f t="shared" si="1"/>
        <v>3.2</v>
      </c>
      <c r="G142" s="338">
        <v>11.0</v>
      </c>
      <c r="H142" s="359">
        <f t="shared" si="8"/>
        <v>4.4</v>
      </c>
      <c r="I142" s="265">
        <v>2.0</v>
      </c>
      <c r="J142" s="251">
        <v>2.0</v>
      </c>
      <c r="K142" s="674">
        <v>77.0</v>
      </c>
      <c r="L142" s="48">
        <f t="shared" si="3"/>
        <v>1</v>
      </c>
      <c r="M142" s="47">
        <f t="shared" si="4"/>
        <v>12.6</v>
      </c>
      <c r="N142" s="675">
        <f>Incentive!AE142</f>
        <v>1</v>
      </c>
      <c r="O142" s="535">
        <f t="shared" si="5"/>
        <v>13.6</v>
      </c>
      <c r="P142" s="56"/>
      <c r="Q142" s="56"/>
      <c r="R142" s="56"/>
      <c r="S142" s="56"/>
      <c r="T142" s="56"/>
      <c r="U142" s="56"/>
      <c r="V142" s="56"/>
      <c r="W142" s="56"/>
      <c r="X142" s="223"/>
      <c r="Y142" s="223"/>
    </row>
    <row r="143" ht="15.75" customHeight="1">
      <c r="A143" s="20">
        <v>129.0</v>
      </c>
      <c r="B143" s="41" t="s">
        <v>411</v>
      </c>
      <c r="C143" s="42" t="s">
        <v>412</v>
      </c>
      <c r="D143" s="43" t="s">
        <v>413</v>
      </c>
      <c r="E143" s="218">
        <v>8.0</v>
      </c>
      <c r="F143" s="24">
        <f t="shared" si="1"/>
        <v>3.2</v>
      </c>
      <c r="G143" s="338">
        <v>11.0</v>
      </c>
      <c r="H143" s="359">
        <f t="shared" si="8"/>
        <v>4.4</v>
      </c>
      <c r="I143" s="265">
        <v>2.0</v>
      </c>
      <c r="J143" s="251">
        <v>2.0</v>
      </c>
      <c r="K143" s="674">
        <v>78.0</v>
      </c>
      <c r="L143" s="48">
        <f t="shared" si="3"/>
        <v>1</v>
      </c>
      <c r="M143" s="47">
        <f t="shared" si="4"/>
        <v>12.6</v>
      </c>
      <c r="N143" s="675">
        <f>Incentive!AE143</f>
        <v>2</v>
      </c>
      <c r="O143" s="535">
        <f t="shared" si="5"/>
        <v>14.6</v>
      </c>
      <c r="P143" s="56"/>
      <c r="Q143" s="56"/>
      <c r="R143" s="56"/>
      <c r="S143" s="56"/>
      <c r="T143" s="56"/>
      <c r="U143" s="56"/>
      <c r="V143" s="56"/>
      <c r="W143" s="56"/>
      <c r="X143" s="223"/>
      <c r="Y143" s="223"/>
    </row>
    <row r="144" ht="15.75" customHeight="1">
      <c r="A144" s="48">
        <v>130.0</v>
      </c>
      <c r="B144" s="41" t="s">
        <v>414</v>
      </c>
      <c r="C144" s="42" t="s">
        <v>415</v>
      </c>
      <c r="D144" s="43" t="s">
        <v>416</v>
      </c>
      <c r="E144" s="218">
        <v>3.0</v>
      </c>
      <c r="F144" s="24">
        <f t="shared" si="1"/>
        <v>1.2</v>
      </c>
      <c r="G144" s="338">
        <v>8.0</v>
      </c>
      <c r="H144" s="359">
        <f t="shared" si="8"/>
        <v>3.2</v>
      </c>
      <c r="I144" s="265">
        <v>2.0</v>
      </c>
      <c r="J144" s="251">
        <v>2.0</v>
      </c>
      <c r="K144" s="674">
        <v>76.0</v>
      </c>
      <c r="L144" s="48">
        <f t="shared" si="3"/>
        <v>1</v>
      </c>
      <c r="M144" s="47">
        <f t="shared" si="4"/>
        <v>9.4</v>
      </c>
      <c r="N144" s="675">
        <f>Incentive!AE144</f>
        <v>2</v>
      </c>
      <c r="O144" s="535">
        <f t="shared" si="5"/>
        <v>11.4</v>
      </c>
      <c r="P144" s="56"/>
      <c r="Q144" s="56"/>
      <c r="R144" s="56"/>
      <c r="S144" s="56"/>
      <c r="T144" s="56"/>
      <c r="U144" s="56"/>
      <c r="V144" s="56"/>
      <c r="W144" s="56"/>
      <c r="X144" s="223"/>
      <c r="Y144" s="223"/>
    </row>
    <row r="145" ht="15.75" customHeight="1">
      <c r="A145" s="20">
        <v>131.0</v>
      </c>
      <c r="B145" s="41" t="s">
        <v>417</v>
      </c>
      <c r="C145" s="42" t="s">
        <v>418</v>
      </c>
      <c r="D145" s="43" t="s">
        <v>419</v>
      </c>
      <c r="E145" s="218">
        <v>6.0</v>
      </c>
      <c r="F145" s="24">
        <f t="shared" si="1"/>
        <v>2.4</v>
      </c>
      <c r="G145" s="338">
        <v>9.0</v>
      </c>
      <c r="H145" s="359">
        <f t="shared" si="8"/>
        <v>3.6</v>
      </c>
      <c r="I145" s="265">
        <v>2.0</v>
      </c>
      <c r="J145" s="251">
        <v>2.0</v>
      </c>
      <c r="K145" s="674">
        <v>77.0</v>
      </c>
      <c r="L145" s="48">
        <f t="shared" si="3"/>
        <v>1</v>
      </c>
      <c r="M145" s="47">
        <f t="shared" si="4"/>
        <v>11</v>
      </c>
      <c r="N145" s="675">
        <f>Incentive!AE145</f>
        <v>5</v>
      </c>
      <c r="O145" s="535">
        <f t="shared" si="5"/>
        <v>16</v>
      </c>
      <c r="P145" s="56"/>
      <c r="Q145" s="56"/>
      <c r="R145" s="56"/>
      <c r="S145" s="56"/>
      <c r="T145" s="56"/>
      <c r="U145" s="56"/>
      <c r="V145" s="56"/>
      <c r="W145" s="56"/>
      <c r="X145" s="223"/>
      <c r="Y145" s="223"/>
    </row>
    <row r="146" ht="15.75" customHeight="1">
      <c r="A146" s="48">
        <v>132.0</v>
      </c>
      <c r="B146" s="41" t="s">
        <v>420</v>
      </c>
      <c r="C146" s="42" t="s">
        <v>421</v>
      </c>
      <c r="D146" s="43" t="s">
        <v>422</v>
      </c>
      <c r="E146" s="218">
        <v>5.0</v>
      </c>
      <c r="F146" s="24">
        <f t="shared" si="1"/>
        <v>2</v>
      </c>
      <c r="G146" s="338">
        <v>8.0</v>
      </c>
      <c r="H146" s="359">
        <f t="shared" si="8"/>
        <v>3.2</v>
      </c>
      <c r="I146" s="265">
        <v>2.0</v>
      </c>
      <c r="J146" s="251">
        <v>2.0</v>
      </c>
      <c r="K146" s="674">
        <v>76.0</v>
      </c>
      <c r="L146" s="48">
        <f t="shared" si="3"/>
        <v>1</v>
      </c>
      <c r="M146" s="47">
        <f t="shared" si="4"/>
        <v>10.2</v>
      </c>
      <c r="N146" s="675">
        <f>Incentive!AE146</f>
        <v>5</v>
      </c>
      <c r="O146" s="535">
        <f t="shared" si="5"/>
        <v>15.2</v>
      </c>
      <c r="P146" s="56"/>
      <c r="Q146" s="56"/>
      <c r="R146" s="56"/>
      <c r="S146" s="56"/>
      <c r="T146" s="56"/>
      <c r="U146" s="56"/>
      <c r="V146" s="56"/>
      <c r="W146" s="56"/>
      <c r="X146" s="223"/>
      <c r="Y146" s="223"/>
    </row>
    <row r="147" ht="15.75" customHeight="1">
      <c r="A147" s="20">
        <v>133.0</v>
      </c>
      <c r="B147" s="41" t="s">
        <v>423</v>
      </c>
      <c r="C147" s="42" t="s">
        <v>424</v>
      </c>
      <c r="D147" s="43" t="s">
        <v>425</v>
      </c>
      <c r="E147" s="218">
        <v>3.0</v>
      </c>
      <c r="F147" s="24">
        <f t="shared" si="1"/>
        <v>1.2</v>
      </c>
      <c r="G147" s="338">
        <v>8.0</v>
      </c>
      <c r="H147" s="359">
        <f t="shared" si="8"/>
        <v>3.2</v>
      </c>
      <c r="I147" s="265">
        <v>2.0</v>
      </c>
      <c r="J147" s="251">
        <v>2.0</v>
      </c>
      <c r="K147" s="674">
        <v>79.0</v>
      </c>
      <c r="L147" s="48">
        <f t="shared" si="3"/>
        <v>1</v>
      </c>
      <c r="M147" s="47">
        <f t="shared" si="4"/>
        <v>9.4</v>
      </c>
      <c r="N147" s="675">
        <f>Incentive!AE147</f>
        <v>1</v>
      </c>
      <c r="O147" s="535">
        <f t="shared" si="5"/>
        <v>10.4</v>
      </c>
      <c r="P147" s="56"/>
      <c r="Q147" s="56"/>
      <c r="R147" s="56"/>
      <c r="S147" s="56"/>
      <c r="T147" s="56"/>
      <c r="U147" s="56"/>
      <c r="V147" s="56"/>
      <c r="W147" s="56"/>
      <c r="X147" s="223"/>
      <c r="Y147" s="223"/>
    </row>
    <row r="148" ht="15.75" customHeight="1">
      <c r="A148" s="48">
        <v>134.0</v>
      </c>
      <c r="B148" s="41" t="s">
        <v>426</v>
      </c>
      <c r="C148" s="42" t="s">
        <v>427</v>
      </c>
      <c r="D148" s="43" t="s">
        <v>428</v>
      </c>
      <c r="E148" s="218">
        <v>8.0</v>
      </c>
      <c r="F148" s="24">
        <f t="shared" si="1"/>
        <v>3.2</v>
      </c>
      <c r="G148" s="338">
        <v>13.0</v>
      </c>
      <c r="H148" s="359">
        <f t="shared" si="8"/>
        <v>5.2</v>
      </c>
      <c r="I148" s="265">
        <v>2.0</v>
      </c>
      <c r="J148" s="251">
        <v>2.0</v>
      </c>
      <c r="K148" s="674">
        <v>77.0</v>
      </c>
      <c r="L148" s="48">
        <f t="shared" si="3"/>
        <v>1</v>
      </c>
      <c r="M148" s="47">
        <f t="shared" si="4"/>
        <v>13.4</v>
      </c>
      <c r="N148" s="675">
        <f>Incentive!AE148</f>
        <v>3</v>
      </c>
      <c r="O148" s="535">
        <f t="shared" si="5"/>
        <v>16.4</v>
      </c>
      <c r="P148" s="56"/>
      <c r="Q148" s="56"/>
      <c r="R148" s="56"/>
      <c r="S148" s="56"/>
      <c r="T148" s="56"/>
      <c r="U148" s="56"/>
      <c r="V148" s="56"/>
      <c r="W148" s="56"/>
      <c r="X148" s="223"/>
      <c r="Y148" s="223"/>
    </row>
    <row r="149" ht="15.75" customHeight="1">
      <c r="A149" s="20">
        <v>135.0</v>
      </c>
      <c r="B149" s="41" t="s">
        <v>429</v>
      </c>
      <c r="C149" s="42" t="s">
        <v>430</v>
      </c>
      <c r="D149" s="43" t="s">
        <v>431</v>
      </c>
      <c r="E149" s="218">
        <v>8.0</v>
      </c>
      <c r="F149" s="24">
        <f t="shared" si="1"/>
        <v>3.2</v>
      </c>
      <c r="G149" s="338">
        <v>10.0</v>
      </c>
      <c r="H149" s="359">
        <f t="shared" si="8"/>
        <v>4</v>
      </c>
      <c r="I149" s="265">
        <v>2.0</v>
      </c>
      <c r="J149" s="251">
        <v>2.0</v>
      </c>
      <c r="K149" s="674">
        <v>78.0</v>
      </c>
      <c r="L149" s="48">
        <f t="shared" si="3"/>
        <v>1</v>
      </c>
      <c r="M149" s="47">
        <f t="shared" si="4"/>
        <v>12.2</v>
      </c>
      <c r="N149" s="675">
        <f>Incentive!AE149</f>
        <v>1</v>
      </c>
      <c r="O149" s="535">
        <f t="shared" si="5"/>
        <v>13.2</v>
      </c>
      <c r="P149" s="56"/>
      <c r="Q149" s="56"/>
      <c r="R149" s="56"/>
      <c r="S149" s="56"/>
      <c r="T149" s="56"/>
      <c r="U149" s="56"/>
      <c r="V149" s="56"/>
      <c r="W149" s="56"/>
      <c r="X149" s="223"/>
      <c r="Y149" s="223"/>
    </row>
    <row r="150" ht="15.75" customHeight="1">
      <c r="A150" s="48">
        <v>136.0</v>
      </c>
      <c r="B150" s="41" t="s">
        <v>432</v>
      </c>
      <c r="C150" s="42" t="s">
        <v>433</v>
      </c>
      <c r="D150" s="43" t="s">
        <v>434</v>
      </c>
      <c r="E150" s="218">
        <v>9.0</v>
      </c>
      <c r="F150" s="24">
        <f t="shared" si="1"/>
        <v>3.6</v>
      </c>
      <c r="G150" s="338">
        <v>11.0</v>
      </c>
      <c r="H150" s="359">
        <f t="shared" si="8"/>
        <v>4.4</v>
      </c>
      <c r="I150" s="265">
        <v>2.0</v>
      </c>
      <c r="J150" s="251">
        <v>2.0</v>
      </c>
      <c r="K150" s="674">
        <v>77.0</v>
      </c>
      <c r="L150" s="48">
        <f t="shared" si="3"/>
        <v>1</v>
      </c>
      <c r="M150" s="47">
        <f t="shared" si="4"/>
        <v>13</v>
      </c>
      <c r="N150" s="675">
        <f>Incentive!AE150</f>
        <v>3</v>
      </c>
      <c r="O150" s="535">
        <f t="shared" si="5"/>
        <v>16</v>
      </c>
      <c r="P150" s="56"/>
      <c r="Q150" s="56"/>
      <c r="R150" s="56"/>
      <c r="S150" s="56"/>
      <c r="T150" s="56"/>
      <c r="U150" s="56"/>
      <c r="V150" s="56"/>
      <c r="W150" s="56"/>
      <c r="X150" s="223"/>
      <c r="Y150" s="223"/>
    </row>
    <row r="151" ht="15.75" customHeight="1">
      <c r="A151" s="20">
        <v>137.0</v>
      </c>
      <c r="B151" s="41" t="s">
        <v>435</v>
      </c>
      <c r="C151" s="42" t="s">
        <v>436</v>
      </c>
      <c r="D151" s="43" t="s">
        <v>437</v>
      </c>
      <c r="E151" s="218">
        <v>6.0</v>
      </c>
      <c r="F151" s="24">
        <f t="shared" si="1"/>
        <v>2.4</v>
      </c>
      <c r="G151" s="338">
        <v>10.0</v>
      </c>
      <c r="H151" s="359">
        <f t="shared" si="8"/>
        <v>4</v>
      </c>
      <c r="I151" s="265">
        <v>2.0</v>
      </c>
      <c r="J151" s="251">
        <v>2.0</v>
      </c>
      <c r="K151" s="674">
        <v>80.0</v>
      </c>
      <c r="L151" s="48">
        <f t="shared" si="3"/>
        <v>1</v>
      </c>
      <c r="M151" s="47">
        <f t="shared" si="4"/>
        <v>11.4</v>
      </c>
      <c r="N151" s="675">
        <f>Incentive!AE151</f>
        <v>3</v>
      </c>
      <c r="O151" s="535">
        <f t="shared" si="5"/>
        <v>14.4</v>
      </c>
      <c r="P151" s="56"/>
      <c r="Q151" s="56"/>
      <c r="R151" s="56"/>
      <c r="S151" s="56"/>
      <c r="T151" s="56"/>
      <c r="U151" s="56"/>
      <c r="V151" s="56"/>
      <c r="W151" s="56"/>
      <c r="X151" s="223"/>
      <c r="Y151" s="223"/>
    </row>
    <row r="152" ht="15.75" customHeight="1">
      <c r="A152" s="48">
        <v>138.0</v>
      </c>
      <c r="B152" s="41" t="s">
        <v>438</v>
      </c>
      <c r="C152" s="42" t="s">
        <v>439</v>
      </c>
      <c r="D152" s="43" t="s">
        <v>440</v>
      </c>
      <c r="E152" s="218">
        <v>6.0</v>
      </c>
      <c r="F152" s="24">
        <f t="shared" si="1"/>
        <v>2.4</v>
      </c>
      <c r="G152" s="338">
        <v>9.0</v>
      </c>
      <c r="H152" s="359">
        <f t="shared" si="8"/>
        <v>3.6</v>
      </c>
      <c r="I152" s="265">
        <v>2.0</v>
      </c>
      <c r="J152" s="251">
        <v>2.0</v>
      </c>
      <c r="K152" s="674">
        <v>100.0</v>
      </c>
      <c r="L152" s="48">
        <f t="shared" si="3"/>
        <v>4</v>
      </c>
      <c r="M152" s="47">
        <f t="shared" si="4"/>
        <v>14</v>
      </c>
      <c r="N152" s="675">
        <f>Incentive!AE152</f>
        <v>4</v>
      </c>
      <c r="O152" s="535">
        <f t="shared" si="5"/>
        <v>18</v>
      </c>
      <c r="P152" s="56"/>
      <c r="Q152" s="56"/>
      <c r="R152" s="56"/>
      <c r="S152" s="56"/>
      <c r="T152" s="56"/>
      <c r="U152" s="56"/>
      <c r="V152" s="56"/>
      <c r="W152" s="56"/>
      <c r="X152" s="223"/>
      <c r="Y152" s="223"/>
    </row>
    <row r="153" ht="15.75" customHeight="1">
      <c r="A153" s="20">
        <v>139.0</v>
      </c>
      <c r="B153" s="41" t="s">
        <v>441</v>
      </c>
      <c r="C153" s="42" t="s">
        <v>442</v>
      </c>
      <c r="D153" s="43" t="s">
        <v>443</v>
      </c>
      <c r="E153" s="218">
        <v>6.0</v>
      </c>
      <c r="F153" s="24">
        <f t="shared" si="1"/>
        <v>2.4</v>
      </c>
      <c r="G153" s="338">
        <v>10.0</v>
      </c>
      <c r="H153" s="359">
        <f t="shared" si="8"/>
        <v>4</v>
      </c>
      <c r="I153" s="265">
        <v>2.0</v>
      </c>
      <c r="J153" s="251">
        <v>2.0</v>
      </c>
      <c r="K153" s="674">
        <v>81.0</v>
      </c>
      <c r="L153" s="48">
        <f t="shared" si="3"/>
        <v>1</v>
      </c>
      <c r="M153" s="47">
        <f t="shared" si="4"/>
        <v>11.4</v>
      </c>
      <c r="N153" s="675" t="str">
        <f>Incentive!AE153</f>
        <v/>
      </c>
      <c r="O153" s="535">
        <f t="shared" si="5"/>
        <v>11.4</v>
      </c>
      <c r="P153" s="56"/>
      <c r="Q153" s="56"/>
      <c r="R153" s="56"/>
      <c r="S153" s="56"/>
      <c r="T153" s="56"/>
      <c r="U153" s="56"/>
      <c r="V153" s="56"/>
      <c r="W153" s="56"/>
      <c r="X153" s="223"/>
      <c r="Y153" s="223"/>
    </row>
    <row r="154" ht="15.75" customHeight="1">
      <c r="A154" s="48">
        <v>140.0</v>
      </c>
      <c r="B154" s="41" t="s">
        <v>444</v>
      </c>
      <c r="C154" s="42" t="s">
        <v>445</v>
      </c>
      <c r="D154" s="43" t="s">
        <v>446</v>
      </c>
      <c r="E154" s="218">
        <v>6.0</v>
      </c>
      <c r="F154" s="24">
        <f t="shared" si="1"/>
        <v>2.4</v>
      </c>
      <c r="G154" s="338">
        <v>10.0</v>
      </c>
      <c r="H154" s="359">
        <f t="shared" si="8"/>
        <v>4</v>
      </c>
      <c r="I154" s="265">
        <v>2.0</v>
      </c>
      <c r="J154" s="251">
        <v>2.0</v>
      </c>
      <c r="K154" s="674">
        <v>81.0</v>
      </c>
      <c r="L154" s="48">
        <f t="shared" si="3"/>
        <v>1</v>
      </c>
      <c r="M154" s="47">
        <f t="shared" si="4"/>
        <v>11.4</v>
      </c>
      <c r="N154" s="675">
        <f>Incentive!AE154</f>
        <v>5</v>
      </c>
      <c r="O154" s="535">
        <f t="shared" si="5"/>
        <v>16.4</v>
      </c>
      <c r="P154" s="56"/>
      <c r="Q154" s="56"/>
      <c r="R154" s="56"/>
      <c r="S154" s="56"/>
      <c r="T154" s="56"/>
      <c r="U154" s="56"/>
      <c r="V154" s="56"/>
      <c r="W154" s="56"/>
      <c r="X154" s="223"/>
      <c r="Y154" s="223"/>
    </row>
    <row r="155" ht="15.75" customHeight="1">
      <c r="A155" s="20">
        <v>141.0</v>
      </c>
      <c r="B155" s="41" t="s">
        <v>447</v>
      </c>
      <c r="C155" s="42" t="s">
        <v>448</v>
      </c>
      <c r="D155" s="43" t="s">
        <v>449</v>
      </c>
      <c r="E155" s="218">
        <v>5.0</v>
      </c>
      <c r="F155" s="24">
        <f t="shared" si="1"/>
        <v>2</v>
      </c>
      <c r="G155" s="338">
        <v>9.0</v>
      </c>
      <c r="H155" s="359">
        <f t="shared" si="8"/>
        <v>3.6</v>
      </c>
      <c r="I155" s="265">
        <v>2.0</v>
      </c>
      <c r="J155" s="251">
        <v>2.0</v>
      </c>
      <c r="K155" s="674">
        <v>80.0</v>
      </c>
      <c r="L155" s="48">
        <f t="shared" si="3"/>
        <v>1</v>
      </c>
      <c r="M155" s="47">
        <f t="shared" si="4"/>
        <v>10.6</v>
      </c>
      <c r="N155" s="675">
        <f>Incentive!AE155</f>
        <v>2</v>
      </c>
      <c r="O155" s="535">
        <f t="shared" si="5"/>
        <v>12.6</v>
      </c>
      <c r="P155" s="56"/>
      <c r="Q155" s="56"/>
      <c r="R155" s="56"/>
      <c r="S155" s="56"/>
      <c r="T155" s="56"/>
      <c r="U155" s="56"/>
      <c r="V155" s="56"/>
      <c r="W155" s="56"/>
      <c r="X155" s="223"/>
      <c r="Y155" s="223"/>
    </row>
    <row r="156" ht="15.75" customHeight="1">
      <c r="A156" s="48">
        <v>142.0</v>
      </c>
      <c r="B156" s="41" t="s">
        <v>450</v>
      </c>
      <c r="C156" s="42" t="s">
        <v>451</v>
      </c>
      <c r="D156" s="43" t="s">
        <v>452</v>
      </c>
      <c r="E156" s="218">
        <v>7.0</v>
      </c>
      <c r="F156" s="24">
        <f t="shared" si="1"/>
        <v>2.8</v>
      </c>
      <c r="G156" s="338">
        <v>10.0</v>
      </c>
      <c r="H156" s="359">
        <f t="shared" si="8"/>
        <v>4</v>
      </c>
      <c r="I156" s="265">
        <v>2.0</v>
      </c>
      <c r="J156" s="251">
        <v>2.0</v>
      </c>
      <c r="K156" s="674">
        <v>77.0</v>
      </c>
      <c r="L156" s="48">
        <f t="shared" si="3"/>
        <v>1</v>
      </c>
      <c r="M156" s="47">
        <f t="shared" si="4"/>
        <v>11.8</v>
      </c>
      <c r="N156" s="675">
        <f>Incentive!AE156</f>
        <v>4</v>
      </c>
      <c r="O156" s="535">
        <f t="shared" si="5"/>
        <v>15.8</v>
      </c>
      <c r="P156" s="56"/>
      <c r="Q156" s="56"/>
      <c r="R156" s="56"/>
      <c r="S156" s="56"/>
      <c r="T156" s="56"/>
      <c r="U156" s="56"/>
      <c r="V156" s="56"/>
      <c r="W156" s="56"/>
      <c r="X156" s="223"/>
      <c r="Y156" s="223"/>
    </row>
    <row r="157" ht="15.75" customHeight="1">
      <c r="A157" s="20">
        <v>143.0</v>
      </c>
      <c r="B157" s="41" t="s">
        <v>453</v>
      </c>
      <c r="C157" s="42" t="s">
        <v>454</v>
      </c>
      <c r="D157" s="43" t="s">
        <v>455</v>
      </c>
      <c r="E157" s="218">
        <v>7.0</v>
      </c>
      <c r="F157" s="24">
        <f t="shared" si="1"/>
        <v>2.8</v>
      </c>
      <c r="G157" s="338">
        <v>9.0</v>
      </c>
      <c r="H157" s="359">
        <f t="shared" si="8"/>
        <v>3.6</v>
      </c>
      <c r="I157" s="265">
        <v>2.0</v>
      </c>
      <c r="J157" s="251">
        <v>2.0</v>
      </c>
      <c r="K157" s="674">
        <v>100.0</v>
      </c>
      <c r="L157" s="48">
        <f t="shared" si="3"/>
        <v>4</v>
      </c>
      <c r="M157" s="47">
        <f t="shared" si="4"/>
        <v>14.4</v>
      </c>
      <c r="N157" s="675">
        <f>Incentive!AE157</f>
        <v>4</v>
      </c>
      <c r="O157" s="535">
        <f t="shared" si="5"/>
        <v>18.4</v>
      </c>
      <c r="P157" s="56"/>
      <c r="Q157" s="56"/>
      <c r="R157" s="56"/>
      <c r="S157" s="56"/>
      <c r="T157" s="56"/>
      <c r="U157" s="56"/>
      <c r="V157" s="56"/>
      <c r="W157" s="56"/>
      <c r="X157" s="223"/>
      <c r="Y157" s="223"/>
    </row>
    <row r="158" ht="15.75" customHeight="1">
      <c r="A158" s="48">
        <v>144.0</v>
      </c>
      <c r="B158" s="41" t="s">
        <v>456</v>
      </c>
      <c r="C158" s="42" t="s">
        <v>457</v>
      </c>
      <c r="D158" s="43" t="s">
        <v>458</v>
      </c>
      <c r="E158" s="218">
        <v>8.0</v>
      </c>
      <c r="F158" s="24">
        <f t="shared" si="1"/>
        <v>3.2</v>
      </c>
      <c r="G158" s="338">
        <v>10.0</v>
      </c>
      <c r="H158" s="359">
        <f t="shared" si="8"/>
        <v>4</v>
      </c>
      <c r="I158" s="265">
        <v>2.0</v>
      </c>
      <c r="J158" s="251">
        <v>2.0</v>
      </c>
      <c r="K158" s="674">
        <v>77.0</v>
      </c>
      <c r="L158" s="48">
        <f t="shared" si="3"/>
        <v>1</v>
      </c>
      <c r="M158" s="47">
        <f t="shared" si="4"/>
        <v>12.2</v>
      </c>
      <c r="N158" s="675">
        <f>Incentive!AE158</f>
        <v>5</v>
      </c>
      <c r="O158" s="535">
        <f t="shared" si="5"/>
        <v>17.2</v>
      </c>
      <c r="P158" s="56"/>
      <c r="Q158" s="56"/>
      <c r="R158" s="56"/>
      <c r="S158" s="56"/>
      <c r="T158" s="56"/>
      <c r="U158" s="56"/>
      <c r="V158" s="56"/>
      <c r="W158" s="56"/>
      <c r="X158" s="223"/>
      <c r="Y158" s="223"/>
    </row>
    <row r="159" ht="15.75" customHeight="1">
      <c r="A159" s="20">
        <v>145.0</v>
      </c>
      <c r="B159" s="41" t="s">
        <v>459</v>
      </c>
      <c r="C159" s="42" t="s">
        <v>460</v>
      </c>
      <c r="D159" s="43" t="s">
        <v>461</v>
      </c>
      <c r="E159" s="218">
        <v>2.0</v>
      </c>
      <c r="F159" s="24">
        <f t="shared" si="1"/>
        <v>0.8</v>
      </c>
      <c r="G159" s="338">
        <v>9.0</v>
      </c>
      <c r="H159" s="359">
        <f t="shared" si="8"/>
        <v>3.6</v>
      </c>
      <c r="I159" s="265">
        <v>2.0</v>
      </c>
      <c r="J159" s="251">
        <v>2.0</v>
      </c>
      <c r="K159" s="674">
        <v>76.0</v>
      </c>
      <c r="L159" s="48">
        <f t="shared" si="3"/>
        <v>1</v>
      </c>
      <c r="M159" s="47">
        <f t="shared" si="4"/>
        <v>9.4</v>
      </c>
      <c r="N159" s="675">
        <f>Incentive!AE159</f>
        <v>3</v>
      </c>
      <c r="O159" s="535">
        <f t="shared" si="5"/>
        <v>12.4</v>
      </c>
      <c r="P159" s="56"/>
      <c r="Q159" s="56"/>
      <c r="R159" s="56"/>
      <c r="S159" s="56"/>
      <c r="T159" s="56"/>
      <c r="U159" s="56"/>
      <c r="V159" s="56"/>
      <c r="W159" s="56"/>
      <c r="X159" s="223"/>
      <c r="Y159" s="223"/>
    </row>
    <row r="160" ht="15.75" customHeight="1">
      <c r="A160" s="48">
        <v>146.0</v>
      </c>
      <c r="B160" s="41" t="s">
        <v>462</v>
      </c>
      <c r="C160" s="42" t="s">
        <v>463</v>
      </c>
      <c r="D160" s="43" t="s">
        <v>464</v>
      </c>
      <c r="E160" s="218">
        <v>7.0</v>
      </c>
      <c r="F160" s="24">
        <f t="shared" si="1"/>
        <v>2.8</v>
      </c>
      <c r="G160" s="338">
        <v>11.0</v>
      </c>
      <c r="H160" s="359">
        <f t="shared" si="8"/>
        <v>4.4</v>
      </c>
      <c r="I160" s="265">
        <v>2.0</v>
      </c>
      <c r="J160" s="251">
        <v>2.0</v>
      </c>
      <c r="K160" s="674">
        <v>77.0</v>
      </c>
      <c r="L160" s="48">
        <f t="shared" si="3"/>
        <v>1</v>
      </c>
      <c r="M160" s="47">
        <f t="shared" si="4"/>
        <v>12.2</v>
      </c>
      <c r="N160" s="675" t="str">
        <f>Incentive!AE160</f>
        <v/>
      </c>
      <c r="O160" s="535">
        <f t="shared" si="5"/>
        <v>12.2</v>
      </c>
      <c r="P160" s="56"/>
      <c r="Q160" s="56"/>
      <c r="R160" s="56"/>
      <c r="S160" s="56"/>
      <c r="T160" s="56"/>
      <c r="U160" s="56"/>
      <c r="V160" s="56"/>
      <c r="W160" s="56"/>
      <c r="X160" s="223"/>
      <c r="Y160" s="223"/>
    </row>
    <row r="161" ht="15.75" customHeight="1">
      <c r="A161" s="20">
        <v>147.0</v>
      </c>
      <c r="B161" s="41" t="s">
        <v>465</v>
      </c>
      <c r="C161" s="42" t="s">
        <v>466</v>
      </c>
      <c r="D161" s="43" t="s">
        <v>467</v>
      </c>
      <c r="E161" s="218">
        <v>6.0</v>
      </c>
      <c r="F161" s="24">
        <f t="shared" si="1"/>
        <v>2.4</v>
      </c>
      <c r="G161" s="338">
        <v>11.0</v>
      </c>
      <c r="H161" s="359">
        <f t="shared" si="8"/>
        <v>4.4</v>
      </c>
      <c r="I161" s="265">
        <v>2.0</v>
      </c>
      <c r="J161" s="251">
        <v>2.0</v>
      </c>
      <c r="K161" s="674">
        <v>79.0</v>
      </c>
      <c r="L161" s="48">
        <f t="shared" si="3"/>
        <v>1</v>
      </c>
      <c r="M161" s="47">
        <f t="shared" si="4"/>
        <v>11.8</v>
      </c>
      <c r="N161" s="675">
        <f>Incentive!AE161</f>
        <v>4</v>
      </c>
      <c r="O161" s="535">
        <f t="shared" si="5"/>
        <v>15.8</v>
      </c>
      <c r="P161" s="56"/>
      <c r="Q161" s="56"/>
      <c r="R161" s="56"/>
      <c r="S161" s="56"/>
      <c r="T161" s="56"/>
      <c r="U161" s="56"/>
      <c r="V161" s="56"/>
      <c r="W161" s="56"/>
      <c r="X161" s="223"/>
      <c r="Y161" s="223"/>
    </row>
    <row r="162" ht="15.75" customHeight="1">
      <c r="A162" s="48">
        <v>148.0</v>
      </c>
      <c r="B162" s="41" t="s">
        <v>468</v>
      </c>
      <c r="C162" s="42" t="s">
        <v>469</v>
      </c>
      <c r="D162" s="43" t="s">
        <v>470</v>
      </c>
      <c r="E162" s="218">
        <v>5.0</v>
      </c>
      <c r="F162" s="24">
        <f t="shared" si="1"/>
        <v>2</v>
      </c>
      <c r="G162" s="338">
        <v>11.0</v>
      </c>
      <c r="H162" s="359">
        <f t="shared" si="8"/>
        <v>4.4</v>
      </c>
      <c r="I162" s="265">
        <v>2.0</v>
      </c>
      <c r="J162" s="251">
        <v>2.0</v>
      </c>
      <c r="K162" s="674">
        <v>77.0</v>
      </c>
      <c r="L162" s="48">
        <f t="shared" si="3"/>
        <v>1</v>
      </c>
      <c r="M162" s="47">
        <f t="shared" si="4"/>
        <v>11.4</v>
      </c>
      <c r="N162" s="675">
        <f>Incentive!AE162</f>
        <v>2</v>
      </c>
      <c r="O162" s="535">
        <f t="shared" si="5"/>
        <v>13.4</v>
      </c>
      <c r="P162" s="56"/>
      <c r="Q162" s="56"/>
      <c r="R162" s="56"/>
      <c r="S162" s="56"/>
      <c r="T162" s="56"/>
      <c r="U162" s="56"/>
      <c r="V162" s="56"/>
      <c r="W162" s="56"/>
      <c r="X162" s="223"/>
      <c r="Y162" s="223"/>
    </row>
    <row r="163" ht="15.75" customHeight="1">
      <c r="A163" s="20">
        <v>149.0</v>
      </c>
      <c r="B163" s="41" t="s">
        <v>471</v>
      </c>
      <c r="C163" s="42" t="s">
        <v>472</v>
      </c>
      <c r="D163" s="43" t="s">
        <v>473</v>
      </c>
      <c r="E163" s="218">
        <v>4.0</v>
      </c>
      <c r="F163" s="24">
        <f t="shared" si="1"/>
        <v>1.6</v>
      </c>
      <c r="G163" s="338">
        <v>10.0</v>
      </c>
      <c r="H163" s="359">
        <f t="shared" si="8"/>
        <v>4</v>
      </c>
      <c r="I163" s="265">
        <v>2.0</v>
      </c>
      <c r="J163" s="251">
        <v>2.0</v>
      </c>
      <c r="K163" s="674">
        <v>79.0</v>
      </c>
      <c r="L163" s="48">
        <f t="shared" si="3"/>
        <v>1</v>
      </c>
      <c r="M163" s="47">
        <f t="shared" si="4"/>
        <v>10.6</v>
      </c>
      <c r="N163" s="675">
        <f>Incentive!AE163</f>
        <v>5</v>
      </c>
      <c r="O163" s="535">
        <f t="shared" si="5"/>
        <v>15.6</v>
      </c>
      <c r="P163" s="56"/>
      <c r="Q163" s="56"/>
      <c r="R163" s="56"/>
      <c r="S163" s="56"/>
      <c r="T163" s="56"/>
      <c r="U163" s="56"/>
      <c r="V163" s="56"/>
      <c r="W163" s="56"/>
      <c r="X163" s="223"/>
      <c r="Y163" s="223"/>
    </row>
    <row r="164" ht="15.75" customHeight="1">
      <c r="A164" s="48">
        <v>150.0</v>
      </c>
      <c r="B164" s="41" t="s">
        <v>474</v>
      </c>
      <c r="C164" s="42" t="s">
        <v>475</v>
      </c>
      <c r="D164" s="43" t="s">
        <v>476</v>
      </c>
      <c r="E164" s="218">
        <v>7.0</v>
      </c>
      <c r="F164" s="24">
        <f t="shared" si="1"/>
        <v>2.8</v>
      </c>
      <c r="G164" s="338">
        <v>9.0</v>
      </c>
      <c r="H164" s="359">
        <f t="shared" si="8"/>
        <v>3.6</v>
      </c>
      <c r="I164" s="265">
        <v>2.0</v>
      </c>
      <c r="J164" s="251">
        <v>2.0</v>
      </c>
      <c r="K164" s="674">
        <v>77.0</v>
      </c>
      <c r="L164" s="48">
        <f t="shared" si="3"/>
        <v>1</v>
      </c>
      <c r="M164" s="47">
        <f t="shared" si="4"/>
        <v>11.4</v>
      </c>
      <c r="N164" s="675" t="str">
        <f>Incentive!AE164</f>
        <v/>
      </c>
      <c r="O164" s="535">
        <f t="shared" si="5"/>
        <v>11.4</v>
      </c>
      <c r="P164" s="56"/>
      <c r="Q164" s="56"/>
      <c r="R164" s="56"/>
      <c r="S164" s="56"/>
      <c r="T164" s="56"/>
      <c r="U164" s="56"/>
      <c r="V164" s="56"/>
      <c r="W164" s="56"/>
      <c r="X164" s="223"/>
      <c r="Y164" s="223"/>
    </row>
    <row r="165" ht="15.75" customHeight="1">
      <c r="A165" s="20">
        <v>151.0</v>
      </c>
      <c r="B165" s="41" t="s">
        <v>477</v>
      </c>
      <c r="C165" s="42" t="s">
        <v>478</v>
      </c>
      <c r="D165" s="43" t="s">
        <v>479</v>
      </c>
      <c r="E165" s="218">
        <v>8.0</v>
      </c>
      <c r="F165" s="24">
        <f t="shared" si="1"/>
        <v>3.2</v>
      </c>
      <c r="G165" s="338">
        <v>11.0</v>
      </c>
      <c r="H165" s="359">
        <f t="shared" si="8"/>
        <v>4.4</v>
      </c>
      <c r="I165" s="265">
        <v>2.0</v>
      </c>
      <c r="J165" s="251">
        <v>2.0</v>
      </c>
      <c r="K165" s="674">
        <v>78.0</v>
      </c>
      <c r="L165" s="48">
        <f t="shared" si="3"/>
        <v>1</v>
      </c>
      <c r="M165" s="47">
        <f t="shared" si="4"/>
        <v>12.6</v>
      </c>
      <c r="N165" s="675">
        <f>Incentive!AE165</f>
        <v>5</v>
      </c>
      <c r="O165" s="535">
        <f t="shared" si="5"/>
        <v>17.6</v>
      </c>
      <c r="P165" s="56"/>
      <c r="Q165" s="56"/>
      <c r="R165" s="56"/>
      <c r="S165" s="56"/>
      <c r="T165" s="56"/>
      <c r="U165" s="56"/>
      <c r="V165" s="56"/>
      <c r="W165" s="56"/>
      <c r="X165" s="223"/>
      <c r="Y165" s="223"/>
    </row>
    <row r="166" ht="15.75" customHeight="1">
      <c r="A166" s="48">
        <v>152.0</v>
      </c>
      <c r="B166" s="41" t="s">
        <v>480</v>
      </c>
      <c r="C166" s="42" t="s">
        <v>481</v>
      </c>
      <c r="D166" s="43" t="s">
        <v>482</v>
      </c>
      <c r="E166" s="218">
        <v>5.0</v>
      </c>
      <c r="F166" s="24">
        <f t="shared" si="1"/>
        <v>2</v>
      </c>
      <c r="G166" s="338">
        <v>10.0</v>
      </c>
      <c r="H166" s="359">
        <f t="shared" si="8"/>
        <v>4</v>
      </c>
      <c r="I166" s="265">
        <v>2.0</v>
      </c>
      <c r="J166" s="251">
        <v>2.0</v>
      </c>
      <c r="K166" s="674">
        <v>79.0</v>
      </c>
      <c r="L166" s="48">
        <f t="shared" si="3"/>
        <v>1</v>
      </c>
      <c r="M166" s="47">
        <f t="shared" si="4"/>
        <v>11</v>
      </c>
      <c r="N166" s="675">
        <f>Incentive!AE166</f>
        <v>1</v>
      </c>
      <c r="O166" s="535">
        <f t="shared" si="5"/>
        <v>12</v>
      </c>
      <c r="P166" s="56"/>
      <c r="Q166" s="56"/>
      <c r="R166" s="56"/>
      <c r="S166" s="56"/>
      <c r="T166" s="56"/>
      <c r="U166" s="56"/>
      <c r="V166" s="56"/>
      <c r="W166" s="56"/>
      <c r="X166" s="223"/>
      <c r="Y166" s="223"/>
    </row>
    <row r="167" ht="15.75" customHeight="1">
      <c r="A167" s="20">
        <v>153.0</v>
      </c>
      <c r="B167" s="41" t="s">
        <v>483</v>
      </c>
      <c r="C167" s="42" t="s">
        <v>484</v>
      </c>
      <c r="D167" s="43" t="s">
        <v>485</v>
      </c>
      <c r="E167" s="218">
        <v>7.0</v>
      </c>
      <c r="F167" s="24">
        <f t="shared" si="1"/>
        <v>2.8</v>
      </c>
      <c r="G167" s="338">
        <v>10.0</v>
      </c>
      <c r="H167" s="359">
        <f t="shared" si="8"/>
        <v>4</v>
      </c>
      <c r="I167" s="265">
        <v>2.0</v>
      </c>
      <c r="J167" s="251">
        <v>2.0</v>
      </c>
      <c r="K167" s="674">
        <v>77.0</v>
      </c>
      <c r="L167" s="48">
        <f t="shared" si="3"/>
        <v>1</v>
      </c>
      <c r="M167" s="47">
        <f t="shared" si="4"/>
        <v>11.8</v>
      </c>
      <c r="N167" s="675" t="str">
        <f>Incentive!AE167</f>
        <v/>
      </c>
      <c r="O167" s="535">
        <f t="shared" si="5"/>
        <v>11.8</v>
      </c>
      <c r="P167" s="56"/>
      <c r="Q167" s="56"/>
      <c r="R167" s="56"/>
      <c r="S167" s="56"/>
      <c r="T167" s="56"/>
      <c r="U167" s="56"/>
      <c r="V167" s="56"/>
      <c r="W167" s="56"/>
      <c r="X167" s="223"/>
      <c r="Y167" s="223"/>
    </row>
    <row r="168" ht="15.75" customHeight="1">
      <c r="A168" s="48">
        <v>154.0</v>
      </c>
      <c r="B168" s="41" t="s">
        <v>486</v>
      </c>
      <c r="C168" s="42" t="s">
        <v>487</v>
      </c>
      <c r="D168" s="43" t="s">
        <v>488</v>
      </c>
      <c r="E168" s="218">
        <v>2.0</v>
      </c>
      <c r="F168" s="24">
        <f t="shared" si="1"/>
        <v>0.8</v>
      </c>
      <c r="G168" s="338">
        <v>10.0</v>
      </c>
      <c r="H168" s="359">
        <f t="shared" si="8"/>
        <v>4</v>
      </c>
      <c r="I168" s="265">
        <v>2.0</v>
      </c>
      <c r="J168" s="251">
        <v>2.0</v>
      </c>
      <c r="K168" s="674">
        <v>79.0</v>
      </c>
      <c r="L168" s="48">
        <f t="shared" si="3"/>
        <v>1</v>
      </c>
      <c r="M168" s="47">
        <f t="shared" si="4"/>
        <v>9.8</v>
      </c>
      <c r="N168" s="675">
        <f>Incentive!AE168</f>
        <v>5</v>
      </c>
      <c r="O168" s="535">
        <f t="shared" si="5"/>
        <v>14.8</v>
      </c>
      <c r="P168" s="56"/>
      <c r="Q168" s="56"/>
      <c r="R168" s="56"/>
      <c r="S168" s="56"/>
      <c r="T168" s="56"/>
      <c r="U168" s="56"/>
      <c r="V168" s="56"/>
      <c r="W168" s="56"/>
      <c r="X168" s="223"/>
      <c r="Y168" s="223"/>
    </row>
    <row r="169" ht="15.75" customHeight="1">
      <c r="A169" s="20">
        <v>155.0</v>
      </c>
      <c r="B169" s="41" t="s">
        <v>489</v>
      </c>
      <c r="C169" s="42" t="s">
        <v>490</v>
      </c>
      <c r="D169" s="43" t="s">
        <v>491</v>
      </c>
      <c r="E169" s="20">
        <v>9.0</v>
      </c>
      <c r="F169" s="24">
        <f t="shared" si="1"/>
        <v>3.6</v>
      </c>
      <c r="G169" s="338">
        <v>10.0</v>
      </c>
      <c r="H169" s="359">
        <f t="shared" si="8"/>
        <v>4</v>
      </c>
      <c r="I169" s="265">
        <v>2.0</v>
      </c>
      <c r="J169" s="251">
        <v>2.0</v>
      </c>
      <c r="K169" s="674">
        <v>100.0</v>
      </c>
      <c r="L169" s="48">
        <f t="shared" si="3"/>
        <v>4</v>
      </c>
      <c r="M169" s="47">
        <f t="shared" si="4"/>
        <v>15.6</v>
      </c>
      <c r="N169" s="675">
        <f>Incentive!AE169</f>
        <v>1</v>
      </c>
      <c r="O169" s="535">
        <f t="shared" si="5"/>
        <v>16.6</v>
      </c>
      <c r="P169" s="56"/>
      <c r="Q169" s="56"/>
      <c r="R169" s="56"/>
      <c r="S169" s="56"/>
      <c r="T169" s="56"/>
      <c r="U169" s="56"/>
      <c r="V169" s="56"/>
      <c r="W169" s="56"/>
      <c r="X169" s="223"/>
      <c r="Y169" s="223"/>
    </row>
    <row r="170" ht="15.75" customHeight="1">
      <c r="A170" s="48">
        <v>156.0</v>
      </c>
      <c r="B170" s="41" t="s">
        <v>492</v>
      </c>
      <c r="C170" s="42" t="s">
        <v>493</v>
      </c>
      <c r="D170" s="43" t="s">
        <v>494</v>
      </c>
      <c r="E170" s="20">
        <v>6.0</v>
      </c>
      <c r="F170" s="24">
        <f t="shared" si="1"/>
        <v>2.4</v>
      </c>
      <c r="G170" s="338">
        <v>13.0</v>
      </c>
      <c r="H170" s="359">
        <f t="shared" si="8"/>
        <v>5.2</v>
      </c>
      <c r="I170" s="265">
        <v>2.0</v>
      </c>
      <c r="J170" s="251">
        <v>2.0</v>
      </c>
      <c r="K170" s="674">
        <v>78.0</v>
      </c>
      <c r="L170" s="48">
        <f t="shared" si="3"/>
        <v>1</v>
      </c>
      <c r="M170" s="47">
        <f t="shared" si="4"/>
        <v>12.6</v>
      </c>
      <c r="N170" s="675">
        <f>Incentive!AE170</f>
        <v>3</v>
      </c>
      <c r="O170" s="535">
        <f t="shared" si="5"/>
        <v>15.6</v>
      </c>
      <c r="P170" s="56"/>
      <c r="Q170" s="56"/>
      <c r="R170" s="56"/>
      <c r="S170" s="56"/>
      <c r="T170" s="56"/>
      <c r="U170" s="56"/>
      <c r="V170" s="56"/>
      <c r="W170" s="56"/>
      <c r="X170" s="223"/>
      <c r="Y170" s="223"/>
    </row>
    <row r="171" ht="15.75" customHeight="1">
      <c r="A171" s="20">
        <v>157.0</v>
      </c>
      <c r="B171" s="41" t="s">
        <v>495</v>
      </c>
      <c r="C171" s="42" t="s">
        <v>496</v>
      </c>
      <c r="D171" s="43" t="s">
        <v>497</v>
      </c>
      <c r="E171" s="20">
        <v>4.0</v>
      </c>
      <c r="F171" s="24">
        <f t="shared" si="1"/>
        <v>1.6</v>
      </c>
      <c r="G171" s="49">
        <v>9.0</v>
      </c>
      <c r="H171" s="359">
        <f t="shared" si="8"/>
        <v>3.6</v>
      </c>
      <c r="I171" s="265">
        <v>2.0</v>
      </c>
      <c r="J171" s="251">
        <v>2.0</v>
      </c>
      <c r="K171" s="674">
        <v>79.0</v>
      </c>
      <c r="L171" s="48">
        <f t="shared" si="3"/>
        <v>1</v>
      </c>
      <c r="M171" s="47">
        <f t="shared" si="4"/>
        <v>10.2</v>
      </c>
      <c r="N171" s="675">
        <f>Incentive!AE171</f>
        <v>3</v>
      </c>
      <c r="O171" s="535">
        <f t="shared" si="5"/>
        <v>13.2</v>
      </c>
      <c r="P171" s="56"/>
      <c r="Q171" s="56"/>
      <c r="R171" s="56"/>
      <c r="S171" s="56"/>
      <c r="T171" s="56"/>
      <c r="U171" s="56"/>
      <c r="V171" s="56"/>
      <c r="W171" s="56"/>
      <c r="X171" s="223"/>
      <c r="Y171" s="223"/>
    </row>
    <row r="172" ht="15.75" customHeight="1">
      <c r="A172" s="48">
        <v>158.0</v>
      </c>
      <c r="B172" s="41" t="s">
        <v>498</v>
      </c>
      <c r="C172" s="42" t="s">
        <v>499</v>
      </c>
      <c r="D172" s="43" t="s">
        <v>500</v>
      </c>
      <c r="E172" s="20">
        <v>4.0</v>
      </c>
      <c r="F172" s="24">
        <f t="shared" si="1"/>
        <v>1.6</v>
      </c>
      <c r="G172" s="20">
        <v>9.0</v>
      </c>
      <c r="H172" s="359">
        <f t="shared" si="8"/>
        <v>3.6</v>
      </c>
      <c r="I172" s="265">
        <v>2.0</v>
      </c>
      <c r="J172" s="251">
        <v>2.0</v>
      </c>
      <c r="K172" s="674">
        <v>77.0</v>
      </c>
      <c r="L172" s="48">
        <f t="shared" si="3"/>
        <v>1</v>
      </c>
      <c r="M172" s="47">
        <f t="shared" si="4"/>
        <v>10.2</v>
      </c>
      <c r="N172" s="675" t="str">
        <f>Incentive!AE172</f>
        <v/>
      </c>
      <c r="O172" s="535">
        <f t="shared" si="5"/>
        <v>10.2</v>
      </c>
      <c r="P172" s="56"/>
      <c r="Q172" s="56"/>
      <c r="R172" s="56"/>
      <c r="S172" s="56"/>
      <c r="T172" s="56"/>
      <c r="U172" s="56"/>
      <c r="V172" s="56"/>
      <c r="W172" s="56"/>
      <c r="X172" s="223"/>
      <c r="Y172" s="223"/>
    </row>
    <row r="173" ht="15.75" customHeight="1">
      <c r="A173" s="20">
        <v>159.0</v>
      </c>
      <c r="B173" s="41" t="s">
        <v>501</v>
      </c>
      <c r="C173" s="42" t="s">
        <v>502</v>
      </c>
      <c r="D173" s="43" t="s">
        <v>503</v>
      </c>
      <c r="E173" s="20">
        <v>4.0</v>
      </c>
      <c r="F173" s="24">
        <f t="shared" si="1"/>
        <v>1.6</v>
      </c>
      <c r="G173" s="20">
        <v>10.0</v>
      </c>
      <c r="H173" s="359">
        <f t="shared" si="8"/>
        <v>4</v>
      </c>
      <c r="I173" s="265">
        <v>2.0</v>
      </c>
      <c r="J173" s="251">
        <v>2.0</v>
      </c>
      <c r="K173" s="674">
        <v>79.0</v>
      </c>
      <c r="L173" s="48">
        <f t="shared" si="3"/>
        <v>1</v>
      </c>
      <c r="M173" s="47">
        <f t="shared" si="4"/>
        <v>10.6</v>
      </c>
      <c r="N173" s="675" t="str">
        <f>Incentive!AE173</f>
        <v/>
      </c>
      <c r="O173" s="342">
        <f t="shared" si="5"/>
        <v>10.6</v>
      </c>
      <c r="P173" s="56"/>
      <c r="Q173" s="56"/>
      <c r="R173" s="56"/>
      <c r="S173" s="56"/>
      <c r="T173" s="56"/>
      <c r="U173" s="56"/>
      <c r="V173" s="56"/>
      <c r="W173" s="56"/>
      <c r="X173" s="223"/>
      <c r="Y173" s="223"/>
    </row>
    <row r="174" ht="15.75" customHeight="1">
      <c r="A174" s="48">
        <v>160.0</v>
      </c>
      <c r="B174" s="41" t="s">
        <v>504</v>
      </c>
      <c r="C174" s="361" t="s">
        <v>505</v>
      </c>
      <c r="D174" s="36" t="s">
        <v>506</v>
      </c>
      <c r="E174" s="20">
        <v>4.0</v>
      </c>
      <c r="F174" s="24">
        <f t="shared" si="1"/>
        <v>1.6</v>
      </c>
      <c r="G174" s="20">
        <v>9.0</v>
      </c>
      <c r="H174" s="359">
        <f t="shared" si="8"/>
        <v>3.6</v>
      </c>
      <c r="I174" s="20">
        <v>2.0</v>
      </c>
      <c r="J174" s="251">
        <v>2.0</v>
      </c>
      <c r="K174" s="20">
        <v>100.0</v>
      </c>
      <c r="L174" s="48">
        <f t="shared" si="3"/>
        <v>4</v>
      </c>
      <c r="M174" s="47">
        <f t="shared" si="4"/>
        <v>13.2</v>
      </c>
      <c r="N174" s="675" t="str">
        <f>Incentive!AE174</f>
        <v/>
      </c>
      <c r="O174" s="342">
        <f t="shared" si="5"/>
        <v>13.2</v>
      </c>
      <c r="P174" s="56"/>
      <c r="Q174" s="56"/>
      <c r="R174" s="56"/>
      <c r="S174" s="56"/>
      <c r="T174" s="56"/>
      <c r="U174" s="56"/>
      <c r="V174" s="56"/>
      <c r="W174" s="56"/>
      <c r="X174" s="223"/>
      <c r="Y174" s="223"/>
    </row>
    <row r="175" ht="15.75" customHeight="1">
      <c r="A175" s="20">
        <v>161.0</v>
      </c>
      <c r="B175" s="41" t="s">
        <v>507</v>
      </c>
      <c r="C175" s="361" t="s">
        <v>508</v>
      </c>
      <c r="D175" s="36" t="s">
        <v>509</v>
      </c>
      <c r="E175" s="20">
        <v>5.0</v>
      </c>
      <c r="F175" s="24">
        <f t="shared" si="1"/>
        <v>2</v>
      </c>
      <c r="G175" s="20">
        <v>3.0</v>
      </c>
      <c r="H175" s="359">
        <f t="shared" si="8"/>
        <v>1.2</v>
      </c>
      <c r="I175" s="20">
        <v>2.0</v>
      </c>
      <c r="J175" s="251">
        <v>2.0</v>
      </c>
      <c r="K175" s="20">
        <v>100.0</v>
      </c>
      <c r="L175" s="48">
        <f t="shared" si="3"/>
        <v>4</v>
      </c>
      <c r="M175" s="47">
        <f t="shared" si="4"/>
        <v>11.2</v>
      </c>
      <c r="N175" s="675" t="str">
        <f>Incentive!AE175</f>
        <v/>
      </c>
      <c r="O175" s="342">
        <f t="shared" si="5"/>
        <v>11.2</v>
      </c>
      <c r="P175" s="56"/>
      <c r="Q175" s="56"/>
      <c r="R175" s="56"/>
      <c r="S175" s="56"/>
      <c r="T175" s="56"/>
      <c r="U175" s="56"/>
      <c r="V175" s="56"/>
      <c r="W175" s="56"/>
      <c r="X175" s="223"/>
      <c r="Y175" s="223"/>
    </row>
    <row r="176" ht="15.75" customHeight="1">
      <c r="A176" s="48">
        <v>162.0</v>
      </c>
      <c r="B176" s="41" t="s">
        <v>510</v>
      </c>
      <c r="C176" s="361" t="s">
        <v>511</v>
      </c>
      <c r="D176" s="36" t="s">
        <v>512</v>
      </c>
      <c r="E176" s="20">
        <v>8.0</v>
      </c>
      <c r="F176" s="24">
        <f t="shared" si="1"/>
        <v>3.2</v>
      </c>
      <c r="G176" s="20">
        <v>9.0</v>
      </c>
      <c r="H176" s="359">
        <f t="shared" si="8"/>
        <v>3.6</v>
      </c>
      <c r="I176" s="20">
        <v>2.0</v>
      </c>
      <c r="J176" s="251">
        <v>2.0</v>
      </c>
      <c r="K176" s="20">
        <v>100.0</v>
      </c>
      <c r="L176" s="48">
        <f t="shared" si="3"/>
        <v>4</v>
      </c>
      <c r="M176" s="47">
        <f t="shared" si="4"/>
        <v>14.8</v>
      </c>
      <c r="N176" s="675" t="str">
        <f>Incentive!AE176</f>
        <v/>
      </c>
      <c r="O176" s="342">
        <f t="shared" si="5"/>
        <v>14.8</v>
      </c>
      <c r="P176" s="56"/>
      <c r="Q176" s="56"/>
      <c r="R176" s="56"/>
      <c r="S176" s="56"/>
      <c r="T176" s="56"/>
      <c r="U176" s="56"/>
      <c r="V176" s="56"/>
      <c r="W176" s="56"/>
      <c r="X176" s="223"/>
      <c r="Y176" s="223"/>
    </row>
    <row r="177" ht="15.75" customHeight="1">
      <c r="A177" s="20">
        <v>163.0</v>
      </c>
      <c r="B177" s="41" t="s">
        <v>513</v>
      </c>
      <c r="C177" s="361" t="s">
        <v>514</v>
      </c>
      <c r="D177" s="36" t="s">
        <v>515</v>
      </c>
      <c r="E177" s="20">
        <v>7.0</v>
      </c>
      <c r="F177" s="24">
        <f t="shared" si="1"/>
        <v>2.8</v>
      </c>
      <c r="G177" s="20">
        <v>6.0</v>
      </c>
      <c r="H177" s="359">
        <f t="shared" si="8"/>
        <v>2.4</v>
      </c>
      <c r="I177" s="20">
        <v>2.0</v>
      </c>
      <c r="J177" s="251">
        <v>2.0</v>
      </c>
      <c r="K177" s="20">
        <v>100.0</v>
      </c>
      <c r="L177" s="48">
        <f t="shared" si="3"/>
        <v>4</v>
      </c>
      <c r="M177" s="47">
        <f t="shared" si="4"/>
        <v>13.2</v>
      </c>
      <c r="N177" s="675" t="str">
        <f>Incentive!AE177</f>
        <v/>
      </c>
      <c r="O177" s="342">
        <f t="shared" si="5"/>
        <v>13.2</v>
      </c>
      <c r="P177" s="56"/>
      <c r="Q177" s="56"/>
      <c r="R177" s="56"/>
      <c r="S177" s="56"/>
      <c r="T177" s="56"/>
      <c r="U177" s="56"/>
      <c r="V177" s="56"/>
      <c r="W177" s="56"/>
      <c r="X177" s="223"/>
      <c r="Y177" s="223"/>
    </row>
    <row r="178" ht="15.75" customHeight="1">
      <c r="A178" s="48">
        <v>164.0</v>
      </c>
      <c r="B178" s="41" t="s">
        <v>516</v>
      </c>
      <c r="C178" s="361" t="s">
        <v>517</v>
      </c>
      <c r="D178" s="36" t="s">
        <v>518</v>
      </c>
      <c r="E178" s="20">
        <v>10.0</v>
      </c>
      <c r="F178" s="24">
        <f t="shared" si="1"/>
        <v>4</v>
      </c>
      <c r="G178" s="20">
        <v>5.0</v>
      </c>
      <c r="H178" s="359">
        <f t="shared" si="8"/>
        <v>2</v>
      </c>
      <c r="I178" s="20">
        <v>2.0</v>
      </c>
      <c r="J178" s="251">
        <v>2.0</v>
      </c>
      <c r="K178" s="20">
        <v>100.0</v>
      </c>
      <c r="L178" s="48">
        <f t="shared" si="3"/>
        <v>4</v>
      </c>
      <c r="M178" s="47">
        <f t="shared" si="4"/>
        <v>14</v>
      </c>
      <c r="N178" s="675" t="str">
        <f>Incentive!AE178</f>
        <v/>
      </c>
      <c r="O178" s="342">
        <f t="shared" si="5"/>
        <v>14</v>
      </c>
      <c r="P178" s="56"/>
      <c r="Q178" s="56"/>
      <c r="R178" s="56"/>
      <c r="S178" s="56"/>
      <c r="T178" s="56"/>
      <c r="U178" s="56"/>
      <c r="V178" s="56"/>
      <c r="W178" s="56"/>
      <c r="X178" s="223"/>
      <c r="Y178" s="223"/>
    </row>
    <row r="179" ht="15.75" customHeight="1">
      <c r="A179" s="20">
        <v>165.0</v>
      </c>
      <c r="B179" s="41" t="s">
        <v>519</v>
      </c>
      <c r="C179" s="361" t="s">
        <v>520</v>
      </c>
      <c r="D179" s="36" t="s">
        <v>521</v>
      </c>
      <c r="E179" s="20">
        <v>0.0</v>
      </c>
      <c r="F179" s="24">
        <f t="shared" si="1"/>
        <v>0</v>
      </c>
      <c r="G179" s="20">
        <v>5.0</v>
      </c>
      <c r="H179" s="359">
        <f t="shared" si="8"/>
        <v>2</v>
      </c>
      <c r="I179" s="20">
        <v>0.0</v>
      </c>
      <c r="J179" s="251">
        <v>2.0</v>
      </c>
      <c r="K179" s="20">
        <v>100.0</v>
      </c>
      <c r="L179" s="48">
        <f t="shared" si="3"/>
        <v>4</v>
      </c>
      <c r="M179" s="47">
        <f t="shared" si="4"/>
        <v>8</v>
      </c>
      <c r="N179" s="675" t="str">
        <f>Incentive!AE179</f>
        <v/>
      </c>
      <c r="O179" s="342">
        <f t="shared" si="5"/>
        <v>8</v>
      </c>
      <c r="P179" s="56"/>
      <c r="Q179" s="56"/>
      <c r="R179" s="56"/>
      <c r="S179" s="56"/>
      <c r="T179" s="56"/>
      <c r="U179" s="56"/>
      <c r="V179" s="56"/>
      <c r="W179" s="56"/>
      <c r="X179" s="223"/>
      <c r="Y179" s="223"/>
    </row>
    <row r="180" ht="15.75" customHeight="1">
      <c r="A180" s="48">
        <v>166.0</v>
      </c>
      <c r="B180" s="41" t="s">
        <v>522</v>
      </c>
      <c r="C180" s="361" t="s">
        <v>523</v>
      </c>
      <c r="D180" s="36" t="s">
        <v>524</v>
      </c>
      <c r="E180" s="20">
        <v>11.0</v>
      </c>
      <c r="F180" s="24">
        <f t="shared" si="1"/>
        <v>4.4</v>
      </c>
      <c r="G180" s="20">
        <v>9.0</v>
      </c>
      <c r="H180" s="359">
        <f t="shared" si="8"/>
        <v>3.6</v>
      </c>
      <c r="I180" s="20">
        <v>2.0</v>
      </c>
      <c r="J180" s="251">
        <v>2.0</v>
      </c>
      <c r="K180" s="20">
        <v>100.0</v>
      </c>
      <c r="L180" s="48">
        <f t="shared" si="3"/>
        <v>4</v>
      </c>
      <c r="M180" s="47">
        <f t="shared" si="4"/>
        <v>16</v>
      </c>
      <c r="N180" s="675">
        <f>Incentive!AE180</f>
        <v>2</v>
      </c>
      <c r="O180" s="342">
        <f t="shared" si="5"/>
        <v>18</v>
      </c>
      <c r="P180" s="56"/>
      <c r="Q180" s="56"/>
      <c r="R180" s="56"/>
      <c r="S180" s="56"/>
      <c r="T180" s="56"/>
      <c r="U180" s="56"/>
      <c r="V180" s="56"/>
      <c r="W180" s="56"/>
      <c r="X180" s="223"/>
      <c r="Y180" s="223"/>
    </row>
    <row r="181" ht="15.75" customHeight="1">
      <c r="A181" s="20">
        <v>167.0</v>
      </c>
      <c r="B181" s="41" t="s">
        <v>525</v>
      </c>
      <c r="C181" s="361" t="s">
        <v>526</v>
      </c>
      <c r="D181" s="36" t="s">
        <v>527</v>
      </c>
      <c r="E181" s="20">
        <v>11.0</v>
      </c>
      <c r="F181" s="24">
        <f t="shared" si="1"/>
        <v>4.4</v>
      </c>
      <c r="G181" s="20">
        <v>10.0</v>
      </c>
      <c r="H181" s="359">
        <f t="shared" si="8"/>
        <v>4</v>
      </c>
      <c r="I181" s="20">
        <v>2.0</v>
      </c>
      <c r="J181" s="251">
        <v>2.0</v>
      </c>
      <c r="K181" s="20">
        <v>100.0</v>
      </c>
      <c r="L181" s="48">
        <f t="shared" si="3"/>
        <v>4</v>
      </c>
      <c r="M181" s="47">
        <f t="shared" si="4"/>
        <v>16.4</v>
      </c>
      <c r="N181" s="675" t="str">
        <f>Incentive!AE181</f>
        <v/>
      </c>
      <c r="O181" s="342">
        <f t="shared" si="5"/>
        <v>16.4</v>
      </c>
      <c r="P181" s="56"/>
      <c r="Q181" s="56"/>
      <c r="R181" s="56"/>
      <c r="S181" s="56"/>
      <c r="T181" s="56"/>
      <c r="U181" s="56"/>
      <c r="V181" s="56"/>
      <c r="W181" s="56"/>
      <c r="X181" s="223"/>
      <c r="Y181" s="223"/>
    </row>
    <row r="182" ht="15.75" customHeight="1">
      <c r="A182" s="48">
        <v>168.0</v>
      </c>
      <c r="B182" s="41" t="s">
        <v>528</v>
      </c>
      <c r="C182" s="361" t="s">
        <v>529</v>
      </c>
      <c r="D182" s="36" t="s">
        <v>530</v>
      </c>
      <c r="E182" s="20">
        <v>11.0</v>
      </c>
      <c r="F182" s="24">
        <f t="shared" si="1"/>
        <v>4.4</v>
      </c>
      <c r="G182" s="20">
        <v>9.0</v>
      </c>
      <c r="H182" s="359">
        <f t="shared" si="8"/>
        <v>3.6</v>
      </c>
      <c r="I182" s="20">
        <v>2.0</v>
      </c>
      <c r="J182" s="251">
        <v>2.0</v>
      </c>
      <c r="K182" s="20">
        <v>100.0</v>
      </c>
      <c r="L182" s="48">
        <f t="shared" si="3"/>
        <v>4</v>
      </c>
      <c r="M182" s="47">
        <f t="shared" si="4"/>
        <v>16</v>
      </c>
      <c r="N182" s="675" t="str">
        <f>Incentive!AE182</f>
        <v/>
      </c>
      <c r="O182" s="342">
        <f t="shared" si="5"/>
        <v>16</v>
      </c>
      <c r="P182" s="56"/>
      <c r="Q182" s="56"/>
      <c r="R182" s="56"/>
      <c r="S182" s="56"/>
      <c r="T182" s="56"/>
      <c r="U182" s="56"/>
      <c r="V182" s="56"/>
      <c r="W182" s="56"/>
      <c r="X182" s="223"/>
      <c r="Y182" s="223"/>
    </row>
    <row r="183" ht="15.75" customHeight="1">
      <c r="A183" s="20">
        <v>169.0</v>
      </c>
      <c r="B183" s="41" t="s">
        <v>531</v>
      </c>
      <c r="C183" s="361" t="s">
        <v>532</v>
      </c>
      <c r="D183" s="36" t="s">
        <v>533</v>
      </c>
      <c r="E183" s="20">
        <v>9.0</v>
      </c>
      <c r="F183" s="24">
        <f t="shared" si="1"/>
        <v>3.6</v>
      </c>
      <c r="G183" s="20">
        <v>6.0</v>
      </c>
      <c r="H183" s="359">
        <f t="shared" si="8"/>
        <v>2.4</v>
      </c>
      <c r="I183" s="20">
        <v>2.0</v>
      </c>
      <c r="J183" s="251">
        <v>2.0</v>
      </c>
      <c r="K183" s="20">
        <v>100.0</v>
      </c>
      <c r="L183" s="48">
        <f t="shared" si="3"/>
        <v>4</v>
      </c>
      <c r="M183" s="47">
        <f t="shared" si="4"/>
        <v>14</v>
      </c>
      <c r="N183" s="675" t="str">
        <f>Incentive!AE183</f>
        <v/>
      </c>
      <c r="O183" s="342">
        <f t="shared" si="5"/>
        <v>14</v>
      </c>
      <c r="P183" s="56"/>
      <c r="Q183" s="56"/>
      <c r="R183" s="56"/>
      <c r="S183" s="56"/>
      <c r="T183" s="56"/>
      <c r="U183" s="56"/>
      <c r="V183" s="56"/>
      <c r="W183" s="56"/>
      <c r="X183" s="223"/>
      <c r="Y183" s="223"/>
    </row>
    <row r="184" ht="15.75" customHeight="1">
      <c r="A184" s="48">
        <v>170.0</v>
      </c>
      <c r="B184" s="41" t="s">
        <v>534</v>
      </c>
      <c r="C184" s="361" t="s">
        <v>535</v>
      </c>
      <c r="D184" s="36" t="s">
        <v>536</v>
      </c>
      <c r="E184" s="20">
        <v>9.0</v>
      </c>
      <c r="F184" s="24">
        <f t="shared" si="1"/>
        <v>3.6</v>
      </c>
      <c r="G184" s="20">
        <v>9.0</v>
      </c>
      <c r="H184" s="359">
        <f t="shared" si="8"/>
        <v>3.6</v>
      </c>
      <c r="I184" s="20">
        <v>2.0</v>
      </c>
      <c r="J184" s="251">
        <v>2.0</v>
      </c>
      <c r="K184" s="20">
        <v>100.0</v>
      </c>
      <c r="L184" s="48">
        <f t="shared" si="3"/>
        <v>4</v>
      </c>
      <c r="M184" s="47">
        <f t="shared" si="4"/>
        <v>15.2</v>
      </c>
      <c r="N184" s="675" t="str">
        <f>Incentive!AE184</f>
        <v/>
      </c>
      <c r="O184" s="342">
        <f t="shared" si="5"/>
        <v>15.2</v>
      </c>
      <c r="P184" s="56"/>
      <c r="Q184" s="56"/>
      <c r="R184" s="56"/>
      <c r="S184" s="56"/>
      <c r="T184" s="56"/>
      <c r="U184" s="56"/>
      <c r="V184" s="56"/>
      <c r="W184" s="56"/>
      <c r="X184" s="223"/>
      <c r="Y184" s="223"/>
    </row>
    <row r="185" ht="15.75" customHeight="1">
      <c r="A185" s="20">
        <v>171.0</v>
      </c>
      <c r="B185" s="41" t="s">
        <v>537</v>
      </c>
      <c r="C185" s="361" t="s">
        <v>538</v>
      </c>
      <c r="D185" s="36" t="s">
        <v>539</v>
      </c>
      <c r="E185" s="20">
        <v>8.0</v>
      </c>
      <c r="F185" s="24">
        <f t="shared" si="1"/>
        <v>3.2</v>
      </c>
      <c r="G185" s="20">
        <v>8.0</v>
      </c>
      <c r="H185" s="359">
        <f t="shared" si="8"/>
        <v>3.2</v>
      </c>
      <c r="I185" s="20">
        <v>2.0</v>
      </c>
      <c r="J185" s="251">
        <v>2.0</v>
      </c>
      <c r="K185" s="20">
        <v>100.0</v>
      </c>
      <c r="L185" s="48">
        <f t="shared" si="3"/>
        <v>4</v>
      </c>
      <c r="M185" s="47">
        <f t="shared" si="4"/>
        <v>14.4</v>
      </c>
      <c r="N185" s="675" t="str">
        <f>Incentive!AE185</f>
        <v/>
      </c>
      <c r="O185" s="342">
        <f t="shared" si="5"/>
        <v>14.4</v>
      </c>
      <c r="P185" s="56"/>
      <c r="Q185" s="56"/>
      <c r="R185" s="56"/>
      <c r="S185" s="56"/>
      <c r="T185" s="56"/>
      <c r="U185" s="56"/>
      <c r="V185" s="56"/>
      <c r="W185" s="56"/>
      <c r="X185" s="223"/>
      <c r="Y185" s="223"/>
    </row>
    <row r="186" ht="15.75" customHeight="1">
      <c r="A186" s="56"/>
      <c r="B186" s="244"/>
      <c r="C186" s="244"/>
      <c r="D186" s="238"/>
      <c r="E186" s="56"/>
      <c r="F186" s="364"/>
      <c r="G186" s="56"/>
      <c r="H186" s="569"/>
      <c r="I186" s="56"/>
      <c r="J186" s="184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223"/>
      <c r="Y186" s="223"/>
    </row>
    <row r="187" ht="15.75" customHeight="1">
      <c r="A187" s="56"/>
      <c r="B187" s="244"/>
      <c r="C187" s="244"/>
      <c r="D187" s="238"/>
      <c r="E187" s="56"/>
      <c r="F187" s="364"/>
      <c r="G187" s="56"/>
      <c r="H187" s="569"/>
      <c r="I187" s="56"/>
      <c r="J187" s="184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223"/>
      <c r="Y187" s="223"/>
    </row>
    <row r="188" ht="15.75" customHeight="1">
      <c r="A188" s="56"/>
      <c r="B188" s="244"/>
      <c r="C188" s="244"/>
      <c r="D188" s="238"/>
      <c r="E188" s="56"/>
      <c r="F188" s="364"/>
      <c r="G188" s="56"/>
      <c r="H188" s="569"/>
      <c r="I188" s="56"/>
      <c r="J188" s="184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223"/>
      <c r="Y188" s="223"/>
    </row>
    <row r="189" ht="15.75" customHeight="1">
      <c r="A189" s="56"/>
      <c r="B189" s="365" t="s">
        <v>810</v>
      </c>
      <c r="C189" s="59"/>
      <c r="D189" s="238">
        <f>COUNTIF(O15:O20,"=22")</f>
        <v>0</v>
      </c>
      <c r="E189" s="56"/>
      <c r="F189" s="364"/>
      <c r="G189" s="56"/>
      <c r="H189" s="569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223"/>
      <c r="Y189" s="223"/>
    </row>
    <row r="190" ht="15.75" customHeight="1">
      <c r="A190" s="56"/>
      <c r="B190" s="365" t="s">
        <v>811</v>
      </c>
      <c r="C190" s="59"/>
      <c r="D190" s="244">
        <f>COUNTIF(O15:O20,"=23")</f>
        <v>0</v>
      </c>
      <c r="E190" s="56"/>
      <c r="F190" s="364"/>
      <c r="G190" s="56"/>
      <c r="H190" s="569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223"/>
      <c r="Y190" s="223"/>
    </row>
    <row r="191" ht="15.75" customHeight="1">
      <c r="A191" s="56"/>
      <c r="B191" s="365" t="s">
        <v>812</v>
      </c>
      <c r="C191" s="59"/>
      <c r="D191" s="244">
        <f>COUNTIF(O15:O20,"=24")</f>
        <v>0</v>
      </c>
      <c r="E191" s="56"/>
      <c r="F191" s="364"/>
      <c r="G191" s="56"/>
      <c r="H191" s="569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223"/>
      <c r="Y191" s="223"/>
    </row>
    <row r="192" ht="15.75" customHeight="1">
      <c r="A192" s="56"/>
      <c r="B192" s="365" t="s">
        <v>813</v>
      </c>
      <c r="C192" s="59"/>
      <c r="D192" s="238">
        <f>COUNTIF(O15:O20,"=25")</f>
        <v>0</v>
      </c>
      <c r="E192" s="56"/>
      <c r="F192" s="364"/>
      <c r="G192" s="56"/>
      <c r="H192" s="569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223"/>
      <c r="Y192" s="223"/>
    </row>
    <row r="193" ht="15.75" customHeight="1">
      <c r="A193" s="56"/>
      <c r="B193" s="365" t="s">
        <v>814</v>
      </c>
      <c r="C193" s="59"/>
      <c r="D193" s="244">
        <f>COUNTIF(O15:O20,"=26")</f>
        <v>0</v>
      </c>
      <c r="E193" s="56"/>
      <c r="F193" s="364"/>
      <c r="G193" s="56"/>
      <c r="H193" s="569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223"/>
      <c r="Y193" s="223"/>
    </row>
    <row r="194" ht="15.75" customHeight="1">
      <c r="A194" s="56"/>
      <c r="B194" s="365" t="s">
        <v>815</v>
      </c>
      <c r="C194" s="59"/>
      <c r="D194" s="238">
        <f>COUNTIF(O15:O20,"=27")</f>
        <v>0</v>
      </c>
      <c r="E194" s="56"/>
      <c r="F194" s="364"/>
      <c r="G194" s="56"/>
      <c r="H194" s="569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223"/>
      <c r="Y194" s="223"/>
    </row>
    <row r="195" ht="15.75" customHeight="1">
      <c r="A195" s="56"/>
      <c r="B195" s="365" t="s">
        <v>816</v>
      </c>
      <c r="C195" s="59"/>
      <c r="D195" s="238">
        <f>COUNTIF(O15:O20,"=28")</f>
        <v>0</v>
      </c>
      <c r="E195" s="56"/>
      <c r="F195" s="364"/>
      <c r="G195" s="56"/>
      <c r="H195" s="569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223"/>
      <c r="Y195" s="223"/>
    </row>
    <row r="196" ht="15.75" customHeight="1">
      <c r="A196" s="56"/>
      <c r="B196" s="365" t="s">
        <v>817</v>
      </c>
      <c r="C196" s="59"/>
      <c r="D196" s="238">
        <f>COUNTIF(O15:O20,"=29")</f>
        <v>0</v>
      </c>
      <c r="E196" s="56"/>
      <c r="F196" s="364"/>
      <c r="G196" s="56"/>
      <c r="H196" s="569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223"/>
      <c r="Y196" s="223"/>
    </row>
    <row r="197" ht="15.75" customHeight="1">
      <c r="A197" s="56"/>
      <c r="B197" s="365" t="s">
        <v>818</v>
      </c>
      <c r="C197" s="59"/>
      <c r="D197" s="244">
        <f>COUNTIF(O15:O20,"=30")</f>
        <v>0</v>
      </c>
      <c r="E197" s="56"/>
      <c r="F197" s="364"/>
      <c r="G197" s="56"/>
      <c r="H197" s="569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223"/>
      <c r="Y197" s="223"/>
    </row>
    <row r="198" ht="15.75" customHeight="1">
      <c r="A198" s="56"/>
      <c r="B198" s="365" t="s">
        <v>819</v>
      </c>
      <c r="C198" s="59"/>
      <c r="D198" s="238">
        <f>COUNTIF(O15:O20,"=31")</f>
        <v>0</v>
      </c>
      <c r="E198" s="56"/>
      <c r="F198" s="364"/>
      <c r="G198" s="56"/>
      <c r="H198" s="569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223"/>
      <c r="Y198" s="223"/>
    </row>
    <row r="199" ht="15.75" customHeight="1">
      <c r="A199" s="56"/>
      <c r="B199" s="365" t="s">
        <v>820</v>
      </c>
      <c r="C199" s="59"/>
      <c r="D199" s="244">
        <f>COUNTIF(O15:O20,"=32")</f>
        <v>0</v>
      </c>
      <c r="E199" s="56"/>
      <c r="F199" s="364"/>
      <c r="G199" s="56"/>
      <c r="H199" s="569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223"/>
      <c r="Y199" s="223"/>
    </row>
    <row r="200" ht="15.75" customHeight="1">
      <c r="A200" s="56"/>
      <c r="B200" s="365" t="s">
        <v>820</v>
      </c>
      <c r="C200" s="59"/>
      <c r="D200" s="238">
        <f>COUNTIF(O15:O20,"=33")</f>
        <v>0</v>
      </c>
      <c r="E200" s="56"/>
      <c r="F200" s="364"/>
      <c r="G200" s="56"/>
      <c r="H200" s="569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223"/>
      <c r="Y200" s="223"/>
    </row>
    <row r="201" ht="15.75" customHeight="1">
      <c r="A201" s="56"/>
      <c r="B201" s="365" t="s">
        <v>821</v>
      </c>
      <c r="C201" s="59"/>
      <c r="D201" s="238">
        <f>COUNTIF(O15:O20,"=34")</f>
        <v>0</v>
      </c>
      <c r="E201" s="56"/>
      <c r="F201" s="364"/>
      <c r="G201" s="56"/>
      <c r="H201" s="569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223"/>
      <c r="Y201" s="223"/>
    </row>
    <row r="202" ht="15.75" customHeight="1">
      <c r="A202" s="56"/>
      <c r="B202" s="365" t="s">
        <v>822</v>
      </c>
      <c r="C202" s="59"/>
      <c r="D202" s="238">
        <f>COUNTIF(O15:O20,"=35")</f>
        <v>0</v>
      </c>
      <c r="E202" s="56"/>
      <c r="F202" s="364"/>
      <c r="G202" s="56"/>
      <c r="H202" s="569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223"/>
      <c r="Y202" s="223"/>
    </row>
    <row r="203" ht="15.75" customHeight="1">
      <c r="A203" s="56"/>
      <c r="B203" s="365" t="s">
        <v>823</v>
      </c>
      <c r="C203" s="59"/>
      <c r="D203" s="238">
        <f>COUNTIF(O15:O20,"=21")</f>
        <v>0</v>
      </c>
      <c r="E203" s="56"/>
      <c r="F203" s="364"/>
      <c r="G203" s="56"/>
      <c r="H203" s="569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223"/>
      <c r="Y203" s="223"/>
    </row>
    <row r="204" ht="15.75" customHeight="1">
      <c r="A204" s="56"/>
      <c r="B204" s="365" t="s">
        <v>824</v>
      </c>
      <c r="C204" s="59"/>
      <c r="D204" s="238">
        <f>COUNTIF(O15:O20,"=36")</f>
        <v>0</v>
      </c>
      <c r="E204" s="56"/>
      <c r="F204" s="364"/>
      <c r="G204" s="56"/>
      <c r="H204" s="569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223"/>
      <c r="Y204" s="223"/>
    </row>
    <row r="205" ht="15.75" customHeight="1">
      <c r="A205" s="56"/>
      <c r="B205" s="365" t="s">
        <v>825</v>
      </c>
      <c r="C205" s="59"/>
      <c r="D205" s="238">
        <f>COUNTIF(O15:O20,"=37")</f>
        <v>0</v>
      </c>
      <c r="E205" s="56"/>
      <c r="F205" s="364"/>
      <c r="G205" s="56"/>
      <c r="H205" s="569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223"/>
      <c r="Y205" s="223"/>
    </row>
    <row r="206" ht="15.75" customHeight="1">
      <c r="A206" s="56"/>
      <c r="B206" s="365" t="s">
        <v>826</v>
      </c>
      <c r="C206" s="59"/>
      <c r="D206" s="238">
        <f>COUNTIF(O15:O20,"=21")</f>
        <v>0</v>
      </c>
      <c r="E206" s="56"/>
      <c r="F206" s="364"/>
      <c r="G206" s="56"/>
      <c r="H206" s="569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223"/>
      <c r="Y206" s="223"/>
    </row>
    <row r="207" ht="15.75" customHeight="1">
      <c r="A207" s="56"/>
      <c r="B207" s="365" t="s">
        <v>827</v>
      </c>
      <c r="C207" s="59"/>
      <c r="D207" s="238">
        <f>COUNTIF(O15:O20,"=38")</f>
        <v>0</v>
      </c>
      <c r="E207" s="56"/>
      <c r="F207" s="364"/>
      <c r="G207" s="56"/>
      <c r="H207" s="569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223"/>
      <c r="Y207" s="223"/>
    </row>
    <row r="208" ht="15.75" customHeight="1">
      <c r="A208" s="56"/>
      <c r="B208" s="365" t="s">
        <v>560</v>
      </c>
      <c r="C208" s="59"/>
      <c r="D208" s="48">
        <f>SUM(D186:D207)</f>
        <v>0</v>
      </c>
      <c r="E208" s="56"/>
      <c r="F208" s="364"/>
      <c r="G208" s="56"/>
      <c r="H208" s="569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223"/>
      <c r="Y208" s="223"/>
    </row>
    <row r="209" ht="15.75" customHeight="1">
      <c r="A209" s="1"/>
      <c r="B209" s="1"/>
      <c r="F209" s="366"/>
      <c r="H209" s="634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ht="15.75" customHeight="1">
      <c r="A210" s="1"/>
      <c r="B210" s="1"/>
      <c r="C210" s="1"/>
      <c r="D210" s="1"/>
      <c r="E210" s="1"/>
      <c r="F210" s="3"/>
      <c r="G210" s="1"/>
      <c r="H210" s="615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ht="15.75" customHeight="1">
      <c r="A211" s="1"/>
      <c r="B211" s="1"/>
      <c r="C211" s="1"/>
      <c r="D211" s="1"/>
      <c r="E211" s="1"/>
      <c r="F211" s="3"/>
      <c r="G211" s="1"/>
      <c r="H211" s="615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ht="15.75" customHeight="1">
      <c r="A212" s="1"/>
      <c r="B212" s="1"/>
      <c r="C212" s="1"/>
      <c r="D212" s="1"/>
      <c r="E212" s="1"/>
      <c r="F212" s="3"/>
      <c r="G212" s="1"/>
      <c r="H212" s="615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ht="15.75" customHeight="1">
      <c r="A213" s="1"/>
      <c r="B213" s="1"/>
      <c r="C213" s="1"/>
      <c r="D213" s="1"/>
      <c r="E213" s="1"/>
      <c r="F213" s="3"/>
      <c r="G213" s="1"/>
      <c r="H213" s="615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ht="15.75" customHeight="1">
      <c r="A214" s="7"/>
      <c r="B214" s="7"/>
      <c r="C214" s="63" t="s">
        <v>828</v>
      </c>
      <c r="D214" s="7"/>
      <c r="E214" s="7"/>
      <c r="F214" s="301"/>
      <c r="G214" s="7"/>
      <c r="H214" s="617"/>
      <c r="I214" s="63" t="s">
        <v>562</v>
      </c>
      <c r="J214" s="7"/>
      <c r="K214" s="7"/>
      <c r="L214" s="7"/>
      <c r="M214" s="63" t="s">
        <v>563</v>
      </c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368"/>
      <c r="Y214" s="368"/>
    </row>
    <row r="215" ht="15.75" customHeight="1">
      <c r="A215" s="1"/>
      <c r="B215" s="1"/>
      <c r="C215" s="1"/>
      <c r="D215" s="1"/>
      <c r="E215" s="1"/>
      <c r="F215" s="3"/>
      <c r="G215" s="1"/>
      <c r="H215" s="615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>
      <c r="F216" s="366"/>
      <c r="H216" s="634"/>
    </row>
    <row r="217">
      <c r="F217" s="366"/>
      <c r="H217" s="634"/>
    </row>
    <row r="218">
      <c r="F218" s="366"/>
      <c r="H218" s="634"/>
    </row>
    <row r="219">
      <c r="F219" s="366"/>
      <c r="H219" s="634"/>
    </row>
    <row r="220">
      <c r="F220" s="366"/>
      <c r="H220" s="634"/>
    </row>
    <row r="221">
      <c r="F221" s="366"/>
      <c r="H221" s="634"/>
    </row>
    <row r="222">
      <c r="F222" s="366"/>
      <c r="H222" s="634"/>
    </row>
    <row r="223">
      <c r="F223" s="366"/>
      <c r="H223" s="634"/>
    </row>
    <row r="224">
      <c r="F224" s="366"/>
      <c r="H224" s="634"/>
    </row>
    <row r="225">
      <c r="F225" s="366"/>
      <c r="H225" s="634"/>
    </row>
    <row r="226">
      <c r="F226" s="366"/>
      <c r="H226" s="634"/>
    </row>
    <row r="227">
      <c r="F227" s="366"/>
      <c r="H227" s="634"/>
    </row>
    <row r="228">
      <c r="F228" s="366"/>
      <c r="H228" s="634"/>
    </row>
    <row r="229">
      <c r="F229" s="366"/>
      <c r="H229" s="634"/>
    </row>
    <row r="230">
      <c r="F230" s="366"/>
      <c r="H230" s="634"/>
    </row>
    <row r="231">
      <c r="F231" s="366"/>
      <c r="H231" s="634"/>
    </row>
    <row r="232">
      <c r="F232" s="366"/>
      <c r="H232" s="634"/>
    </row>
    <row r="233">
      <c r="F233" s="366"/>
      <c r="H233" s="634"/>
    </row>
    <row r="234">
      <c r="F234" s="366"/>
      <c r="H234" s="634"/>
    </row>
    <row r="235">
      <c r="F235" s="366"/>
      <c r="H235" s="634"/>
    </row>
    <row r="236">
      <c r="F236" s="366"/>
      <c r="H236" s="634"/>
    </row>
    <row r="237">
      <c r="F237" s="366"/>
      <c r="H237" s="634"/>
    </row>
    <row r="238">
      <c r="F238" s="366"/>
      <c r="H238" s="634"/>
    </row>
    <row r="239">
      <c r="F239" s="366"/>
      <c r="H239" s="634"/>
    </row>
    <row r="240">
      <c r="F240" s="366"/>
      <c r="H240" s="634"/>
    </row>
    <row r="241">
      <c r="F241" s="366"/>
      <c r="H241" s="634"/>
    </row>
    <row r="242">
      <c r="F242" s="366"/>
      <c r="H242" s="634"/>
    </row>
    <row r="243">
      <c r="F243" s="366"/>
      <c r="H243" s="634"/>
    </row>
    <row r="244">
      <c r="F244" s="366"/>
      <c r="H244" s="634"/>
    </row>
    <row r="245">
      <c r="F245" s="366"/>
      <c r="H245" s="634"/>
    </row>
    <row r="246">
      <c r="F246" s="366"/>
      <c r="H246" s="634"/>
    </row>
    <row r="247">
      <c r="F247" s="366"/>
      <c r="H247" s="634"/>
    </row>
    <row r="248">
      <c r="F248" s="366"/>
      <c r="H248" s="634"/>
    </row>
    <row r="249">
      <c r="F249" s="366"/>
      <c r="H249" s="634"/>
    </row>
    <row r="250">
      <c r="F250" s="366"/>
      <c r="H250" s="634"/>
    </row>
    <row r="251">
      <c r="F251" s="366"/>
      <c r="H251" s="634"/>
    </row>
    <row r="252">
      <c r="F252" s="366"/>
      <c r="H252" s="634"/>
    </row>
    <row r="253">
      <c r="F253" s="366"/>
      <c r="H253" s="634"/>
    </row>
    <row r="254">
      <c r="F254" s="366"/>
      <c r="H254" s="634"/>
    </row>
    <row r="255">
      <c r="F255" s="366"/>
      <c r="H255" s="634"/>
    </row>
    <row r="256">
      <c r="F256" s="366"/>
      <c r="H256" s="634"/>
    </row>
    <row r="257">
      <c r="F257" s="366"/>
      <c r="H257" s="634"/>
    </row>
    <row r="258">
      <c r="F258" s="366"/>
      <c r="H258" s="634"/>
    </row>
    <row r="259">
      <c r="F259" s="366"/>
      <c r="H259" s="634"/>
    </row>
    <row r="260">
      <c r="F260" s="366"/>
      <c r="H260" s="634"/>
    </row>
    <row r="261">
      <c r="F261" s="366"/>
      <c r="H261" s="634"/>
    </row>
    <row r="262">
      <c r="F262" s="366"/>
      <c r="H262" s="634"/>
    </row>
    <row r="263">
      <c r="F263" s="366"/>
      <c r="H263" s="634"/>
    </row>
    <row r="264">
      <c r="F264" s="366"/>
      <c r="H264" s="634"/>
    </row>
    <row r="265">
      <c r="F265" s="366"/>
      <c r="H265" s="634"/>
    </row>
    <row r="266">
      <c r="F266" s="366"/>
      <c r="H266" s="634"/>
    </row>
    <row r="267">
      <c r="F267" s="366"/>
      <c r="H267" s="634"/>
    </row>
    <row r="268">
      <c r="F268" s="366"/>
      <c r="H268" s="634"/>
    </row>
    <row r="269">
      <c r="F269" s="366"/>
      <c r="H269" s="634"/>
    </row>
    <row r="270">
      <c r="F270" s="366"/>
      <c r="H270" s="634"/>
    </row>
    <row r="271">
      <c r="F271" s="366"/>
      <c r="H271" s="634"/>
    </row>
    <row r="272">
      <c r="F272" s="366"/>
      <c r="H272" s="634"/>
    </row>
    <row r="273">
      <c r="F273" s="366"/>
      <c r="H273" s="634"/>
    </row>
    <row r="274">
      <c r="F274" s="366"/>
      <c r="H274" s="634"/>
    </row>
    <row r="275">
      <c r="F275" s="366"/>
      <c r="H275" s="634"/>
    </row>
    <row r="276">
      <c r="F276" s="366"/>
      <c r="H276" s="634"/>
    </row>
    <row r="277">
      <c r="F277" s="366"/>
      <c r="H277" s="634"/>
    </row>
    <row r="278">
      <c r="F278" s="366"/>
      <c r="H278" s="634"/>
    </row>
    <row r="279">
      <c r="F279" s="366"/>
      <c r="H279" s="634"/>
    </row>
    <row r="280">
      <c r="F280" s="366"/>
      <c r="H280" s="634"/>
    </row>
    <row r="281">
      <c r="F281" s="366"/>
      <c r="H281" s="634"/>
    </row>
    <row r="282">
      <c r="F282" s="366"/>
      <c r="H282" s="634"/>
    </row>
    <row r="283">
      <c r="F283" s="366"/>
      <c r="H283" s="634"/>
    </row>
    <row r="284">
      <c r="F284" s="366"/>
      <c r="H284" s="634"/>
    </row>
    <row r="285">
      <c r="F285" s="366"/>
      <c r="H285" s="634"/>
    </row>
    <row r="286">
      <c r="F286" s="366"/>
      <c r="H286" s="634"/>
    </row>
    <row r="287">
      <c r="F287" s="366"/>
      <c r="H287" s="634"/>
    </row>
    <row r="288">
      <c r="F288" s="366"/>
      <c r="H288" s="634"/>
    </row>
    <row r="289">
      <c r="F289" s="366"/>
      <c r="H289" s="634"/>
    </row>
    <row r="290">
      <c r="F290" s="366"/>
      <c r="H290" s="634"/>
    </row>
    <row r="291">
      <c r="F291" s="366"/>
      <c r="H291" s="634"/>
    </row>
    <row r="292">
      <c r="F292" s="366"/>
      <c r="H292" s="634"/>
    </row>
    <row r="293">
      <c r="F293" s="366"/>
      <c r="H293" s="634"/>
    </row>
    <row r="294">
      <c r="F294" s="366"/>
      <c r="H294" s="634"/>
    </row>
    <row r="295">
      <c r="F295" s="366"/>
      <c r="H295" s="634"/>
    </row>
    <row r="296">
      <c r="F296" s="366"/>
      <c r="H296" s="634"/>
    </row>
    <row r="297">
      <c r="F297" s="366"/>
      <c r="H297" s="634"/>
    </row>
    <row r="298">
      <c r="F298" s="366"/>
      <c r="H298" s="634"/>
    </row>
    <row r="299">
      <c r="F299" s="366"/>
      <c r="H299" s="634"/>
    </row>
    <row r="300">
      <c r="F300" s="366"/>
      <c r="H300" s="634"/>
    </row>
    <row r="301">
      <c r="F301" s="366"/>
      <c r="H301" s="634"/>
    </row>
    <row r="302">
      <c r="F302" s="366"/>
      <c r="H302" s="634"/>
    </row>
    <row r="303">
      <c r="F303" s="366"/>
      <c r="H303" s="634"/>
    </row>
    <row r="304">
      <c r="F304" s="366"/>
      <c r="H304" s="634"/>
    </row>
    <row r="305">
      <c r="F305" s="366"/>
      <c r="H305" s="634"/>
    </row>
    <row r="306">
      <c r="F306" s="366"/>
      <c r="H306" s="634"/>
    </row>
    <row r="307">
      <c r="F307" s="366"/>
      <c r="H307" s="634"/>
    </row>
    <row r="308">
      <c r="F308" s="366"/>
      <c r="H308" s="634"/>
    </row>
    <row r="309">
      <c r="F309" s="366"/>
      <c r="H309" s="634"/>
    </row>
    <row r="310">
      <c r="F310" s="366"/>
      <c r="H310" s="634"/>
    </row>
    <row r="311">
      <c r="F311" s="366"/>
      <c r="H311" s="634"/>
    </row>
    <row r="312">
      <c r="F312" s="366"/>
      <c r="H312" s="634"/>
    </row>
    <row r="313">
      <c r="F313" s="366"/>
      <c r="H313" s="634"/>
    </row>
    <row r="314">
      <c r="F314" s="366"/>
      <c r="H314" s="634"/>
    </row>
    <row r="315">
      <c r="F315" s="366"/>
      <c r="H315" s="634"/>
    </row>
    <row r="316">
      <c r="F316" s="366"/>
      <c r="H316" s="634"/>
    </row>
    <row r="317">
      <c r="F317" s="366"/>
      <c r="H317" s="634"/>
    </row>
    <row r="318">
      <c r="F318" s="366"/>
      <c r="H318" s="634"/>
    </row>
    <row r="319">
      <c r="F319" s="366"/>
      <c r="H319" s="634"/>
    </row>
    <row r="320">
      <c r="F320" s="366"/>
      <c r="H320" s="634"/>
    </row>
    <row r="321">
      <c r="F321" s="366"/>
      <c r="H321" s="634"/>
    </row>
    <row r="322">
      <c r="F322" s="366"/>
      <c r="H322" s="634"/>
    </row>
    <row r="323">
      <c r="F323" s="366"/>
      <c r="H323" s="634"/>
    </row>
    <row r="324">
      <c r="F324" s="366"/>
      <c r="H324" s="634"/>
    </row>
    <row r="325">
      <c r="F325" s="366"/>
      <c r="H325" s="634"/>
    </row>
    <row r="326">
      <c r="F326" s="366"/>
      <c r="H326" s="634"/>
    </row>
    <row r="327">
      <c r="F327" s="366"/>
      <c r="H327" s="634"/>
    </row>
    <row r="328">
      <c r="F328" s="366"/>
      <c r="H328" s="634"/>
    </row>
    <row r="329">
      <c r="F329" s="366"/>
      <c r="H329" s="634"/>
    </row>
    <row r="330">
      <c r="F330" s="366"/>
      <c r="H330" s="634"/>
    </row>
    <row r="331">
      <c r="F331" s="366"/>
      <c r="H331" s="634"/>
    </row>
    <row r="332">
      <c r="F332" s="366"/>
      <c r="H332" s="634"/>
    </row>
    <row r="333">
      <c r="F333" s="366"/>
      <c r="H333" s="634"/>
    </row>
    <row r="334">
      <c r="F334" s="366"/>
      <c r="H334" s="634"/>
    </row>
    <row r="335">
      <c r="F335" s="366"/>
      <c r="H335" s="634"/>
    </row>
    <row r="336">
      <c r="F336" s="366"/>
      <c r="H336" s="634"/>
    </row>
    <row r="337">
      <c r="F337" s="366"/>
      <c r="H337" s="634"/>
    </row>
    <row r="338">
      <c r="F338" s="366"/>
      <c r="H338" s="634"/>
    </row>
    <row r="339">
      <c r="F339" s="366"/>
      <c r="H339" s="634"/>
    </row>
    <row r="340">
      <c r="F340" s="366"/>
      <c r="H340" s="634"/>
    </row>
    <row r="341">
      <c r="F341" s="366"/>
      <c r="H341" s="634"/>
    </row>
    <row r="342">
      <c r="F342" s="366"/>
      <c r="H342" s="634"/>
    </row>
    <row r="343">
      <c r="F343" s="366"/>
      <c r="H343" s="634"/>
    </row>
    <row r="344">
      <c r="F344" s="366"/>
      <c r="H344" s="634"/>
    </row>
    <row r="345">
      <c r="F345" s="366"/>
      <c r="H345" s="634"/>
    </row>
    <row r="346">
      <c r="F346" s="366"/>
      <c r="H346" s="634"/>
    </row>
    <row r="347">
      <c r="F347" s="366"/>
      <c r="H347" s="634"/>
    </row>
    <row r="348">
      <c r="F348" s="366"/>
      <c r="H348" s="634"/>
    </row>
    <row r="349">
      <c r="F349" s="366"/>
      <c r="H349" s="634"/>
    </row>
    <row r="350">
      <c r="F350" s="366"/>
      <c r="H350" s="634"/>
    </row>
    <row r="351">
      <c r="F351" s="366"/>
      <c r="H351" s="634"/>
    </row>
    <row r="352">
      <c r="F352" s="366"/>
      <c r="H352" s="634"/>
    </row>
    <row r="353">
      <c r="F353" s="366"/>
      <c r="H353" s="634"/>
    </row>
    <row r="354">
      <c r="F354" s="366"/>
      <c r="H354" s="634"/>
    </row>
    <row r="355">
      <c r="F355" s="366"/>
      <c r="H355" s="634"/>
    </row>
    <row r="356">
      <c r="F356" s="366"/>
      <c r="H356" s="634"/>
    </row>
    <row r="357">
      <c r="F357" s="366"/>
      <c r="H357" s="634"/>
    </row>
    <row r="358">
      <c r="F358" s="366"/>
      <c r="H358" s="634"/>
    </row>
    <row r="359">
      <c r="F359" s="366"/>
      <c r="H359" s="634"/>
    </row>
    <row r="360">
      <c r="F360" s="366"/>
      <c r="H360" s="634"/>
    </row>
    <row r="361">
      <c r="F361" s="366"/>
      <c r="H361" s="634"/>
    </row>
    <row r="362">
      <c r="F362" s="366"/>
      <c r="H362" s="634"/>
    </row>
    <row r="363">
      <c r="F363" s="366"/>
      <c r="H363" s="634"/>
    </row>
    <row r="364">
      <c r="F364" s="366"/>
      <c r="H364" s="634"/>
    </row>
    <row r="365">
      <c r="F365" s="366"/>
      <c r="H365" s="634"/>
    </row>
    <row r="366">
      <c r="F366" s="366"/>
      <c r="H366" s="634"/>
    </row>
    <row r="367">
      <c r="F367" s="366"/>
      <c r="H367" s="634"/>
    </row>
    <row r="368">
      <c r="F368" s="366"/>
      <c r="H368" s="634"/>
    </row>
    <row r="369">
      <c r="F369" s="366"/>
      <c r="H369" s="634"/>
    </row>
    <row r="370">
      <c r="F370" s="366"/>
      <c r="H370" s="634"/>
    </row>
    <row r="371">
      <c r="F371" s="366"/>
      <c r="H371" s="634"/>
    </row>
    <row r="372">
      <c r="F372" s="366"/>
      <c r="H372" s="634"/>
    </row>
    <row r="373">
      <c r="F373" s="366"/>
      <c r="H373" s="634"/>
    </row>
    <row r="374">
      <c r="F374" s="366"/>
      <c r="H374" s="634"/>
    </row>
    <row r="375">
      <c r="F375" s="366"/>
      <c r="H375" s="634"/>
    </row>
    <row r="376">
      <c r="F376" s="366"/>
      <c r="H376" s="634"/>
    </row>
    <row r="377">
      <c r="F377" s="366"/>
      <c r="H377" s="634"/>
    </row>
    <row r="378">
      <c r="F378" s="366"/>
      <c r="H378" s="634"/>
    </row>
    <row r="379">
      <c r="F379" s="366"/>
      <c r="H379" s="634"/>
    </row>
    <row r="380">
      <c r="F380" s="366"/>
      <c r="H380" s="634"/>
    </row>
    <row r="381">
      <c r="F381" s="366"/>
      <c r="H381" s="634"/>
    </row>
    <row r="382">
      <c r="F382" s="366"/>
      <c r="H382" s="634"/>
    </row>
    <row r="383">
      <c r="F383" s="366"/>
      <c r="H383" s="634"/>
    </row>
    <row r="384">
      <c r="F384" s="366"/>
      <c r="H384" s="634"/>
    </row>
    <row r="385">
      <c r="F385" s="366"/>
      <c r="H385" s="634"/>
    </row>
    <row r="386">
      <c r="F386" s="366"/>
      <c r="H386" s="634"/>
    </row>
    <row r="387">
      <c r="F387" s="366"/>
      <c r="H387" s="634"/>
    </row>
    <row r="388">
      <c r="F388" s="366"/>
      <c r="H388" s="634"/>
    </row>
    <row r="389">
      <c r="F389" s="366"/>
      <c r="H389" s="634"/>
    </row>
    <row r="390">
      <c r="F390" s="366"/>
      <c r="H390" s="634"/>
    </row>
    <row r="391">
      <c r="F391" s="366"/>
      <c r="H391" s="634"/>
    </row>
    <row r="392">
      <c r="F392" s="366"/>
      <c r="H392" s="634"/>
    </row>
    <row r="393">
      <c r="F393" s="366"/>
      <c r="H393" s="634"/>
    </row>
    <row r="394">
      <c r="F394" s="366"/>
      <c r="H394" s="634"/>
    </row>
    <row r="395">
      <c r="F395" s="366"/>
      <c r="H395" s="634"/>
    </row>
    <row r="396">
      <c r="F396" s="366"/>
      <c r="H396" s="634"/>
    </row>
    <row r="397">
      <c r="F397" s="366"/>
      <c r="H397" s="634"/>
    </row>
    <row r="398">
      <c r="F398" s="366"/>
      <c r="H398" s="634"/>
    </row>
    <row r="399">
      <c r="F399" s="366"/>
      <c r="H399" s="634"/>
    </row>
    <row r="400">
      <c r="F400" s="366"/>
      <c r="H400" s="634"/>
    </row>
    <row r="401">
      <c r="F401" s="366"/>
      <c r="H401" s="634"/>
    </row>
    <row r="402">
      <c r="F402" s="366"/>
      <c r="H402" s="634"/>
    </row>
    <row r="403">
      <c r="F403" s="366"/>
      <c r="H403" s="634"/>
    </row>
    <row r="404">
      <c r="F404" s="366"/>
      <c r="H404" s="634"/>
    </row>
    <row r="405">
      <c r="F405" s="366"/>
      <c r="H405" s="634"/>
    </row>
    <row r="406">
      <c r="F406" s="366"/>
      <c r="H406" s="634"/>
    </row>
    <row r="407">
      <c r="F407" s="366"/>
      <c r="H407" s="634"/>
    </row>
    <row r="408">
      <c r="F408" s="366"/>
      <c r="H408" s="634"/>
    </row>
    <row r="409">
      <c r="F409" s="366"/>
      <c r="H409" s="634"/>
    </row>
    <row r="410">
      <c r="F410" s="366"/>
      <c r="H410" s="634"/>
    </row>
    <row r="411">
      <c r="F411" s="366"/>
      <c r="H411" s="634"/>
    </row>
    <row r="412">
      <c r="F412" s="366"/>
      <c r="H412" s="634"/>
    </row>
    <row r="413">
      <c r="F413" s="366"/>
      <c r="H413" s="634"/>
    </row>
    <row r="414">
      <c r="F414" s="366"/>
      <c r="H414" s="634"/>
    </row>
    <row r="415">
      <c r="F415" s="366"/>
      <c r="H415" s="634"/>
    </row>
    <row r="416">
      <c r="F416" s="366"/>
      <c r="H416" s="634"/>
    </row>
    <row r="417">
      <c r="F417" s="366"/>
      <c r="H417" s="634"/>
    </row>
    <row r="418">
      <c r="F418" s="366"/>
      <c r="H418" s="634"/>
    </row>
    <row r="419">
      <c r="F419" s="366"/>
      <c r="H419" s="634"/>
    </row>
    <row r="420">
      <c r="F420" s="366"/>
      <c r="H420" s="634"/>
    </row>
    <row r="421">
      <c r="F421" s="366"/>
      <c r="H421" s="634"/>
    </row>
    <row r="422">
      <c r="F422" s="366"/>
      <c r="H422" s="634"/>
    </row>
    <row r="423">
      <c r="F423" s="366"/>
      <c r="H423" s="634"/>
    </row>
    <row r="424">
      <c r="F424" s="366"/>
      <c r="H424" s="634"/>
    </row>
    <row r="425">
      <c r="F425" s="366"/>
      <c r="H425" s="634"/>
    </row>
    <row r="426">
      <c r="F426" s="366"/>
      <c r="H426" s="634"/>
    </row>
    <row r="427">
      <c r="F427" s="366"/>
      <c r="H427" s="634"/>
    </row>
    <row r="428">
      <c r="F428" s="366"/>
      <c r="H428" s="634"/>
    </row>
    <row r="429">
      <c r="F429" s="366"/>
      <c r="H429" s="634"/>
    </row>
    <row r="430">
      <c r="F430" s="366"/>
      <c r="H430" s="634"/>
    </row>
    <row r="431">
      <c r="F431" s="366"/>
      <c r="H431" s="634"/>
    </row>
    <row r="432">
      <c r="F432" s="366"/>
      <c r="H432" s="634"/>
    </row>
    <row r="433">
      <c r="F433" s="366"/>
      <c r="H433" s="634"/>
    </row>
    <row r="434">
      <c r="F434" s="366"/>
      <c r="H434" s="634"/>
    </row>
    <row r="435">
      <c r="F435" s="366"/>
      <c r="H435" s="634"/>
    </row>
    <row r="436">
      <c r="F436" s="366"/>
      <c r="H436" s="634"/>
    </row>
    <row r="437">
      <c r="F437" s="366"/>
      <c r="H437" s="634"/>
    </row>
    <row r="438">
      <c r="F438" s="366"/>
      <c r="H438" s="634"/>
    </row>
    <row r="439">
      <c r="F439" s="366"/>
      <c r="H439" s="634"/>
    </row>
    <row r="440">
      <c r="F440" s="366"/>
      <c r="H440" s="634"/>
    </row>
    <row r="441">
      <c r="F441" s="366"/>
      <c r="H441" s="634"/>
    </row>
    <row r="442">
      <c r="F442" s="366"/>
      <c r="H442" s="634"/>
    </row>
    <row r="443">
      <c r="F443" s="366"/>
      <c r="H443" s="634"/>
    </row>
    <row r="444">
      <c r="F444" s="366"/>
      <c r="H444" s="634"/>
    </row>
    <row r="445">
      <c r="F445" s="366"/>
      <c r="H445" s="634"/>
    </row>
    <row r="446">
      <c r="F446" s="366"/>
      <c r="H446" s="634"/>
    </row>
    <row r="447">
      <c r="F447" s="366"/>
      <c r="H447" s="634"/>
    </row>
    <row r="448">
      <c r="F448" s="366"/>
      <c r="H448" s="634"/>
    </row>
    <row r="449">
      <c r="F449" s="366"/>
      <c r="H449" s="634"/>
    </row>
    <row r="450">
      <c r="F450" s="366"/>
      <c r="H450" s="634"/>
    </row>
    <row r="451">
      <c r="F451" s="366"/>
      <c r="H451" s="634"/>
    </row>
    <row r="452">
      <c r="F452" s="366"/>
      <c r="H452" s="634"/>
    </row>
    <row r="453">
      <c r="F453" s="366"/>
      <c r="H453" s="634"/>
    </row>
    <row r="454">
      <c r="F454" s="366"/>
      <c r="H454" s="634"/>
    </row>
    <row r="455">
      <c r="F455" s="366"/>
      <c r="H455" s="634"/>
    </row>
    <row r="456">
      <c r="F456" s="366"/>
      <c r="H456" s="634"/>
    </row>
    <row r="457">
      <c r="F457" s="366"/>
      <c r="H457" s="634"/>
    </row>
    <row r="458">
      <c r="F458" s="366"/>
      <c r="H458" s="634"/>
    </row>
    <row r="459">
      <c r="F459" s="366"/>
      <c r="H459" s="634"/>
    </row>
    <row r="460">
      <c r="F460" s="366"/>
      <c r="H460" s="634"/>
    </row>
    <row r="461">
      <c r="F461" s="366"/>
      <c r="H461" s="634"/>
    </row>
    <row r="462">
      <c r="F462" s="366"/>
      <c r="H462" s="634"/>
    </row>
    <row r="463">
      <c r="F463" s="366"/>
      <c r="H463" s="634"/>
    </row>
    <row r="464">
      <c r="F464" s="366"/>
      <c r="H464" s="634"/>
    </row>
    <row r="465">
      <c r="F465" s="366"/>
      <c r="H465" s="634"/>
    </row>
    <row r="466">
      <c r="F466" s="366"/>
      <c r="H466" s="634"/>
    </row>
    <row r="467">
      <c r="F467" s="366"/>
      <c r="H467" s="634"/>
    </row>
    <row r="468">
      <c r="F468" s="366"/>
      <c r="H468" s="634"/>
    </row>
    <row r="469">
      <c r="F469" s="366"/>
      <c r="H469" s="634"/>
    </row>
    <row r="470">
      <c r="F470" s="366"/>
      <c r="H470" s="634"/>
    </row>
    <row r="471">
      <c r="F471" s="366"/>
      <c r="H471" s="634"/>
    </row>
    <row r="472">
      <c r="F472" s="366"/>
      <c r="H472" s="634"/>
    </row>
    <row r="473">
      <c r="F473" s="366"/>
      <c r="H473" s="634"/>
    </row>
    <row r="474">
      <c r="F474" s="366"/>
      <c r="H474" s="634"/>
    </row>
    <row r="475">
      <c r="F475" s="366"/>
      <c r="H475" s="634"/>
    </row>
    <row r="476">
      <c r="F476" s="366"/>
      <c r="H476" s="634"/>
    </row>
    <row r="477">
      <c r="F477" s="366"/>
      <c r="H477" s="634"/>
    </row>
    <row r="478">
      <c r="F478" s="366"/>
      <c r="H478" s="634"/>
    </row>
    <row r="479">
      <c r="F479" s="366"/>
      <c r="H479" s="634"/>
    </row>
    <row r="480">
      <c r="F480" s="366"/>
      <c r="H480" s="634"/>
    </row>
    <row r="481">
      <c r="F481" s="366"/>
      <c r="H481" s="634"/>
    </row>
    <row r="482">
      <c r="F482" s="366"/>
      <c r="H482" s="634"/>
    </row>
    <row r="483">
      <c r="F483" s="366"/>
      <c r="H483" s="634"/>
    </row>
    <row r="484">
      <c r="F484" s="366"/>
      <c r="H484" s="634"/>
    </row>
    <row r="485">
      <c r="F485" s="366"/>
      <c r="H485" s="634"/>
    </row>
    <row r="486">
      <c r="F486" s="366"/>
      <c r="H486" s="634"/>
    </row>
    <row r="487">
      <c r="F487" s="366"/>
      <c r="H487" s="634"/>
    </row>
    <row r="488">
      <c r="F488" s="366"/>
      <c r="H488" s="634"/>
    </row>
    <row r="489">
      <c r="F489" s="366"/>
      <c r="H489" s="634"/>
    </row>
    <row r="490">
      <c r="F490" s="366"/>
      <c r="H490" s="634"/>
    </row>
    <row r="491">
      <c r="F491" s="366"/>
      <c r="H491" s="634"/>
    </row>
    <row r="492">
      <c r="F492" s="366"/>
      <c r="H492" s="634"/>
    </row>
    <row r="493">
      <c r="F493" s="366"/>
      <c r="H493" s="634"/>
    </row>
    <row r="494">
      <c r="F494" s="366"/>
      <c r="H494" s="634"/>
    </row>
    <row r="495">
      <c r="F495" s="366"/>
      <c r="H495" s="634"/>
    </row>
    <row r="496">
      <c r="F496" s="366"/>
      <c r="H496" s="634"/>
    </row>
    <row r="497">
      <c r="F497" s="366"/>
      <c r="H497" s="634"/>
    </row>
    <row r="498">
      <c r="F498" s="366"/>
      <c r="H498" s="634"/>
    </row>
    <row r="499">
      <c r="F499" s="366"/>
      <c r="H499" s="634"/>
    </row>
    <row r="500">
      <c r="F500" s="366"/>
      <c r="H500" s="634"/>
    </row>
    <row r="501">
      <c r="F501" s="366"/>
      <c r="H501" s="634"/>
    </row>
    <row r="502">
      <c r="F502" s="366"/>
      <c r="H502" s="634"/>
    </row>
    <row r="503">
      <c r="F503" s="366"/>
      <c r="H503" s="634"/>
    </row>
    <row r="504">
      <c r="F504" s="366"/>
      <c r="H504" s="634"/>
    </row>
    <row r="505">
      <c r="F505" s="366"/>
      <c r="H505" s="634"/>
    </row>
    <row r="506">
      <c r="F506" s="366"/>
      <c r="H506" s="634"/>
    </row>
    <row r="507">
      <c r="F507" s="366"/>
      <c r="H507" s="634"/>
    </row>
    <row r="508">
      <c r="F508" s="366"/>
      <c r="H508" s="634"/>
    </row>
    <row r="509">
      <c r="F509" s="366"/>
      <c r="H509" s="634"/>
    </row>
    <row r="510">
      <c r="F510" s="366"/>
      <c r="H510" s="634"/>
    </row>
    <row r="511">
      <c r="F511" s="366"/>
      <c r="H511" s="634"/>
    </row>
    <row r="512">
      <c r="F512" s="366"/>
      <c r="H512" s="634"/>
    </row>
    <row r="513">
      <c r="F513" s="366"/>
      <c r="H513" s="634"/>
    </row>
    <row r="514">
      <c r="F514" s="366"/>
      <c r="H514" s="634"/>
    </row>
    <row r="515">
      <c r="F515" s="366"/>
      <c r="H515" s="634"/>
    </row>
    <row r="516">
      <c r="F516" s="366"/>
      <c r="H516" s="634"/>
    </row>
    <row r="517">
      <c r="F517" s="366"/>
      <c r="H517" s="634"/>
    </row>
    <row r="518">
      <c r="F518" s="366"/>
      <c r="H518" s="634"/>
    </row>
    <row r="519">
      <c r="F519" s="366"/>
      <c r="H519" s="634"/>
    </row>
    <row r="520">
      <c r="F520" s="366"/>
      <c r="H520" s="634"/>
    </row>
    <row r="521">
      <c r="F521" s="366"/>
      <c r="H521" s="634"/>
    </row>
    <row r="522">
      <c r="F522" s="366"/>
      <c r="H522" s="634"/>
    </row>
    <row r="523">
      <c r="F523" s="366"/>
      <c r="H523" s="634"/>
    </row>
    <row r="524">
      <c r="F524" s="366"/>
      <c r="H524" s="634"/>
    </row>
    <row r="525">
      <c r="F525" s="366"/>
      <c r="H525" s="634"/>
    </row>
    <row r="526">
      <c r="F526" s="366"/>
      <c r="H526" s="634"/>
    </row>
    <row r="527">
      <c r="F527" s="366"/>
      <c r="H527" s="634"/>
    </row>
    <row r="528">
      <c r="F528" s="366"/>
      <c r="H528" s="634"/>
    </row>
    <row r="529">
      <c r="F529" s="366"/>
      <c r="H529" s="634"/>
    </row>
    <row r="530">
      <c r="F530" s="366"/>
      <c r="H530" s="634"/>
    </row>
    <row r="531">
      <c r="F531" s="366"/>
      <c r="H531" s="634"/>
    </row>
    <row r="532">
      <c r="F532" s="366"/>
      <c r="H532" s="634"/>
    </row>
    <row r="533">
      <c r="F533" s="366"/>
      <c r="H533" s="634"/>
    </row>
    <row r="534">
      <c r="F534" s="366"/>
      <c r="H534" s="634"/>
    </row>
    <row r="535">
      <c r="F535" s="366"/>
      <c r="H535" s="634"/>
    </row>
    <row r="536">
      <c r="F536" s="366"/>
      <c r="H536" s="634"/>
    </row>
    <row r="537">
      <c r="F537" s="366"/>
      <c r="H537" s="634"/>
    </row>
    <row r="538">
      <c r="F538" s="366"/>
      <c r="H538" s="634"/>
    </row>
    <row r="539">
      <c r="F539" s="366"/>
      <c r="H539" s="634"/>
    </row>
    <row r="540">
      <c r="F540" s="366"/>
      <c r="H540" s="634"/>
    </row>
    <row r="541">
      <c r="F541" s="366"/>
      <c r="H541" s="634"/>
    </row>
    <row r="542">
      <c r="F542" s="366"/>
      <c r="H542" s="634"/>
    </row>
    <row r="543">
      <c r="F543" s="366"/>
      <c r="H543" s="634"/>
    </row>
    <row r="544">
      <c r="F544" s="366"/>
      <c r="H544" s="634"/>
    </row>
    <row r="545">
      <c r="F545" s="366"/>
      <c r="H545" s="634"/>
    </row>
    <row r="546">
      <c r="F546" s="366"/>
      <c r="H546" s="634"/>
    </row>
    <row r="547">
      <c r="F547" s="366"/>
      <c r="H547" s="634"/>
    </row>
    <row r="548">
      <c r="F548" s="366"/>
      <c r="H548" s="634"/>
    </row>
    <row r="549">
      <c r="F549" s="366"/>
      <c r="H549" s="634"/>
    </row>
    <row r="550">
      <c r="F550" s="366"/>
      <c r="H550" s="634"/>
    </row>
    <row r="551">
      <c r="F551" s="366"/>
      <c r="H551" s="634"/>
    </row>
    <row r="552">
      <c r="F552" s="366"/>
      <c r="H552" s="634"/>
    </row>
    <row r="553">
      <c r="F553" s="366"/>
      <c r="H553" s="634"/>
    </row>
    <row r="554">
      <c r="F554" s="366"/>
      <c r="H554" s="634"/>
    </row>
    <row r="555">
      <c r="F555" s="366"/>
      <c r="H555" s="634"/>
    </row>
    <row r="556">
      <c r="F556" s="366"/>
      <c r="H556" s="634"/>
    </row>
    <row r="557">
      <c r="F557" s="366"/>
      <c r="H557" s="634"/>
    </row>
    <row r="558">
      <c r="F558" s="366"/>
      <c r="H558" s="634"/>
    </row>
    <row r="559">
      <c r="F559" s="366"/>
      <c r="H559" s="634"/>
    </row>
    <row r="560">
      <c r="F560" s="366"/>
      <c r="H560" s="634"/>
    </row>
    <row r="561">
      <c r="F561" s="366"/>
      <c r="H561" s="634"/>
    </row>
    <row r="562">
      <c r="F562" s="366"/>
      <c r="H562" s="634"/>
    </row>
    <row r="563">
      <c r="F563" s="366"/>
      <c r="H563" s="634"/>
    </row>
    <row r="564">
      <c r="F564" s="366"/>
      <c r="H564" s="634"/>
    </row>
    <row r="565">
      <c r="F565" s="366"/>
      <c r="H565" s="634"/>
    </row>
    <row r="566">
      <c r="F566" s="366"/>
      <c r="H566" s="634"/>
    </row>
    <row r="567">
      <c r="F567" s="366"/>
      <c r="H567" s="634"/>
    </row>
    <row r="568">
      <c r="F568" s="366"/>
      <c r="H568" s="634"/>
    </row>
    <row r="569">
      <c r="F569" s="366"/>
      <c r="H569" s="634"/>
    </row>
    <row r="570">
      <c r="F570" s="366"/>
      <c r="H570" s="634"/>
    </row>
    <row r="571">
      <c r="F571" s="366"/>
      <c r="H571" s="634"/>
    </row>
    <row r="572">
      <c r="F572" s="366"/>
      <c r="H572" s="634"/>
    </row>
    <row r="573">
      <c r="F573" s="366"/>
      <c r="H573" s="634"/>
    </row>
    <row r="574">
      <c r="F574" s="366"/>
      <c r="H574" s="634"/>
    </row>
    <row r="575">
      <c r="F575" s="366"/>
      <c r="H575" s="634"/>
    </row>
    <row r="576">
      <c r="F576" s="366"/>
      <c r="H576" s="634"/>
    </row>
    <row r="577">
      <c r="F577" s="366"/>
      <c r="H577" s="634"/>
    </row>
    <row r="578">
      <c r="F578" s="366"/>
      <c r="H578" s="634"/>
    </row>
    <row r="579">
      <c r="F579" s="366"/>
      <c r="H579" s="634"/>
    </row>
    <row r="580">
      <c r="F580" s="366"/>
      <c r="H580" s="634"/>
    </row>
    <row r="581">
      <c r="F581" s="366"/>
      <c r="H581" s="634"/>
    </row>
    <row r="582">
      <c r="F582" s="366"/>
      <c r="H582" s="634"/>
    </row>
    <row r="583">
      <c r="F583" s="366"/>
      <c r="H583" s="634"/>
    </row>
    <row r="584">
      <c r="F584" s="366"/>
      <c r="H584" s="634"/>
    </row>
    <row r="585">
      <c r="F585" s="366"/>
      <c r="H585" s="634"/>
    </row>
    <row r="586">
      <c r="F586" s="366"/>
      <c r="H586" s="634"/>
    </row>
    <row r="587">
      <c r="F587" s="366"/>
      <c r="H587" s="634"/>
    </row>
    <row r="588">
      <c r="F588" s="366"/>
      <c r="H588" s="634"/>
    </row>
    <row r="589">
      <c r="F589" s="366"/>
      <c r="H589" s="634"/>
    </row>
    <row r="590">
      <c r="F590" s="366"/>
      <c r="H590" s="634"/>
    </row>
    <row r="591">
      <c r="F591" s="366"/>
      <c r="H591" s="634"/>
    </row>
    <row r="592">
      <c r="F592" s="366"/>
      <c r="H592" s="634"/>
    </row>
    <row r="593">
      <c r="F593" s="366"/>
      <c r="H593" s="634"/>
    </row>
    <row r="594">
      <c r="F594" s="366"/>
      <c r="H594" s="634"/>
    </row>
    <row r="595">
      <c r="F595" s="366"/>
      <c r="H595" s="634"/>
    </row>
    <row r="596">
      <c r="F596" s="366"/>
      <c r="H596" s="634"/>
    </row>
    <row r="597">
      <c r="F597" s="366"/>
      <c r="H597" s="634"/>
    </row>
    <row r="598">
      <c r="F598" s="366"/>
      <c r="H598" s="634"/>
    </row>
    <row r="599">
      <c r="F599" s="366"/>
      <c r="H599" s="634"/>
    </row>
    <row r="600">
      <c r="F600" s="366"/>
      <c r="H600" s="634"/>
    </row>
    <row r="601">
      <c r="F601" s="366"/>
      <c r="H601" s="634"/>
    </row>
    <row r="602">
      <c r="F602" s="366"/>
      <c r="H602" s="634"/>
    </row>
    <row r="603">
      <c r="F603" s="366"/>
      <c r="H603" s="634"/>
    </row>
    <row r="604">
      <c r="F604" s="366"/>
      <c r="H604" s="634"/>
    </row>
    <row r="605">
      <c r="F605" s="366"/>
      <c r="H605" s="634"/>
    </row>
    <row r="606">
      <c r="F606" s="366"/>
      <c r="H606" s="634"/>
    </row>
    <row r="607">
      <c r="F607" s="366"/>
      <c r="H607" s="634"/>
    </row>
    <row r="608">
      <c r="F608" s="366"/>
      <c r="H608" s="634"/>
    </row>
    <row r="609">
      <c r="F609" s="366"/>
      <c r="H609" s="634"/>
    </row>
    <row r="610">
      <c r="F610" s="366"/>
      <c r="H610" s="634"/>
    </row>
    <row r="611">
      <c r="F611" s="366"/>
      <c r="H611" s="634"/>
    </row>
    <row r="612">
      <c r="F612" s="366"/>
      <c r="H612" s="634"/>
    </row>
    <row r="613">
      <c r="F613" s="366"/>
      <c r="H613" s="634"/>
    </row>
    <row r="614">
      <c r="F614" s="366"/>
      <c r="H614" s="634"/>
    </row>
    <row r="615">
      <c r="F615" s="366"/>
      <c r="H615" s="634"/>
    </row>
    <row r="616">
      <c r="F616" s="366"/>
      <c r="H616" s="634"/>
    </row>
    <row r="617">
      <c r="F617" s="366"/>
      <c r="H617" s="634"/>
    </row>
    <row r="618">
      <c r="F618" s="366"/>
      <c r="H618" s="634"/>
    </row>
    <row r="619">
      <c r="F619" s="366"/>
      <c r="H619" s="634"/>
    </row>
    <row r="620">
      <c r="F620" s="366"/>
      <c r="H620" s="634"/>
    </row>
    <row r="621">
      <c r="F621" s="366"/>
      <c r="H621" s="634"/>
    </row>
    <row r="622">
      <c r="F622" s="366"/>
      <c r="H622" s="634"/>
    </row>
    <row r="623">
      <c r="F623" s="366"/>
      <c r="H623" s="634"/>
    </row>
    <row r="624">
      <c r="F624" s="366"/>
      <c r="H624" s="634"/>
    </row>
    <row r="625">
      <c r="F625" s="366"/>
      <c r="H625" s="634"/>
    </row>
    <row r="626">
      <c r="F626" s="366"/>
      <c r="H626" s="634"/>
    </row>
    <row r="627">
      <c r="F627" s="366"/>
      <c r="H627" s="634"/>
    </row>
    <row r="628">
      <c r="F628" s="366"/>
      <c r="H628" s="634"/>
    </row>
    <row r="629">
      <c r="F629" s="366"/>
      <c r="H629" s="634"/>
    </row>
    <row r="630">
      <c r="F630" s="366"/>
      <c r="H630" s="634"/>
    </row>
    <row r="631">
      <c r="F631" s="366"/>
      <c r="H631" s="634"/>
    </row>
    <row r="632">
      <c r="F632" s="366"/>
      <c r="H632" s="634"/>
    </row>
    <row r="633">
      <c r="F633" s="366"/>
      <c r="H633" s="634"/>
    </row>
    <row r="634">
      <c r="F634" s="366"/>
      <c r="H634" s="634"/>
    </row>
    <row r="635">
      <c r="F635" s="366"/>
      <c r="H635" s="634"/>
    </row>
    <row r="636">
      <c r="F636" s="366"/>
      <c r="H636" s="634"/>
    </row>
    <row r="637">
      <c r="F637" s="366"/>
      <c r="H637" s="634"/>
    </row>
    <row r="638">
      <c r="F638" s="366"/>
      <c r="H638" s="634"/>
    </row>
    <row r="639">
      <c r="F639" s="366"/>
      <c r="H639" s="634"/>
    </row>
    <row r="640">
      <c r="F640" s="366"/>
      <c r="H640" s="634"/>
    </row>
    <row r="641">
      <c r="F641" s="366"/>
      <c r="H641" s="634"/>
    </row>
    <row r="642">
      <c r="F642" s="366"/>
      <c r="H642" s="634"/>
    </row>
    <row r="643">
      <c r="F643" s="366"/>
      <c r="H643" s="634"/>
    </row>
    <row r="644">
      <c r="F644" s="366"/>
      <c r="H644" s="634"/>
    </row>
    <row r="645">
      <c r="F645" s="366"/>
      <c r="H645" s="634"/>
    </row>
    <row r="646">
      <c r="F646" s="366"/>
      <c r="H646" s="634"/>
    </row>
    <row r="647">
      <c r="F647" s="366"/>
      <c r="H647" s="634"/>
    </row>
    <row r="648">
      <c r="F648" s="366"/>
      <c r="H648" s="634"/>
    </row>
    <row r="649">
      <c r="F649" s="366"/>
      <c r="H649" s="634"/>
    </row>
    <row r="650">
      <c r="F650" s="366"/>
      <c r="H650" s="634"/>
    </row>
    <row r="651">
      <c r="F651" s="366"/>
      <c r="H651" s="634"/>
    </row>
    <row r="652">
      <c r="F652" s="366"/>
      <c r="H652" s="634"/>
    </row>
    <row r="653">
      <c r="F653" s="366"/>
      <c r="H653" s="634"/>
    </row>
    <row r="654">
      <c r="F654" s="366"/>
      <c r="H654" s="634"/>
    </row>
    <row r="655">
      <c r="F655" s="366"/>
      <c r="H655" s="634"/>
    </row>
    <row r="656">
      <c r="F656" s="366"/>
      <c r="H656" s="634"/>
    </row>
    <row r="657">
      <c r="F657" s="366"/>
      <c r="H657" s="634"/>
    </row>
    <row r="658">
      <c r="F658" s="366"/>
      <c r="H658" s="634"/>
    </row>
    <row r="659">
      <c r="F659" s="366"/>
      <c r="H659" s="634"/>
    </row>
    <row r="660">
      <c r="F660" s="366"/>
      <c r="H660" s="634"/>
    </row>
    <row r="661">
      <c r="F661" s="366"/>
      <c r="H661" s="634"/>
    </row>
    <row r="662">
      <c r="F662" s="366"/>
      <c r="H662" s="634"/>
    </row>
    <row r="663">
      <c r="F663" s="366"/>
      <c r="H663" s="634"/>
    </row>
    <row r="664">
      <c r="F664" s="366"/>
      <c r="H664" s="634"/>
    </row>
    <row r="665">
      <c r="F665" s="366"/>
      <c r="H665" s="634"/>
    </row>
    <row r="666">
      <c r="F666" s="366"/>
      <c r="H666" s="634"/>
    </row>
    <row r="667">
      <c r="F667" s="366"/>
      <c r="H667" s="634"/>
    </row>
    <row r="668">
      <c r="F668" s="366"/>
      <c r="H668" s="634"/>
    </row>
    <row r="669">
      <c r="F669" s="366"/>
      <c r="H669" s="634"/>
    </row>
    <row r="670">
      <c r="F670" s="366"/>
      <c r="H670" s="634"/>
    </row>
    <row r="671">
      <c r="F671" s="366"/>
      <c r="H671" s="634"/>
    </row>
    <row r="672">
      <c r="F672" s="366"/>
      <c r="H672" s="634"/>
    </row>
    <row r="673">
      <c r="F673" s="366"/>
      <c r="H673" s="634"/>
    </row>
    <row r="674">
      <c r="F674" s="366"/>
      <c r="H674" s="634"/>
    </row>
    <row r="675">
      <c r="F675" s="366"/>
      <c r="H675" s="634"/>
    </row>
    <row r="676">
      <c r="F676" s="366"/>
      <c r="H676" s="634"/>
    </row>
    <row r="677">
      <c r="F677" s="366"/>
      <c r="H677" s="634"/>
    </row>
    <row r="678">
      <c r="F678" s="366"/>
      <c r="H678" s="634"/>
    </row>
    <row r="679">
      <c r="F679" s="366"/>
      <c r="H679" s="634"/>
    </row>
    <row r="680">
      <c r="F680" s="366"/>
      <c r="H680" s="634"/>
    </row>
    <row r="681">
      <c r="F681" s="366"/>
      <c r="H681" s="634"/>
    </row>
    <row r="682">
      <c r="F682" s="366"/>
      <c r="H682" s="634"/>
    </row>
    <row r="683">
      <c r="F683" s="366"/>
      <c r="H683" s="634"/>
    </row>
    <row r="684">
      <c r="F684" s="366"/>
      <c r="H684" s="634"/>
    </row>
    <row r="685">
      <c r="F685" s="366"/>
      <c r="H685" s="634"/>
    </row>
    <row r="686">
      <c r="F686" s="366"/>
      <c r="H686" s="634"/>
    </row>
    <row r="687">
      <c r="F687" s="366"/>
      <c r="H687" s="634"/>
    </row>
    <row r="688">
      <c r="F688" s="366"/>
      <c r="H688" s="634"/>
    </row>
    <row r="689">
      <c r="F689" s="366"/>
      <c r="H689" s="634"/>
    </row>
    <row r="690">
      <c r="F690" s="366"/>
      <c r="H690" s="634"/>
    </row>
    <row r="691">
      <c r="F691" s="366"/>
      <c r="H691" s="634"/>
    </row>
    <row r="692">
      <c r="F692" s="366"/>
      <c r="H692" s="634"/>
    </row>
    <row r="693">
      <c r="F693" s="366"/>
      <c r="H693" s="634"/>
    </row>
    <row r="694">
      <c r="F694" s="366"/>
      <c r="H694" s="634"/>
    </row>
    <row r="695">
      <c r="F695" s="366"/>
      <c r="H695" s="634"/>
    </row>
    <row r="696">
      <c r="F696" s="366"/>
      <c r="H696" s="634"/>
    </row>
    <row r="697">
      <c r="F697" s="366"/>
      <c r="H697" s="634"/>
    </row>
    <row r="698">
      <c r="F698" s="366"/>
      <c r="H698" s="634"/>
    </row>
    <row r="699">
      <c r="F699" s="366"/>
      <c r="H699" s="634"/>
    </row>
    <row r="700">
      <c r="F700" s="366"/>
      <c r="H700" s="634"/>
    </row>
    <row r="701">
      <c r="F701" s="366"/>
      <c r="H701" s="634"/>
    </row>
    <row r="702">
      <c r="F702" s="366"/>
      <c r="H702" s="634"/>
    </row>
    <row r="703">
      <c r="F703" s="366"/>
      <c r="H703" s="634"/>
    </row>
    <row r="704">
      <c r="F704" s="366"/>
      <c r="H704" s="634"/>
    </row>
    <row r="705">
      <c r="F705" s="366"/>
      <c r="H705" s="634"/>
    </row>
    <row r="706">
      <c r="F706" s="366"/>
      <c r="H706" s="634"/>
    </row>
    <row r="707">
      <c r="F707" s="366"/>
      <c r="H707" s="634"/>
    </row>
    <row r="708">
      <c r="F708" s="366"/>
      <c r="H708" s="634"/>
    </row>
    <row r="709">
      <c r="F709" s="366"/>
      <c r="H709" s="634"/>
    </row>
    <row r="710">
      <c r="F710" s="366"/>
      <c r="H710" s="634"/>
    </row>
    <row r="711">
      <c r="F711" s="366"/>
      <c r="H711" s="634"/>
    </row>
    <row r="712">
      <c r="F712" s="366"/>
      <c r="H712" s="634"/>
    </row>
    <row r="713">
      <c r="F713" s="366"/>
      <c r="H713" s="634"/>
    </row>
    <row r="714">
      <c r="F714" s="366"/>
      <c r="H714" s="634"/>
    </row>
    <row r="715">
      <c r="F715" s="366"/>
      <c r="H715" s="634"/>
    </row>
    <row r="716">
      <c r="F716" s="366"/>
      <c r="H716" s="634"/>
    </row>
    <row r="717">
      <c r="F717" s="366"/>
      <c r="H717" s="634"/>
    </row>
    <row r="718">
      <c r="F718" s="366"/>
      <c r="H718" s="634"/>
    </row>
    <row r="719">
      <c r="F719" s="366"/>
      <c r="H719" s="634"/>
    </row>
    <row r="720">
      <c r="F720" s="366"/>
      <c r="H720" s="634"/>
    </row>
    <row r="721">
      <c r="F721" s="366"/>
      <c r="H721" s="634"/>
    </row>
    <row r="722">
      <c r="F722" s="366"/>
      <c r="H722" s="634"/>
    </row>
    <row r="723">
      <c r="F723" s="366"/>
      <c r="H723" s="634"/>
    </row>
    <row r="724">
      <c r="F724" s="366"/>
      <c r="H724" s="634"/>
    </row>
    <row r="725">
      <c r="F725" s="366"/>
      <c r="H725" s="634"/>
    </row>
    <row r="726">
      <c r="F726" s="366"/>
      <c r="H726" s="634"/>
    </row>
    <row r="727">
      <c r="F727" s="366"/>
      <c r="H727" s="634"/>
    </row>
    <row r="728">
      <c r="F728" s="366"/>
      <c r="H728" s="634"/>
    </row>
    <row r="729">
      <c r="F729" s="366"/>
      <c r="H729" s="634"/>
    </row>
    <row r="730">
      <c r="F730" s="366"/>
      <c r="H730" s="634"/>
    </row>
    <row r="731">
      <c r="F731" s="366"/>
      <c r="H731" s="634"/>
    </row>
    <row r="732">
      <c r="F732" s="366"/>
      <c r="H732" s="634"/>
    </row>
    <row r="733">
      <c r="F733" s="366"/>
      <c r="H733" s="634"/>
    </row>
    <row r="734">
      <c r="F734" s="366"/>
      <c r="H734" s="634"/>
    </row>
    <row r="735">
      <c r="F735" s="366"/>
      <c r="H735" s="634"/>
    </row>
    <row r="736">
      <c r="F736" s="366"/>
      <c r="H736" s="634"/>
    </row>
    <row r="737">
      <c r="F737" s="366"/>
      <c r="H737" s="634"/>
    </row>
    <row r="738">
      <c r="F738" s="366"/>
      <c r="H738" s="634"/>
    </row>
    <row r="739">
      <c r="F739" s="366"/>
      <c r="H739" s="634"/>
    </row>
    <row r="740">
      <c r="F740" s="366"/>
      <c r="H740" s="634"/>
    </row>
    <row r="741">
      <c r="F741" s="366"/>
      <c r="H741" s="634"/>
    </row>
    <row r="742">
      <c r="F742" s="366"/>
      <c r="H742" s="634"/>
    </row>
    <row r="743">
      <c r="F743" s="366"/>
      <c r="H743" s="634"/>
    </row>
    <row r="744">
      <c r="F744" s="366"/>
      <c r="H744" s="634"/>
    </row>
    <row r="745">
      <c r="F745" s="366"/>
      <c r="H745" s="634"/>
    </row>
    <row r="746">
      <c r="F746" s="366"/>
      <c r="H746" s="634"/>
    </row>
    <row r="747">
      <c r="F747" s="366"/>
      <c r="H747" s="634"/>
    </row>
    <row r="748">
      <c r="F748" s="366"/>
      <c r="H748" s="634"/>
    </row>
    <row r="749">
      <c r="F749" s="366"/>
      <c r="H749" s="634"/>
    </row>
    <row r="750">
      <c r="F750" s="366"/>
      <c r="H750" s="634"/>
    </row>
    <row r="751">
      <c r="F751" s="366"/>
      <c r="H751" s="634"/>
    </row>
    <row r="752">
      <c r="F752" s="366"/>
      <c r="H752" s="634"/>
    </row>
    <row r="753">
      <c r="F753" s="366"/>
      <c r="H753" s="634"/>
    </row>
    <row r="754">
      <c r="F754" s="366"/>
      <c r="H754" s="634"/>
    </row>
    <row r="755">
      <c r="F755" s="366"/>
      <c r="H755" s="634"/>
    </row>
    <row r="756">
      <c r="F756" s="366"/>
      <c r="H756" s="634"/>
    </row>
    <row r="757">
      <c r="F757" s="366"/>
      <c r="H757" s="634"/>
    </row>
    <row r="758">
      <c r="F758" s="366"/>
      <c r="H758" s="634"/>
    </row>
    <row r="759">
      <c r="F759" s="366"/>
      <c r="H759" s="634"/>
    </row>
    <row r="760">
      <c r="F760" s="366"/>
      <c r="H760" s="634"/>
    </row>
    <row r="761">
      <c r="F761" s="366"/>
      <c r="H761" s="634"/>
    </row>
    <row r="762">
      <c r="F762" s="366"/>
      <c r="H762" s="634"/>
    </row>
    <row r="763">
      <c r="F763" s="366"/>
      <c r="H763" s="634"/>
    </row>
    <row r="764">
      <c r="F764" s="366"/>
      <c r="H764" s="634"/>
    </row>
    <row r="765">
      <c r="F765" s="366"/>
      <c r="H765" s="634"/>
    </row>
    <row r="766">
      <c r="F766" s="366"/>
      <c r="H766" s="634"/>
    </row>
    <row r="767">
      <c r="F767" s="366"/>
      <c r="H767" s="634"/>
    </row>
    <row r="768">
      <c r="F768" s="366"/>
      <c r="H768" s="634"/>
    </row>
    <row r="769">
      <c r="F769" s="366"/>
      <c r="H769" s="634"/>
    </row>
    <row r="770">
      <c r="F770" s="366"/>
      <c r="H770" s="634"/>
    </row>
    <row r="771">
      <c r="F771" s="366"/>
      <c r="H771" s="634"/>
    </row>
    <row r="772">
      <c r="F772" s="366"/>
      <c r="H772" s="634"/>
    </row>
    <row r="773">
      <c r="F773" s="366"/>
      <c r="H773" s="634"/>
    </row>
    <row r="774">
      <c r="F774" s="366"/>
      <c r="H774" s="634"/>
    </row>
    <row r="775">
      <c r="F775" s="366"/>
      <c r="H775" s="634"/>
    </row>
    <row r="776">
      <c r="F776" s="366"/>
      <c r="H776" s="634"/>
    </row>
    <row r="777">
      <c r="F777" s="366"/>
      <c r="H777" s="634"/>
    </row>
    <row r="778">
      <c r="F778" s="366"/>
      <c r="H778" s="634"/>
    </row>
    <row r="779">
      <c r="F779" s="366"/>
      <c r="H779" s="634"/>
    </row>
    <row r="780">
      <c r="F780" s="366"/>
      <c r="H780" s="634"/>
    </row>
    <row r="781">
      <c r="F781" s="366"/>
      <c r="H781" s="634"/>
    </row>
    <row r="782">
      <c r="F782" s="366"/>
      <c r="H782" s="634"/>
    </row>
    <row r="783">
      <c r="F783" s="366"/>
      <c r="H783" s="634"/>
    </row>
    <row r="784">
      <c r="F784" s="366"/>
      <c r="H784" s="634"/>
    </row>
    <row r="785">
      <c r="F785" s="366"/>
      <c r="H785" s="634"/>
    </row>
    <row r="786">
      <c r="F786" s="366"/>
      <c r="H786" s="634"/>
    </row>
    <row r="787">
      <c r="F787" s="366"/>
      <c r="H787" s="634"/>
    </row>
    <row r="788">
      <c r="F788" s="366"/>
      <c r="H788" s="634"/>
    </row>
    <row r="789">
      <c r="F789" s="366"/>
      <c r="H789" s="634"/>
    </row>
    <row r="790">
      <c r="F790" s="366"/>
      <c r="H790" s="634"/>
    </row>
    <row r="791">
      <c r="F791" s="366"/>
      <c r="H791" s="634"/>
    </row>
    <row r="792">
      <c r="F792" s="366"/>
      <c r="H792" s="634"/>
    </row>
    <row r="793">
      <c r="F793" s="366"/>
      <c r="H793" s="634"/>
    </row>
    <row r="794">
      <c r="F794" s="366"/>
      <c r="H794" s="634"/>
    </row>
    <row r="795">
      <c r="F795" s="366"/>
      <c r="H795" s="634"/>
    </row>
    <row r="796">
      <c r="F796" s="366"/>
      <c r="H796" s="634"/>
    </row>
    <row r="797">
      <c r="F797" s="366"/>
      <c r="H797" s="634"/>
    </row>
    <row r="798">
      <c r="F798" s="366"/>
      <c r="H798" s="634"/>
    </row>
    <row r="799">
      <c r="F799" s="366"/>
      <c r="H799" s="634"/>
    </row>
    <row r="800">
      <c r="F800" s="366"/>
      <c r="H800" s="634"/>
    </row>
    <row r="801">
      <c r="F801" s="366"/>
      <c r="H801" s="634"/>
    </row>
    <row r="802">
      <c r="F802" s="366"/>
      <c r="H802" s="634"/>
    </row>
    <row r="803">
      <c r="F803" s="366"/>
      <c r="H803" s="634"/>
    </row>
    <row r="804">
      <c r="F804" s="366"/>
      <c r="H804" s="634"/>
    </row>
    <row r="805">
      <c r="F805" s="366"/>
      <c r="H805" s="634"/>
    </row>
    <row r="806">
      <c r="F806" s="366"/>
      <c r="H806" s="634"/>
    </row>
    <row r="807">
      <c r="F807" s="366"/>
      <c r="H807" s="634"/>
    </row>
    <row r="808">
      <c r="F808" s="366"/>
      <c r="H808" s="634"/>
    </row>
    <row r="809">
      <c r="F809" s="366"/>
      <c r="H809" s="634"/>
    </row>
    <row r="810">
      <c r="F810" s="366"/>
      <c r="H810" s="634"/>
    </row>
    <row r="811">
      <c r="F811" s="366"/>
      <c r="H811" s="634"/>
    </row>
    <row r="812">
      <c r="F812" s="366"/>
      <c r="H812" s="634"/>
    </row>
    <row r="813">
      <c r="F813" s="366"/>
      <c r="H813" s="634"/>
    </row>
    <row r="814">
      <c r="F814" s="366"/>
      <c r="H814" s="634"/>
    </row>
    <row r="815">
      <c r="F815" s="366"/>
      <c r="H815" s="634"/>
    </row>
    <row r="816">
      <c r="F816" s="366"/>
      <c r="H816" s="634"/>
    </row>
    <row r="817">
      <c r="F817" s="366"/>
      <c r="H817" s="634"/>
    </row>
    <row r="818">
      <c r="F818" s="366"/>
      <c r="H818" s="634"/>
    </row>
    <row r="819">
      <c r="F819" s="366"/>
      <c r="H819" s="634"/>
    </row>
    <row r="820">
      <c r="F820" s="366"/>
      <c r="H820" s="634"/>
    </row>
    <row r="821">
      <c r="F821" s="366"/>
      <c r="H821" s="634"/>
    </row>
    <row r="822">
      <c r="F822" s="366"/>
      <c r="H822" s="634"/>
    </row>
    <row r="823">
      <c r="F823" s="366"/>
      <c r="H823" s="634"/>
    </row>
    <row r="824">
      <c r="F824" s="366"/>
      <c r="H824" s="634"/>
    </row>
    <row r="825">
      <c r="F825" s="366"/>
      <c r="H825" s="634"/>
    </row>
    <row r="826">
      <c r="F826" s="366"/>
      <c r="H826" s="634"/>
    </row>
    <row r="827">
      <c r="F827" s="366"/>
      <c r="H827" s="634"/>
    </row>
    <row r="828">
      <c r="F828" s="366"/>
      <c r="H828" s="634"/>
    </row>
    <row r="829">
      <c r="F829" s="366"/>
      <c r="H829" s="634"/>
    </row>
    <row r="830">
      <c r="F830" s="366"/>
      <c r="H830" s="634"/>
    </row>
    <row r="831">
      <c r="F831" s="366"/>
      <c r="H831" s="634"/>
    </row>
    <row r="832">
      <c r="F832" s="366"/>
      <c r="H832" s="634"/>
    </row>
    <row r="833">
      <c r="F833" s="366"/>
      <c r="H833" s="634"/>
    </row>
    <row r="834">
      <c r="F834" s="366"/>
      <c r="H834" s="634"/>
    </row>
    <row r="835">
      <c r="F835" s="366"/>
      <c r="H835" s="634"/>
    </row>
    <row r="836">
      <c r="F836" s="366"/>
      <c r="H836" s="634"/>
    </row>
    <row r="837">
      <c r="F837" s="366"/>
      <c r="H837" s="634"/>
    </row>
    <row r="838">
      <c r="F838" s="366"/>
      <c r="H838" s="634"/>
    </row>
    <row r="839">
      <c r="F839" s="366"/>
      <c r="H839" s="634"/>
    </row>
    <row r="840">
      <c r="F840" s="366"/>
      <c r="H840" s="634"/>
    </row>
    <row r="841">
      <c r="F841" s="366"/>
      <c r="H841" s="634"/>
    </row>
    <row r="842">
      <c r="F842" s="366"/>
      <c r="H842" s="634"/>
    </row>
    <row r="843">
      <c r="F843" s="366"/>
      <c r="H843" s="634"/>
    </row>
    <row r="844">
      <c r="F844" s="366"/>
      <c r="H844" s="634"/>
    </row>
    <row r="845">
      <c r="F845" s="366"/>
      <c r="H845" s="634"/>
    </row>
    <row r="846">
      <c r="F846" s="366"/>
      <c r="H846" s="634"/>
    </row>
    <row r="847">
      <c r="F847" s="366"/>
      <c r="H847" s="634"/>
    </row>
    <row r="848">
      <c r="F848" s="366"/>
      <c r="H848" s="634"/>
    </row>
    <row r="849">
      <c r="F849" s="366"/>
      <c r="H849" s="634"/>
    </row>
    <row r="850">
      <c r="F850" s="366"/>
      <c r="H850" s="634"/>
    </row>
    <row r="851">
      <c r="F851" s="366"/>
      <c r="H851" s="634"/>
    </row>
    <row r="852">
      <c r="F852" s="366"/>
      <c r="H852" s="634"/>
    </row>
    <row r="853">
      <c r="F853" s="366"/>
      <c r="H853" s="634"/>
    </row>
    <row r="854">
      <c r="F854" s="366"/>
      <c r="H854" s="634"/>
    </row>
    <row r="855">
      <c r="F855" s="366"/>
      <c r="H855" s="634"/>
    </row>
    <row r="856">
      <c r="F856" s="366"/>
      <c r="H856" s="634"/>
    </row>
    <row r="857">
      <c r="F857" s="366"/>
      <c r="H857" s="634"/>
    </row>
    <row r="858">
      <c r="F858" s="366"/>
      <c r="H858" s="634"/>
    </row>
    <row r="859">
      <c r="F859" s="366"/>
      <c r="H859" s="634"/>
    </row>
    <row r="860">
      <c r="F860" s="366"/>
      <c r="H860" s="634"/>
    </row>
    <row r="861">
      <c r="F861" s="366"/>
      <c r="H861" s="634"/>
    </row>
    <row r="862">
      <c r="F862" s="366"/>
      <c r="H862" s="634"/>
    </row>
    <row r="863">
      <c r="F863" s="366"/>
      <c r="H863" s="634"/>
    </row>
    <row r="864">
      <c r="F864" s="366"/>
      <c r="H864" s="634"/>
    </row>
    <row r="865">
      <c r="F865" s="366"/>
      <c r="H865" s="634"/>
    </row>
    <row r="866">
      <c r="F866" s="366"/>
      <c r="H866" s="634"/>
    </row>
    <row r="867">
      <c r="F867" s="366"/>
      <c r="H867" s="634"/>
    </row>
    <row r="868">
      <c r="F868" s="366"/>
      <c r="H868" s="634"/>
    </row>
    <row r="869">
      <c r="F869" s="366"/>
      <c r="H869" s="634"/>
    </row>
    <row r="870">
      <c r="F870" s="366"/>
      <c r="H870" s="634"/>
    </row>
    <row r="871">
      <c r="F871" s="366"/>
      <c r="H871" s="634"/>
    </row>
    <row r="872">
      <c r="F872" s="366"/>
      <c r="H872" s="634"/>
    </row>
    <row r="873">
      <c r="F873" s="366"/>
      <c r="H873" s="634"/>
    </row>
    <row r="874">
      <c r="F874" s="366"/>
      <c r="H874" s="634"/>
    </row>
    <row r="875">
      <c r="F875" s="366"/>
      <c r="H875" s="634"/>
    </row>
    <row r="876">
      <c r="F876" s="366"/>
      <c r="H876" s="634"/>
    </row>
    <row r="877">
      <c r="F877" s="366"/>
      <c r="H877" s="634"/>
    </row>
    <row r="878">
      <c r="F878" s="366"/>
      <c r="H878" s="634"/>
    </row>
    <row r="879">
      <c r="F879" s="366"/>
      <c r="H879" s="634"/>
    </row>
    <row r="880">
      <c r="F880" s="366"/>
      <c r="H880" s="634"/>
    </row>
    <row r="881">
      <c r="F881" s="366"/>
      <c r="H881" s="634"/>
    </row>
    <row r="882">
      <c r="F882" s="366"/>
      <c r="H882" s="634"/>
    </row>
    <row r="883">
      <c r="F883" s="366"/>
      <c r="H883" s="634"/>
    </row>
    <row r="884">
      <c r="F884" s="366"/>
      <c r="H884" s="634"/>
    </row>
    <row r="885">
      <c r="F885" s="366"/>
      <c r="H885" s="634"/>
    </row>
    <row r="886">
      <c r="F886" s="366"/>
      <c r="H886" s="634"/>
    </row>
    <row r="887">
      <c r="F887" s="366"/>
      <c r="H887" s="634"/>
    </row>
    <row r="888">
      <c r="F888" s="366"/>
      <c r="H888" s="634"/>
    </row>
    <row r="889">
      <c r="F889" s="366"/>
      <c r="H889" s="634"/>
    </row>
    <row r="890">
      <c r="F890" s="366"/>
      <c r="H890" s="634"/>
    </row>
    <row r="891">
      <c r="F891" s="366"/>
      <c r="H891" s="634"/>
    </row>
    <row r="892">
      <c r="F892" s="366"/>
      <c r="H892" s="634"/>
    </row>
    <row r="893">
      <c r="F893" s="366"/>
      <c r="H893" s="634"/>
    </row>
    <row r="894">
      <c r="F894" s="366"/>
      <c r="H894" s="634"/>
    </row>
    <row r="895">
      <c r="F895" s="366"/>
      <c r="H895" s="634"/>
    </row>
    <row r="896">
      <c r="F896" s="366"/>
      <c r="H896" s="634"/>
    </row>
    <row r="897">
      <c r="F897" s="366"/>
      <c r="H897" s="634"/>
    </row>
    <row r="898">
      <c r="F898" s="366"/>
      <c r="H898" s="634"/>
    </row>
    <row r="899">
      <c r="F899" s="366"/>
      <c r="H899" s="634"/>
    </row>
    <row r="900">
      <c r="F900" s="366"/>
      <c r="H900" s="634"/>
    </row>
    <row r="901">
      <c r="F901" s="366"/>
      <c r="H901" s="634"/>
    </row>
    <row r="902">
      <c r="F902" s="366"/>
      <c r="H902" s="634"/>
    </row>
    <row r="903">
      <c r="F903" s="366"/>
      <c r="H903" s="634"/>
    </row>
    <row r="904">
      <c r="F904" s="366"/>
      <c r="H904" s="634"/>
    </row>
    <row r="905">
      <c r="F905" s="366"/>
      <c r="H905" s="634"/>
    </row>
    <row r="906">
      <c r="F906" s="366"/>
      <c r="H906" s="634"/>
    </row>
    <row r="907">
      <c r="F907" s="366"/>
      <c r="H907" s="634"/>
    </row>
    <row r="908">
      <c r="F908" s="366"/>
      <c r="H908" s="634"/>
    </row>
    <row r="909">
      <c r="F909" s="366"/>
      <c r="H909" s="634"/>
    </row>
    <row r="910">
      <c r="F910" s="366"/>
      <c r="H910" s="634"/>
    </row>
    <row r="911">
      <c r="F911" s="366"/>
      <c r="H911" s="634"/>
    </row>
    <row r="912">
      <c r="F912" s="366"/>
      <c r="H912" s="634"/>
    </row>
    <row r="913">
      <c r="F913" s="366"/>
      <c r="H913" s="634"/>
    </row>
    <row r="914">
      <c r="F914" s="366"/>
      <c r="H914" s="634"/>
    </row>
    <row r="915">
      <c r="F915" s="366"/>
      <c r="H915" s="634"/>
    </row>
    <row r="916">
      <c r="F916" s="366"/>
      <c r="H916" s="634"/>
    </row>
    <row r="917">
      <c r="F917" s="366"/>
      <c r="H917" s="634"/>
    </row>
    <row r="918">
      <c r="F918" s="366"/>
      <c r="H918" s="634"/>
    </row>
    <row r="919">
      <c r="F919" s="366"/>
      <c r="H919" s="634"/>
    </row>
    <row r="920">
      <c r="F920" s="366"/>
      <c r="H920" s="634"/>
    </row>
    <row r="921">
      <c r="F921" s="366"/>
      <c r="H921" s="634"/>
    </row>
    <row r="922">
      <c r="F922" s="366"/>
      <c r="H922" s="634"/>
    </row>
    <row r="923">
      <c r="F923" s="366"/>
      <c r="H923" s="634"/>
    </row>
    <row r="924">
      <c r="F924" s="366"/>
      <c r="H924" s="634"/>
    </row>
    <row r="925">
      <c r="F925" s="366"/>
      <c r="H925" s="634"/>
    </row>
    <row r="926">
      <c r="F926" s="366"/>
      <c r="H926" s="634"/>
    </row>
    <row r="927">
      <c r="F927" s="366"/>
      <c r="H927" s="634"/>
    </row>
    <row r="928">
      <c r="F928" s="366"/>
      <c r="H928" s="634"/>
    </row>
    <row r="929">
      <c r="F929" s="366"/>
      <c r="H929" s="634"/>
    </row>
    <row r="930">
      <c r="F930" s="366"/>
      <c r="H930" s="634"/>
    </row>
    <row r="931">
      <c r="F931" s="366"/>
      <c r="H931" s="634"/>
    </row>
    <row r="932">
      <c r="F932" s="366"/>
      <c r="H932" s="634"/>
    </row>
    <row r="933">
      <c r="F933" s="366"/>
      <c r="H933" s="634"/>
    </row>
    <row r="934">
      <c r="F934" s="366"/>
      <c r="H934" s="634"/>
    </row>
    <row r="935">
      <c r="F935" s="366"/>
      <c r="H935" s="634"/>
    </row>
    <row r="936">
      <c r="F936" s="366"/>
      <c r="H936" s="634"/>
    </row>
    <row r="937">
      <c r="F937" s="366"/>
      <c r="H937" s="634"/>
    </row>
    <row r="938">
      <c r="F938" s="366"/>
      <c r="H938" s="634"/>
    </row>
    <row r="939">
      <c r="F939" s="366"/>
      <c r="H939" s="634"/>
    </row>
    <row r="940">
      <c r="F940" s="366"/>
      <c r="H940" s="634"/>
    </row>
    <row r="941">
      <c r="F941" s="366"/>
      <c r="H941" s="634"/>
    </row>
    <row r="942">
      <c r="F942" s="366"/>
      <c r="H942" s="634"/>
    </row>
    <row r="943">
      <c r="F943" s="366"/>
      <c r="H943" s="634"/>
    </row>
    <row r="944">
      <c r="F944" s="366"/>
      <c r="H944" s="634"/>
    </row>
    <row r="945">
      <c r="F945" s="366"/>
      <c r="H945" s="634"/>
    </row>
    <row r="946">
      <c r="F946" s="366"/>
      <c r="H946" s="634"/>
    </row>
    <row r="947">
      <c r="F947" s="366"/>
      <c r="H947" s="634"/>
    </row>
    <row r="948">
      <c r="F948" s="366"/>
      <c r="H948" s="634"/>
    </row>
    <row r="949">
      <c r="F949" s="366"/>
      <c r="H949" s="634"/>
    </row>
    <row r="950">
      <c r="F950" s="366"/>
      <c r="H950" s="634"/>
    </row>
    <row r="951">
      <c r="F951" s="366"/>
      <c r="H951" s="634"/>
    </row>
    <row r="952">
      <c r="F952" s="366"/>
      <c r="H952" s="634"/>
    </row>
    <row r="953">
      <c r="F953" s="366"/>
      <c r="H953" s="634"/>
    </row>
    <row r="954">
      <c r="F954" s="366"/>
      <c r="H954" s="634"/>
    </row>
    <row r="955">
      <c r="F955" s="366"/>
      <c r="H955" s="634"/>
    </row>
    <row r="956">
      <c r="F956" s="366"/>
      <c r="H956" s="634"/>
    </row>
    <row r="957">
      <c r="F957" s="366"/>
      <c r="H957" s="634"/>
    </row>
    <row r="958">
      <c r="F958" s="366"/>
      <c r="H958" s="634"/>
    </row>
    <row r="959">
      <c r="F959" s="366"/>
      <c r="H959" s="634"/>
    </row>
    <row r="960">
      <c r="F960" s="366"/>
      <c r="H960" s="634"/>
    </row>
    <row r="961">
      <c r="F961" s="366"/>
      <c r="H961" s="634"/>
    </row>
    <row r="962">
      <c r="F962" s="366"/>
      <c r="H962" s="634"/>
    </row>
    <row r="963">
      <c r="F963" s="366"/>
      <c r="H963" s="634"/>
    </row>
    <row r="964">
      <c r="F964" s="366"/>
      <c r="H964" s="634"/>
    </row>
    <row r="965">
      <c r="F965" s="366"/>
      <c r="H965" s="634"/>
    </row>
    <row r="966">
      <c r="F966" s="366"/>
      <c r="H966" s="634"/>
    </row>
    <row r="967">
      <c r="F967" s="366"/>
      <c r="H967" s="634"/>
    </row>
    <row r="968">
      <c r="F968" s="366"/>
      <c r="H968" s="634"/>
    </row>
    <row r="969">
      <c r="F969" s="366"/>
      <c r="H969" s="634"/>
    </row>
    <row r="970">
      <c r="F970" s="366"/>
      <c r="H970" s="634"/>
    </row>
    <row r="971">
      <c r="F971" s="366"/>
      <c r="H971" s="634"/>
    </row>
    <row r="972">
      <c r="F972" s="366"/>
      <c r="H972" s="634"/>
    </row>
    <row r="973">
      <c r="F973" s="366"/>
      <c r="H973" s="634"/>
    </row>
    <row r="974">
      <c r="F974" s="366"/>
      <c r="H974" s="634"/>
    </row>
    <row r="975">
      <c r="F975" s="366"/>
      <c r="H975" s="634"/>
    </row>
    <row r="976">
      <c r="F976" s="366"/>
      <c r="H976" s="634"/>
    </row>
    <row r="977">
      <c r="F977" s="366"/>
      <c r="H977" s="634"/>
    </row>
    <row r="978">
      <c r="F978" s="366"/>
      <c r="H978" s="634"/>
    </row>
    <row r="979">
      <c r="F979" s="366"/>
      <c r="H979" s="634"/>
    </row>
    <row r="980">
      <c r="F980" s="366"/>
      <c r="H980" s="634"/>
    </row>
    <row r="981">
      <c r="F981" s="366"/>
      <c r="H981" s="634"/>
    </row>
    <row r="982">
      <c r="F982" s="366"/>
      <c r="H982" s="634"/>
    </row>
    <row r="983">
      <c r="F983" s="366"/>
      <c r="H983" s="634"/>
    </row>
    <row r="984">
      <c r="F984" s="366"/>
      <c r="H984" s="634"/>
    </row>
    <row r="985">
      <c r="F985" s="366"/>
      <c r="H985" s="634"/>
    </row>
    <row r="986">
      <c r="F986" s="366"/>
      <c r="H986" s="634"/>
    </row>
    <row r="987">
      <c r="F987" s="366"/>
      <c r="H987" s="634"/>
    </row>
    <row r="988">
      <c r="F988" s="366"/>
      <c r="H988" s="634"/>
    </row>
    <row r="989">
      <c r="F989" s="366"/>
      <c r="H989" s="634"/>
    </row>
    <row r="990">
      <c r="F990" s="366"/>
      <c r="H990" s="634"/>
    </row>
    <row r="991">
      <c r="F991" s="366"/>
      <c r="H991" s="634"/>
    </row>
    <row r="992">
      <c r="F992" s="366"/>
      <c r="H992" s="634"/>
    </row>
    <row r="993">
      <c r="F993" s="366"/>
      <c r="H993" s="634"/>
    </row>
    <row r="994">
      <c r="F994" s="366"/>
      <c r="H994" s="634"/>
    </row>
    <row r="995">
      <c r="F995" s="366"/>
      <c r="H995" s="634"/>
    </row>
    <row r="996">
      <c r="F996" s="366"/>
      <c r="H996" s="634"/>
    </row>
    <row r="997">
      <c r="F997" s="366"/>
      <c r="H997" s="634"/>
    </row>
    <row r="998">
      <c r="F998" s="366"/>
      <c r="H998" s="634"/>
    </row>
    <row r="999">
      <c r="F999" s="366"/>
      <c r="H999" s="634"/>
    </row>
    <row r="1000">
      <c r="F1000" s="366"/>
      <c r="H1000" s="634"/>
    </row>
    <row r="1001">
      <c r="F1001" s="366"/>
      <c r="H1001" s="634"/>
    </row>
    <row r="1002">
      <c r="F1002" s="366"/>
      <c r="H1002" s="634"/>
    </row>
    <row r="1003">
      <c r="F1003" s="366"/>
      <c r="H1003" s="634"/>
    </row>
    <row r="1004">
      <c r="F1004" s="366"/>
      <c r="H1004" s="634"/>
    </row>
    <row r="1005">
      <c r="F1005" s="366"/>
      <c r="H1005" s="634"/>
    </row>
    <row r="1006">
      <c r="F1006" s="366"/>
      <c r="H1006" s="634"/>
    </row>
    <row r="1007">
      <c r="F1007" s="366"/>
      <c r="H1007" s="634"/>
    </row>
    <row r="1008">
      <c r="F1008" s="366"/>
      <c r="H1008" s="634"/>
    </row>
    <row r="1009">
      <c r="F1009" s="366"/>
      <c r="H1009" s="634"/>
    </row>
    <row r="1010">
      <c r="F1010" s="366"/>
      <c r="H1010" s="634"/>
    </row>
    <row r="1011">
      <c r="F1011" s="366"/>
      <c r="H1011" s="634"/>
    </row>
    <row r="1012">
      <c r="F1012" s="366"/>
      <c r="H1012" s="634"/>
    </row>
    <row r="1013">
      <c r="F1013" s="366"/>
      <c r="H1013" s="634"/>
    </row>
    <row r="1014">
      <c r="F1014" s="366"/>
      <c r="H1014" s="634"/>
    </row>
    <row r="1015">
      <c r="F1015" s="366"/>
      <c r="H1015" s="634"/>
    </row>
    <row r="1016">
      <c r="F1016" s="366"/>
      <c r="H1016" s="634"/>
    </row>
    <row r="1017">
      <c r="F1017" s="366"/>
      <c r="H1017" s="634"/>
    </row>
    <row r="1018">
      <c r="F1018" s="366"/>
      <c r="H1018" s="634"/>
    </row>
    <row r="1019">
      <c r="F1019" s="366"/>
      <c r="H1019" s="634"/>
    </row>
    <row r="1020">
      <c r="F1020" s="366"/>
      <c r="H1020" s="634"/>
    </row>
    <row r="1021">
      <c r="F1021" s="366"/>
      <c r="H1021" s="634"/>
    </row>
    <row r="1022">
      <c r="F1022" s="366"/>
      <c r="H1022" s="634"/>
    </row>
    <row r="1023">
      <c r="F1023" s="366"/>
      <c r="H1023" s="634"/>
    </row>
    <row r="1024">
      <c r="F1024" s="366"/>
      <c r="H1024" s="634"/>
    </row>
  </sheetData>
  <mergeCells count="34">
    <mergeCell ref="I13:I14"/>
    <mergeCell ref="J13:J14"/>
    <mergeCell ref="K13:L13"/>
    <mergeCell ref="M13:M14"/>
    <mergeCell ref="A6:O6"/>
    <mergeCell ref="A7:O7"/>
    <mergeCell ref="B9:C9"/>
    <mergeCell ref="A13:A14"/>
    <mergeCell ref="B13:B14"/>
    <mergeCell ref="C13:C14"/>
    <mergeCell ref="D13:D14"/>
    <mergeCell ref="O13:O14"/>
    <mergeCell ref="E13:F13"/>
    <mergeCell ref="G13:H13"/>
    <mergeCell ref="B189:C189"/>
    <mergeCell ref="B190:C190"/>
    <mergeCell ref="B191:C191"/>
    <mergeCell ref="B192:C192"/>
    <mergeCell ref="B193:C193"/>
    <mergeCell ref="B201:C201"/>
    <mergeCell ref="B202:C202"/>
    <mergeCell ref="B203:C203"/>
    <mergeCell ref="B204:C204"/>
    <mergeCell ref="B205:C205"/>
    <mergeCell ref="B206:C206"/>
    <mergeCell ref="B207:C207"/>
    <mergeCell ref="B208:C208"/>
    <mergeCell ref="B194:C194"/>
    <mergeCell ref="B195:C195"/>
    <mergeCell ref="B196:C196"/>
    <mergeCell ref="B197:C197"/>
    <mergeCell ref="B198:C198"/>
    <mergeCell ref="B199:C199"/>
    <mergeCell ref="B200:C200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9.63"/>
    <col customWidth="1" min="3" max="3" width="12.38"/>
    <col customWidth="1" hidden="1" min="4" max="4" width="22.38"/>
    <col customWidth="1" hidden="1" min="5" max="8" width="8.0"/>
    <col customWidth="1" min="9" max="12" width="8.0"/>
    <col customWidth="1" min="13" max="13" width="10.13"/>
    <col customWidth="1" min="14" max="14" width="13.88"/>
    <col customWidth="1" min="15" max="15" width="8.0"/>
  </cols>
  <sheetData>
    <row r="1" ht="15.75" customHeight="1">
      <c r="A1" s="1"/>
      <c r="B1" s="1"/>
      <c r="C1" s="1"/>
      <c r="D1" s="1"/>
      <c r="E1" s="1"/>
      <c r="F1" s="3"/>
      <c r="G1" s="1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ht="15.75" customHeight="1">
      <c r="A2" s="1"/>
      <c r="B2" s="1"/>
      <c r="C2" s="1"/>
      <c r="D2" s="1"/>
      <c r="E2" s="1"/>
      <c r="F2" s="3"/>
      <c r="G2" s="1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ht="15.75" customHeight="1">
      <c r="A3" s="1"/>
      <c r="B3" s="1"/>
      <c r="C3" s="1"/>
      <c r="D3" s="1"/>
      <c r="E3" s="1"/>
      <c r="F3" s="3"/>
      <c r="G3" s="1"/>
      <c r="H3" s="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ht="15.75" customHeight="1">
      <c r="A4" s="1"/>
      <c r="B4" s="1"/>
      <c r="C4" s="1"/>
      <c r="D4" s="1"/>
      <c r="E4" s="1"/>
      <c r="F4" s="3"/>
      <c r="G4" s="1"/>
      <c r="H4" s="3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ht="15.75" customHeight="1">
      <c r="A5" s="1"/>
      <c r="B5" s="1"/>
      <c r="C5" s="1"/>
      <c r="D5" s="1"/>
      <c r="E5" s="1"/>
      <c r="F5" s="3"/>
      <c r="G5" s="1"/>
      <c r="H5" s="3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ht="15.75" customHeight="1">
      <c r="A6" s="295" t="s">
        <v>785</v>
      </c>
      <c r="P6" s="1"/>
      <c r="Q6" s="1"/>
      <c r="R6" s="1"/>
      <c r="S6" s="1"/>
      <c r="T6" s="1"/>
      <c r="U6" s="1"/>
      <c r="V6" s="1"/>
      <c r="W6" s="1"/>
    </row>
    <row r="7" ht="19.5" customHeight="1">
      <c r="A7" s="64" t="s">
        <v>1</v>
      </c>
      <c r="P7" s="1"/>
      <c r="Q7" s="1"/>
      <c r="R7" s="1"/>
      <c r="S7" s="1"/>
      <c r="T7" s="1"/>
      <c r="U7" s="1"/>
      <c r="V7" s="1"/>
      <c r="W7" s="1"/>
    </row>
    <row r="8" ht="15.75" customHeight="1">
      <c r="A8" s="296"/>
      <c r="B8" s="1"/>
      <c r="C8" s="1"/>
      <c r="D8" s="296"/>
      <c r="E8" s="297"/>
      <c r="F8" s="298"/>
      <c r="G8" s="296"/>
      <c r="H8" s="298"/>
      <c r="I8" s="296"/>
      <c r="J8" s="297"/>
      <c r="K8" s="297"/>
      <c r="L8" s="297"/>
      <c r="M8" s="297"/>
      <c r="N8" s="297"/>
      <c r="O8" s="297"/>
      <c r="P8" s="1"/>
      <c r="Q8" s="1"/>
      <c r="R8" s="1"/>
      <c r="S8" s="1"/>
      <c r="T8" s="1"/>
      <c r="U8" s="1"/>
      <c r="V8" s="1"/>
      <c r="W8" s="1"/>
    </row>
    <row r="9" ht="15.75" customHeight="1">
      <c r="A9" s="63" t="s">
        <v>786</v>
      </c>
      <c r="B9" s="300" t="s">
        <v>925</v>
      </c>
      <c r="D9" s="1"/>
      <c r="E9" s="7"/>
      <c r="F9" s="301"/>
      <c r="G9" s="1"/>
      <c r="H9" s="301"/>
      <c r="I9" s="1"/>
      <c r="J9" s="7"/>
      <c r="K9" s="7"/>
      <c r="L9" s="63"/>
      <c r="M9" s="63" t="s">
        <v>787</v>
      </c>
      <c r="N9" s="7"/>
      <c r="O9" s="300" t="s">
        <v>788</v>
      </c>
      <c r="P9" s="7"/>
      <c r="Q9" s="7"/>
      <c r="R9" s="7"/>
      <c r="S9" s="7"/>
      <c r="T9" s="7"/>
      <c r="U9" s="7"/>
      <c r="V9" s="7"/>
      <c r="W9" s="7"/>
    </row>
    <row r="10" ht="15.75" customHeight="1">
      <c r="A10" s="63" t="s">
        <v>606</v>
      </c>
      <c r="B10" s="1"/>
      <c r="C10" s="303" t="s">
        <v>17</v>
      </c>
      <c r="D10" s="1"/>
      <c r="E10" s="1"/>
      <c r="F10" s="3"/>
      <c r="G10" s="1"/>
      <c r="H10" s="3"/>
      <c r="I10" s="1"/>
      <c r="J10" s="7"/>
      <c r="K10" s="7"/>
      <c r="L10" s="7"/>
      <c r="M10" s="63" t="s">
        <v>790</v>
      </c>
      <c r="N10" s="304"/>
      <c r="O10" s="300" t="s">
        <v>965</v>
      </c>
      <c r="P10" s="7"/>
      <c r="Q10" s="7"/>
      <c r="R10" s="7"/>
      <c r="S10" s="7"/>
      <c r="T10" s="7"/>
      <c r="U10" s="7"/>
      <c r="V10" s="7"/>
      <c r="W10" s="7"/>
    </row>
    <row r="11" ht="15.75" customHeight="1">
      <c r="A11" s="63" t="s">
        <v>792</v>
      </c>
      <c r="B11" s="7"/>
      <c r="C11" s="300" t="s">
        <v>966</v>
      </c>
      <c r="D11" s="7"/>
      <c r="E11" s="7"/>
      <c r="F11" s="301"/>
      <c r="G11" s="63"/>
      <c r="H11" s="302"/>
      <c r="I11" s="1"/>
      <c r="J11" s="297"/>
      <c r="K11" s="297"/>
      <c r="L11" s="297"/>
      <c r="M11" s="63" t="s">
        <v>607</v>
      </c>
      <c r="N11" s="297"/>
      <c r="O11" s="297"/>
      <c r="P11" s="1"/>
      <c r="Q11" s="1"/>
      <c r="R11" s="1"/>
      <c r="S11" s="1"/>
      <c r="T11" s="1"/>
      <c r="U11" s="1"/>
      <c r="V11" s="1"/>
      <c r="W11" s="1"/>
    </row>
    <row r="12" ht="15.75" customHeight="1">
      <c r="A12" s="1"/>
      <c r="B12" s="1"/>
      <c r="C12" s="1"/>
      <c r="D12" s="1"/>
      <c r="E12" s="1"/>
      <c r="F12" s="3"/>
      <c r="G12" s="1"/>
      <c r="H12" s="3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ht="72.75" customHeight="1">
      <c r="A13" s="201" t="s">
        <v>609</v>
      </c>
      <c r="B13" s="201" t="s">
        <v>7</v>
      </c>
      <c r="C13" s="201" t="s">
        <v>8</v>
      </c>
      <c r="D13" s="201" t="s">
        <v>9</v>
      </c>
      <c r="E13" s="305" t="s">
        <v>794</v>
      </c>
      <c r="F13" s="59"/>
      <c r="G13" s="305" t="s">
        <v>795</v>
      </c>
      <c r="H13" s="59"/>
      <c r="I13" s="309" t="s">
        <v>796</v>
      </c>
      <c r="J13" s="309" t="s">
        <v>797</v>
      </c>
      <c r="K13" s="305" t="s">
        <v>798</v>
      </c>
      <c r="L13" s="59"/>
      <c r="M13" s="439" t="s">
        <v>799</v>
      </c>
      <c r="N13" s="308" t="s">
        <v>800</v>
      </c>
      <c r="O13" s="13" t="s">
        <v>942</v>
      </c>
      <c r="P13" s="56"/>
      <c r="Q13" s="56"/>
      <c r="R13" s="56"/>
      <c r="S13" s="56"/>
      <c r="T13" s="56"/>
      <c r="U13" s="56"/>
      <c r="V13" s="56"/>
      <c r="W13" s="56"/>
      <c r="X13" s="223"/>
      <c r="Y13" s="223"/>
    </row>
    <row r="14" ht="25.5" customHeight="1">
      <c r="A14" s="16"/>
      <c r="B14" s="16"/>
      <c r="C14" s="16"/>
      <c r="D14" s="16"/>
      <c r="E14" s="310" t="s">
        <v>802</v>
      </c>
      <c r="F14" s="311" t="s">
        <v>803</v>
      </c>
      <c r="G14" s="310" t="s">
        <v>802</v>
      </c>
      <c r="H14" s="311" t="s">
        <v>803</v>
      </c>
      <c r="I14" s="16"/>
      <c r="J14" s="16"/>
      <c r="K14" s="310" t="s">
        <v>804</v>
      </c>
      <c r="L14" s="313" t="s">
        <v>805</v>
      </c>
      <c r="M14" s="16"/>
      <c r="N14" s="314" t="s">
        <v>806</v>
      </c>
      <c r="O14" s="16"/>
      <c r="P14" s="56"/>
      <c r="Q14" s="56"/>
      <c r="R14" s="56"/>
      <c r="S14" s="56"/>
      <c r="T14" s="56"/>
      <c r="U14" s="56"/>
      <c r="V14" s="56"/>
      <c r="W14" s="56"/>
      <c r="X14" s="223"/>
      <c r="Y14" s="223"/>
    </row>
    <row r="15" ht="15.75" customHeight="1">
      <c r="A15" s="20">
        <v>1.0</v>
      </c>
      <c r="B15" s="21" t="s">
        <v>27</v>
      </c>
      <c r="C15" s="22" t="s">
        <v>28</v>
      </c>
      <c r="D15" s="23" t="s">
        <v>29</v>
      </c>
      <c r="E15" s="398"/>
      <c r="F15" s="366">
        <f t="shared" ref="F15:F185" si="1">E15*(6 / 15)</f>
        <v>0</v>
      </c>
      <c r="G15" s="397">
        <v>12.0</v>
      </c>
      <c r="H15" s="366">
        <f t="shared" ref="H15:H185" si="2">G15*(6 / 15)</f>
        <v>4.8</v>
      </c>
      <c r="I15" s="398">
        <v>2.0</v>
      </c>
      <c r="J15" s="398">
        <v>2.0</v>
      </c>
      <c r="K15" s="452">
        <v>78.0</v>
      </c>
      <c r="L15" s="393">
        <f t="shared" ref="L15:L185" si="3">IF(K15&lt;75, 0, IF(K15&lt;=81, 1, IF(K15&lt;=88, 2, IF(K15&lt;=94, 3, IF(K15&lt;=100, 4)))))</f>
        <v>1</v>
      </c>
      <c r="M15" s="611">
        <f t="shared" ref="M15:M185" si="4">F15+H15+I15+J15+L15</f>
        <v>9.8</v>
      </c>
      <c r="N15" s="675">
        <f>Incentive!AH15</f>
        <v>1</v>
      </c>
      <c r="O15" s="454">
        <f t="shared" ref="O15:O185" si="5">M15+N15</f>
        <v>10.8</v>
      </c>
      <c r="P15" s="56"/>
      <c r="Q15" s="56"/>
      <c r="R15" s="56"/>
      <c r="S15" s="56"/>
      <c r="T15" s="56"/>
      <c r="U15" s="56"/>
      <c r="V15" s="56"/>
      <c r="W15" s="56"/>
      <c r="X15" s="223"/>
      <c r="Y15" s="223"/>
    </row>
    <row r="16" ht="15.75" customHeight="1">
      <c r="A16" s="48">
        <v>2.0</v>
      </c>
      <c r="B16" s="21" t="s">
        <v>30</v>
      </c>
      <c r="C16" s="22" t="s">
        <v>31</v>
      </c>
      <c r="D16" s="23" t="s">
        <v>32</v>
      </c>
      <c r="E16" s="397">
        <v>12.0</v>
      </c>
      <c r="F16" s="366">
        <f t="shared" si="1"/>
        <v>4.8</v>
      </c>
      <c r="G16" s="397">
        <v>14.0</v>
      </c>
      <c r="H16" s="366">
        <f t="shared" si="2"/>
        <v>5.6</v>
      </c>
      <c r="I16" s="398">
        <v>2.0</v>
      </c>
      <c r="J16" s="398">
        <v>2.0</v>
      </c>
      <c r="K16" s="452">
        <v>88.89</v>
      </c>
      <c r="L16" s="393">
        <f t="shared" si="3"/>
        <v>3</v>
      </c>
      <c r="M16" s="611">
        <f t="shared" si="4"/>
        <v>17.4</v>
      </c>
      <c r="N16" s="675">
        <f>Incentive!AH16</f>
        <v>2</v>
      </c>
      <c r="O16" s="454">
        <f t="shared" si="5"/>
        <v>19.4</v>
      </c>
      <c r="P16" s="56"/>
      <c r="Q16" s="56"/>
      <c r="R16" s="56"/>
      <c r="S16" s="56"/>
      <c r="T16" s="56"/>
      <c r="U16" s="56"/>
      <c r="V16" s="56"/>
      <c r="W16" s="56"/>
      <c r="X16" s="223"/>
      <c r="Y16" s="223"/>
    </row>
    <row r="17" ht="15.75" customHeight="1">
      <c r="A17" s="20">
        <v>3.0</v>
      </c>
      <c r="B17" s="31" t="s">
        <v>33</v>
      </c>
      <c r="C17" s="22" t="s">
        <v>34</v>
      </c>
      <c r="D17" s="23" t="s">
        <v>35</v>
      </c>
      <c r="E17" s="397">
        <v>10.0</v>
      </c>
      <c r="F17" s="366">
        <f t="shared" si="1"/>
        <v>4</v>
      </c>
      <c r="G17" s="397">
        <v>9.0</v>
      </c>
      <c r="H17" s="366">
        <f t="shared" si="2"/>
        <v>3.6</v>
      </c>
      <c r="I17" s="398">
        <v>2.0</v>
      </c>
      <c r="J17" s="398">
        <v>2.0</v>
      </c>
      <c r="K17" s="452">
        <v>79.0</v>
      </c>
      <c r="L17" s="393">
        <f t="shared" si="3"/>
        <v>1</v>
      </c>
      <c r="M17" s="611">
        <f t="shared" si="4"/>
        <v>12.6</v>
      </c>
      <c r="N17" s="675" t="str">
        <f>Incentive!AH17</f>
        <v/>
      </c>
      <c r="O17" s="454">
        <f t="shared" si="5"/>
        <v>12.6</v>
      </c>
      <c r="P17" s="56"/>
      <c r="Q17" s="56"/>
      <c r="R17" s="56"/>
      <c r="S17" s="56"/>
      <c r="T17" s="56"/>
      <c r="U17" s="56"/>
      <c r="V17" s="56"/>
      <c r="W17" s="56"/>
      <c r="X17" s="223"/>
      <c r="Y17" s="223"/>
    </row>
    <row r="18" ht="15.75" customHeight="1">
      <c r="A18" s="48">
        <v>4.0</v>
      </c>
      <c r="B18" s="31" t="s">
        <v>36</v>
      </c>
      <c r="C18" s="22" t="s">
        <v>37</v>
      </c>
      <c r="D18" s="23" t="s">
        <v>38</v>
      </c>
      <c r="E18" s="397">
        <v>12.0</v>
      </c>
      <c r="F18" s="366">
        <f t="shared" si="1"/>
        <v>4.8</v>
      </c>
      <c r="G18" s="397">
        <v>13.0</v>
      </c>
      <c r="H18" s="366">
        <f t="shared" si="2"/>
        <v>5.2</v>
      </c>
      <c r="I18" s="398">
        <v>2.0</v>
      </c>
      <c r="J18" s="398">
        <v>2.0</v>
      </c>
      <c r="K18" s="452">
        <v>77.78</v>
      </c>
      <c r="L18" s="393">
        <f t="shared" si="3"/>
        <v>1</v>
      </c>
      <c r="M18" s="611">
        <f t="shared" si="4"/>
        <v>15</v>
      </c>
      <c r="N18" s="675">
        <f>Incentive!AH18</f>
        <v>5</v>
      </c>
      <c r="O18" s="454">
        <f t="shared" si="5"/>
        <v>20</v>
      </c>
      <c r="P18" s="56"/>
      <c r="Q18" s="56"/>
      <c r="R18" s="56"/>
      <c r="S18" s="56"/>
      <c r="T18" s="56"/>
      <c r="U18" s="56"/>
      <c r="V18" s="56"/>
      <c r="W18" s="56"/>
      <c r="X18" s="223"/>
      <c r="Y18" s="223"/>
    </row>
    <row r="19" ht="15.75" customHeight="1">
      <c r="A19" s="20">
        <v>5.0</v>
      </c>
      <c r="B19" s="31" t="s">
        <v>39</v>
      </c>
      <c r="C19" s="22" t="s">
        <v>40</v>
      </c>
      <c r="D19" s="23" t="s">
        <v>41</v>
      </c>
      <c r="E19" s="397">
        <v>10.0</v>
      </c>
      <c r="F19" s="366">
        <f t="shared" si="1"/>
        <v>4</v>
      </c>
      <c r="G19" s="397">
        <v>10.0</v>
      </c>
      <c r="H19" s="366">
        <f t="shared" si="2"/>
        <v>4</v>
      </c>
      <c r="I19" s="398">
        <v>2.0</v>
      </c>
      <c r="J19" s="398">
        <v>2.0</v>
      </c>
      <c r="K19" s="452">
        <v>77.0</v>
      </c>
      <c r="L19" s="393">
        <f t="shared" si="3"/>
        <v>1</v>
      </c>
      <c r="M19" s="611">
        <f t="shared" si="4"/>
        <v>13</v>
      </c>
      <c r="N19" s="675" t="str">
        <f>Incentive!AH19</f>
        <v/>
      </c>
      <c r="O19" s="454">
        <f t="shared" si="5"/>
        <v>13</v>
      </c>
      <c r="P19" s="56"/>
      <c r="Q19" s="56"/>
      <c r="R19" s="56"/>
      <c r="S19" s="56"/>
      <c r="T19" s="56"/>
      <c r="U19" s="56"/>
      <c r="V19" s="56"/>
      <c r="W19" s="56"/>
      <c r="X19" s="223"/>
      <c r="Y19" s="223"/>
    </row>
    <row r="20" ht="15.75" customHeight="1">
      <c r="A20" s="48">
        <v>6.0</v>
      </c>
      <c r="B20" s="31" t="s">
        <v>42</v>
      </c>
      <c r="C20" s="22" t="s">
        <v>43</v>
      </c>
      <c r="D20" s="23" t="s">
        <v>44</v>
      </c>
      <c r="E20" s="397">
        <v>10.0</v>
      </c>
      <c r="F20" s="366">
        <f t="shared" si="1"/>
        <v>4</v>
      </c>
      <c r="G20" s="397">
        <v>11.0</v>
      </c>
      <c r="H20" s="366">
        <f t="shared" si="2"/>
        <v>4.4</v>
      </c>
      <c r="I20" s="398">
        <v>2.0</v>
      </c>
      <c r="J20" s="398">
        <v>2.0</v>
      </c>
      <c r="K20" s="452">
        <v>76.0</v>
      </c>
      <c r="L20" s="393">
        <f t="shared" si="3"/>
        <v>1</v>
      </c>
      <c r="M20" s="611">
        <f t="shared" si="4"/>
        <v>13.4</v>
      </c>
      <c r="N20" s="675">
        <f>Incentive!AH20</f>
        <v>1</v>
      </c>
      <c r="O20" s="454">
        <f t="shared" si="5"/>
        <v>14.4</v>
      </c>
      <c r="P20" s="56"/>
      <c r="Q20" s="56"/>
      <c r="R20" s="56"/>
      <c r="S20" s="56"/>
      <c r="T20" s="56"/>
      <c r="U20" s="56"/>
      <c r="V20" s="56"/>
      <c r="W20" s="56"/>
      <c r="X20" s="223"/>
      <c r="Y20" s="223"/>
    </row>
    <row r="21" ht="15.75" customHeight="1">
      <c r="A21" s="20">
        <v>7.0</v>
      </c>
      <c r="B21" s="31" t="s">
        <v>45</v>
      </c>
      <c r="C21" s="22" t="s">
        <v>46</v>
      </c>
      <c r="D21" s="23" t="s">
        <v>47</v>
      </c>
      <c r="E21" s="397">
        <v>14.0</v>
      </c>
      <c r="F21" s="366">
        <f t="shared" si="1"/>
        <v>5.6</v>
      </c>
      <c r="G21" s="397">
        <v>12.0</v>
      </c>
      <c r="H21" s="366">
        <f t="shared" si="2"/>
        <v>4.8</v>
      </c>
      <c r="I21" s="398">
        <v>2.0</v>
      </c>
      <c r="J21" s="398">
        <v>2.0</v>
      </c>
      <c r="K21" s="452">
        <v>88.89</v>
      </c>
      <c r="L21" s="393">
        <f t="shared" si="3"/>
        <v>3</v>
      </c>
      <c r="M21" s="611">
        <f t="shared" si="4"/>
        <v>17.4</v>
      </c>
      <c r="N21" s="675">
        <f>Incentive!AH21</f>
        <v>3</v>
      </c>
      <c r="O21" s="454">
        <f t="shared" si="5"/>
        <v>20.4</v>
      </c>
      <c r="P21" s="56"/>
      <c r="Q21" s="56"/>
      <c r="R21" s="56"/>
      <c r="S21" s="56"/>
      <c r="T21" s="56"/>
      <c r="U21" s="56"/>
      <c r="V21" s="56"/>
      <c r="W21" s="56"/>
      <c r="X21" s="223"/>
      <c r="Y21" s="223"/>
    </row>
    <row r="22" ht="15.75" customHeight="1">
      <c r="A22" s="48">
        <v>8.0</v>
      </c>
      <c r="B22" s="31" t="s">
        <v>48</v>
      </c>
      <c r="C22" s="22" t="s">
        <v>49</v>
      </c>
      <c r="D22" s="23" t="s">
        <v>50</v>
      </c>
      <c r="E22" s="397">
        <v>12.0</v>
      </c>
      <c r="F22" s="366">
        <f t="shared" si="1"/>
        <v>4.8</v>
      </c>
      <c r="G22" s="397">
        <v>13.0</v>
      </c>
      <c r="H22" s="366">
        <f t="shared" si="2"/>
        <v>5.2</v>
      </c>
      <c r="I22" s="398">
        <v>2.0</v>
      </c>
      <c r="J22" s="398">
        <v>2.0</v>
      </c>
      <c r="K22" s="452">
        <v>86.67</v>
      </c>
      <c r="L22" s="393">
        <f t="shared" si="3"/>
        <v>2</v>
      </c>
      <c r="M22" s="611">
        <f t="shared" si="4"/>
        <v>16</v>
      </c>
      <c r="N22" s="675">
        <f>Incentive!AH22</f>
        <v>1</v>
      </c>
      <c r="O22" s="454">
        <f t="shared" si="5"/>
        <v>17</v>
      </c>
      <c r="P22" s="56"/>
      <c r="Q22" s="56"/>
      <c r="R22" s="56"/>
      <c r="S22" s="56"/>
      <c r="T22" s="56"/>
      <c r="U22" s="56"/>
      <c r="V22" s="56"/>
      <c r="W22" s="56"/>
      <c r="X22" s="223"/>
      <c r="Y22" s="223"/>
    </row>
    <row r="23" ht="15.75" customHeight="1">
      <c r="A23" s="20">
        <v>9.0</v>
      </c>
      <c r="B23" s="31" t="s">
        <v>51</v>
      </c>
      <c r="C23" s="22" t="s">
        <v>52</v>
      </c>
      <c r="D23" s="23" t="s">
        <v>53</v>
      </c>
      <c r="E23" s="397">
        <v>9.0</v>
      </c>
      <c r="F23" s="366">
        <f t="shared" si="1"/>
        <v>3.6</v>
      </c>
      <c r="G23" s="397">
        <v>10.0</v>
      </c>
      <c r="H23" s="366">
        <f t="shared" si="2"/>
        <v>4</v>
      </c>
      <c r="I23" s="398">
        <v>2.0</v>
      </c>
      <c r="J23" s="398">
        <v>2.0</v>
      </c>
      <c r="K23" s="452">
        <v>86.67</v>
      </c>
      <c r="L23" s="393">
        <f t="shared" si="3"/>
        <v>2</v>
      </c>
      <c r="M23" s="611">
        <f t="shared" si="4"/>
        <v>13.6</v>
      </c>
      <c r="N23" s="675" t="str">
        <f>Incentive!AH23</f>
        <v/>
      </c>
      <c r="O23" s="454">
        <f t="shared" si="5"/>
        <v>13.6</v>
      </c>
      <c r="P23" s="56"/>
      <c r="Q23" s="56"/>
      <c r="R23" s="56"/>
      <c r="S23" s="56"/>
      <c r="T23" s="56"/>
      <c r="U23" s="56"/>
      <c r="V23" s="56"/>
      <c r="W23" s="56"/>
      <c r="X23" s="223"/>
      <c r="Y23" s="223"/>
    </row>
    <row r="24" ht="15.75" customHeight="1">
      <c r="A24" s="48">
        <v>10.0</v>
      </c>
      <c r="B24" s="31" t="s">
        <v>54</v>
      </c>
      <c r="C24" s="22" t="s">
        <v>55</v>
      </c>
      <c r="D24" s="23" t="s">
        <v>56</v>
      </c>
      <c r="E24" s="397">
        <v>7.0</v>
      </c>
      <c r="F24" s="366">
        <f t="shared" si="1"/>
        <v>2.8</v>
      </c>
      <c r="G24" s="397">
        <v>9.0</v>
      </c>
      <c r="H24" s="366">
        <f t="shared" si="2"/>
        <v>3.6</v>
      </c>
      <c r="I24" s="398">
        <v>2.0</v>
      </c>
      <c r="J24" s="398">
        <v>2.0</v>
      </c>
      <c r="K24" s="452">
        <v>79.0</v>
      </c>
      <c r="L24" s="393">
        <f t="shared" si="3"/>
        <v>1</v>
      </c>
      <c r="M24" s="611">
        <f t="shared" si="4"/>
        <v>11.4</v>
      </c>
      <c r="N24" s="675" t="str">
        <f>Incentive!AH24</f>
        <v/>
      </c>
      <c r="O24" s="454">
        <f t="shared" si="5"/>
        <v>11.4</v>
      </c>
      <c r="P24" s="56"/>
      <c r="Q24" s="56"/>
      <c r="R24" s="56"/>
      <c r="S24" s="56"/>
      <c r="T24" s="56"/>
      <c r="U24" s="56"/>
      <c r="V24" s="56"/>
      <c r="W24" s="56"/>
      <c r="X24" s="223"/>
      <c r="Y24" s="223"/>
    </row>
    <row r="25" ht="15.75" customHeight="1">
      <c r="A25" s="20">
        <v>11.0</v>
      </c>
      <c r="B25" s="31" t="s">
        <v>57</v>
      </c>
      <c r="C25" s="22" t="s">
        <v>58</v>
      </c>
      <c r="D25" s="23" t="s">
        <v>59</v>
      </c>
      <c r="E25" s="397">
        <v>15.0</v>
      </c>
      <c r="F25" s="366">
        <f t="shared" si="1"/>
        <v>6</v>
      </c>
      <c r="G25" s="397">
        <v>11.0</v>
      </c>
      <c r="H25" s="366">
        <f t="shared" si="2"/>
        <v>4.4</v>
      </c>
      <c r="I25" s="398">
        <v>2.0</v>
      </c>
      <c r="J25" s="398">
        <v>2.0</v>
      </c>
      <c r="K25" s="452">
        <v>78.0</v>
      </c>
      <c r="L25" s="393">
        <f t="shared" si="3"/>
        <v>1</v>
      </c>
      <c r="M25" s="611">
        <f t="shared" si="4"/>
        <v>15.4</v>
      </c>
      <c r="N25" s="675" t="str">
        <f>Incentive!AH25</f>
        <v/>
      </c>
      <c r="O25" s="454">
        <f t="shared" si="5"/>
        <v>15.4</v>
      </c>
      <c r="P25" s="56"/>
      <c r="Q25" s="56"/>
      <c r="R25" s="56"/>
      <c r="S25" s="56"/>
      <c r="T25" s="56"/>
      <c r="U25" s="56"/>
      <c r="V25" s="56"/>
      <c r="W25" s="56"/>
      <c r="X25" s="223"/>
      <c r="Y25" s="223"/>
    </row>
    <row r="26" ht="15.75" customHeight="1">
      <c r="A26" s="48">
        <v>12.0</v>
      </c>
      <c r="B26" s="31" t="s">
        <v>60</v>
      </c>
      <c r="C26" s="22" t="s">
        <v>61</v>
      </c>
      <c r="D26" s="23" t="s">
        <v>62</v>
      </c>
      <c r="E26" s="397">
        <v>14.0</v>
      </c>
      <c r="F26" s="366">
        <f t="shared" si="1"/>
        <v>5.6</v>
      </c>
      <c r="G26" s="397">
        <v>10.0</v>
      </c>
      <c r="H26" s="366">
        <f t="shared" si="2"/>
        <v>4</v>
      </c>
      <c r="I26" s="398">
        <v>2.0</v>
      </c>
      <c r="J26" s="398">
        <v>2.0</v>
      </c>
      <c r="K26" s="452">
        <v>80.0</v>
      </c>
      <c r="L26" s="393">
        <f t="shared" si="3"/>
        <v>1</v>
      </c>
      <c r="M26" s="611">
        <f t="shared" si="4"/>
        <v>14.6</v>
      </c>
      <c r="N26" s="675">
        <f>Incentive!AH26</f>
        <v>1</v>
      </c>
      <c r="O26" s="454">
        <f t="shared" si="5"/>
        <v>15.6</v>
      </c>
      <c r="P26" s="56"/>
      <c r="Q26" s="56"/>
      <c r="R26" s="56"/>
      <c r="S26" s="56"/>
      <c r="T26" s="56"/>
      <c r="U26" s="56"/>
      <c r="V26" s="56"/>
      <c r="W26" s="56"/>
      <c r="X26" s="223"/>
      <c r="Y26" s="223"/>
    </row>
    <row r="27" ht="15.75" customHeight="1">
      <c r="A27" s="20">
        <v>13.0</v>
      </c>
      <c r="B27" s="31" t="s">
        <v>63</v>
      </c>
      <c r="C27" s="22" t="s">
        <v>64</v>
      </c>
      <c r="D27" s="23" t="s">
        <v>65</v>
      </c>
      <c r="E27" s="397">
        <v>11.0</v>
      </c>
      <c r="F27" s="366">
        <f t="shared" si="1"/>
        <v>4.4</v>
      </c>
      <c r="G27" s="397">
        <v>15.0</v>
      </c>
      <c r="H27" s="366">
        <f t="shared" si="2"/>
        <v>6</v>
      </c>
      <c r="I27" s="398">
        <v>2.0</v>
      </c>
      <c r="J27" s="398">
        <v>2.0</v>
      </c>
      <c r="K27" s="452">
        <v>81.0</v>
      </c>
      <c r="L27" s="393">
        <f t="shared" si="3"/>
        <v>1</v>
      </c>
      <c r="M27" s="611">
        <f t="shared" si="4"/>
        <v>15.4</v>
      </c>
      <c r="N27" s="675">
        <f>Incentive!AH27</f>
        <v>1</v>
      </c>
      <c r="O27" s="454">
        <f t="shared" si="5"/>
        <v>16.4</v>
      </c>
      <c r="P27" s="56"/>
      <c r="Q27" s="56"/>
      <c r="R27" s="56"/>
      <c r="S27" s="56"/>
      <c r="T27" s="56"/>
      <c r="U27" s="56"/>
      <c r="V27" s="56"/>
      <c r="W27" s="56"/>
      <c r="X27" s="223"/>
      <c r="Y27" s="223"/>
    </row>
    <row r="28" ht="15.75" customHeight="1">
      <c r="A28" s="48">
        <v>14.0</v>
      </c>
      <c r="B28" s="31" t="s">
        <v>66</v>
      </c>
      <c r="C28" s="22" t="s">
        <v>67</v>
      </c>
      <c r="D28" s="23" t="s">
        <v>68</v>
      </c>
      <c r="E28" s="397">
        <v>11.0</v>
      </c>
      <c r="F28" s="366">
        <f t="shared" si="1"/>
        <v>4.4</v>
      </c>
      <c r="G28" s="397">
        <v>12.0</v>
      </c>
      <c r="H28" s="366">
        <f t="shared" si="2"/>
        <v>4.8</v>
      </c>
      <c r="I28" s="398">
        <v>2.0</v>
      </c>
      <c r="J28" s="398">
        <v>2.0</v>
      </c>
      <c r="K28" s="452">
        <v>88.89</v>
      </c>
      <c r="L28" s="393">
        <f t="shared" si="3"/>
        <v>3</v>
      </c>
      <c r="M28" s="611">
        <f t="shared" si="4"/>
        <v>16.2</v>
      </c>
      <c r="N28" s="675">
        <f>Incentive!AH28</f>
        <v>1</v>
      </c>
      <c r="O28" s="454">
        <f t="shared" si="5"/>
        <v>17.2</v>
      </c>
      <c r="P28" s="56"/>
      <c r="Q28" s="56"/>
      <c r="R28" s="56"/>
      <c r="S28" s="56"/>
      <c r="T28" s="56"/>
      <c r="U28" s="56"/>
      <c r="V28" s="56"/>
      <c r="W28" s="56"/>
      <c r="X28" s="223"/>
      <c r="Y28" s="223"/>
    </row>
    <row r="29" ht="15.75" customHeight="1">
      <c r="A29" s="20">
        <v>15.0</v>
      </c>
      <c r="B29" s="31" t="s">
        <v>69</v>
      </c>
      <c r="C29" s="22" t="s">
        <v>70</v>
      </c>
      <c r="D29" s="23" t="s">
        <v>71</v>
      </c>
      <c r="E29" s="397"/>
      <c r="F29" s="366">
        <f t="shared" si="1"/>
        <v>0</v>
      </c>
      <c r="G29" s="397"/>
      <c r="H29" s="366">
        <f t="shared" si="2"/>
        <v>0</v>
      </c>
      <c r="I29" s="398">
        <v>2.0</v>
      </c>
      <c r="J29" s="398">
        <v>2.0</v>
      </c>
      <c r="K29" s="452">
        <v>91.0</v>
      </c>
      <c r="L29" s="393">
        <f t="shared" si="3"/>
        <v>3</v>
      </c>
      <c r="M29" s="611">
        <f t="shared" si="4"/>
        <v>7</v>
      </c>
      <c r="N29" s="675">
        <f>Incentive!AH29</f>
        <v>1</v>
      </c>
      <c r="O29" s="454">
        <f t="shared" si="5"/>
        <v>8</v>
      </c>
      <c r="P29" s="56"/>
      <c r="Q29" s="56"/>
      <c r="R29" s="56"/>
      <c r="S29" s="56"/>
      <c r="T29" s="56"/>
      <c r="U29" s="56"/>
      <c r="V29" s="56"/>
      <c r="W29" s="56"/>
      <c r="X29" s="223"/>
      <c r="Y29" s="223"/>
    </row>
    <row r="30" ht="15.75" customHeight="1">
      <c r="A30" s="48">
        <v>16.0</v>
      </c>
      <c r="B30" s="31" t="s">
        <v>72</v>
      </c>
      <c r="C30" s="22" t="s">
        <v>73</v>
      </c>
      <c r="D30" s="23" t="s">
        <v>74</v>
      </c>
      <c r="E30" s="397">
        <v>13.0</v>
      </c>
      <c r="F30" s="366">
        <f t="shared" si="1"/>
        <v>5.2</v>
      </c>
      <c r="G30" s="397">
        <v>14.0</v>
      </c>
      <c r="H30" s="366">
        <f t="shared" si="2"/>
        <v>5.6</v>
      </c>
      <c r="I30" s="398">
        <v>2.0</v>
      </c>
      <c r="J30" s="398">
        <v>2.0</v>
      </c>
      <c r="K30" s="452">
        <v>77.0</v>
      </c>
      <c r="L30" s="393">
        <f t="shared" si="3"/>
        <v>1</v>
      </c>
      <c r="M30" s="611">
        <f t="shared" si="4"/>
        <v>15.8</v>
      </c>
      <c r="N30" s="675">
        <f>Incentive!AH30</f>
        <v>5</v>
      </c>
      <c r="O30" s="454">
        <f t="shared" si="5"/>
        <v>20.8</v>
      </c>
      <c r="P30" s="56"/>
      <c r="Q30" s="56"/>
      <c r="R30" s="56"/>
      <c r="S30" s="56"/>
      <c r="T30" s="56"/>
      <c r="U30" s="56"/>
      <c r="V30" s="56"/>
      <c r="W30" s="56"/>
      <c r="X30" s="223"/>
      <c r="Y30" s="223"/>
    </row>
    <row r="31" ht="15.75" customHeight="1">
      <c r="A31" s="20">
        <v>17.0</v>
      </c>
      <c r="B31" s="31" t="s">
        <v>75</v>
      </c>
      <c r="C31" s="22" t="s">
        <v>76</v>
      </c>
      <c r="D31" s="23" t="s">
        <v>77</v>
      </c>
      <c r="E31" s="397">
        <v>11.0</v>
      </c>
      <c r="F31" s="366">
        <f t="shared" si="1"/>
        <v>4.4</v>
      </c>
      <c r="G31" s="397">
        <v>13.0</v>
      </c>
      <c r="H31" s="366">
        <f t="shared" si="2"/>
        <v>5.2</v>
      </c>
      <c r="I31" s="398">
        <v>2.0</v>
      </c>
      <c r="J31" s="398">
        <v>2.0</v>
      </c>
      <c r="K31" s="452">
        <v>80.0</v>
      </c>
      <c r="L31" s="393">
        <f t="shared" si="3"/>
        <v>1</v>
      </c>
      <c r="M31" s="611">
        <f t="shared" si="4"/>
        <v>14.6</v>
      </c>
      <c r="N31" s="675" t="str">
        <f>Incentive!AH31</f>
        <v/>
      </c>
      <c r="O31" s="454">
        <f t="shared" si="5"/>
        <v>14.6</v>
      </c>
      <c r="P31" s="56"/>
      <c r="Q31" s="56"/>
      <c r="R31" s="56"/>
      <c r="S31" s="56"/>
      <c r="T31" s="56"/>
      <c r="U31" s="56"/>
      <c r="V31" s="56"/>
      <c r="W31" s="56"/>
      <c r="X31" s="223"/>
      <c r="Y31" s="223"/>
    </row>
    <row r="32" ht="15.75" customHeight="1">
      <c r="A32" s="48">
        <v>18.0</v>
      </c>
      <c r="B32" s="31" t="s">
        <v>78</v>
      </c>
      <c r="C32" s="22" t="s">
        <v>79</v>
      </c>
      <c r="D32" s="23" t="s">
        <v>80</v>
      </c>
      <c r="E32" s="397">
        <v>8.0</v>
      </c>
      <c r="F32" s="366">
        <f t="shared" si="1"/>
        <v>3.2</v>
      </c>
      <c r="G32" s="397"/>
      <c r="H32" s="366">
        <f t="shared" si="2"/>
        <v>0</v>
      </c>
      <c r="I32" s="398">
        <v>2.0</v>
      </c>
      <c r="J32" s="398">
        <v>2.0</v>
      </c>
      <c r="K32" s="452">
        <v>80.0</v>
      </c>
      <c r="L32" s="393">
        <f t="shared" si="3"/>
        <v>1</v>
      </c>
      <c r="M32" s="611">
        <f t="shared" si="4"/>
        <v>8.2</v>
      </c>
      <c r="N32" s="675">
        <f>Incentive!AH32</f>
        <v>3</v>
      </c>
      <c r="O32" s="454">
        <f t="shared" si="5"/>
        <v>11.2</v>
      </c>
      <c r="P32" s="56"/>
      <c r="Q32" s="56"/>
      <c r="R32" s="56"/>
      <c r="S32" s="56"/>
      <c r="T32" s="56"/>
      <c r="U32" s="56"/>
      <c r="V32" s="56"/>
      <c r="W32" s="56"/>
      <c r="X32" s="223"/>
      <c r="Y32" s="223"/>
    </row>
    <row r="33" ht="15.75" customHeight="1">
      <c r="A33" s="20">
        <v>19.0</v>
      </c>
      <c r="B33" s="31" t="s">
        <v>81</v>
      </c>
      <c r="C33" s="22" t="s">
        <v>82</v>
      </c>
      <c r="D33" s="23" t="s">
        <v>83</v>
      </c>
      <c r="E33" s="397">
        <v>12.0</v>
      </c>
      <c r="F33" s="366">
        <f t="shared" si="1"/>
        <v>4.8</v>
      </c>
      <c r="G33" s="397"/>
      <c r="H33" s="366">
        <f t="shared" si="2"/>
        <v>0</v>
      </c>
      <c r="I33" s="398">
        <v>2.0</v>
      </c>
      <c r="J33" s="398">
        <v>2.0</v>
      </c>
      <c r="K33" s="452">
        <v>79.0</v>
      </c>
      <c r="L33" s="393">
        <f t="shared" si="3"/>
        <v>1</v>
      </c>
      <c r="M33" s="611">
        <f t="shared" si="4"/>
        <v>9.8</v>
      </c>
      <c r="N33" s="675" t="str">
        <f>Incentive!AH33</f>
        <v/>
      </c>
      <c r="O33" s="454">
        <f t="shared" si="5"/>
        <v>9.8</v>
      </c>
      <c r="P33" s="56"/>
      <c r="Q33" s="56"/>
      <c r="R33" s="56"/>
      <c r="S33" s="56"/>
      <c r="T33" s="56"/>
      <c r="U33" s="56"/>
      <c r="V33" s="56"/>
      <c r="W33" s="56"/>
      <c r="X33" s="223"/>
      <c r="Y33" s="223"/>
    </row>
    <row r="34" ht="15.75" customHeight="1">
      <c r="A34" s="48">
        <v>20.0</v>
      </c>
      <c r="B34" s="31" t="s">
        <v>84</v>
      </c>
      <c r="C34" s="22" t="s">
        <v>85</v>
      </c>
      <c r="D34" s="23" t="s">
        <v>86</v>
      </c>
      <c r="E34" s="397">
        <v>8.0</v>
      </c>
      <c r="F34" s="366">
        <f t="shared" si="1"/>
        <v>3.2</v>
      </c>
      <c r="G34" s="397">
        <v>13.0</v>
      </c>
      <c r="H34" s="366">
        <f t="shared" si="2"/>
        <v>5.2</v>
      </c>
      <c r="I34" s="398">
        <v>2.0</v>
      </c>
      <c r="J34" s="398">
        <v>2.0</v>
      </c>
      <c r="K34" s="452">
        <v>76.0</v>
      </c>
      <c r="L34" s="393">
        <f t="shared" si="3"/>
        <v>1</v>
      </c>
      <c r="M34" s="611">
        <f t="shared" si="4"/>
        <v>13.4</v>
      </c>
      <c r="N34" s="675">
        <f>Incentive!AH34</f>
        <v>3</v>
      </c>
      <c r="O34" s="454">
        <f t="shared" si="5"/>
        <v>16.4</v>
      </c>
      <c r="P34" s="56"/>
      <c r="Q34" s="56"/>
      <c r="R34" s="56"/>
      <c r="S34" s="56"/>
      <c r="T34" s="56"/>
      <c r="U34" s="56"/>
      <c r="V34" s="56"/>
      <c r="W34" s="56"/>
      <c r="X34" s="223"/>
      <c r="Y34" s="223"/>
    </row>
    <row r="35" ht="15.75" customHeight="1">
      <c r="A35" s="20">
        <v>21.0</v>
      </c>
      <c r="B35" s="31" t="s">
        <v>87</v>
      </c>
      <c r="C35" s="22" t="s">
        <v>88</v>
      </c>
      <c r="D35" s="23" t="s">
        <v>89</v>
      </c>
      <c r="E35" s="397">
        <v>11.0</v>
      </c>
      <c r="F35" s="366">
        <f t="shared" si="1"/>
        <v>4.4</v>
      </c>
      <c r="G35" s="397">
        <v>9.0</v>
      </c>
      <c r="H35" s="366">
        <f t="shared" si="2"/>
        <v>3.6</v>
      </c>
      <c r="I35" s="398">
        <v>2.0</v>
      </c>
      <c r="J35" s="398">
        <v>2.0</v>
      </c>
      <c r="K35" s="452">
        <v>77.0</v>
      </c>
      <c r="L35" s="393">
        <f t="shared" si="3"/>
        <v>1</v>
      </c>
      <c r="M35" s="611">
        <f t="shared" si="4"/>
        <v>13</v>
      </c>
      <c r="N35" s="675" t="str">
        <f>Incentive!AH35</f>
        <v/>
      </c>
      <c r="O35" s="454">
        <f t="shared" si="5"/>
        <v>13</v>
      </c>
      <c r="P35" s="56"/>
      <c r="Q35" s="56"/>
      <c r="R35" s="56"/>
      <c r="S35" s="56"/>
      <c r="T35" s="56"/>
      <c r="U35" s="56"/>
      <c r="V35" s="56"/>
      <c r="W35" s="56"/>
      <c r="X35" s="223"/>
      <c r="Y35" s="223"/>
    </row>
    <row r="36" ht="15.75" customHeight="1">
      <c r="A36" s="48">
        <v>22.0</v>
      </c>
      <c r="B36" s="31" t="s">
        <v>90</v>
      </c>
      <c r="C36" s="22" t="s">
        <v>91</v>
      </c>
      <c r="D36" s="23" t="s">
        <v>92</v>
      </c>
      <c r="E36" s="397">
        <v>11.0</v>
      </c>
      <c r="F36" s="366">
        <f t="shared" si="1"/>
        <v>4.4</v>
      </c>
      <c r="G36" s="397">
        <v>11.0</v>
      </c>
      <c r="H36" s="366">
        <f t="shared" si="2"/>
        <v>4.4</v>
      </c>
      <c r="I36" s="398">
        <v>2.0</v>
      </c>
      <c r="J36" s="398">
        <v>2.0</v>
      </c>
      <c r="K36" s="452">
        <v>86.67</v>
      </c>
      <c r="L36" s="393">
        <f t="shared" si="3"/>
        <v>2</v>
      </c>
      <c r="M36" s="611">
        <f t="shared" si="4"/>
        <v>14.8</v>
      </c>
      <c r="N36" s="675">
        <f>Incentive!AH36</f>
        <v>2</v>
      </c>
      <c r="O36" s="454">
        <f t="shared" si="5"/>
        <v>16.8</v>
      </c>
      <c r="P36" s="56"/>
      <c r="Q36" s="56"/>
      <c r="R36" s="56"/>
      <c r="S36" s="56"/>
      <c r="T36" s="56"/>
      <c r="U36" s="56"/>
      <c r="V36" s="56"/>
      <c r="W36" s="56"/>
      <c r="X36" s="223"/>
      <c r="Y36" s="223"/>
    </row>
    <row r="37" ht="15.75" customHeight="1">
      <c r="A37" s="20">
        <v>23.0</v>
      </c>
      <c r="B37" s="31" t="s">
        <v>93</v>
      </c>
      <c r="C37" s="22" t="s">
        <v>94</v>
      </c>
      <c r="D37" s="23" t="s">
        <v>95</v>
      </c>
      <c r="E37" s="397">
        <v>8.0</v>
      </c>
      <c r="F37" s="366">
        <f t="shared" si="1"/>
        <v>3.2</v>
      </c>
      <c r="G37" s="397">
        <v>11.0</v>
      </c>
      <c r="H37" s="366">
        <f t="shared" si="2"/>
        <v>4.4</v>
      </c>
      <c r="I37" s="398">
        <v>2.0</v>
      </c>
      <c r="J37" s="398">
        <v>2.0</v>
      </c>
      <c r="K37" s="452">
        <v>76.0</v>
      </c>
      <c r="L37" s="393">
        <f t="shared" si="3"/>
        <v>1</v>
      </c>
      <c r="M37" s="611">
        <f t="shared" si="4"/>
        <v>12.6</v>
      </c>
      <c r="N37" s="675">
        <f>Incentive!AH37</f>
        <v>3</v>
      </c>
      <c r="O37" s="454">
        <f t="shared" si="5"/>
        <v>15.6</v>
      </c>
      <c r="P37" s="56"/>
      <c r="Q37" s="56"/>
      <c r="R37" s="56"/>
      <c r="S37" s="56"/>
      <c r="T37" s="56"/>
      <c r="U37" s="56"/>
      <c r="V37" s="56"/>
      <c r="W37" s="56"/>
      <c r="X37" s="223"/>
      <c r="Y37" s="223"/>
    </row>
    <row r="38" ht="15.75" customHeight="1">
      <c r="A38" s="48">
        <v>24.0</v>
      </c>
      <c r="B38" s="31" t="s">
        <v>96</v>
      </c>
      <c r="C38" s="22" t="s">
        <v>97</v>
      </c>
      <c r="D38" s="23" t="s">
        <v>98</v>
      </c>
      <c r="E38" s="397">
        <v>9.0</v>
      </c>
      <c r="F38" s="366">
        <f t="shared" si="1"/>
        <v>3.6</v>
      </c>
      <c r="G38" s="397">
        <v>14.0</v>
      </c>
      <c r="H38" s="366">
        <f t="shared" si="2"/>
        <v>5.6</v>
      </c>
      <c r="I38" s="398">
        <v>2.0</v>
      </c>
      <c r="J38" s="398">
        <v>2.0</v>
      </c>
      <c r="K38" s="452">
        <v>86.67</v>
      </c>
      <c r="L38" s="393">
        <f t="shared" si="3"/>
        <v>2</v>
      </c>
      <c r="M38" s="611">
        <f t="shared" si="4"/>
        <v>15.2</v>
      </c>
      <c r="N38" s="675">
        <f>Incentive!AH38</f>
        <v>5</v>
      </c>
      <c r="O38" s="454">
        <f t="shared" si="5"/>
        <v>20.2</v>
      </c>
      <c r="P38" s="56"/>
      <c r="Q38" s="56"/>
      <c r="R38" s="56"/>
      <c r="S38" s="56"/>
      <c r="T38" s="56"/>
      <c r="U38" s="56"/>
      <c r="V38" s="56"/>
      <c r="W38" s="56"/>
      <c r="X38" s="223"/>
      <c r="Y38" s="223"/>
    </row>
    <row r="39" ht="15.75" customHeight="1">
      <c r="A39" s="20">
        <v>25.0</v>
      </c>
      <c r="B39" s="31" t="s">
        <v>99</v>
      </c>
      <c r="C39" s="22" t="s">
        <v>100</v>
      </c>
      <c r="D39" s="23" t="s">
        <v>101</v>
      </c>
      <c r="E39" s="397">
        <v>9.0</v>
      </c>
      <c r="F39" s="366">
        <f t="shared" si="1"/>
        <v>3.6</v>
      </c>
      <c r="G39" s="397">
        <v>10.0</v>
      </c>
      <c r="H39" s="366">
        <f t="shared" si="2"/>
        <v>4</v>
      </c>
      <c r="I39" s="398">
        <v>2.0</v>
      </c>
      <c r="J39" s="398">
        <v>2.0</v>
      </c>
      <c r="K39" s="452">
        <v>76.0</v>
      </c>
      <c r="L39" s="393">
        <f t="shared" si="3"/>
        <v>1</v>
      </c>
      <c r="M39" s="611">
        <f t="shared" si="4"/>
        <v>12.6</v>
      </c>
      <c r="N39" s="675">
        <f>Incentive!AH39</f>
        <v>4</v>
      </c>
      <c r="O39" s="454">
        <f t="shared" si="5"/>
        <v>16.6</v>
      </c>
      <c r="P39" s="56"/>
      <c r="Q39" s="56"/>
      <c r="R39" s="56"/>
      <c r="S39" s="56"/>
      <c r="T39" s="56"/>
      <c r="U39" s="56"/>
      <c r="V39" s="56"/>
      <c r="W39" s="56"/>
      <c r="X39" s="223"/>
      <c r="Y39" s="223"/>
    </row>
    <row r="40" ht="15.75" customHeight="1">
      <c r="A40" s="48">
        <v>26.0</v>
      </c>
      <c r="B40" s="31" t="s">
        <v>102</v>
      </c>
      <c r="C40" s="22" t="s">
        <v>103</v>
      </c>
      <c r="D40" s="23" t="s">
        <v>104</v>
      </c>
      <c r="E40" s="397">
        <v>10.0</v>
      </c>
      <c r="F40" s="366">
        <f t="shared" si="1"/>
        <v>4</v>
      </c>
      <c r="G40" s="397">
        <v>10.0</v>
      </c>
      <c r="H40" s="366">
        <f t="shared" si="2"/>
        <v>4</v>
      </c>
      <c r="I40" s="398">
        <v>2.0</v>
      </c>
      <c r="J40" s="398">
        <v>2.0</v>
      </c>
      <c r="K40" s="452">
        <v>77.78</v>
      </c>
      <c r="L40" s="393">
        <f t="shared" si="3"/>
        <v>1</v>
      </c>
      <c r="M40" s="611">
        <f t="shared" si="4"/>
        <v>13</v>
      </c>
      <c r="N40" s="675">
        <f>Incentive!AH40</f>
        <v>1</v>
      </c>
      <c r="O40" s="454">
        <f t="shared" si="5"/>
        <v>14</v>
      </c>
      <c r="P40" s="56"/>
      <c r="Q40" s="56"/>
      <c r="R40" s="56"/>
      <c r="S40" s="56"/>
      <c r="T40" s="56"/>
      <c r="U40" s="56"/>
      <c r="V40" s="56"/>
      <c r="W40" s="56"/>
      <c r="X40" s="223"/>
      <c r="Y40" s="223"/>
    </row>
    <row r="41" ht="15.75" customHeight="1">
      <c r="A41" s="20">
        <v>27.0</v>
      </c>
      <c r="B41" s="31" t="s">
        <v>105</v>
      </c>
      <c r="C41" s="22" t="s">
        <v>106</v>
      </c>
      <c r="D41" s="23" t="s">
        <v>107</v>
      </c>
      <c r="E41" s="397">
        <v>7.0</v>
      </c>
      <c r="F41" s="366">
        <f t="shared" si="1"/>
        <v>2.8</v>
      </c>
      <c r="G41" s="397">
        <v>10.0</v>
      </c>
      <c r="H41" s="366">
        <f t="shared" si="2"/>
        <v>4</v>
      </c>
      <c r="I41" s="398">
        <v>2.0</v>
      </c>
      <c r="J41" s="398">
        <v>2.0</v>
      </c>
      <c r="K41" s="452">
        <v>76.0</v>
      </c>
      <c r="L41" s="393">
        <f t="shared" si="3"/>
        <v>1</v>
      </c>
      <c r="M41" s="611">
        <f t="shared" si="4"/>
        <v>11.8</v>
      </c>
      <c r="N41" s="675">
        <f>Incentive!AH41</f>
        <v>2</v>
      </c>
      <c r="O41" s="454">
        <f t="shared" si="5"/>
        <v>13.8</v>
      </c>
      <c r="P41" s="56"/>
      <c r="Q41" s="56"/>
      <c r="R41" s="56"/>
      <c r="S41" s="56"/>
      <c r="T41" s="56"/>
      <c r="U41" s="56"/>
      <c r="V41" s="56"/>
      <c r="W41" s="56"/>
      <c r="X41" s="223"/>
      <c r="Y41" s="223"/>
    </row>
    <row r="42" ht="15.75" customHeight="1">
      <c r="A42" s="48">
        <v>28.0</v>
      </c>
      <c r="B42" s="31" t="s">
        <v>108</v>
      </c>
      <c r="C42" s="22" t="s">
        <v>109</v>
      </c>
      <c r="D42" s="23" t="s">
        <v>110</v>
      </c>
      <c r="E42" s="397">
        <v>11.0</v>
      </c>
      <c r="F42" s="366">
        <f t="shared" si="1"/>
        <v>4.4</v>
      </c>
      <c r="G42" s="397">
        <v>6.0</v>
      </c>
      <c r="H42" s="366">
        <f t="shared" si="2"/>
        <v>2.4</v>
      </c>
      <c r="I42" s="398">
        <v>2.0</v>
      </c>
      <c r="J42" s="398">
        <v>2.0</v>
      </c>
      <c r="K42" s="452">
        <v>76.0</v>
      </c>
      <c r="L42" s="393">
        <f t="shared" si="3"/>
        <v>1</v>
      </c>
      <c r="M42" s="611">
        <f t="shared" si="4"/>
        <v>11.8</v>
      </c>
      <c r="N42" s="675" t="str">
        <f>Incentive!AH42</f>
        <v/>
      </c>
      <c r="O42" s="454">
        <f t="shared" si="5"/>
        <v>11.8</v>
      </c>
      <c r="P42" s="56"/>
      <c r="Q42" s="56"/>
      <c r="R42" s="56"/>
      <c r="S42" s="56"/>
      <c r="T42" s="56"/>
      <c r="U42" s="56"/>
      <c r="V42" s="56"/>
      <c r="W42" s="56"/>
      <c r="X42" s="223"/>
      <c r="Y42" s="223"/>
    </row>
    <row r="43" ht="15.75" customHeight="1">
      <c r="A43" s="20">
        <v>29.0</v>
      </c>
      <c r="B43" s="31" t="s">
        <v>111</v>
      </c>
      <c r="C43" s="22" t="s">
        <v>112</v>
      </c>
      <c r="D43" s="23" t="s">
        <v>113</v>
      </c>
      <c r="E43" s="397">
        <v>11.0</v>
      </c>
      <c r="F43" s="366">
        <f t="shared" si="1"/>
        <v>4.4</v>
      </c>
      <c r="G43" s="397">
        <v>9.0</v>
      </c>
      <c r="H43" s="366">
        <f t="shared" si="2"/>
        <v>3.6</v>
      </c>
      <c r="I43" s="398">
        <v>2.0</v>
      </c>
      <c r="J43" s="398">
        <v>2.0</v>
      </c>
      <c r="K43" s="452">
        <v>77.0</v>
      </c>
      <c r="L43" s="393">
        <f t="shared" si="3"/>
        <v>1</v>
      </c>
      <c r="M43" s="611">
        <f t="shared" si="4"/>
        <v>13</v>
      </c>
      <c r="N43" s="675">
        <f>Incentive!AH43</f>
        <v>1</v>
      </c>
      <c r="O43" s="454">
        <f t="shared" si="5"/>
        <v>14</v>
      </c>
      <c r="P43" s="56"/>
      <c r="Q43" s="56"/>
      <c r="R43" s="56"/>
      <c r="S43" s="56"/>
      <c r="T43" s="56"/>
      <c r="U43" s="56"/>
      <c r="V43" s="56"/>
      <c r="W43" s="56"/>
      <c r="X43" s="223"/>
      <c r="Y43" s="223"/>
    </row>
    <row r="44" ht="15.75" customHeight="1">
      <c r="A44" s="48">
        <v>30.0</v>
      </c>
      <c r="B44" s="31" t="s">
        <v>114</v>
      </c>
      <c r="C44" s="22" t="s">
        <v>115</v>
      </c>
      <c r="D44" s="23" t="s">
        <v>116</v>
      </c>
      <c r="E44" s="397">
        <v>10.0</v>
      </c>
      <c r="F44" s="366">
        <f t="shared" si="1"/>
        <v>4</v>
      </c>
      <c r="G44" s="397">
        <v>10.0</v>
      </c>
      <c r="H44" s="366">
        <f t="shared" si="2"/>
        <v>4</v>
      </c>
      <c r="I44" s="398">
        <v>2.0</v>
      </c>
      <c r="J44" s="398">
        <v>2.0</v>
      </c>
      <c r="K44" s="452">
        <v>79.0</v>
      </c>
      <c r="L44" s="393">
        <f t="shared" si="3"/>
        <v>1</v>
      </c>
      <c r="M44" s="611">
        <f t="shared" si="4"/>
        <v>13</v>
      </c>
      <c r="N44" s="675" t="str">
        <f>Incentive!AH44</f>
        <v/>
      </c>
      <c r="O44" s="454">
        <f t="shared" si="5"/>
        <v>13</v>
      </c>
      <c r="P44" s="56"/>
      <c r="Q44" s="56"/>
      <c r="R44" s="56"/>
      <c r="S44" s="56"/>
      <c r="T44" s="56"/>
      <c r="U44" s="56"/>
      <c r="V44" s="56"/>
      <c r="W44" s="56"/>
      <c r="X44" s="223"/>
      <c r="Y44" s="223"/>
    </row>
    <row r="45" ht="15.75" customHeight="1">
      <c r="A45" s="20">
        <v>31.0</v>
      </c>
      <c r="B45" s="31" t="s">
        <v>117</v>
      </c>
      <c r="C45" s="22" t="s">
        <v>118</v>
      </c>
      <c r="D45" s="23" t="s">
        <v>119</v>
      </c>
      <c r="E45" s="397">
        <v>11.0</v>
      </c>
      <c r="F45" s="366">
        <f t="shared" si="1"/>
        <v>4.4</v>
      </c>
      <c r="G45" s="397">
        <v>11.0</v>
      </c>
      <c r="H45" s="366">
        <f t="shared" si="2"/>
        <v>4.4</v>
      </c>
      <c r="I45" s="398">
        <v>2.0</v>
      </c>
      <c r="J45" s="398">
        <v>2.0</v>
      </c>
      <c r="K45" s="452">
        <v>86.67</v>
      </c>
      <c r="L45" s="393">
        <f t="shared" si="3"/>
        <v>2</v>
      </c>
      <c r="M45" s="611">
        <f t="shared" si="4"/>
        <v>14.8</v>
      </c>
      <c r="N45" s="675">
        <f>Incentive!AH45</f>
        <v>4</v>
      </c>
      <c r="O45" s="454">
        <f t="shared" si="5"/>
        <v>18.8</v>
      </c>
      <c r="P45" s="56"/>
      <c r="Q45" s="56"/>
      <c r="R45" s="56"/>
      <c r="S45" s="56"/>
      <c r="T45" s="56"/>
      <c r="U45" s="56"/>
      <c r="V45" s="56"/>
      <c r="W45" s="56"/>
      <c r="X45" s="223"/>
      <c r="Y45" s="223"/>
    </row>
    <row r="46" ht="15.75" customHeight="1">
      <c r="A46" s="48">
        <v>32.0</v>
      </c>
      <c r="B46" s="31" t="s">
        <v>120</v>
      </c>
      <c r="C46" s="22" t="s">
        <v>121</v>
      </c>
      <c r="D46" s="23" t="s">
        <v>122</v>
      </c>
      <c r="E46" s="397"/>
      <c r="F46" s="366">
        <f t="shared" si="1"/>
        <v>0</v>
      </c>
      <c r="G46" s="397">
        <v>10.0</v>
      </c>
      <c r="H46" s="366">
        <f t="shared" si="2"/>
        <v>4</v>
      </c>
      <c r="I46" s="398">
        <v>2.0</v>
      </c>
      <c r="J46" s="398">
        <v>2.0</v>
      </c>
      <c r="K46" s="452">
        <v>77.0</v>
      </c>
      <c r="L46" s="393">
        <f t="shared" si="3"/>
        <v>1</v>
      </c>
      <c r="M46" s="611">
        <f t="shared" si="4"/>
        <v>9</v>
      </c>
      <c r="N46" s="675">
        <f>Incentive!AH46</f>
        <v>5</v>
      </c>
      <c r="O46" s="454">
        <f t="shared" si="5"/>
        <v>14</v>
      </c>
      <c r="P46" s="56"/>
      <c r="Q46" s="56"/>
      <c r="R46" s="56"/>
      <c r="S46" s="56"/>
      <c r="T46" s="56"/>
      <c r="U46" s="56"/>
      <c r="V46" s="56"/>
      <c r="W46" s="56"/>
      <c r="X46" s="223"/>
      <c r="Y46" s="223"/>
    </row>
    <row r="47" ht="15.75" customHeight="1">
      <c r="A47" s="20">
        <v>33.0</v>
      </c>
      <c r="B47" s="31" t="s">
        <v>123</v>
      </c>
      <c r="C47" s="22" t="s">
        <v>124</v>
      </c>
      <c r="D47" s="23" t="s">
        <v>125</v>
      </c>
      <c r="E47" s="397">
        <v>8.0</v>
      </c>
      <c r="F47" s="366">
        <f t="shared" si="1"/>
        <v>3.2</v>
      </c>
      <c r="G47" s="397">
        <v>9.0</v>
      </c>
      <c r="H47" s="366">
        <f t="shared" si="2"/>
        <v>3.6</v>
      </c>
      <c r="I47" s="398">
        <v>2.0</v>
      </c>
      <c r="J47" s="398">
        <v>2.0</v>
      </c>
      <c r="K47" s="452">
        <v>88.89</v>
      </c>
      <c r="L47" s="393">
        <f t="shared" si="3"/>
        <v>3</v>
      </c>
      <c r="M47" s="611">
        <f t="shared" si="4"/>
        <v>13.8</v>
      </c>
      <c r="N47" s="675" t="str">
        <f>Incentive!AH47</f>
        <v/>
      </c>
      <c r="O47" s="454">
        <f t="shared" si="5"/>
        <v>13.8</v>
      </c>
      <c r="P47" s="56"/>
      <c r="Q47" s="56"/>
      <c r="R47" s="56"/>
      <c r="S47" s="56"/>
      <c r="T47" s="56"/>
      <c r="U47" s="56"/>
      <c r="V47" s="56"/>
      <c r="W47" s="56"/>
      <c r="X47" s="223"/>
      <c r="Y47" s="223"/>
    </row>
    <row r="48" ht="15.75" customHeight="1">
      <c r="A48" s="48">
        <v>34.0</v>
      </c>
      <c r="B48" s="31" t="s">
        <v>126</v>
      </c>
      <c r="C48" s="22" t="s">
        <v>127</v>
      </c>
      <c r="D48" s="23" t="s">
        <v>128</v>
      </c>
      <c r="E48" s="397">
        <v>8.0</v>
      </c>
      <c r="F48" s="366">
        <f t="shared" si="1"/>
        <v>3.2</v>
      </c>
      <c r="G48" s="397">
        <v>11.0</v>
      </c>
      <c r="H48" s="366">
        <f t="shared" si="2"/>
        <v>4.4</v>
      </c>
      <c r="I48" s="398">
        <v>2.0</v>
      </c>
      <c r="J48" s="398">
        <v>2.0</v>
      </c>
      <c r="K48" s="452">
        <v>79.0</v>
      </c>
      <c r="L48" s="393">
        <f t="shared" si="3"/>
        <v>1</v>
      </c>
      <c r="M48" s="611">
        <f t="shared" si="4"/>
        <v>12.6</v>
      </c>
      <c r="N48" s="675" t="str">
        <f>Incentive!AH48</f>
        <v/>
      </c>
      <c r="O48" s="454">
        <f t="shared" si="5"/>
        <v>12.6</v>
      </c>
      <c r="P48" s="56"/>
      <c r="Q48" s="56"/>
      <c r="R48" s="56"/>
      <c r="S48" s="56"/>
      <c r="T48" s="56"/>
      <c r="U48" s="56"/>
      <c r="V48" s="56"/>
      <c r="W48" s="56"/>
      <c r="X48" s="223"/>
      <c r="Y48" s="223"/>
    </row>
    <row r="49" ht="15.75" customHeight="1">
      <c r="A49" s="20">
        <v>35.0</v>
      </c>
      <c r="B49" s="31" t="s">
        <v>129</v>
      </c>
      <c r="C49" s="22" t="s">
        <v>130</v>
      </c>
      <c r="D49" s="23" t="s">
        <v>131</v>
      </c>
      <c r="E49" s="397">
        <v>6.0</v>
      </c>
      <c r="F49" s="366">
        <f t="shared" si="1"/>
        <v>2.4</v>
      </c>
      <c r="G49" s="397">
        <v>9.0</v>
      </c>
      <c r="H49" s="366">
        <f t="shared" si="2"/>
        <v>3.6</v>
      </c>
      <c r="I49" s="398">
        <v>2.0</v>
      </c>
      <c r="J49" s="398">
        <v>2.0</v>
      </c>
      <c r="K49" s="452">
        <v>76.0</v>
      </c>
      <c r="L49" s="393">
        <f t="shared" si="3"/>
        <v>1</v>
      </c>
      <c r="M49" s="611">
        <f t="shared" si="4"/>
        <v>11</v>
      </c>
      <c r="N49" s="675" t="str">
        <f>Incentive!AH49</f>
        <v/>
      </c>
      <c r="O49" s="454">
        <f t="shared" si="5"/>
        <v>11</v>
      </c>
      <c r="P49" s="56"/>
      <c r="Q49" s="56"/>
      <c r="R49" s="56"/>
      <c r="S49" s="56"/>
      <c r="T49" s="56"/>
      <c r="U49" s="56"/>
      <c r="V49" s="56"/>
      <c r="W49" s="56"/>
      <c r="X49" s="223"/>
      <c r="Y49" s="223"/>
    </row>
    <row r="50" ht="15.75" customHeight="1">
      <c r="A50" s="48">
        <v>36.0</v>
      </c>
      <c r="B50" s="31" t="s">
        <v>132</v>
      </c>
      <c r="C50" s="22" t="s">
        <v>133</v>
      </c>
      <c r="D50" s="23" t="s">
        <v>134</v>
      </c>
      <c r="E50" s="397">
        <v>8.0</v>
      </c>
      <c r="F50" s="366">
        <f t="shared" si="1"/>
        <v>3.2</v>
      </c>
      <c r="G50" s="397">
        <v>9.0</v>
      </c>
      <c r="H50" s="366">
        <f t="shared" si="2"/>
        <v>3.6</v>
      </c>
      <c r="I50" s="398">
        <v>2.0</v>
      </c>
      <c r="J50" s="398">
        <v>2.0</v>
      </c>
      <c r="K50" s="452">
        <v>88.89</v>
      </c>
      <c r="L50" s="393">
        <f t="shared" si="3"/>
        <v>3</v>
      </c>
      <c r="M50" s="611">
        <f t="shared" si="4"/>
        <v>13.8</v>
      </c>
      <c r="N50" s="675" t="str">
        <f>Incentive!AH50</f>
        <v/>
      </c>
      <c r="O50" s="454">
        <f t="shared" si="5"/>
        <v>13.8</v>
      </c>
      <c r="P50" s="56"/>
      <c r="Q50" s="56"/>
      <c r="R50" s="56"/>
      <c r="S50" s="56"/>
      <c r="T50" s="56"/>
      <c r="U50" s="56"/>
      <c r="V50" s="56"/>
      <c r="W50" s="56"/>
      <c r="X50" s="223"/>
      <c r="Y50" s="223"/>
    </row>
    <row r="51" ht="15.75" customHeight="1">
      <c r="A51" s="20">
        <v>37.0</v>
      </c>
      <c r="B51" s="31" t="s">
        <v>135</v>
      </c>
      <c r="C51" s="22" t="s">
        <v>136</v>
      </c>
      <c r="D51" s="23" t="s">
        <v>137</v>
      </c>
      <c r="E51" s="397">
        <v>3.0</v>
      </c>
      <c r="F51" s="366">
        <f t="shared" si="1"/>
        <v>1.2</v>
      </c>
      <c r="G51" s="397">
        <v>7.0</v>
      </c>
      <c r="H51" s="366">
        <f t="shared" si="2"/>
        <v>2.8</v>
      </c>
      <c r="I51" s="398">
        <v>2.0</v>
      </c>
      <c r="J51" s="398">
        <v>2.0</v>
      </c>
      <c r="K51" s="452">
        <v>79.0</v>
      </c>
      <c r="L51" s="393">
        <f t="shared" si="3"/>
        <v>1</v>
      </c>
      <c r="M51" s="611">
        <f t="shared" si="4"/>
        <v>9</v>
      </c>
      <c r="N51" s="675" t="str">
        <f>Incentive!AH51</f>
        <v/>
      </c>
      <c r="O51" s="454">
        <f t="shared" si="5"/>
        <v>9</v>
      </c>
      <c r="P51" s="56"/>
      <c r="Q51" s="56"/>
      <c r="R51" s="56"/>
      <c r="S51" s="56"/>
      <c r="T51" s="56"/>
      <c r="U51" s="56"/>
      <c r="V51" s="56"/>
      <c r="W51" s="56"/>
      <c r="X51" s="223"/>
      <c r="Y51" s="223"/>
    </row>
    <row r="52" ht="15.75" customHeight="1">
      <c r="A52" s="48">
        <v>38.0</v>
      </c>
      <c r="B52" s="31" t="s">
        <v>138</v>
      </c>
      <c r="C52" s="22" t="s">
        <v>139</v>
      </c>
      <c r="D52" s="23" t="s">
        <v>140</v>
      </c>
      <c r="E52" s="397">
        <v>6.0</v>
      </c>
      <c r="F52" s="366">
        <f t="shared" si="1"/>
        <v>2.4</v>
      </c>
      <c r="G52" s="397">
        <v>9.0</v>
      </c>
      <c r="H52" s="366">
        <f t="shared" si="2"/>
        <v>3.6</v>
      </c>
      <c r="I52" s="398">
        <v>2.0</v>
      </c>
      <c r="J52" s="398">
        <v>2.0</v>
      </c>
      <c r="K52" s="452">
        <v>77.0</v>
      </c>
      <c r="L52" s="393">
        <f t="shared" si="3"/>
        <v>1</v>
      </c>
      <c r="M52" s="611">
        <f t="shared" si="4"/>
        <v>11</v>
      </c>
      <c r="N52" s="675" t="str">
        <f>Incentive!AH52</f>
        <v/>
      </c>
      <c r="O52" s="454">
        <f t="shared" si="5"/>
        <v>11</v>
      </c>
      <c r="P52" s="56"/>
      <c r="Q52" s="56"/>
      <c r="R52" s="56"/>
      <c r="S52" s="56"/>
      <c r="T52" s="56"/>
      <c r="U52" s="56"/>
      <c r="V52" s="56"/>
      <c r="W52" s="56"/>
      <c r="X52" s="223"/>
      <c r="Y52" s="223"/>
    </row>
    <row r="53" ht="15.75" customHeight="1">
      <c r="A53" s="20">
        <v>39.0</v>
      </c>
      <c r="B53" s="31" t="s">
        <v>141</v>
      </c>
      <c r="C53" s="22" t="s">
        <v>142</v>
      </c>
      <c r="D53" s="23" t="s">
        <v>143</v>
      </c>
      <c r="E53" s="397">
        <v>9.0</v>
      </c>
      <c r="F53" s="366">
        <f t="shared" si="1"/>
        <v>3.6</v>
      </c>
      <c r="G53" s="397">
        <v>11.0</v>
      </c>
      <c r="H53" s="366">
        <f t="shared" si="2"/>
        <v>4.4</v>
      </c>
      <c r="I53" s="398">
        <v>2.0</v>
      </c>
      <c r="J53" s="398">
        <v>2.0</v>
      </c>
      <c r="K53" s="452">
        <v>80.0</v>
      </c>
      <c r="L53" s="393">
        <f t="shared" si="3"/>
        <v>1</v>
      </c>
      <c r="M53" s="611">
        <f t="shared" si="4"/>
        <v>13</v>
      </c>
      <c r="N53" s="675">
        <f>Incentive!AH53</f>
        <v>3</v>
      </c>
      <c r="O53" s="454">
        <f t="shared" si="5"/>
        <v>16</v>
      </c>
      <c r="P53" s="56"/>
      <c r="Q53" s="56"/>
      <c r="R53" s="56"/>
      <c r="S53" s="56"/>
      <c r="T53" s="56"/>
      <c r="U53" s="56"/>
      <c r="V53" s="56"/>
      <c r="W53" s="56"/>
      <c r="X53" s="223"/>
      <c r="Y53" s="223"/>
    </row>
    <row r="54" ht="15.75" customHeight="1">
      <c r="A54" s="48">
        <v>40.0</v>
      </c>
      <c r="B54" s="31" t="s">
        <v>144</v>
      </c>
      <c r="C54" s="22" t="s">
        <v>145</v>
      </c>
      <c r="D54" s="23" t="s">
        <v>146</v>
      </c>
      <c r="E54" s="397">
        <v>11.0</v>
      </c>
      <c r="F54" s="366">
        <f t="shared" si="1"/>
        <v>4.4</v>
      </c>
      <c r="G54" s="397">
        <v>9.0</v>
      </c>
      <c r="H54" s="366">
        <f t="shared" si="2"/>
        <v>3.6</v>
      </c>
      <c r="I54" s="398">
        <v>2.0</v>
      </c>
      <c r="J54" s="398">
        <v>2.0</v>
      </c>
      <c r="K54" s="452">
        <v>86.67</v>
      </c>
      <c r="L54" s="393">
        <f t="shared" si="3"/>
        <v>2</v>
      </c>
      <c r="M54" s="611">
        <f t="shared" si="4"/>
        <v>14</v>
      </c>
      <c r="N54" s="675">
        <f>Incentive!AH54</f>
        <v>4</v>
      </c>
      <c r="O54" s="454">
        <f t="shared" si="5"/>
        <v>18</v>
      </c>
      <c r="P54" s="56"/>
      <c r="Q54" s="56"/>
      <c r="R54" s="56"/>
      <c r="S54" s="56"/>
      <c r="T54" s="56"/>
      <c r="U54" s="56"/>
      <c r="V54" s="56"/>
      <c r="W54" s="56"/>
      <c r="X54" s="223"/>
      <c r="Y54" s="223"/>
    </row>
    <row r="55" ht="15.75" customHeight="1">
      <c r="A55" s="20">
        <v>41.0</v>
      </c>
      <c r="B55" s="31" t="s">
        <v>147</v>
      </c>
      <c r="C55" s="22" t="s">
        <v>148</v>
      </c>
      <c r="D55" s="23" t="s">
        <v>149</v>
      </c>
      <c r="E55" s="397">
        <v>3.0</v>
      </c>
      <c r="F55" s="366">
        <f t="shared" si="1"/>
        <v>1.2</v>
      </c>
      <c r="G55" s="397">
        <v>4.0</v>
      </c>
      <c r="H55" s="366">
        <f t="shared" si="2"/>
        <v>1.6</v>
      </c>
      <c r="I55" s="398">
        <v>2.0</v>
      </c>
      <c r="J55" s="398">
        <v>2.0</v>
      </c>
      <c r="K55" s="452">
        <v>77.78</v>
      </c>
      <c r="L55" s="393">
        <f t="shared" si="3"/>
        <v>1</v>
      </c>
      <c r="M55" s="611">
        <f t="shared" si="4"/>
        <v>7.8</v>
      </c>
      <c r="N55" s="675">
        <f>Incentive!AH55</f>
        <v>3</v>
      </c>
      <c r="O55" s="454">
        <f t="shared" si="5"/>
        <v>10.8</v>
      </c>
      <c r="P55" s="56"/>
      <c r="Q55" s="56"/>
      <c r="R55" s="56"/>
      <c r="S55" s="56"/>
      <c r="T55" s="56"/>
      <c r="U55" s="56"/>
      <c r="V55" s="56"/>
      <c r="W55" s="56"/>
      <c r="X55" s="223"/>
      <c r="Y55" s="223"/>
    </row>
    <row r="56" ht="15.75" customHeight="1">
      <c r="A56" s="48">
        <v>42.0</v>
      </c>
      <c r="B56" s="31" t="s">
        <v>150</v>
      </c>
      <c r="C56" s="22" t="s">
        <v>151</v>
      </c>
      <c r="D56" s="23" t="s">
        <v>152</v>
      </c>
      <c r="E56" s="397">
        <v>10.0</v>
      </c>
      <c r="F56" s="366">
        <f t="shared" si="1"/>
        <v>4</v>
      </c>
      <c r="G56" s="397">
        <v>10.0</v>
      </c>
      <c r="H56" s="366">
        <f t="shared" si="2"/>
        <v>4</v>
      </c>
      <c r="I56" s="398">
        <v>2.0</v>
      </c>
      <c r="J56" s="398">
        <v>2.0</v>
      </c>
      <c r="K56" s="452">
        <v>79.0</v>
      </c>
      <c r="L56" s="393">
        <f t="shared" si="3"/>
        <v>1</v>
      </c>
      <c r="M56" s="611">
        <f t="shared" si="4"/>
        <v>13</v>
      </c>
      <c r="N56" s="675">
        <f>Incentive!AH56</f>
        <v>3</v>
      </c>
      <c r="O56" s="454">
        <f t="shared" si="5"/>
        <v>16</v>
      </c>
      <c r="P56" s="56"/>
      <c r="Q56" s="56"/>
      <c r="R56" s="56"/>
      <c r="S56" s="56"/>
      <c r="T56" s="56"/>
      <c r="U56" s="56"/>
      <c r="V56" s="56"/>
      <c r="W56" s="56"/>
      <c r="X56" s="223"/>
      <c r="Y56" s="223"/>
    </row>
    <row r="57" ht="15.75" customHeight="1">
      <c r="A57" s="20">
        <v>43.0</v>
      </c>
      <c r="B57" s="31" t="s">
        <v>153</v>
      </c>
      <c r="C57" s="22" t="s">
        <v>154</v>
      </c>
      <c r="D57" s="23" t="s">
        <v>155</v>
      </c>
      <c r="E57" s="397">
        <v>9.0</v>
      </c>
      <c r="F57" s="366">
        <f t="shared" si="1"/>
        <v>3.6</v>
      </c>
      <c r="G57" s="397">
        <v>10.0</v>
      </c>
      <c r="H57" s="366">
        <f t="shared" si="2"/>
        <v>4</v>
      </c>
      <c r="I57" s="398">
        <v>2.0</v>
      </c>
      <c r="J57" s="398">
        <v>2.0</v>
      </c>
      <c r="K57" s="452">
        <v>77.0</v>
      </c>
      <c r="L57" s="393">
        <f t="shared" si="3"/>
        <v>1</v>
      </c>
      <c r="M57" s="611">
        <f t="shared" si="4"/>
        <v>12.6</v>
      </c>
      <c r="N57" s="675">
        <f>Incentive!AH57</f>
        <v>3</v>
      </c>
      <c r="O57" s="454">
        <f t="shared" si="5"/>
        <v>15.6</v>
      </c>
      <c r="P57" s="56"/>
      <c r="Q57" s="56"/>
      <c r="R57" s="56"/>
      <c r="S57" s="56"/>
      <c r="T57" s="56"/>
      <c r="U57" s="56"/>
      <c r="V57" s="56"/>
      <c r="W57" s="56"/>
      <c r="X57" s="223"/>
      <c r="Y57" s="223"/>
    </row>
    <row r="58" ht="15.75" customHeight="1">
      <c r="A58" s="48">
        <v>44.0</v>
      </c>
      <c r="B58" s="31" t="s">
        <v>156</v>
      </c>
      <c r="C58" s="22" t="s">
        <v>157</v>
      </c>
      <c r="D58" s="23" t="s">
        <v>158</v>
      </c>
      <c r="E58" s="397">
        <v>6.0</v>
      </c>
      <c r="F58" s="366">
        <f t="shared" si="1"/>
        <v>2.4</v>
      </c>
      <c r="G58" s="397">
        <v>9.0</v>
      </c>
      <c r="H58" s="366">
        <f t="shared" si="2"/>
        <v>3.6</v>
      </c>
      <c r="I58" s="398">
        <v>2.0</v>
      </c>
      <c r="J58" s="398">
        <v>2.0</v>
      </c>
      <c r="K58" s="452">
        <v>76.0</v>
      </c>
      <c r="L58" s="393">
        <f t="shared" si="3"/>
        <v>1</v>
      </c>
      <c r="M58" s="611">
        <f t="shared" si="4"/>
        <v>11</v>
      </c>
      <c r="N58" s="675">
        <f>Incentive!AH58</f>
        <v>2</v>
      </c>
      <c r="O58" s="454">
        <f t="shared" si="5"/>
        <v>13</v>
      </c>
      <c r="P58" s="56"/>
      <c r="Q58" s="56"/>
      <c r="R58" s="56"/>
      <c r="S58" s="56"/>
      <c r="T58" s="56"/>
      <c r="U58" s="56"/>
      <c r="V58" s="56"/>
      <c r="W58" s="56"/>
      <c r="X58" s="223"/>
      <c r="Y58" s="223"/>
    </row>
    <row r="59" ht="15.75" customHeight="1">
      <c r="A59" s="20">
        <v>45.0</v>
      </c>
      <c r="B59" s="31" t="s">
        <v>159</v>
      </c>
      <c r="C59" s="22" t="s">
        <v>160</v>
      </c>
      <c r="D59" s="23" t="s">
        <v>161</v>
      </c>
      <c r="E59" s="397">
        <v>5.0</v>
      </c>
      <c r="F59" s="366">
        <f t="shared" si="1"/>
        <v>2</v>
      </c>
      <c r="G59" s="397">
        <v>9.0</v>
      </c>
      <c r="H59" s="366">
        <f t="shared" si="2"/>
        <v>3.6</v>
      </c>
      <c r="I59" s="398">
        <v>2.0</v>
      </c>
      <c r="J59" s="398">
        <v>2.0</v>
      </c>
      <c r="K59" s="452">
        <v>77.0</v>
      </c>
      <c r="L59" s="393">
        <f t="shared" si="3"/>
        <v>1</v>
      </c>
      <c r="M59" s="611">
        <f t="shared" si="4"/>
        <v>10.6</v>
      </c>
      <c r="N59" s="675" t="str">
        <f>Incentive!AH59</f>
        <v/>
      </c>
      <c r="O59" s="454">
        <f t="shared" si="5"/>
        <v>10.6</v>
      </c>
      <c r="P59" s="56"/>
      <c r="Q59" s="56"/>
      <c r="R59" s="56"/>
      <c r="S59" s="56"/>
      <c r="T59" s="56"/>
      <c r="U59" s="56"/>
      <c r="V59" s="56"/>
      <c r="W59" s="56"/>
      <c r="X59" s="223"/>
      <c r="Y59" s="223"/>
    </row>
    <row r="60" ht="15.75" customHeight="1">
      <c r="A60" s="48">
        <v>46.0</v>
      </c>
      <c r="B60" s="31" t="s">
        <v>162</v>
      </c>
      <c r="C60" s="22" t="s">
        <v>163</v>
      </c>
      <c r="D60" s="23" t="s">
        <v>164</v>
      </c>
      <c r="E60" s="397">
        <v>4.0</v>
      </c>
      <c r="F60" s="366">
        <f t="shared" si="1"/>
        <v>1.6</v>
      </c>
      <c r="G60" s="397">
        <v>7.0</v>
      </c>
      <c r="H60" s="366">
        <f t="shared" si="2"/>
        <v>2.8</v>
      </c>
      <c r="I60" s="398">
        <v>2.0</v>
      </c>
      <c r="J60" s="398">
        <v>2.0</v>
      </c>
      <c r="K60" s="452">
        <v>86.67</v>
      </c>
      <c r="L60" s="393">
        <f t="shared" si="3"/>
        <v>2</v>
      </c>
      <c r="M60" s="611">
        <f t="shared" si="4"/>
        <v>10.4</v>
      </c>
      <c r="N60" s="675">
        <f>Incentive!AH60</f>
        <v>4</v>
      </c>
      <c r="O60" s="454">
        <f t="shared" si="5"/>
        <v>14.4</v>
      </c>
      <c r="P60" s="56"/>
      <c r="Q60" s="56"/>
      <c r="R60" s="56"/>
      <c r="S60" s="56"/>
      <c r="T60" s="56"/>
      <c r="U60" s="56"/>
      <c r="V60" s="56"/>
      <c r="W60" s="56"/>
      <c r="X60" s="223"/>
      <c r="Y60" s="223"/>
    </row>
    <row r="61" ht="15.75" customHeight="1">
      <c r="A61" s="20">
        <v>47.0</v>
      </c>
      <c r="B61" s="31" t="s">
        <v>165</v>
      </c>
      <c r="C61" s="22" t="s">
        <v>166</v>
      </c>
      <c r="D61" s="23" t="s">
        <v>167</v>
      </c>
      <c r="E61" s="397">
        <v>8.0</v>
      </c>
      <c r="F61" s="366">
        <f t="shared" si="1"/>
        <v>3.2</v>
      </c>
      <c r="G61" s="397">
        <v>9.0</v>
      </c>
      <c r="H61" s="366">
        <f t="shared" si="2"/>
        <v>3.6</v>
      </c>
      <c r="I61" s="398">
        <v>2.0</v>
      </c>
      <c r="J61" s="398">
        <v>2.0</v>
      </c>
      <c r="K61" s="452">
        <v>77.0</v>
      </c>
      <c r="L61" s="393">
        <f t="shared" si="3"/>
        <v>1</v>
      </c>
      <c r="M61" s="611">
        <f t="shared" si="4"/>
        <v>11.8</v>
      </c>
      <c r="N61" s="675" t="str">
        <f>Incentive!AH61</f>
        <v/>
      </c>
      <c r="O61" s="454">
        <f t="shared" si="5"/>
        <v>11.8</v>
      </c>
      <c r="P61" s="56"/>
      <c r="Q61" s="56"/>
      <c r="R61" s="56"/>
      <c r="S61" s="56"/>
      <c r="T61" s="56"/>
      <c r="U61" s="56"/>
      <c r="V61" s="56"/>
      <c r="W61" s="56"/>
      <c r="X61" s="223"/>
      <c r="Y61" s="223"/>
    </row>
    <row r="62" ht="15.75" customHeight="1">
      <c r="A62" s="48">
        <v>48.0</v>
      </c>
      <c r="B62" s="31" t="s">
        <v>168</v>
      </c>
      <c r="C62" s="22" t="s">
        <v>169</v>
      </c>
      <c r="D62" s="23" t="s">
        <v>170</v>
      </c>
      <c r="E62" s="397">
        <v>8.0</v>
      </c>
      <c r="F62" s="366">
        <f t="shared" si="1"/>
        <v>3.2</v>
      </c>
      <c r="G62" s="397">
        <v>10.0</v>
      </c>
      <c r="H62" s="366">
        <f t="shared" si="2"/>
        <v>4</v>
      </c>
      <c r="I62" s="398">
        <v>2.0</v>
      </c>
      <c r="J62" s="398">
        <v>2.0</v>
      </c>
      <c r="K62" s="452">
        <v>77.78</v>
      </c>
      <c r="L62" s="393">
        <f t="shared" si="3"/>
        <v>1</v>
      </c>
      <c r="M62" s="611">
        <f t="shared" si="4"/>
        <v>12.2</v>
      </c>
      <c r="N62" s="675" t="str">
        <f>Incentive!AH62</f>
        <v/>
      </c>
      <c r="O62" s="454">
        <f t="shared" si="5"/>
        <v>12.2</v>
      </c>
      <c r="P62" s="56"/>
      <c r="Q62" s="56"/>
      <c r="R62" s="56"/>
      <c r="S62" s="56"/>
      <c r="T62" s="56"/>
      <c r="U62" s="56"/>
      <c r="V62" s="56"/>
      <c r="W62" s="56"/>
      <c r="X62" s="223"/>
      <c r="Y62" s="223"/>
    </row>
    <row r="63" ht="15.75" customHeight="1">
      <c r="A63" s="20">
        <v>49.0</v>
      </c>
      <c r="B63" s="31" t="s">
        <v>171</v>
      </c>
      <c r="C63" s="22" t="s">
        <v>172</v>
      </c>
      <c r="D63" s="23" t="s">
        <v>173</v>
      </c>
      <c r="E63" s="397">
        <v>8.0</v>
      </c>
      <c r="F63" s="366">
        <f t="shared" si="1"/>
        <v>3.2</v>
      </c>
      <c r="G63" s="397">
        <v>9.0</v>
      </c>
      <c r="H63" s="366">
        <f t="shared" si="2"/>
        <v>3.6</v>
      </c>
      <c r="I63" s="398">
        <v>2.0</v>
      </c>
      <c r="J63" s="398">
        <v>2.0</v>
      </c>
      <c r="K63" s="452">
        <v>79.0</v>
      </c>
      <c r="L63" s="393">
        <f t="shared" si="3"/>
        <v>1</v>
      </c>
      <c r="M63" s="611">
        <f t="shared" si="4"/>
        <v>11.8</v>
      </c>
      <c r="N63" s="675" t="str">
        <f>Incentive!AH63</f>
        <v/>
      </c>
      <c r="O63" s="454">
        <f t="shared" si="5"/>
        <v>11.8</v>
      </c>
      <c r="P63" s="56"/>
      <c r="Q63" s="56"/>
      <c r="R63" s="56"/>
      <c r="S63" s="56"/>
      <c r="T63" s="56"/>
      <c r="U63" s="56"/>
      <c r="V63" s="56"/>
      <c r="W63" s="56"/>
      <c r="X63" s="223"/>
      <c r="Y63" s="223"/>
    </row>
    <row r="64" ht="15.75" customHeight="1">
      <c r="A64" s="48">
        <v>50.0</v>
      </c>
      <c r="B64" s="31" t="s">
        <v>174</v>
      </c>
      <c r="C64" s="22" t="s">
        <v>175</v>
      </c>
      <c r="D64" s="23" t="s">
        <v>176</v>
      </c>
      <c r="E64" s="397">
        <v>1.0</v>
      </c>
      <c r="F64" s="366">
        <f t="shared" si="1"/>
        <v>0.4</v>
      </c>
      <c r="G64" s="397">
        <v>10.0</v>
      </c>
      <c r="H64" s="366">
        <f t="shared" si="2"/>
        <v>4</v>
      </c>
      <c r="I64" s="398">
        <v>2.0</v>
      </c>
      <c r="J64" s="398">
        <v>2.0</v>
      </c>
      <c r="K64" s="452">
        <v>76.0</v>
      </c>
      <c r="L64" s="393">
        <f t="shared" si="3"/>
        <v>1</v>
      </c>
      <c r="M64" s="611">
        <f t="shared" si="4"/>
        <v>9.4</v>
      </c>
      <c r="N64" s="675" t="str">
        <f>Incentive!AH64</f>
        <v/>
      </c>
      <c r="O64" s="454">
        <f t="shared" si="5"/>
        <v>9.4</v>
      </c>
      <c r="P64" s="56"/>
      <c r="Q64" s="56"/>
      <c r="R64" s="56"/>
      <c r="S64" s="56"/>
      <c r="T64" s="56"/>
      <c r="U64" s="56"/>
      <c r="V64" s="56"/>
      <c r="W64" s="56"/>
      <c r="X64" s="223"/>
      <c r="Y64" s="223"/>
    </row>
    <row r="65" ht="15.75" customHeight="1">
      <c r="A65" s="20">
        <v>51.0</v>
      </c>
      <c r="B65" s="31" t="s">
        <v>177</v>
      </c>
      <c r="C65" s="22" t="s">
        <v>178</v>
      </c>
      <c r="D65" s="23" t="s">
        <v>179</v>
      </c>
      <c r="E65" s="397">
        <v>0.0</v>
      </c>
      <c r="F65" s="366">
        <f t="shared" si="1"/>
        <v>0</v>
      </c>
      <c r="G65" s="397">
        <v>9.0</v>
      </c>
      <c r="H65" s="366">
        <f t="shared" si="2"/>
        <v>3.6</v>
      </c>
      <c r="I65" s="398">
        <v>2.0</v>
      </c>
      <c r="J65" s="398">
        <v>2.0</v>
      </c>
      <c r="K65" s="452">
        <v>77.0</v>
      </c>
      <c r="L65" s="393">
        <f t="shared" si="3"/>
        <v>1</v>
      </c>
      <c r="M65" s="611">
        <f t="shared" si="4"/>
        <v>8.6</v>
      </c>
      <c r="N65" s="675" t="str">
        <f>Incentive!AH65</f>
        <v/>
      </c>
      <c r="O65" s="454">
        <f t="shared" si="5"/>
        <v>8.6</v>
      </c>
      <c r="P65" s="56"/>
      <c r="Q65" s="56"/>
      <c r="R65" s="56"/>
      <c r="S65" s="56"/>
      <c r="T65" s="56"/>
      <c r="U65" s="56"/>
      <c r="V65" s="56"/>
      <c r="W65" s="56"/>
      <c r="X65" s="223"/>
      <c r="Y65" s="223"/>
    </row>
    <row r="66" ht="15.75" customHeight="1">
      <c r="A66" s="48">
        <v>52.0</v>
      </c>
      <c r="B66" s="31" t="s">
        <v>180</v>
      </c>
      <c r="C66" s="22" t="s">
        <v>181</v>
      </c>
      <c r="D66" s="23" t="s">
        <v>182</v>
      </c>
      <c r="E66" s="397">
        <v>8.0</v>
      </c>
      <c r="F66" s="366">
        <f t="shared" si="1"/>
        <v>3.2</v>
      </c>
      <c r="G66" s="397">
        <v>10.0</v>
      </c>
      <c r="H66" s="366">
        <f t="shared" si="2"/>
        <v>4</v>
      </c>
      <c r="I66" s="398">
        <v>2.0</v>
      </c>
      <c r="J66" s="398">
        <v>2.0</v>
      </c>
      <c r="K66" s="452">
        <v>78.0</v>
      </c>
      <c r="L66" s="393">
        <f t="shared" si="3"/>
        <v>1</v>
      </c>
      <c r="M66" s="611">
        <f t="shared" si="4"/>
        <v>12.2</v>
      </c>
      <c r="N66" s="675" t="str">
        <f>Incentive!AH66</f>
        <v/>
      </c>
      <c r="O66" s="454">
        <f t="shared" si="5"/>
        <v>12.2</v>
      </c>
      <c r="P66" s="56"/>
      <c r="Q66" s="56"/>
      <c r="R66" s="56"/>
      <c r="S66" s="56"/>
      <c r="T66" s="56"/>
      <c r="U66" s="56"/>
      <c r="V66" s="56"/>
      <c r="W66" s="56"/>
      <c r="X66" s="223"/>
      <c r="Y66" s="223"/>
    </row>
    <row r="67" ht="15.75" customHeight="1">
      <c r="A67" s="20">
        <v>53.0</v>
      </c>
      <c r="B67" s="31" t="s">
        <v>183</v>
      </c>
      <c r="C67" s="22" t="s">
        <v>184</v>
      </c>
      <c r="D67" s="23" t="s">
        <v>185</v>
      </c>
      <c r="E67" s="397">
        <v>6.0</v>
      </c>
      <c r="F67" s="366">
        <f t="shared" si="1"/>
        <v>2.4</v>
      </c>
      <c r="G67" s="397">
        <v>13.0</v>
      </c>
      <c r="H67" s="366">
        <f t="shared" si="2"/>
        <v>5.2</v>
      </c>
      <c r="I67" s="398">
        <v>2.0</v>
      </c>
      <c r="J67" s="398">
        <v>2.0</v>
      </c>
      <c r="K67" s="452">
        <v>80.0</v>
      </c>
      <c r="L67" s="393">
        <f t="shared" si="3"/>
        <v>1</v>
      </c>
      <c r="M67" s="611">
        <f t="shared" si="4"/>
        <v>12.6</v>
      </c>
      <c r="N67" s="675" t="str">
        <f>Incentive!AH67</f>
        <v/>
      </c>
      <c r="O67" s="454">
        <f t="shared" si="5"/>
        <v>12.6</v>
      </c>
      <c r="P67" s="56"/>
      <c r="Q67" s="56"/>
      <c r="R67" s="56"/>
      <c r="S67" s="56"/>
      <c r="T67" s="56"/>
      <c r="U67" s="56"/>
      <c r="V67" s="56"/>
      <c r="W67" s="56"/>
      <c r="X67" s="223"/>
      <c r="Y67" s="223"/>
    </row>
    <row r="68" ht="15.75" customHeight="1">
      <c r="A68" s="48">
        <v>54.0</v>
      </c>
      <c r="B68" s="31" t="s">
        <v>186</v>
      </c>
      <c r="C68" s="22" t="s">
        <v>187</v>
      </c>
      <c r="D68" s="23" t="s">
        <v>188</v>
      </c>
      <c r="E68" s="397">
        <v>9.0</v>
      </c>
      <c r="F68" s="366">
        <f t="shared" si="1"/>
        <v>3.6</v>
      </c>
      <c r="G68" s="397">
        <v>12.0</v>
      </c>
      <c r="H68" s="366">
        <f t="shared" si="2"/>
        <v>4.8</v>
      </c>
      <c r="I68" s="398">
        <v>2.0</v>
      </c>
      <c r="J68" s="398">
        <v>2.0</v>
      </c>
      <c r="K68" s="452">
        <v>81.0</v>
      </c>
      <c r="L68" s="393">
        <f t="shared" si="3"/>
        <v>1</v>
      </c>
      <c r="M68" s="611">
        <f t="shared" si="4"/>
        <v>13.4</v>
      </c>
      <c r="N68" s="675" t="str">
        <f>Incentive!AH68</f>
        <v/>
      </c>
      <c r="O68" s="454">
        <f t="shared" si="5"/>
        <v>13.4</v>
      </c>
      <c r="P68" s="56"/>
      <c r="Q68" s="56"/>
      <c r="R68" s="56"/>
      <c r="S68" s="56"/>
      <c r="T68" s="56"/>
      <c r="U68" s="56"/>
      <c r="V68" s="56"/>
      <c r="W68" s="56"/>
      <c r="X68" s="223"/>
      <c r="Y68" s="223"/>
    </row>
    <row r="69" ht="15.75" customHeight="1">
      <c r="A69" s="20">
        <v>55.0</v>
      </c>
      <c r="B69" s="31" t="s">
        <v>189</v>
      </c>
      <c r="C69" s="22" t="s">
        <v>190</v>
      </c>
      <c r="D69" s="23" t="s">
        <v>191</v>
      </c>
      <c r="E69" s="397">
        <v>9.0</v>
      </c>
      <c r="F69" s="366">
        <f t="shared" si="1"/>
        <v>3.6</v>
      </c>
      <c r="G69" s="397">
        <v>13.0</v>
      </c>
      <c r="H69" s="366">
        <f t="shared" si="2"/>
        <v>5.2</v>
      </c>
      <c r="I69" s="398">
        <v>2.0</v>
      </c>
      <c r="J69" s="398">
        <v>2.0</v>
      </c>
      <c r="K69" s="452">
        <v>88.89</v>
      </c>
      <c r="L69" s="393">
        <f t="shared" si="3"/>
        <v>3</v>
      </c>
      <c r="M69" s="611">
        <f t="shared" si="4"/>
        <v>15.8</v>
      </c>
      <c r="N69" s="675" t="str">
        <f>Incentive!AH69</f>
        <v/>
      </c>
      <c r="O69" s="454">
        <f t="shared" si="5"/>
        <v>15.8</v>
      </c>
      <c r="P69" s="56"/>
      <c r="Q69" s="56"/>
      <c r="R69" s="56"/>
      <c r="S69" s="56"/>
      <c r="T69" s="56"/>
      <c r="U69" s="56"/>
      <c r="V69" s="56"/>
      <c r="W69" s="56"/>
      <c r="X69" s="223"/>
      <c r="Y69" s="223"/>
    </row>
    <row r="70" ht="15.75" customHeight="1">
      <c r="A70" s="48">
        <v>56.0</v>
      </c>
      <c r="B70" s="31" t="s">
        <v>192</v>
      </c>
      <c r="C70" s="22" t="s">
        <v>193</v>
      </c>
      <c r="D70" s="23" t="s">
        <v>194</v>
      </c>
      <c r="E70" s="397">
        <v>1.0</v>
      </c>
      <c r="F70" s="366">
        <f t="shared" si="1"/>
        <v>0.4</v>
      </c>
      <c r="G70" s="397">
        <v>11.0</v>
      </c>
      <c r="H70" s="366">
        <f t="shared" si="2"/>
        <v>4.4</v>
      </c>
      <c r="I70" s="398">
        <v>2.0</v>
      </c>
      <c r="J70" s="398">
        <v>2.0</v>
      </c>
      <c r="K70" s="452">
        <v>80.0</v>
      </c>
      <c r="L70" s="393">
        <f t="shared" si="3"/>
        <v>1</v>
      </c>
      <c r="M70" s="611">
        <f t="shared" si="4"/>
        <v>9.8</v>
      </c>
      <c r="N70" s="675">
        <f>Incentive!AH70</f>
        <v>5</v>
      </c>
      <c r="O70" s="454">
        <f t="shared" si="5"/>
        <v>14.8</v>
      </c>
      <c r="P70" s="56"/>
      <c r="Q70" s="56"/>
      <c r="R70" s="56"/>
      <c r="S70" s="56"/>
      <c r="T70" s="56"/>
      <c r="U70" s="56"/>
      <c r="V70" s="56"/>
      <c r="W70" s="56"/>
      <c r="X70" s="223"/>
      <c r="Y70" s="223"/>
    </row>
    <row r="71" ht="15.75" customHeight="1">
      <c r="A71" s="20">
        <v>57.0</v>
      </c>
      <c r="B71" s="31" t="s">
        <v>195</v>
      </c>
      <c r="C71" s="22" t="s">
        <v>196</v>
      </c>
      <c r="D71" s="23" t="s">
        <v>197</v>
      </c>
      <c r="E71" s="397">
        <v>8.0</v>
      </c>
      <c r="F71" s="366">
        <f t="shared" si="1"/>
        <v>3.2</v>
      </c>
      <c r="G71" s="397">
        <v>11.0</v>
      </c>
      <c r="H71" s="366">
        <f t="shared" si="2"/>
        <v>4.4</v>
      </c>
      <c r="I71" s="398">
        <v>2.0</v>
      </c>
      <c r="J71" s="398">
        <v>2.0</v>
      </c>
      <c r="K71" s="452">
        <v>76.0</v>
      </c>
      <c r="L71" s="393">
        <f t="shared" si="3"/>
        <v>1</v>
      </c>
      <c r="M71" s="611">
        <f t="shared" si="4"/>
        <v>12.6</v>
      </c>
      <c r="N71" s="675" t="str">
        <f>Incentive!AH71</f>
        <v/>
      </c>
      <c r="O71" s="454">
        <f t="shared" si="5"/>
        <v>12.6</v>
      </c>
      <c r="P71" s="56"/>
      <c r="Q71" s="56"/>
      <c r="R71" s="56"/>
      <c r="S71" s="56"/>
      <c r="T71" s="56"/>
      <c r="U71" s="56"/>
      <c r="V71" s="56"/>
      <c r="W71" s="56"/>
      <c r="X71" s="223"/>
      <c r="Y71" s="223"/>
    </row>
    <row r="72" ht="15.75" customHeight="1">
      <c r="A72" s="48">
        <v>58.0</v>
      </c>
      <c r="B72" s="31" t="s">
        <v>198</v>
      </c>
      <c r="C72" s="22" t="s">
        <v>199</v>
      </c>
      <c r="D72" s="23" t="s">
        <v>200</v>
      </c>
      <c r="E72" s="397">
        <v>7.0</v>
      </c>
      <c r="F72" s="366">
        <f t="shared" si="1"/>
        <v>2.8</v>
      </c>
      <c r="G72" s="397">
        <v>10.0</v>
      </c>
      <c r="H72" s="366">
        <f t="shared" si="2"/>
        <v>4</v>
      </c>
      <c r="I72" s="398">
        <v>2.0</v>
      </c>
      <c r="J72" s="398">
        <v>2.0</v>
      </c>
      <c r="K72" s="452">
        <v>88.89</v>
      </c>
      <c r="L72" s="393">
        <f t="shared" si="3"/>
        <v>3</v>
      </c>
      <c r="M72" s="611">
        <f t="shared" si="4"/>
        <v>13.8</v>
      </c>
      <c r="N72" s="675" t="str">
        <f>Incentive!AH72</f>
        <v/>
      </c>
      <c r="O72" s="454">
        <f t="shared" si="5"/>
        <v>13.8</v>
      </c>
      <c r="P72" s="56"/>
      <c r="Q72" s="56"/>
      <c r="R72" s="56"/>
      <c r="S72" s="56"/>
      <c r="T72" s="56"/>
      <c r="U72" s="56"/>
      <c r="V72" s="56"/>
      <c r="W72" s="56"/>
      <c r="X72" s="223"/>
      <c r="Y72" s="223"/>
    </row>
    <row r="73" ht="15.75" customHeight="1">
      <c r="A73" s="20">
        <v>59.0</v>
      </c>
      <c r="B73" s="31" t="s">
        <v>201</v>
      </c>
      <c r="C73" s="22" t="s">
        <v>202</v>
      </c>
      <c r="D73" s="23" t="s">
        <v>203</v>
      </c>
      <c r="E73" s="397">
        <v>2.0</v>
      </c>
      <c r="F73" s="366">
        <f t="shared" si="1"/>
        <v>0.8</v>
      </c>
      <c r="G73" s="397">
        <v>6.0</v>
      </c>
      <c r="H73" s="366">
        <f t="shared" si="2"/>
        <v>2.4</v>
      </c>
      <c r="I73" s="398">
        <v>2.0</v>
      </c>
      <c r="J73" s="398">
        <v>2.0</v>
      </c>
      <c r="K73" s="452">
        <v>79.0</v>
      </c>
      <c r="L73" s="393">
        <f t="shared" si="3"/>
        <v>1</v>
      </c>
      <c r="M73" s="611">
        <f t="shared" si="4"/>
        <v>8.2</v>
      </c>
      <c r="N73" s="675" t="str">
        <f>Incentive!AH73</f>
        <v/>
      </c>
      <c r="O73" s="454">
        <f t="shared" si="5"/>
        <v>8.2</v>
      </c>
      <c r="P73" s="56"/>
      <c r="Q73" s="56"/>
      <c r="R73" s="56"/>
      <c r="S73" s="56"/>
      <c r="T73" s="56"/>
      <c r="U73" s="56"/>
      <c r="V73" s="56"/>
      <c r="W73" s="56"/>
      <c r="X73" s="223"/>
      <c r="Y73" s="223"/>
    </row>
    <row r="74" ht="15.75" customHeight="1">
      <c r="A74" s="48">
        <v>60.0</v>
      </c>
      <c r="B74" s="31" t="s">
        <v>204</v>
      </c>
      <c r="C74" s="22" t="s">
        <v>205</v>
      </c>
      <c r="D74" s="23" t="s">
        <v>206</v>
      </c>
      <c r="E74" s="397">
        <v>9.0</v>
      </c>
      <c r="F74" s="366">
        <f t="shared" si="1"/>
        <v>3.6</v>
      </c>
      <c r="G74" s="397">
        <v>11.0</v>
      </c>
      <c r="H74" s="366">
        <f t="shared" si="2"/>
        <v>4.4</v>
      </c>
      <c r="I74" s="398">
        <v>2.0</v>
      </c>
      <c r="J74" s="398">
        <v>2.0</v>
      </c>
      <c r="K74" s="452">
        <v>77.0</v>
      </c>
      <c r="L74" s="393">
        <f t="shared" si="3"/>
        <v>1</v>
      </c>
      <c r="M74" s="611">
        <f t="shared" si="4"/>
        <v>13</v>
      </c>
      <c r="N74" s="675">
        <f>Incentive!AH74</f>
        <v>4</v>
      </c>
      <c r="O74" s="454">
        <f t="shared" si="5"/>
        <v>17</v>
      </c>
      <c r="P74" s="56"/>
      <c r="Q74" s="56"/>
      <c r="R74" s="56"/>
      <c r="S74" s="56"/>
      <c r="T74" s="56"/>
      <c r="U74" s="56"/>
      <c r="V74" s="56"/>
      <c r="W74" s="56"/>
      <c r="X74" s="223"/>
      <c r="Y74" s="223"/>
    </row>
    <row r="75" ht="15.75" customHeight="1">
      <c r="A75" s="20">
        <v>61.0</v>
      </c>
      <c r="B75" s="31" t="s">
        <v>207</v>
      </c>
      <c r="C75" s="22" t="s">
        <v>208</v>
      </c>
      <c r="D75" s="23" t="s">
        <v>209</v>
      </c>
      <c r="E75" s="397">
        <v>2.0</v>
      </c>
      <c r="F75" s="366">
        <f t="shared" si="1"/>
        <v>0.8</v>
      </c>
      <c r="G75" s="397">
        <v>10.0</v>
      </c>
      <c r="H75" s="366">
        <f t="shared" si="2"/>
        <v>4</v>
      </c>
      <c r="I75" s="398">
        <v>2.0</v>
      </c>
      <c r="J75" s="398">
        <v>2.0</v>
      </c>
      <c r="K75" s="452">
        <v>79.0</v>
      </c>
      <c r="L75" s="393">
        <f t="shared" si="3"/>
        <v>1</v>
      </c>
      <c r="M75" s="611">
        <f t="shared" si="4"/>
        <v>9.8</v>
      </c>
      <c r="N75" s="675" t="str">
        <f>Incentive!AH75</f>
        <v/>
      </c>
      <c r="O75" s="454">
        <f t="shared" si="5"/>
        <v>9.8</v>
      </c>
      <c r="P75" s="56"/>
      <c r="Q75" s="56"/>
      <c r="R75" s="56"/>
      <c r="S75" s="56"/>
      <c r="T75" s="56"/>
      <c r="U75" s="56"/>
      <c r="V75" s="56"/>
      <c r="W75" s="56"/>
      <c r="X75" s="223"/>
      <c r="Y75" s="223"/>
    </row>
    <row r="76" ht="15.75" customHeight="1">
      <c r="A76" s="48">
        <v>62.0</v>
      </c>
      <c r="B76" s="31" t="s">
        <v>210</v>
      </c>
      <c r="C76" s="22" t="s">
        <v>211</v>
      </c>
      <c r="D76" s="23" t="s">
        <v>212</v>
      </c>
      <c r="E76" s="397">
        <v>8.0</v>
      </c>
      <c r="F76" s="366">
        <f t="shared" si="1"/>
        <v>3.2</v>
      </c>
      <c r="G76" s="397">
        <v>11.0</v>
      </c>
      <c r="H76" s="366">
        <f t="shared" si="2"/>
        <v>4.4</v>
      </c>
      <c r="I76" s="398">
        <v>2.0</v>
      </c>
      <c r="J76" s="398">
        <v>2.0</v>
      </c>
      <c r="K76" s="452">
        <v>80.0</v>
      </c>
      <c r="L76" s="393">
        <f t="shared" si="3"/>
        <v>1</v>
      </c>
      <c r="M76" s="611">
        <f t="shared" si="4"/>
        <v>12.6</v>
      </c>
      <c r="N76" s="675">
        <f>Incentive!AH76</f>
        <v>4</v>
      </c>
      <c r="O76" s="454">
        <f t="shared" si="5"/>
        <v>16.6</v>
      </c>
      <c r="P76" s="56"/>
      <c r="Q76" s="56"/>
      <c r="R76" s="56"/>
      <c r="S76" s="56"/>
      <c r="T76" s="56"/>
      <c r="U76" s="56"/>
      <c r="V76" s="56"/>
      <c r="W76" s="56"/>
      <c r="X76" s="223"/>
      <c r="Y76" s="223"/>
    </row>
    <row r="77" ht="15.75" customHeight="1">
      <c r="A77" s="20">
        <v>63.0</v>
      </c>
      <c r="B77" s="31" t="s">
        <v>213</v>
      </c>
      <c r="C77" s="22" t="s">
        <v>214</v>
      </c>
      <c r="D77" s="23" t="s">
        <v>215</v>
      </c>
      <c r="E77" s="397">
        <v>5.0</v>
      </c>
      <c r="F77" s="366">
        <f t="shared" si="1"/>
        <v>2</v>
      </c>
      <c r="G77" s="397">
        <v>13.0</v>
      </c>
      <c r="H77" s="366">
        <f t="shared" si="2"/>
        <v>5.2</v>
      </c>
      <c r="I77" s="398">
        <v>2.0</v>
      </c>
      <c r="J77" s="398">
        <v>2.0</v>
      </c>
      <c r="K77" s="452">
        <v>77.0</v>
      </c>
      <c r="L77" s="393">
        <f t="shared" si="3"/>
        <v>1</v>
      </c>
      <c r="M77" s="611">
        <f t="shared" si="4"/>
        <v>12.2</v>
      </c>
      <c r="N77" s="675">
        <f>Incentive!AH77</f>
        <v>2</v>
      </c>
      <c r="O77" s="454">
        <f t="shared" si="5"/>
        <v>14.2</v>
      </c>
      <c r="P77" s="56"/>
      <c r="Q77" s="56"/>
      <c r="R77" s="56"/>
      <c r="S77" s="56"/>
      <c r="T77" s="56"/>
      <c r="U77" s="56"/>
      <c r="V77" s="56"/>
      <c r="W77" s="56"/>
      <c r="X77" s="223"/>
      <c r="Y77" s="223"/>
    </row>
    <row r="78" ht="15.75" customHeight="1">
      <c r="A78" s="48">
        <v>64.0</v>
      </c>
      <c r="B78" s="31" t="s">
        <v>216</v>
      </c>
      <c r="C78" s="22" t="s">
        <v>217</v>
      </c>
      <c r="D78" s="23" t="s">
        <v>218</v>
      </c>
      <c r="E78" s="397">
        <v>7.0</v>
      </c>
      <c r="F78" s="366">
        <f t="shared" si="1"/>
        <v>2.8</v>
      </c>
      <c r="G78" s="397">
        <v>14.0</v>
      </c>
      <c r="H78" s="366">
        <f t="shared" si="2"/>
        <v>5.6</v>
      </c>
      <c r="I78" s="398">
        <v>2.0</v>
      </c>
      <c r="J78" s="398">
        <v>2.0</v>
      </c>
      <c r="K78" s="452">
        <v>76.0</v>
      </c>
      <c r="L78" s="393">
        <f t="shared" si="3"/>
        <v>1</v>
      </c>
      <c r="M78" s="611">
        <f t="shared" si="4"/>
        <v>13.4</v>
      </c>
      <c r="N78" s="675">
        <f>Incentive!AH78</f>
        <v>2</v>
      </c>
      <c r="O78" s="454">
        <f t="shared" si="5"/>
        <v>15.4</v>
      </c>
      <c r="P78" s="56"/>
      <c r="Q78" s="56"/>
      <c r="R78" s="56"/>
      <c r="S78" s="56"/>
      <c r="T78" s="56"/>
      <c r="U78" s="56"/>
      <c r="V78" s="56"/>
      <c r="W78" s="56"/>
      <c r="X78" s="223"/>
      <c r="Y78" s="223"/>
    </row>
    <row r="79" ht="15.75" customHeight="1">
      <c r="A79" s="20">
        <v>65.0</v>
      </c>
      <c r="B79" s="31" t="s">
        <v>219</v>
      </c>
      <c r="C79" s="22" t="s">
        <v>220</v>
      </c>
      <c r="D79" s="23" t="s">
        <v>221</v>
      </c>
      <c r="E79" s="397"/>
      <c r="F79" s="366">
        <f t="shared" si="1"/>
        <v>0</v>
      </c>
      <c r="G79" s="397">
        <v>9.0</v>
      </c>
      <c r="H79" s="366">
        <f t="shared" si="2"/>
        <v>3.6</v>
      </c>
      <c r="I79" s="398">
        <v>2.0</v>
      </c>
      <c r="J79" s="398">
        <v>2.0</v>
      </c>
      <c r="K79" s="452">
        <v>77.0</v>
      </c>
      <c r="L79" s="393">
        <f t="shared" si="3"/>
        <v>1</v>
      </c>
      <c r="M79" s="611">
        <f t="shared" si="4"/>
        <v>8.6</v>
      </c>
      <c r="N79" s="675" t="str">
        <f>Incentive!AH79</f>
        <v/>
      </c>
      <c r="O79" s="454">
        <f t="shared" si="5"/>
        <v>8.6</v>
      </c>
      <c r="P79" s="56"/>
      <c r="Q79" s="56"/>
      <c r="R79" s="56"/>
      <c r="S79" s="56"/>
      <c r="T79" s="56"/>
      <c r="U79" s="56"/>
      <c r="V79" s="56"/>
      <c r="W79" s="56"/>
      <c r="X79" s="223"/>
      <c r="Y79" s="223"/>
    </row>
    <row r="80" ht="15.75" customHeight="1">
      <c r="A80" s="48">
        <v>66.0</v>
      </c>
      <c r="B80" s="31" t="s">
        <v>222</v>
      </c>
      <c r="C80" s="22" t="s">
        <v>223</v>
      </c>
      <c r="D80" s="23" t="s">
        <v>224</v>
      </c>
      <c r="E80" s="397">
        <v>4.0</v>
      </c>
      <c r="F80" s="366">
        <f t="shared" si="1"/>
        <v>1.6</v>
      </c>
      <c r="G80" s="397">
        <v>9.0</v>
      </c>
      <c r="H80" s="366">
        <f t="shared" si="2"/>
        <v>3.6</v>
      </c>
      <c r="I80" s="398">
        <v>2.0</v>
      </c>
      <c r="J80" s="398">
        <v>2.0</v>
      </c>
      <c r="K80" s="452">
        <v>79.0</v>
      </c>
      <c r="L80" s="393">
        <f t="shared" si="3"/>
        <v>1</v>
      </c>
      <c r="M80" s="611">
        <f t="shared" si="4"/>
        <v>10.2</v>
      </c>
      <c r="N80" s="675">
        <f>Incentive!AH80</f>
        <v>3</v>
      </c>
      <c r="O80" s="454">
        <f t="shared" si="5"/>
        <v>13.2</v>
      </c>
      <c r="P80" s="56"/>
      <c r="Q80" s="56"/>
      <c r="R80" s="56"/>
      <c r="S80" s="56"/>
      <c r="T80" s="56"/>
      <c r="U80" s="56"/>
      <c r="V80" s="56"/>
      <c r="W80" s="56"/>
      <c r="X80" s="223"/>
      <c r="Y80" s="223"/>
    </row>
    <row r="81" ht="15.75" customHeight="1">
      <c r="A81" s="20">
        <v>67.0</v>
      </c>
      <c r="B81" s="31" t="s">
        <v>225</v>
      </c>
      <c r="C81" s="22" t="s">
        <v>226</v>
      </c>
      <c r="D81" s="23" t="s">
        <v>227</v>
      </c>
      <c r="E81" s="397">
        <v>6.0</v>
      </c>
      <c r="F81" s="366">
        <f t="shared" si="1"/>
        <v>2.4</v>
      </c>
      <c r="G81" s="397">
        <v>9.0</v>
      </c>
      <c r="H81" s="366">
        <f t="shared" si="2"/>
        <v>3.6</v>
      </c>
      <c r="I81" s="398">
        <v>2.0</v>
      </c>
      <c r="J81" s="398">
        <v>2.0</v>
      </c>
      <c r="K81" s="452">
        <v>77.0</v>
      </c>
      <c r="L81" s="393">
        <f t="shared" si="3"/>
        <v>1</v>
      </c>
      <c r="M81" s="611">
        <f t="shared" si="4"/>
        <v>11</v>
      </c>
      <c r="N81" s="675">
        <f>Incentive!AH81</f>
        <v>3</v>
      </c>
      <c r="O81" s="454">
        <f t="shared" si="5"/>
        <v>14</v>
      </c>
      <c r="P81" s="56"/>
      <c r="Q81" s="56"/>
      <c r="R81" s="56"/>
      <c r="S81" s="56"/>
      <c r="T81" s="56"/>
      <c r="U81" s="56"/>
      <c r="V81" s="56"/>
      <c r="W81" s="56"/>
      <c r="X81" s="223"/>
      <c r="Y81" s="223"/>
    </row>
    <row r="82" ht="15.75" customHeight="1">
      <c r="A82" s="48">
        <v>68.0</v>
      </c>
      <c r="B82" s="31" t="s">
        <v>228</v>
      </c>
      <c r="C82" s="22" t="s">
        <v>229</v>
      </c>
      <c r="D82" s="23" t="s">
        <v>230</v>
      </c>
      <c r="E82" s="397">
        <v>6.0</v>
      </c>
      <c r="F82" s="366">
        <f t="shared" si="1"/>
        <v>2.4</v>
      </c>
      <c r="G82" s="397">
        <v>9.0</v>
      </c>
      <c r="H82" s="366">
        <f t="shared" si="2"/>
        <v>3.6</v>
      </c>
      <c r="I82" s="398">
        <v>2.0</v>
      </c>
      <c r="J82" s="398">
        <v>2.0</v>
      </c>
      <c r="K82" s="452">
        <v>79.0</v>
      </c>
      <c r="L82" s="393">
        <f t="shared" si="3"/>
        <v>1</v>
      </c>
      <c r="M82" s="611">
        <f t="shared" si="4"/>
        <v>11</v>
      </c>
      <c r="N82" s="675">
        <f>Incentive!AH82</f>
        <v>2</v>
      </c>
      <c r="O82" s="454">
        <f t="shared" si="5"/>
        <v>13</v>
      </c>
      <c r="P82" s="56"/>
      <c r="Q82" s="56"/>
      <c r="R82" s="56"/>
      <c r="S82" s="56"/>
      <c r="T82" s="56"/>
      <c r="U82" s="56"/>
      <c r="V82" s="56"/>
      <c r="W82" s="56"/>
      <c r="X82" s="223"/>
      <c r="Y82" s="223"/>
    </row>
    <row r="83" ht="15.75" customHeight="1">
      <c r="A83" s="20">
        <v>69.0</v>
      </c>
      <c r="B83" s="31" t="s">
        <v>231</v>
      </c>
      <c r="C83" s="22" t="s">
        <v>232</v>
      </c>
      <c r="D83" s="23" t="s">
        <v>233</v>
      </c>
      <c r="E83" s="397">
        <v>9.0</v>
      </c>
      <c r="F83" s="366">
        <f t="shared" si="1"/>
        <v>3.6</v>
      </c>
      <c r="G83" s="397">
        <v>9.0</v>
      </c>
      <c r="H83" s="366">
        <f t="shared" si="2"/>
        <v>3.6</v>
      </c>
      <c r="I83" s="398">
        <v>2.0</v>
      </c>
      <c r="J83" s="398">
        <v>2.0</v>
      </c>
      <c r="K83" s="452">
        <v>80.0</v>
      </c>
      <c r="L83" s="393">
        <f t="shared" si="3"/>
        <v>1</v>
      </c>
      <c r="M83" s="611">
        <f t="shared" si="4"/>
        <v>12.2</v>
      </c>
      <c r="N83" s="675" t="str">
        <f>Incentive!AH83</f>
        <v/>
      </c>
      <c r="O83" s="454">
        <f t="shared" si="5"/>
        <v>12.2</v>
      </c>
      <c r="P83" s="56"/>
      <c r="Q83" s="56"/>
      <c r="R83" s="56"/>
      <c r="S83" s="56"/>
      <c r="T83" s="56"/>
      <c r="U83" s="56"/>
      <c r="V83" s="56"/>
      <c r="W83" s="56"/>
      <c r="X83" s="223"/>
      <c r="Y83" s="223"/>
    </row>
    <row r="84" ht="15.75" customHeight="1">
      <c r="A84" s="48">
        <v>70.0</v>
      </c>
      <c r="B84" s="31" t="s">
        <v>234</v>
      </c>
      <c r="C84" s="22" t="s">
        <v>235</v>
      </c>
      <c r="D84" s="23" t="s">
        <v>236</v>
      </c>
      <c r="E84" s="397">
        <v>9.0</v>
      </c>
      <c r="F84" s="366">
        <f t="shared" si="1"/>
        <v>3.6</v>
      </c>
      <c r="G84" s="397">
        <v>9.0</v>
      </c>
      <c r="H84" s="366">
        <f t="shared" si="2"/>
        <v>3.6</v>
      </c>
      <c r="I84" s="398">
        <v>2.0</v>
      </c>
      <c r="J84" s="398">
        <v>2.0</v>
      </c>
      <c r="K84" s="452">
        <v>76.0</v>
      </c>
      <c r="L84" s="393">
        <f t="shared" si="3"/>
        <v>1</v>
      </c>
      <c r="M84" s="611">
        <f t="shared" si="4"/>
        <v>12.2</v>
      </c>
      <c r="N84" s="675" t="str">
        <f>Incentive!AH84</f>
        <v/>
      </c>
      <c r="O84" s="454">
        <f t="shared" si="5"/>
        <v>12.2</v>
      </c>
      <c r="P84" s="56"/>
      <c r="Q84" s="56"/>
      <c r="R84" s="56"/>
      <c r="S84" s="56"/>
      <c r="T84" s="56"/>
      <c r="U84" s="56"/>
      <c r="V84" s="56"/>
      <c r="W84" s="56"/>
      <c r="X84" s="223"/>
      <c r="Y84" s="223"/>
    </row>
    <row r="85" ht="15.75" customHeight="1">
      <c r="A85" s="20">
        <v>71.0</v>
      </c>
      <c r="B85" s="31" t="s">
        <v>237</v>
      </c>
      <c r="C85" s="22" t="s">
        <v>238</v>
      </c>
      <c r="D85" s="23" t="s">
        <v>239</v>
      </c>
      <c r="E85" s="397">
        <v>8.0</v>
      </c>
      <c r="F85" s="366">
        <f t="shared" si="1"/>
        <v>3.2</v>
      </c>
      <c r="G85" s="397">
        <v>11.0</v>
      </c>
      <c r="H85" s="366">
        <f t="shared" si="2"/>
        <v>4.4</v>
      </c>
      <c r="I85" s="398">
        <v>2.0</v>
      </c>
      <c r="J85" s="398">
        <v>2.0</v>
      </c>
      <c r="K85" s="452">
        <v>77.0</v>
      </c>
      <c r="L85" s="393">
        <f t="shared" si="3"/>
        <v>1</v>
      </c>
      <c r="M85" s="611">
        <f t="shared" si="4"/>
        <v>12.6</v>
      </c>
      <c r="N85" s="675" t="str">
        <f>Incentive!AH85</f>
        <v/>
      </c>
      <c r="O85" s="454">
        <f t="shared" si="5"/>
        <v>12.6</v>
      </c>
      <c r="P85" s="56"/>
      <c r="Q85" s="56"/>
      <c r="R85" s="56"/>
      <c r="S85" s="56"/>
      <c r="T85" s="56"/>
      <c r="U85" s="56"/>
      <c r="V85" s="56"/>
      <c r="W85" s="56"/>
      <c r="X85" s="223"/>
      <c r="Y85" s="223"/>
    </row>
    <row r="86" ht="15.75" customHeight="1">
      <c r="A86" s="48">
        <v>72.0</v>
      </c>
      <c r="B86" s="31" t="s">
        <v>240</v>
      </c>
      <c r="C86" s="358" t="s">
        <v>241</v>
      </c>
      <c r="D86" s="23" t="s">
        <v>242</v>
      </c>
      <c r="E86" s="397">
        <v>11.0</v>
      </c>
      <c r="F86" s="366">
        <f t="shared" si="1"/>
        <v>4.4</v>
      </c>
      <c r="G86" s="397">
        <v>11.0</v>
      </c>
      <c r="H86" s="366">
        <f t="shared" si="2"/>
        <v>4.4</v>
      </c>
      <c r="I86" s="398">
        <v>2.0</v>
      </c>
      <c r="J86" s="398">
        <v>2.0</v>
      </c>
      <c r="K86" s="452">
        <v>79.0</v>
      </c>
      <c r="L86" s="393">
        <f t="shared" si="3"/>
        <v>1</v>
      </c>
      <c r="M86" s="611">
        <f t="shared" si="4"/>
        <v>13.8</v>
      </c>
      <c r="N86" s="675">
        <f>Incentive!AH86</f>
        <v>4</v>
      </c>
      <c r="O86" s="454">
        <f t="shared" si="5"/>
        <v>17.8</v>
      </c>
      <c r="P86" s="56"/>
      <c r="Q86" s="56"/>
      <c r="R86" s="56"/>
      <c r="S86" s="56"/>
      <c r="T86" s="56"/>
      <c r="U86" s="56"/>
      <c r="V86" s="56"/>
      <c r="W86" s="56"/>
      <c r="X86" s="223"/>
      <c r="Y86" s="223"/>
    </row>
    <row r="87" ht="15.75" customHeight="1">
      <c r="A87" s="20">
        <v>73.0</v>
      </c>
      <c r="B87" s="31" t="s">
        <v>243</v>
      </c>
      <c r="C87" s="358" t="s">
        <v>244</v>
      </c>
      <c r="D87" s="23" t="s">
        <v>245</v>
      </c>
      <c r="E87" s="397">
        <v>7.0</v>
      </c>
      <c r="F87" s="366">
        <f t="shared" si="1"/>
        <v>2.8</v>
      </c>
      <c r="G87" s="397">
        <v>12.0</v>
      </c>
      <c r="H87" s="366">
        <f t="shared" si="2"/>
        <v>4.8</v>
      </c>
      <c r="I87" s="398">
        <v>2.0</v>
      </c>
      <c r="J87" s="398">
        <v>2.0</v>
      </c>
      <c r="K87" s="452">
        <v>86.67</v>
      </c>
      <c r="L87" s="393">
        <f t="shared" si="3"/>
        <v>2</v>
      </c>
      <c r="M87" s="611">
        <f t="shared" si="4"/>
        <v>13.6</v>
      </c>
      <c r="N87" s="675">
        <f>Incentive!AH87</f>
        <v>5</v>
      </c>
      <c r="O87" s="454">
        <f t="shared" si="5"/>
        <v>18.6</v>
      </c>
      <c r="P87" s="56"/>
      <c r="Q87" s="56"/>
      <c r="R87" s="56"/>
      <c r="S87" s="56"/>
      <c r="T87" s="56"/>
      <c r="U87" s="56"/>
      <c r="V87" s="56"/>
      <c r="W87" s="56"/>
      <c r="X87" s="223"/>
      <c r="Y87" s="223"/>
    </row>
    <row r="88" ht="15.75" customHeight="1">
      <c r="A88" s="48">
        <v>74.0</v>
      </c>
      <c r="B88" s="31" t="s">
        <v>246</v>
      </c>
      <c r="C88" s="358" t="s">
        <v>247</v>
      </c>
      <c r="D88" s="23" t="s">
        <v>248</v>
      </c>
      <c r="E88" s="397">
        <v>7.0</v>
      </c>
      <c r="F88" s="366">
        <f t="shared" si="1"/>
        <v>2.8</v>
      </c>
      <c r="G88" s="397">
        <v>9.0</v>
      </c>
      <c r="H88" s="366">
        <f t="shared" si="2"/>
        <v>3.6</v>
      </c>
      <c r="I88" s="398">
        <v>2.0</v>
      </c>
      <c r="J88" s="398">
        <v>2.0</v>
      </c>
      <c r="K88" s="452">
        <v>80.0</v>
      </c>
      <c r="L88" s="393">
        <f t="shared" si="3"/>
        <v>1</v>
      </c>
      <c r="M88" s="611">
        <f t="shared" si="4"/>
        <v>11.4</v>
      </c>
      <c r="N88" s="675">
        <f>Incentive!AH88</f>
        <v>4</v>
      </c>
      <c r="O88" s="454">
        <f t="shared" si="5"/>
        <v>15.4</v>
      </c>
      <c r="P88" s="56"/>
      <c r="Q88" s="56"/>
      <c r="R88" s="56"/>
      <c r="S88" s="56"/>
      <c r="T88" s="56"/>
      <c r="U88" s="56"/>
      <c r="V88" s="56"/>
      <c r="W88" s="56"/>
      <c r="X88" s="223"/>
      <c r="Y88" s="223"/>
    </row>
    <row r="89" ht="15.75" customHeight="1">
      <c r="A89" s="20">
        <v>75.0</v>
      </c>
      <c r="B89" s="31" t="s">
        <v>249</v>
      </c>
      <c r="C89" s="358" t="s">
        <v>250</v>
      </c>
      <c r="D89" s="23" t="s">
        <v>251</v>
      </c>
      <c r="E89" s="20">
        <v>6.0</v>
      </c>
      <c r="F89" s="366">
        <f t="shared" si="1"/>
        <v>2.4</v>
      </c>
      <c r="G89" s="20">
        <v>9.0</v>
      </c>
      <c r="H89" s="366">
        <f t="shared" si="2"/>
        <v>3.6</v>
      </c>
      <c r="I89" s="398">
        <v>2.0</v>
      </c>
      <c r="J89" s="20">
        <v>2.0</v>
      </c>
      <c r="K89" s="218">
        <v>78.0</v>
      </c>
      <c r="L89" s="393">
        <f t="shared" si="3"/>
        <v>1</v>
      </c>
      <c r="M89" s="611">
        <f t="shared" si="4"/>
        <v>11</v>
      </c>
      <c r="N89" s="675">
        <f>Incentive!AH89</f>
        <v>1</v>
      </c>
      <c r="O89" s="454">
        <f t="shared" si="5"/>
        <v>12</v>
      </c>
      <c r="P89" s="56"/>
      <c r="Q89" s="56"/>
      <c r="R89" s="56"/>
      <c r="S89" s="56"/>
      <c r="T89" s="56"/>
      <c r="U89" s="56"/>
      <c r="V89" s="56"/>
      <c r="W89" s="56"/>
      <c r="X89" s="223"/>
      <c r="Y89" s="223"/>
    </row>
    <row r="90" ht="15.75" customHeight="1">
      <c r="A90" s="48">
        <v>76.0</v>
      </c>
      <c r="B90" s="31" t="s">
        <v>252</v>
      </c>
      <c r="C90" s="361" t="s">
        <v>253</v>
      </c>
      <c r="D90" s="36" t="s">
        <v>254</v>
      </c>
      <c r="E90" s="264">
        <v>0.0</v>
      </c>
      <c r="F90" s="366">
        <f t="shared" si="1"/>
        <v>0</v>
      </c>
      <c r="G90" s="264">
        <v>0.0</v>
      </c>
      <c r="H90" s="366">
        <f t="shared" si="2"/>
        <v>0</v>
      </c>
      <c r="I90" s="264">
        <v>2.0</v>
      </c>
      <c r="J90" s="264">
        <v>2.0</v>
      </c>
      <c r="K90" s="264">
        <v>100.0</v>
      </c>
      <c r="L90" s="393">
        <f t="shared" si="3"/>
        <v>4</v>
      </c>
      <c r="M90" s="611">
        <f t="shared" si="4"/>
        <v>8</v>
      </c>
      <c r="N90" s="675" t="str">
        <f>Incentive!AH90</f>
        <v/>
      </c>
      <c r="O90" s="454">
        <f t="shared" si="5"/>
        <v>8</v>
      </c>
      <c r="Q90" s="56"/>
      <c r="R90" s="56"/>
      <c r="S90" s="56"/>
      <c r="T90" s="56"/>
      <c r="U90" s="56"/>
      <c r="V90" s="56"/>
      <c r="W90" s="56"/>
      <c r="X90" s="223"/>
      <c r="Y90" s="223"/>
    </row>
    <row r="91" ht="15.75" customHeight="1">
      <c r="A91" s="20">
        <v>77.0</v>
      </c>
      <c r="B91" s="31" t="s">
        <v>255</v>
      </c>
      <c r="C91" s="361" t="s">
        <v>256</v>
      </c>
      <c r="D91" s="36" t="s">
        <v>257</v>
      </c>
      <c r="E91" s="264">
        <v>8.0</v>
      </c>
      <c r="F91" s="366">
        <f t="shared" si="1"/>
        <v>3.2</v>
      </c>
      <c r="G91" s="264">
        <v>9.0</v>
      </c>
      <c r="H91" s="366">
        <f t="shared" si="2"/>
        <v>3.6</v>
      </c>
      <c r="I91" s="264">
        <v>2.0</v>
      </c>
      <c r="J91" s="264">
        <v>2.0</v>
      </c>
      <c r="K91" s="264">
        <v>100.0</v>
      </c>
      <c r="L91" s="393">
        <f t="shared" si="3"/>
        <v>4</v>
      </c>
      <c r="M91" s="611">
        <f t="shared" si="4"/>
        <v>14.8</v>
      </c>
      <c r="N91" s="675" t="str">
        <f>Incentive!AH91</f>
        <v/>
      </c>
      <c r="O91" s="454">
        <f t="shared" si="5"/>
        <v>14.8</v>
      </c>
      <c r="Q91" s="56"/>
      <c r="R91" s="56"/>
      <c r="S91" s="56"/>
      <c r="T91" s="56"/>
      <c r="U91" s="56"/>
      <c r="V91" s="56"/>
      <c r="W91" s="56"/>
      <c r="X91" s="223"/>
      <c r="Y91" s="223"/>
    </row>
    <row r="92" ht="15.75" customHeight="1">
      <c r="A92" s="48">
        <v>78.0</v>
      </c>
      <c r="B92" s="31" t="s">
        <v>258</v>
      </c>
      <c r="C92" s="361" t="s">
        <v>259</v>
      </c>
      <c r="D92" s="36" t="s">
        <v>260</v>
      </c>
      <c r="E92" s="264">
        <v>10.0</v>
      </c>
      <c r="F92" s="366">
        <f t="shared" si="1"/>
        <v>4</v>
      </c>
      <c r="G92" s="264">
        <v>9.0</v>
      </c>
      <c r="H92" s="366">
        <f t="shared" si="2"/>
        <v>3.6</v>
      </c>
      <c r="I92" s="264">
        <v>2.0</v>
      </c>
      <c r="J92" s="264">
        <v>2.0</v>
      </c>
      <c r="K92" s="264">
        <v>100.0</v>
      </c>
      <c r="L92" s="393">
        <f t="shared" si="3"/>
        <v>4</v>
      </c>
      <c r="M92" s="611">
        <f t="shared" si="4"/>
        <v>15.6</v>
      </c>
      <c r="N92" s="675" t="str">
        <f>Incentive!AH92</f>
        <v/>
      </c>
      <c r="O92" s="454">
        <f t="shared" si="5"/>
        <v>15.6</v>
      </c>
      <c r="Q92" s="56"/>
      <c r="R92" s="56"/>
      <c r="S92" s="56"/>
      <c r="T92" s="56"/>
      <c r="U92" s="56"/>
      <c r="V92" s="56"/>
      <c r="W92" s="56"/>
      <c r="X92" s="223"/>
      <c r="Y92" s="223"/>
    </row>
    <row r="93" ht="15.75" customHeight="1">
      <c r="A93" s="20">
        <v>79.0</v>
      </c>
      <c r="B93" s="21" t="s">
        <v>261</v>
      </c>
      <c r="C93" s="361" t="s">
        <v>262</v>
      </c>
      <c r="D93" s="36" t="s">
        <v>263</v>
      </c>
      <c r="E93" s="264">
        <v>13.0</v>
      </c>
      <c r="F93" s="366">
        <f t="shared" si="1"/>
        <v>5.2</v>
      </c>
      <c r="G93" s="264">
        <v>12.0</v>
      </c>
      <c r="H93" s="366">
        <f t="shared" si="2"/>
        <v>4.8</v>
      </c>
      <c r="I93" s="264">
        <v>2.0</v>
      </c>
      <c r="J93" s="264">
        <v>2.0</v>
      </c>
      <c r="K93" s="264">
        <v>100.0</v>
      </c>
      <c r="L93" s="393">
        <f t="shared" si="3"/>
        <v>4</v>
      </c>
      <c r="M93" s="611">
        <f t="shared" si="4"/>
        <v>18</v>
      </c>
      <c r="N93" s="675" t="str">
        <f>Incentive!AH93</f>
        <v/>
      </c>
      <c r="O93" s="454">
        <f t="shared" si="5"/>
        <v>18</v>
      </c>
      <c r="Q93" s="56"/>
      <c r="R93" s="56"/>
      <c r="S93" s="56"/>
      <c r="T93" s="56"/>
      <c r="U93" s="56"/>
      <c r="V93" s="56"/>
      <c r="W93" s="56"/>
      <c r="X93" s="223"/>
      <c r="Y93" s="223"/>
    </row>
    <row r="94" ht="15.75" customHeight="1">
      <c r="A94" s="48">
        <v>80.0</v>
      </c>
      <c r="B94" s="21" t="s">
        <v>264</v>
      </c>
      <c r="C94" s="361" t="s">
        <v>265</v>
      </c>
      <c r="D94" s="36" t="s">
        <v>266</v>
      </c>
      <c r="E94" s="264">
        <v>10.0</v>
      </c>
      <c r="F94" s="366">
        <f t="shared" si="1"/>
        <v>4</v>
      </c>
      <c r="G94" s="264">
        <v>10.0</v>
      </c>
      <c r="H94" s="366">
        <f t="shared" si="2"/>
        <v>4</v>
      </c>
      <c r="I94" s="264">
        <v>2.0</v>
      </c>
      <c r="J94" s="264">
        <v>2.0</v>
      </c>
      <c r="K94" s="264">
        <v>100.0</v>
      </c>
      <c r="L94" s="393">
        <f t="shared" si="3"/>
        <v>4</v>
      </c>
      <c r="M94" s="611">
        <f t="shared" si="4"/>
        <v>16</v>
      </c>
      <c r="N94" s="675" t="str">
        <f>Incentive!AH94</f>
        <v/>
      </c>
      <c r="O94" s="454">
        <f t="shared" si="5"/>
        <v>16</v>
      </c>
      <c r="Q94" s="56"/>
      <c r="R94" s="56"/>
      <c r="S94" s="56"/>
      <c r="T94" s="56"/>
      <c r="U94" s="56"/>
      <c r="V94" s="56"/>
      <c r="W94" s="56"/>
      <c r="X94" s="223"/>
      <c r="Y94" s="223"/>
    </row>
    <row r="95" ht="15.75" customHeight="1">
      <c r="A95" s="20">
        <v>81.0</v>
      </c>
      <c r="B95" s="21" t="s">
        <v>267</v>
      </c>
      <c r="C95" s="361" t="s">
        <v>268</v>
      </c>
      <c r="D95" s="36" t="s">
        <v>269</v>
      </c>
      <c r="E95" s="264">
        <v>9.0</v>
      </c>
      <c r="F95" s="366">
        <f t="shared" si="1"/>
        <v>3.6</v>
      </c>
      <c r="G95" s="264">
        <v>10.0</v>
      </c>
      <c r="H95" s="366">
        <f t="shared" si="2"/>
        <v>4</v>
      </c>
      <c r="I95" s="264">
        <v>2.0</v>
      </c>
      <c r="J95" s="264">
        <v>2.0</v>
      </c>
      <c r="K95" s="264">
        <v>100.0</v>
      </c>
      <c r="L95" s="393">
        <f t="shared" si="3"/>
        <v>4</v>
      </c>
      <c r="M95" s="611">
        <f t="shared" si="4"/>
        <v>15.6</v>
      </c>
      <c r="N95" s="675" t="str">
        <f>Incentive!AH95</f>
        <v/>
      </c>
      <c r="O95" s="454">
        <f t="shared" si="5"/>
        <v>15.6</v>
      </c>
      <c r="Q95" s="56"/>
      <c r="R95" s="56"/>
      <c r="S95" s="56"/>
      <c r="T95" s="56"/>
      <c r="U95" s="56"/>
      <c r="V95" s="56"/>
      <c r="W95" s="56"/>
      <c r="X95" s="223"/>
      <c r="Y95" s="223"/>
    </row>
    <row r="96" ht="15.75" customHeight="1">
      <c r="A96" s="48">
        <v>82.0</v>
      </c>
      <c r="B96" s="21" t="s">
        <v>270</v>
      </c>
      <c r="C96" s="361" t="s">
        <v>271</v>
      </c>
      <c r="D96" s="36" t="s">
        <v>272</v>
      </c>
      <c r="E96" s="264">
        <v>9.0</v>
      </c>
      <c r="F96" s="366">
        <f t="shared" si="1"/>
        <v>3.6</v>
      </c>
      <c r="G96" s="264">
        <v>9.0</v>
      </c>
      <c r="H96" s="366">
        <f t="shared" si="2"/>
        <v>3.6</v>
      </c>
      <c r="I96" s="264">
        <v>2.0</v>
      </c>
      <c r="J96" s="264">
        <v>2.0</v>
      </c>
      <c r="K96" s="264">
        <v>100.0</v>
      </c>
      <c r="L96" s="393">
        <f t="shared" si="3"/>
        <v>4</v>
      </c>
      <c r="M96" s="611">
        <f t="shared" si="4"/>
        <v>15.2</v>
      </c>
      <c r="N96" s="675" t="str">
        <f>Incentive!AH96</f>
        <v/>
      </c>
      <c r="O96" s="454">
        <f t="shared" si="5"/>
        <v>15.2</v>
      </c>
      <c r="Q96" s="56"/>
      <c r="R96" s="56"/>
      <c r="S96" s="56"/>
      <c r="T96" s="56"/>
      <c r="U96" s="56"/>
      <c r="V96" s="56"/>
      <c r="W96" s="56"/>
      <c r="X96" s="223"/>
      <c r="Y96" s="223"/>
    </row>
    <row r="97" ht="15.75" customHeight="1">
      <c r="A97" s="20">
        <v>83.0</v>
      </c>
      <c r="B97" s="31" t="s">
        <v>273</v>
      </c>
      <c r="C97" s="361" t="s">
        <v>274</v>
      </c>
      <c r="D97" s="36" t="s">
        <v>275</v>
      </c>
      <c r="E97" s="264">
        <v>6.0</v>
      </c>
      <c r="F97" s="366">
        <f t="shared" si="1"/>
        <v>2.4</v>
      </c>
      <c r="G97" s="264">
        <v>6.0</v>
      </c>
      <c r="H97" s="366">
        <f t="shared" si="2"/>
        <v>2.4</v>
      </c>
      <c r="I97" s="264">
        <v>2.0</v>
      </c>
      <c r="J97" s="264">
        <v>2.0</v>
      </c>
      <c r="K97" s="264">
        <v>100.0</v>
      </c>
      <c r="L97" s="393">
        <f t="shared" si="3"/>
        <v>4</v>
      </c>
      <c r="M97" s="611">
        <f t="shared" si="4"/>
        <v>12.8</v>
      </c>
      <c r="N97" s="675" t="str">
        <f>Incentive!AH97</f>
        <v/>
      </c>
      <c r="O97" s="454">
        <f t="shared" si="5"/>
        <v>12.8</v>
      </c>
      <c r="Q97" s="56"/>
      <c r="R97" s="56"/>
      <c r="S97" s="56"/>
      <c r="T97" s="56"/>
      <c r="U97" s="56"/>
      <c r="V97" s="56"/>
      <c r="W97" s="56"/>
      <c r="X97" s="223"/>
      <c r="Y97" s="223"/>
    </row>
    <row r="98" ht="15.75" customHeight="1">
      <c r="A98" s="48">
        <v>84.0</v>
      </c>
      <c r="B98" s="31" t="s">
        <v>276</v>
      </c>
      <c r="C98" s="361" t="s">
        <v>277</v>
      </c>
      <c r="D98" s="36" t="s">
        <v>278</v>
      </c>
      <c r="E98" s="264">
        <v>9.0</v>
      </c>
      <c r="F98" s="366">
        <f t="shared" si="1"/>
        <v>3.6</v>
      </c>
      <c r="G98" s="264">
        <v>9.0</v>
      </c>
      <c r="H98" s="366">
        <f t="shared" si="2"/>
        <v>3.6</v>
      </c>
      <c r="I98" s="264">
        <v>2.0</v>
      </c>
      <c r="J98" s="264">
        <v>2.0</v>
      </c>
      <c r="K98" s="264">
        <v>100.0</v>
      </c>
      <c r="L98" s="393">
        <f t="shared" si="3"/>
        <v>4</v>
      </c>
      <c r="M98" s="611">
        <f t="shared" si="4"/>
        <v>15.2</v>
      </c>
      <c r="N98" s="675" t="str">
        <f>Incentive!AH98</f>
        <v/>
      </c>
      <c r="O98" s="454">
        <f t="shared" si="5"/>
        <v>15.2</v>
      </c>
      <c r="Q98" s="56"/>
      <c r="R98" s="56"/>
      <c r="S98" s="56"/>
      <c r="T98" s="56"/>
      <c r="U98" s="56"/>
      <c r="V98" s="56"/>
      <c r="W98" s="56"/>
      <c r="X98" s="223"/>
      <c r="Y98" s="223"/>
    </row>
    <row r="99" ht="15.75" customHeight="1">
      <c r="A99" s="20">
        <v>85.0</v>
      </c>
      <c r="B99" s="31" t="s">
        <v>279</v>
      </c>
      <c r="C99" s="361" t="s">
        <v>280</v>
      </c>
      <c r="D99" s="36" t="s">
        <v>281</v>
      </c>
      <c r="E99" s="264">
        <v>6.0</v>
      </c>
      <c r="F99" s="366">
        <f t="shared" si="1"/>
        <v>2.4</v>
      </c>
      <c r="G99" s="264">
        <v>7.0</v>
      </c>
      <c r="H99" s="366">
        <f t="shared" si="2"/>
        <v>2.8</v>
      </c>
      <c r="I99" s="264">
        <v>2.0</v>
      </c>
      <c r="J99" s="264">
        <v>2.0</v>
      </c>
      <c r="K99" s="264">
        <v>100.0</v>
      </c>
      <c r="L99" s="393">
        <f t="shared" si="3"/>
        <v>4</v>
      </c>
      <c r="M99" s="611">
        <f t="shared" si="4"/>
        <v>13.2</v>
      </c>
      <c r="N99" s="675">
        <f>Incentive!AH99</f>
        <v>1</v>
      </c>
      <c r="O99" s="454">
        <f t="shared" si="5"/>
        <v>14.2</v>
      </c>
      <c r="Q99" s="56"/>
      <c r="R99" s="56"/>
      <c r="S99" s="56"/>
      <c r="T99" s="56"/>
      <c r="U99" s="56"/>
      <c r="V99" s="56"/>
      <c r="W99" s="56"/>
      <c r="X99" s="223"/>
      <c r="Y99" s="223"/>
    </row>
    <row r="100" ht="15.75" customHeight="1">
      <c r="A100" s="48">
        <v>86.0</v>
      </c>
      <c r="B100" s="31" t="s">
        <v>282</v>
      </c>
      <c r="C100" s="361" t="s">
        <v>283</v>
      </c>
      <c r="D100" s="36" t="s">
        <v>284</v>
      </c>
      <c r="E100" s="264">
        <v>6.0</v>
      </c>
      <c r="F100" s="366">
        <f t="shared" si="1"/>
        <v>2.4</v>
      </c>
      <c r="G100" s="264">
        <v>9.0</v>
      </c>
      <c r="H100" s="366">
        <f t="shared" si="2"/>
        <v>3.6</v>
      </c>
      <c r="I100" s="264">
        <v>2.0</v>
      </c>
      <c r="J100" s="264">
        <v>2.0</v>
      </c>
      <c r="K100" s="264">
        <v>100.0</v>
      </c>
      <c r="L100" s="393">
        <f t="shared" si="3"/>
        <v>4</v>
      </c>
      <c r="M100" s="611">
        <f t="shared" si="4"/>
        <v>14</v>
      </c>
      <c r="N100" s="675">
        <f>Incentive!AH100</f>
        <v>1</v>
      </c>
      <c r="O100" s="454">
        <f t="shared" si="5"/>
        <v>15</v>
      </c>
      <c r="Q100" s="56"/>
      <c r="R100" s="56"/>
      <c r="S100" s="56"/>
      <c r="T100" s="56"/>
      <c r="U100" s="56"/>
      <c r="V100" s="56"/>
      <c r="W100" s="56"/>
      <c r="X100" s="223"/>
      <c r="Y100" s="223"/>
    </row>
    <row r="101" ht="15.75" customHeight="1">
      <c r="A101" s="20">
        <v>87.0</v>
      </c>
      <c r="B101" s="31" t="s">
        <v>285</v>
      </c>
      <c r="C101" s="361" t="s">
        <v>286</v>
      </c>
      <c r="D101" s="36" t="s">
        <v>287</v>
      </c>
      <c r="E101" s="264">
        <v>4.0</v>
      </c>
      <c r="F101" s="366">
        <f t="shared" si="1"/>
        <v>1.6</v>
      </c>
      <c r="G101" s="264">
        <v>15.0</v>
      </c>
      <c r="H101" s="366">
        <f t="shared" si="2"/>
        <v>6</v>
      </c>
      <c r="I101" s="264">
        <v>2.0</v>
      </c>
      <c r="J101" s="264">
        <v>2.0</v>
      </c>
      <c r="K101" s="264">
        <v>100.0</v>
      </c>
      <c r="L101" s="393">
        <f t="shared" si="3"/>
        <v>4</v>
      </c>
      <c r="M101" s="611">
        <f t="shared" si="4"/>
        <v>15.6</v>
      </c>
      <c r="N101" s="675">
        <f>Incentive!AH101</f>
        <v>1</v>
      </c>
      <c r="O101" s="454">
        <f t="shared" si="5"/>
        <v>16.6</v>
      </c>
      <c r="Q101" s="56"/>
      <c r="R101" s="56"/>
      <c r="S101" s="56"/>
      <c r="T101" s="56"/>
      <c r="U101" s="56"/>
      <c r="V101" s="56"/>
      <c r="W101" s="56"/>
      <c r="X101" s="223"/>
      <c r="Y101" s="223"/>
    </row>
    <row r="102" ht="15.75" customHeight="1">
      <c r="A102" s="48">
        <v>88.0</v>
      </c>
      <c r="B102" s="31" t="s">
        <v>288</v>
      </c>
      <c r="C102" s="361" t="s">
        <v>289</v>
      </c>
      <c r="D102" s="36" t="s">
        <v>290</v>
      </c>
      <c r="E102" s="264">
        <v>6.0</v>
      </c>
      <c r="F102" s="366">
        <f t="shared" si="1"/>
        <v>2.4</v>
      </c>
      <c r="G102" s="264">
        <v>9.0</v>
      </c>
      <c r="H102" s="366">
        <f t="shared" si="2"/>
        <v>3.6</v>
      </c>
      <c r="I102" s="264">
        <v>2.0</v>
      </c>
      <c r="J102" s="264">
        <v>2.0</v>
      </c>
      <c r="K102" s="264">
        <v>100.0</v>
      </c>
      <c r="L102" s="393">
        <f t="shared" si="3"/>
        <v>4</v>
      </c>
      <c r="M102" s="611">
        <f t="shared" si="4"/>
        <v>14</v>
      </c>
      <c r="N102" s="675" t="str">
        <f>Incentive!AH102</f>
        <v/>
      </c>
      <c r="O102" s="454">
        <f t="shared" si="5"/>
        <v>14</v>
      </c>
      <c r="Q102" s="56"/>
      <c r="R102" s="56"/>
      <c r="S102" s="56"/>
      <c r="T102" s="56"/>
      <c r="U102" s="56"/>
      <c r="V102" s="56"/>
      <c r="W102" s="56"/>
      <c r="X102" s="223"/>
      <c r="Y102" s="223"/>
    </row>
    <row r="103" ht="15.75" customHeight="1">
      <c r="A103" s="20">
        <v>89.0</v>
      </c>
      <c r="B103" s="31" t="s">
        <v>291</v>
      </c>
      <c r="C103" s="361" t="s">
        <v>292</v>
      </c>
      <c r="D103" s="36" t="s">
        <v>293</v>
      </c>
      <c r="E103" s="264">
        <v>0.0</v>
      </c>
      <c r="F103" s="366">
        <f t="shared" si="1"/>
        <v>0</v>
      </c>
      <c r="G103" s="264">
        <v>0.0</v>
      </c>
      <c r="H103" s="366">
        <f t="shared" si="2"/>
        <v>0</v>
      </c>
      <c r="I103" s="264">
        <v>2.0</v>
      </c>
      <c r="J103" s="264">
        <v>2.0</v>
      </c>
      <c r="K103" s="264">
        <v>96.0</v>
      </c>
      <c r="L103" s="393">
        <f t="shared" si="3"/>
        <v>4</v>
      </c>
      <c r="M103" s="611">
        <f t="shared" si="4"/>
        <v>8</v>
      </c>
      <c r="N103" s="675" t="str">
        <f>Incentive!AH103</f>
        <v/>
      </c>
      <c r="O103" s="454">
        <f t="shared" si="5"/>
        <v>8</v>
      </c>
      <c r="Q103" s="56"/>
      <c r="R103" s="56"/>
      <c r="S103" s="56"/>
      <c r="T103" s="56"/>
      <c r="U103" s="56"/>
      <c r="V103" s="56"/>
      <c r="W103" s="56"/>
      <c r="X103" s="223"/>
      <c r="Y103" s="223"/>
    </row>
    <row r="104" ht="15.75" customHeight="1">
      <c r="A104" s="48">
        <v>90.0</v>
      </c>
      <c r="B104" s="31" t="s">
        <v>294</v>
      </c>
      <c r="C104" s="361" t="s">
        <v>295</v>
      </c>
      <c r="D104" s="36" t="s">
        <v>296</v>
      </c>
      <c r="E104" s="264">
        <v>9.0</v>
      </c>
      <c r="F104" s="366">
        <f t="shared" si="1"/>
        <v>3.6</v>
      </c>
      <c r="G104" s="264">
        <v>9.0</v>
      </c>
      <c r="H104" s="366">
        <f t="shared" si="2"/>
        <v>3.6</v>
      </c>
      <c r="I104" s="264">
        <v>2.0</v>
      </c>
      <c r="J104" s="264">
        <v>2.0</v>
      </c>
      <c r="K104" s="264">
        <v>100.0</v>
      </c>
      <c r="L104" s="393">
        <f t="shared" si="3"/>
        <v>4</v>
      </c>
      <c r="M104" s="611">
        <f t="shared" si="4"/>
        <v>15.2</v>
      </c>
      <c r="N104" s="675">
        <f>Incentive!AH104</f>
        <v>1</v>
      </c>
      <c r="O104" s="454">
        <f t="shared" si="5"/>
        <v>16.2</v>
      </c>
      <c r="Q104" s="56"/>
      <c r="R104" s="56"/>
      <c r="S104" s="56"/>
      <c r="T104" s="56"/>
      <c r="U104" s="56"/>
      <c r="V104" s="56"/>
      <c r="W104" s="56"/>
      <c r="X104" s="223"/>
      <c r="Y104" s="223"/>
    </row>
    <row r="105" ht="15.75" customHeight="1">
      <c r="A105" s="20">
        <v>91.0</v>
      </c>
      <c r="B105" s="41" t="s">
        <v>297</v>
      </c>
      <c r="C105" s="42" t="s">
        <v>298</v>
      </c>
      <c r="D105" s="43" t="s">
        <v>299</v>
      </c>
      <c r="E105" s="49">
        <v>13.0</v>
      </c>
      <c r="F105" s="366">
        <f t="shared" si="1"/>
        <v>5.2</v>
      </c>
      <c r="G105" s="49">
        <v>12.0</v>
      </c>
      <c r="H105" s="366">
        <f t="shared" si="2"/>
        <v>4.8</v>
      </c>
      <c r="I105" s="398">
        <v>2.0</v>
      </c>
      <c r="J105" s="20">
        <v>2.0</v>
      </c>
      <c r="K105" s="218">
        <v>76.0</v>
      </c>
      <c r="L105" s="393">
        <f t="shared" si="3"/>
        <v>1</v>
      </c>
      <c r="M105" s="611">
        <f t="shared" si="4"/>
        <v>15</v>
      </c>
      <c r="N105" s="675">
        <f>Incentive!AH105</f>
        <v>2</v>
      </c>
      <c r="O105" s="454">
        <f t="shared" si="5"/>
        <v>17</v>
      </c>
      <c r="P105" s="56"/>
      <c r="Q105" s="56"/>
      <c r="R105" s="56"/>
      <c r="S105" s="56"/>
      <c r="T105" s="56"/>
      <c r="U105" s="56"/>
      <c r="V105" s="56"/>
      <c r="W105" s="56"/>
      <c r="X105" s="223"/>
      <c r="Y105" s="223"/>
    </row>
    <row r="106" ht="15.75" customHeight="1">
      <c r="A106" s="48">
        <v>92.0</v>
      </c>
      <c r="B106" s="41" t="s">
        <v>300</v>
      </c>
      <c r="C106" s="42" t="s">
        <v>301</v>
      </c>
      <c r="D106" s="43" t="s">
        <v>302</v>
      </c>
      <c r="E106" s="49">
        <v>14.0</v>
      </c>
      <c r="F106" s="366">
        <f t="shared" si="1"/>
        <v>5.6</v>
      </c>
      <c r="G106" s="49">
        <v>11.0</v>
      </c>
      <c r="H106" s="366">
        <f t="shared" si="2"/>
        <v>4.4</v>
      </c>
      <c r="I106" s="20">
        <v>2.0</v>
      </c>
      <c r="J106" s="20">
        <v>2.0</v>
      </c>
      <c r="K106" s="218">
        <v>78.0</v>
      </c>
      <c r="L106" s="393">
        <f t="shared" si="3"/>
        <v>1</v>
      </c>
      <c r="M106" s="611">
        <f t="shared" si="4"/>
        <v>15</v>
      </c>
      <c r="N106" s="675">
        <f>Incentive!AH106</f>
        <v>3</v>
      </c>
      <c r="O106" s="454">
        <f t="shared" si="5"/>
        <v>18</v>
      </c>
      <c r="P106" s="56"/>
      <c r="Q106" s="56"/>
      <c r="R106" s="56"/>
      <c r="S106" s="56"/>
      <c r="T106" s="56"/>
      <c r="U106" s="56"/>
      <c r="V106" s="56"/>
      <c r="W106" s="56"/>
      <c r="X106" s="223"/>
      <c r="Y106" s="223"/>
    </row>
    <row r="107" ht="15.75" customHeight="1">
      <c r="A107" s="20">
        <v>93.0</v>
      </c>
      <c r="B107" s="41" t="s">
        <v>303</v>
      </c>
      <c r="C107" s="42" t="s">
        <v>304</v>
      </c>
      <c r="D107" s="43" t="s">
        <v>305</v>
      </c>
      <c r="E107" s="49">
        <v>14.0</v>
      </c>
      <c r="F107" s="366">
        <f t="shared" si="1"/>
        <v>5.6</v>
      </c>
      <c r="G107" s="49">
        <v>11.0</v>
      </c>
      <c r="H107" s="366">
        <f t="shared" si="2"/>
        <v>4.4</v>
      </c>
      <c r="I107" s="398">
        <v>2.0</v>
      </c>
      <c r="J107" s="20">
        <v>2.0</v>
      </c>
      <c r="K107" s="218">
        <v>79.0</v>
      </c>
      <c r="L107" s="393">
        <f t="shared" si="3"/>
        <v>1</v>
      </c>
      <c r="M107" s="611">
        <f t="shared" si="4"/>
        <v>15</v>
      </c>
      <c r="N107" s="675">
        <f>Incentive!AH107</f>
        <v>1</v>
      </c>
      <c r="O107" s="454">
        <f t="shared" si="5"/>
        <v>16</v>
      </c>
      <c r="P107" s="56"/>
      <c r="Q107" s="56"/>
      <c r="R107" s="56"/>
      <c r="S107" s="56"/>
      <c r="T107" s="56"/>
      <c r="U107" s="56"/>
      <c r="V107" s="56"/>
      <c r="W107" s="56"/>
      <c r="X107" s="223"/>
      <c r="Y107" s="223"/>
    </row>
    <row r="108" ht="15.75" customHeight="1">
      <c r="A108" s="48">
        <v>94.0</v>
      </c>
      <c r="B108" s="41" t="s">
        <v>306</v>
      </c>
      <c r="C108" s="42" t="s">
        <v>307</v>
      </c>
      <c r="D108" s="43" t="s">
        <v>308</v>
      </c>
      <c r="E108" s="49">
        <v>13.0</v>
      </c>
      <c r="F108" s="366">
        <f t="shared" si="1"/>
        <v>5.2</v>
      </c>
      <c r="G108" s="49">
        <v>14.0</v>
      </c>
      <c r="H108" s="366">
        <f t="shared" si="2"/>
        <v>5.6</v>
      </c>
      <c r="I108" s="398">
        <v>2.0</v>
      </c>
      <c r="J108" s="20">
        <v>2.0</v>
      </c>
      <c r="K108" s="218">
        <v>100.0</v>
      </c>
      <c r="L108" s="393">
        <f t="shared" si="3"/>
        <v>4</v>
      </c>
      <c r="M108" s="611">
        <f t="shared" si="4"/>
        <v>18.8</v>
      </c>
      <c r="N108" s="675">
        <f>Incentive!AH108</f>
        <v>5</v>
      </c>
      <c r="O108" s="454">
        <f t="shared" si="5"/>
        <v>23.8</v>
      </c>
      <c r="P108" s="56"/>
      <c r="Q108" s="56"/>
      <c r="R108" s="56"/>
      <c r="S108" s="56"/>
      <c r="T108" s="56"/>
      <c r="U108" s="56"/>
      <c r="V108" s="56"/>
      <c r="W108" s="56"/>
      <c r="X108" s="223"/>
      <c r="Y108" s="223"/>
    </row>
    <row r="109" ht="15.75" customHeight="1">
      <c r="A109" s="20">
        <v>95.0</v>
      </c>
      <c r="B109" s="41" t="s">
        <v>309</v>
      </c>
      <c r="C109" s="42" t="s">
        <v>310</v>
      </c>
      <c r="D109" s="43" t="s">
        <v>311</v>
      </c>
      <c r="E109" s="49">
        <v>13.0</v>
      </c>
      <c r="F109" s="366">
        <f t="shared" si="1"/>
        <v>5.2</v>
      </c>
      <c r="G109" s="49">
        <v>12.0</v>
      </c>
      <c r="H109" s="366">
        <f t="shared" si="2"/>
        <v>4.8</v>
      </c>
      <c r="I109" s="20">
        <v>2.0</v>
      </c>
      <c r="J109" s="20">
        <v>2.0</v>
      </c>
      <c r="K109" s="218">
        <v>78.0</v>
      </c>
      <c r="L109" s="393">
        <f t="shared" si="3"/>
        <v>1</v>
      </c>
      <c r="M109" s="611">
        <f t="shared" si="4"/>
        <v>15</v>
      </c>
      <c r="N109" s="675" t="str">
        <f>Incentive!AH109</f>
        <v/>
      </c>
      <c r="O109" s="454">
        <f t="shared" si="5"/>
        <v>15</v>
      </c>
      <c r="P109" s="56"/>
      <c r="Q109" s="56"/>
      <c r="R109" s="56"/>
      <c r="S109" s="56"/>
      <c r="T109" s="56"/>
      <c r="U109" s="56"/>
      <c r="V109" s="56"/>
      <c r="W109" s="56"/>
      <c r="X109" s="223"/>
      <c r="Y109" s="223"/>
    </row>
    <row r="110" ht="15.75" customHeight="1">
      <c r="A110" s="48">
        <v>96.0</v>
      </c>
      <c r="B110" s="41" t="s">
        <v>312</v>
      </c>
      <c r="C110" s="42" t="s">
        <v>313</v>
      </c>
      <c r="D110" s="43" t="s">
        <v>314</v>
      </c>
      <c r="E110" s="49">
        <v>15.0</v>
      </c>
      <c r="F110" s="366">
        <f t="shared" si="1"/>
        <v>6</v>
      </c>
      <c r="G110" s="49">
        <v>12.0</v>
      </c>
      <c r="H110" s="366">
        <f t="shared" si="2"/>
        <v>4.8</v>
      </c>
      <c r="I110" s="20">
        <v>2.0</v>
      </c>
      <c r="J110" s="20">
        <v>2.0</v>
      </c>
      <c r="K110" s="218">
        <v>100.0</v>
      </c>
      <c r="L110" s="393">
        <f t="shared" si="3"/>
        <v>4</v>
      </c>
      <c r="M110" s="611">
        <f t="shared" si="4"/>
        <v>18.8</v>
      </c>
      <c r="N110" s="675">
        <f>Incentive!AH110</f>
        <v>2</v>
      </c>
      <c r="O110" s="454">
        <f t="shared" si="5"/>
        <v>20.8</v>
      </c>
      <c r="P110" s="56"/>
      <c r="Q110" s="56"/>
      <c r="R110" s="56"/>
      <c r="S110" s="56"/>
      <c r="T110" s="56"/>
      <c r="U110" s="56"/>
      <c r="V110" s="56"/>
      <c r="W110" s="56"/>
      <c r="X110" s="223"/>
      <c r="Y110" s="223"/>
    </row>
    <row r="111" ht="15.75" customHeight="1">
      <c r="A111" s="20">
        <v>97.0</v>
      </c>
      <c r="B111" s="41" t="s">
        <v>315</v>
      </c>
      <c r="C111" s="42" t="s">
        <v>316</v>
      </c>
      <c r="D111" s="43" t="s">
        <v>317</v>
      </c>
      <c r="E111" s="630">
        <v>13.0</v>
      </c>
      <c r="F111" s="366">
        <f t="shared" si="1"/>
        <v>5.2</v>
      </c>
      <c r="G111" s="49">
        <v>11.0</v>
      </c>
      <c r="H111" s="366">
        <f t="shared" si="2"/>
        <v>4.4</v>
      </c>
      <c r="I111" s="398">
        <v>2.0</v>
      </c>
      <c r="J111" s="20">
        <v>2.0</v>
      </c>
      <c r="K111" s="218">
        <v>79.0</v>
      </c>
      <c r="L111" s="393">
        <f t="shared" si="3"/>
        <v>1</v>
      </c>
      <c r="M111" s="611">
        <f t="shared" si="4"/>
        <v>14.6</v>
      </c>
      <c r="N111" s="675" t="str">
        <f>Incentive!AH111</f>
        <v/>
      </c>
      <c r="O111" s="454">
        <f t="shared" si="5"/>
        <v>14.6</v>
      </c>
      <c r="P111" s="56"/>
      <c r="Q111" s="56"/>
      <c r="R111" s="56"/>
      <c r="S111" s="56"/>
      <c r="T111" s="56"/>
      <c r="U111" s="56"/>
      <c r="V111" s="56"/>
      <c r="W111" s="56"/>
      <c r="X111" s="223"/>
      <c r="Y111" s="223"/>
    </row>
    <row r="112" ht="15.75" customHeight="1">
      <c r="A112" s="48">
        <v>98.0</v>
      </c>
      <c r="B112" s="41" t="s">
        <v>318</v>
      </c>
      <c r="C112" s="42" t="s">
        <v>319</v>
      </c>
      <c r="D112" s="43" t="s">
        <v>320</v>
      </c>
      <c r="E112" s="630">
        <v>12.0</v>
      </c>
      <c r="F112" s="366">
        <f t="shared" si="1"/>
        <v>4.8</v>
      </c>
      <c r="G112" s="49">
        <v>10.0</v>
      </c>
      <c r="H112" s="366">
        <f t="shared" si="2"/>
        <v>4</v>
      </c>
      <c r="I112" s="398">
        <v>2.0</v>
      </c>
      <c r="J112" s="20">
        <v>2.0</v>
      </c>
      <c r="K112" s="218">
        <v>77.0</v>
      </c>
      <c r="L112" s="393">
        <f t="shared" si="3"/>
        <v>1</v>
      </c>
      <c r="M112" s="611">
        <f t="shared" si="4"/>
        <v>13.8</v>
      </c>
      <c r="N112" s="675">
        <f>Incentive!AH112</f>
        <v>4</v>
      </c>
      <c r="O112" s="454">
        <f t="shared" si="5"/>
        <v>17.8</v>
      </c>
      <c r="P112" s="56"/>
      <c r="Q112" s="56"/>
      <c r="R112" s="56"/>
      <c r="S112" s="56"/>
      <c r="T112" s="56"/>
      <c r="U112" s="56"/>
      <c r="V112" s="56"/>
      <c r="W112" s="56"/>
      <c r="X112" s="223"/>
      <c r="Y112" s="223"/>
    </row>
    <row r="113" ht="15.75" customHeight="1">
      <c r="A113" s="224">
        <v>99.0</v>
      </c>
      <c r="B113" s="680" t="s">
        <v>321</v>
      </c>
      <c r="C113" s="681" t="s">
        <v>322</v>
      </c>
      <c r="D113" s="682" t="s">
        <v>323</v>
      </c>
      <c r="E113" s="683"/>
      <c r="F113" s="684">
        <f t="shared" si="1"/>
        <v>0</v>
      </c>
      <c r="G113" s="560"/>
      <c r="H113" s="684">
        <f t="shared" si="2"/>
        <v>0</v>
      </c>
      <c r="I113" s="224"/>
      <c r="J113" s="224"/>
      <c r="K113" s="229">
        <v>0.0</v>
      </c>
      <c r="L113" s="393">
        <f t="shared" si="3"/>
        <v>0</v>
      </c>
      <c r="M113" s="611">
        <f t="shared" si="4"/>
        <v>0</v>
      </c>
      <c r="N113" s="675" t="str">
        <f>Incentive!AH113</f>
        <v/>
      </c>
      <c r="O113" s="454">
        <f t="shared" si="5"/>
        <v>0</v>
      </c>
      <c r="P113" s="685"/>
      <c r="Q113" s="685"/>
      <c r="R113" s="685"/>
      <c r="S113" s="685"/>
      <c r="T113" s="685"/>
      <c r="U113" s="685"/>
      <c r="V113" s="685"/>
      <c r="W113" s="685"/>
      <c r="X113" s="234"/>
      <c r="Y113" s="234"/>
    </row>
    <row r="114" ht="15.75" customHeight="1">
      <c r="A114" s="48">
        <v>100.0</v>
      </c>
      <c r="B114" s="41" t="s">
        <v>324</v>
      </c>
      <c r="C114" s="42" t="s">
        <v>325</v>
      </c>
      <c r="D114" s="43" t="s">
        <v>326</v>
      </c>
      <c r="E114" s="49">
        <v>14.0</v>
      </c>
      <c r="F114" s="366">
        <f t="shared" si="1"/>
        <v>5.6</v>
      </c>
      <c r="G114" s="49">
        <v>13.0</v>
      </c>
      <c r="H114" s="366">
        <f t="shared" si="2"/>
        <v>5.2</v>
      </c>
      <c r="I114" s="20">
        <v>2.0</v>
      </c>
      <c r="J114" s="20">
        <v>2.0</v>
      </c>
      <c r="K114" s="218">
        <v>76.0</v>
      </c>
      <c r="L114" s="393">
        <f t="shared" si="3"/>
        <v>1</v>
      </c>
      <c r="M114" s="611">
        <f t="shared" si="4"/>
        <v>15.8</v>
      </c>
      <c r="N114" s="675">
        <f>Incentive!AH114</f>
        <v>3</v>
      </c>
      <c r="O114" s="454">
        <f t="shared" si="5"/>
        <v>18.8</v>
      </c>
      <c r="P114" s="56"/>
      <c r="Q114" s="56"/>
      <c r="R114" s="56"/>
      <c r="S114" s="56"/>
      <c r="T114" s="56"/>
      <c r="U114" s="56"/>
      <c r="V114" s="56"/>
      <c r="W114" s="56"/>
      <c r="X114" s="223"/>
      <c r="Y114" s="223"/>
    </row>
    <row r="115" ht="15.75" customHeight="1">
      <c r="A115" s="20">
        <v>101.0</v>
      </c>
      <c r="B115" s="41" t="s">
        <v>327</v>
      </c>
      <c r="C115" s="42" t="s">
        <v>328</v>
      </c>
      <c r="D115" s="43" t="s">
        <v>329</v>
      </c>
      <c r="E115" s="49">
        <v>12.0</v>
      </c>
      <c r="F115" s="366">
        <f t="shared" si="1"/>
        <v>4.8</v>
      </c>
      <c r="G115" s="49">
        <v>10.0</v>
      </c>
      <c r="H115" s="366">
        <f t="shared" si="2"/>
        <v>4</v>
      </c>
      <c r="I115" s="398">
        <v>2.0</v>
      </c>
      <c r="J115" s="20">
        <v>2.0</v>
      </c>
      <c r="K115" s="218">
        <v>100.0</v>
      </c>
      <c r="L115" s="393">
        <f t="shared" si="3"/>
        <v>4</v>
      </c>
      <c r="M115" s="611">
        <f t="shared" si="4"/>
        <v>16.8</v>
      </c>
      <c r="N115" s="675">
        <f>Incentive!AH115</f>
        <v>3</v>
      </c>
      <c r="O115" s="454">
        <f t="shared" si="5"/>
        <v>19.8</v>
      </c>
      <c r="P115" s="56"/>
      <c r="Q115" s="56"/>
      <c r="R115" s="56"/>
      <c r="S115" s="56"/>
      <c r="T115" s="56"/>
      <c r="U115" s="56"/>
      <c r="V115" s="56"/>
      <c r="W115" s="56"/>
      <c r="X115" s="223"/>
      <c r="Y115" s="223"/>
    </row>
    <row r="116" ht="15.75" customHeight="1">
      <c r="A116" s="48">
        <v>102.0</v>
      </c>
      <c r="B116" s="41" t="s">
        <v>330</v>
      </c>
      <c r="C116" s="42" t="s">
        <v>331</v>
      </c>
      <c r="D116" s="43" t="s">
        <v>332</v>
      </c>
      <c r="E116" s="49">
        <v>9.0</v>
      </c>
      <c r="F116" s="366">
        <f t="shared" si="1"/>
        <v>3.6</v>
      </c>
      <c r="G116" s="49">
        <v>9.0</v>
      </c>
      <c r="H116" s="366">
        <f t="shared" si="2"/>
        <v>3.6</v>
      </c>
      <c r="I116" s="398">
        <v>2.0</v>
      </c>
      <c r="J116" s="20">
        <v>2.0</v>
      </c>
      <c r="K116" s="218">
        <v>78.0</v>
      </c>
      <c r="L116" s="393">
        <f t="shared" si="3"/>
        <v>1</v>
      </c>
      <c r="M116" s="611">
        <f t="shared" si="4"/>
        <v>12.2</v>
      </c>
      <c r="N116" s="675">
        <f>Incentive!AH116</f>
        <v>1</v>
      </c>
      <c r="O116" s="454">
        <f t="shared" si="5"/>
        <v>13.2</v>
      </c>
      <c r="P116" s="56"/>
      <c r="Q116" s="56"/>
      <c r="R116" s="56"/>
      <c r="S116" s="56"/>
      <c r="T116" s="56"/>
      <c r="U116" s="56"/>
      <c r="V116" s="56"/>
      <c r="W116" s="56"/>
      <c r="X116" s="223"/>
      <c r="Y116" s="223"/>
    </row>
    <row r="117" ht="15.75" customHeight="1">
      <c r="A117" s="20">
        <v>103.0</v>
      </c>
      <c r="B117" s="41" t="s">
        <v>333</v>
      </c>
      <c r="C117" s="42" t="s">
        <v>334</v>
      </c>
      <c r="D117" s="43" t="s">
        <v>335</v>
      </c>
      <c r="E117" s="49">
        <v>11.0</v>
      </c>
      <c r="F117" s="366">
        <f t="shared" si="1"/>
        <v>4.4</v>
      </c>
      <c r="G117" s="49">
        <v>12.0</v>
      </c>
      <c r="H117" s="366">
        <f t="shared" si="2"/>
        <v>4.8</v>
      </c>
      <c r="I117" s="20">
        <v>2.0</v>
      </c>
      <c r="J117" s="20">
        <v>2.0</v>
      </c>
      <c r="K117" s="218">
        <v>79.0</v>
      </c>
      <c r="L117" s="393">
        <f t="shared" si="3"/>
        <v>1</v>
      </c>
      <c r="M117" s="611">
        <f t="shared" si="4"/>
        <v>14.2</v>
      </c>
      <c r="N117" s="675">
        <f>Incentive!AH117</f>
        <v>1</v>
      </c>
      <c r="O117" s="454">
        <f t="shared" si="5"/>
        <v>15.2</v>
      </c>
      <c r="P117" s="56"/>
      <c r="Q117" s="56"/>
      <c r="R117" s="56"/>
      <c r="S117" s="56"/>
      <c r="T117" s="56"/>
      <c r="U117" s="56"/>
      <c r="V117" s="56"/>
      <c r="W117" s="56"/>
      <c r="X117" s="223"/>
      <c r="Y117" s="223"/>
    </row>
    <row r="118" ht="15.75" customHeight="1">
      <c r="A118" s="48">
        <v>104.0</v>
      </c>
      <c r="B118" s="41" t="s">
        <v>336</v>
      </c>
      <c r="C118" s="42" t="s">
        <v>337</v>
      </c>
      <c r="D118" s="43" t="s">
        <v>338</v>
      </c>
      <c r="E118" s="49">
        <v>12.0</v>
      </c>
      <c r="F118" s="366">
        <f t="shared" si="1"/>
        <v>4.8</v>
      </c>
      <c r="G118" s="49">
        <v>10.0</v>
      </c>
      <c r="H118" s="366">
        <f t="shared" si="2"/>
        <v>4</v>
      </c>
      <c r="I118" s="20">
        <v>2.0</v>
      </c>
      <c r="J118" s="20">
        <v>2.0</v>
      </c>
      <c r="K118" s="218">
        <v>77.0</v>
      </c>
      <c r="L118" s="393">
        <f t="shared" si="3"/>
        <v>1</v>
      </c>
      <c r="M118" s="611">
        <f t="shared" si="4"/>
        <v>13.8</v>
      </c>
      <c r="N118" s="675">
        <f>Incentive!AH118</f>
        <v>2</v>
      </c>
      <c r="O118" s="454">
        <f t="shared" si="5"/>
        <v>15.8</v>
      </c>
      <c r="P118" s="56"/>
      <c r="Q118" s="56"/>
      <c r="R118" s="56"/>
      <c r="S118" s="56"/>
      <c r="T118" s="56"/>
      <c r="U118" s="56"/>
      <c r="V118" s="56"/>
      <c r="W118" s="56"/>
      <c r="X118" s="223"/>
      <c r="Y118" s="223"/>
    </row>
    <row r="119" ht="15.75" customHeight="1">
      <c r="A119" s="20">
        <v>105.0</v>
      </c>
      <c r="B119" s="41" t="s">
        <v>339</v>
      </c>
      <c r="C119" s="42" t="s">
        <v>340</v>
      </c>
      <c r="D119" s="43" t="s">
        <v>341</v>
      </c>
      <c r="E119" s="49">
        <v>9.0</v>
      </c>
      <c r="F119" s="366">
        <f t="shared" si="1"/>
        <v>3.6</v>
      </c>
      <c r="G119" s="49">
        <v>9.0</v>
      </c>
      <c r="H119" s="366">
        <f t="shared" si="2"/>
        <v>3.6</v>
      </c>
      <c r="I119" s="398">
        <v>2.0</v>
      </c>
      <c r="J119" s="20">
        <v>2.0</v>
      </c>
      <c r="K119" s="218">
        <v>79.0</v>
      </c>
      <c r="L119" s="393">
        <f t="shared" si="3"/>
        <v>1</v>
      </c>
      <c r="M119" s="611">
        <f t="shared" si="4"/>
        <v>12.2</v>
      </c>
      <c r="N119" s="675">
        <f>Incentive!AH119</f>
        <v>4</v>
      </c>
      <c r="O119" s="454">
        <f t="shared" si="5"/>
        <v>16.2</v>
      </c>
      <c r="P119" s="56"/>
      <c r="Q119" s="56"/>
      <c r="R119" s="56"/>
      <c r="S119" s="56"/>
      <c r="T119" s="56"/>
      <c r="U119" s="56"/>
      <c r="V119" s="56"/>
      <c r="W119" s="56"/>
      <c r="X119" s="223"/>
      <c r="Y119" s="223"/>
    </row>
    <row r="120" ht="15.75" customHeight="1">
      <c r="A120" s="48">
        <v>106.0</v>
      </c>
      <c r="B120" s="41" t="s">
        <v>342</v>
      </c>
      <c r="C120" s="42" t="s">
        <v>343</v>
      </c>
      <c r="D120" s="43" t="s">
        <v>344</v>
      </c>
      <c r="E120" s="49">
        <v>1.0</v>
      </c>
      <c r="F120" s="366">
        <f t="shared" si="1"/>
        <v>0.4</v>
      </c>
      <c r="G120" s="49">
        <v>13.0</v>
      </c>
      <c r="H120" s="366">
        <f t="shared" si="2"/>
        <v>5.2</v>
      </c>
      <c r="I120" s="398">
        <v>2.0</v>
      </c>
      <c r="J120" s="20">
        <v>2.0</v>
      </c>
      <c r="K120" s="218">
        <v>77.0</v>
      </c>
      <c r="L120" s="393">
        <f t="shared" si="3"/>
        <v>1</v>
      </c>
      <c r="M120" s="611">
        <f t="shared" si="4"/>
        <v>10.6</v>
      </c>
      <c r="N120" s="675">
        <f>Incentive!AH120</f>
        <v>5</v>
      </c>
      <c r="O120" s="454">
        <f t="shared" si="5"/>
        <v>15.6</v>
      </c>
      <c r="P120" s="56"/>
      <c r="Q120" s="56"/>
      <c r="R120" s="56"/>
      <c r="S120" s="56"/>
      <c r="T120" s="56"/>
      <c r="U120" s="56"/>
      <c r="V120" s="56"/>
      <c r="W120" s="56"/>
      <c r="X120" s="223"/>
      <c r="Y120" s="223"/>
    </row>
    <row r="121" ht="15.75" customHeight="1">
      <c r="A121" s="20">
        <v>107.0</v>
      </c>
      <c r="B121" s="41" t="s">
        <v>345</v>
      </c>
      <c r="C121" s="42" t="s">
        <v>346</v>
      </c>
      <c r="D121" s="43" t="s">
        <v>347</v>
      </c>
      <c r="E121" s="49">
        <v>15.0</v>
      </c>
      <c r="F121" s="366">
        <f t="shared" si="1"/>
        <v>6</v>
      </c>
      <c r="G121" s="49">
        <v>13.0</v>
      </c>
      <c r="H121" s="366">
        <f t="shared" si="2"/>
        <v>5.2</v>
      </c>
      <c r="I121" s="20">
        <v>2.0</v>
      </c>
      <c r="J121" s="20">
        <v>2.0</v>
      </c>
      <c r="K121" s="218">
        <v>78.0</v>
      </c>
      <c r="L121" s="393">
        <f t="shared" si="3"/>
        <v>1</v>
      </c>
      <c r="M121" s="611">
        <f t="shared" si="4"/>
        <v>16.2</v>
      </c>
      <c r="N121" s="675">
        <f>Incentive!AH121</f>
        <v>4</v>
      </c>
      <c r="O121" s="454">
        <f t="shared" si="5"/>
        <v>20.2</v>
      </c>
      <c r="P121" s="56"/>
      <c r="Q121" s="56"/>
      <c r="R121" s="56"/>
      <c r="S121" s="56"/>
      <c r="T121" s="56"/>
      <c r="U121" s="56"/>
      <c r="V121" s="56"/>
      <c r="W121" s="56"/>
      <c r="X121" s="223"/>
      <c r="Y121" s="223"/>
    </row>
    <row r="122" ht="15.75" customHeight="1">
      <c r="A122" s="48">
        <v>108.0</v>
      </c>
      <c r="B122" s="41" t="s">
        <v>348</v>
      </c>
      <c r="C122" s="42" t="s">
        <v>349</v>
      </c>
      <c r="D122" s="43" t="s">
        <v>350</v>
      </c>
      <c r="E122" s="49">
        <v>12.0</v>
      </c>
      <c r="F122" s="366">
        <f t="shared" si="1"/>
        <v>4.8</v>
      </c>
      <c r="G122" s="49">
        <v>13.0</v>
      </c>
      <c r="H122" s="366">
        <f t="shared" si="2"/>
        <v>5.2</v>
      </c>
      <c r="I122" s="20">
        <v>2.0</v>
      </c>
      <c r="J122" s="20">
        <v>2.0</v>
      </c>
      <c r="K122" s="218">
        <v>77.0</v>
      </c>
      <c r="L122" s="393">
        <f t="shared" si="3"/>
        <v>1</v>
      </c>
      <c r="M122" s="611">
        <f t="shared" si="4"/>
        <v>15</v>
      </c>
      <c r="N122" s="675">
        <f>Incentive!AH122</f>
        <v>2</v>
      </c>
      <c r="O122" s="454">
        <f t="shared" si="5"/>
        <v>17</v>
      </c>
      <c r="P122" s="56"/>
      <c r="Q122" s="56"/>
      <c r="R122" s="56"/>
      <c r="S122" s="56"/>
      <c r="T122" s="56"/>
      <c r="U122" s="56"/>
      <c r="V122" s="56"/>
      <c r="W122" s="56"/>
      <c r="X122" s="223"/>
      <c r="Y122" s="223"/>
    </row>
    <row r="123" ht="15.75" customHeight="1">
      <c r="A123" s="20">
        <v>109.0</v>
      </c>
      <c r="B123" s="41" t="s">
        <v>351</v>
      </c>
      <c r="C123" s="42" t="s">
        <v>352</v>
      </c>
      <c r="D123" s="43" t="s">
        <v>353</v>
      </c>
      <c r="E123" s="49">
        <v>14.0</v>
      </c>
      <c r="F123" s="366">
        <f t="shared" si="1"/>
        <v>5.6</v>
      </c>
      <c r="G123" s="49">
        <v>9.0</v>
      </c>
      <c r="H123" s="366">
        <f t="shared" si="2"/>
        <v>3.6</v>
      </c>
      <c r="I123" s="398">
        <v>2.0</v>
      </c>
      <c r="J123" s="20">
        <v>2.0</v>
      </c>
      <c r="K123" s="218">
        <v>76.0</v>
      </c>
      <c r="L123" s="393">
        <f t="shared" si="3"/>
        <v>1</v>
      </c>
      <c r="M123" s="611">
        <f t="shared" si="4"/>
        <v>14.2</v>
      </c>
      <c r="N123" s="675">
        <f>Incentive!AH123</f>
        <v>2</v>
      </c>
      <c r="O123" s="454">
        <f t="shared" si="5"/>
        <v>16.2</v>
      </c>
      <c r="P123" s="56"/>
      <c r="Q123" s="56"/>
      <c r="R123" s="56"/>
      <c r="S123" s="56"/>
      <c r="T123" s="56"/>
      <c r="U123" s="56"/>
      <c r="V123" s="56"/>
      <c r="W123" s="56"/>
      <c r="X123" s="223"/>
      <c r="Y123" s="223"/>
    </row>
    <row r="124" ht="15.75" customHeight="1">
      <c r="A124" s="48">
        <v>110.0</v>
      </c>
      <c r="B124" s="41" t="s">
        <v>354</v>
      </c>
      <c r="C124" s="42" t="s">
        <v>355</v>
      </c>
      <c r="D124" s="43" t="s">
        <v>356</v>
      </c>
      <c r="E124" s="49">
        <v>9.0</v>
      </c>
      <c r="F124" s="366">
        <f t="shared" si="1"/>
        <v>3.6</v>
      </c>
      <c r="G124" s="49">
        <v>10.0</v>
      </c>
      <c r="H124" s="366">
        <f t="shared" si="2"/>
        <v>4</v>
      </c>
      <c r="I124" s="398">
        <v>2.0</v>
      </c>
      <c r="J124" s="20">
        <v>2.0</v>
      </c>
      <c r="K124" s="218">
        <v>79.0</v>
      </c>
      <c r="L124" s="393">
        <f t="shared" si="3"/>
        <v>1</v>
      </c>
      <c r="M124" s="611">
        <f t="shared" si="4"/>
        <v>12.6</v>
      </c>
      <c r="N124" s="675">
        <f>Incentive!AH124</f>
        <v>3</v>
      </c>
      <c r="O124" s="454">
        <f t="shared" si="5"/>
        <v>15.6</v>
      </c>
      <c r="P124" s="56"/>
      <c r="Q124" s="56"/>
      <c r="R124" s="56"/>
      <c r="S124" s="56"/>
      <c r="T124" s="56"/>
      <c r="U124" s="56"/>
      <c r="V124" s="56"/>
      <c r="W124" s="56"/>
      <c r="X124" s="223"/>
      <c r="Y124" s="223"/>
    </row>
    <row r="125" ht="15.75" customHeight="1">
      <c r="A125" s="20">
        <v>111.0</v>
      </c>
      <c r="B125" s="41" t="s">
        <v>357</v>
      </c>
      <c r="C125" s="42" t="s">
        <v>358</v>
      </c>
      <c r="D125" s="43" t="s">
        <v>359</v>
      </c>
      <c r="E125" s="49">
        <v>11.0</v>
      </c>
      <c r="F125" s="366">
        <f t="shared" si="1"/>
        <v>4.4</v>
      </c>
      <c r="G125" s="49">
        <v>11.0</v>
      </c>
      <c r="H125" s="366">
        <f t="shared" si="2"/>
        <v>4.4</v>
      </c>
      <c r="I125" s="398">
        <v>2.0</v>
      </c>
      <c r="J125" s="20">
        <v>2.0</v>
      </c>
      <c r="K125" s="218">
        <v>78.0</v>
      </c>
      <c r="L125" s="393">
        <f t="shared" si="3"/>
        <v>1</v>
      </c>
      <c r="M125" s="611">
        <f t="shared" si="4"/>
        <v>13.8</v>
      </c>
      <c r="N125" s="675">
        <f>Incentive!AH125</f>
        <v>3</v>
      </c>
      <c r="O125" s="454">
        <f t="shared" si="5"/>
        <v>16.8</v>
      </c>
      <c r="P125" s="56"/>
      <c r="Q125" s="56"/>
      <c r="R125" s="56"/>
      <c r="S125" s="56"/>
      <c r="T125" s="56"/>
      <c r="U125" s="56"/>
      <c r="V125" s="56"/>
      <c r="W125" s="56"/>
      <c r="X125" s="223"/>
      <c r="Y125" s="223"/>
    </row>
    <row r="126" ht="15.75" customHeight="1">
      <c r="A126" s="48">
        <v>112.0</v>
      </c>
      <c r="B126" s="41" t="s">
        <v>360</v>
      </c>
      <c r="C126" s="42" t="s">
        <v>361</v>
      </c>
      <c r="D126" s="43" t="s">
        <v>362</v>
      </c>
      <c r="E126" s="49">
        <v>11.0</v>
      </c>
      <c r="F126" s="366">
        <f t="shared" si="1"/>
        <v>4.4</v>
      </c>
      <c r="G126" s="49">
        <v>12.0</v>
      </c>
      <c r="H126" s="366">
        <f t="shared" si="2"/>
        <v>4.8</v>
      </c>
      <c r="I126" s="398">
        <v>2.0</v>
      </c>
      <c r="J126" s="20">
        <v>2.0</v>
      </c>
      <c r="K126" s="218">
        <v>77.0</v>
      </c>
      <c r="L126" s="393">
        <f t="shared" si="3"/>
        <v>1</v>
      </c>
      <c r="M126" s="611">
        <f t="shared" si="4"/>
        <v>14.2</v>
      </c>
      <c r="N126" s="675">
        <f>Incentive!AH126</f>
        <v>1</v>
      </c>
      <c r="O126" s="454">
        <f t="shared" si="5"/>
        <v>15.2</v>
      </c>
      <c r="P126" s="56"/>
      <c r="Q126" s="56"/>
      <c r="R126" s="56"/>
      <c r="S126" s="56"/>
      <c r="T126" s="56"/>
      <c r="U126" s="56"/>
      <c r="V126" s="56"/>
      <c r="W126" s="56"/>
      <c r="X126" s="223"/>
      <c r="Y126" s="223"/>
    </row>
    <row r="127" ht="15.75" customHeight="1">
      <c r="A127" s="20">
        <v>113.0</v>
      </c>
      <c r="B127" s="41" t="s">
        <v>363</v>
      </c>
      <c r="C127" s="42" t="s">
        <v>364</v>
      </c>
      <c r="D127" s="43" t="s">
        <v>365</v>
      </c>
      <c r="E127" s="49">
        <v>14.0</v>
      </c>
      <c r="F127" s="366">
        <f t="shared" si="1"/>
        <v>5.6</v>
      </c>
      <c r="G127" s="49">
        <v>10.0</v>
      </c>
      <c r="H127" s="366">
        <f t="shared" si="2"/>
        <v>4</v>
      </c>
      <c r="I127" s="398">
        <v>2.0</v>
      </c>
      <c r="J127" s="20">
        <v>2.0</v>
      </c>
      <c r="K127" s="218">
        <v>76.0</v>
      </c>
      <c r="L127" s="393">
        <f t="shared" si="3"/>
        <v>1</v>
      </c>
      <c r="M127" s="611">
        <f t="shared" si="4"/>
        <v>14.6</v>
      </c>
      <c r="N127" s="675">
        <f>Incentive!AH127</f>
        <v>4</v>
      </c>
      <c r="O127" s="454">
        <f t="shared" si="5"/>
        <v>18.6</v>
      </c>
      <c r="P127" s="56"/>
      <c r="Q127" s="56"/>
      <c r="R127" s="56"/>
      <c r="S127" s="56"/>
      <c r="T127" s="56"/>
      <c r="U127" s="56"/>
      <c r="V127" s="56"/>
      <c r="W127" s="56"/>
      <c r="X127" s="223"/>
      <c r="Y127" s="223"/>
    </row>
    <row r="128" ht="15.75" customHeight="1">
      <c r="A128" s="48">
        <v>114.0</v>
      </c>
      <c r="B128" s="41" t="s">
        <v>366</v>
      </c>
      <c r="C128" s="42" t="s">
        <v>367</v>
      </c>
      <c r="D128" s="43" t="s">
        <v>368</v>
      </c>
      <c r="E128" s="49">
        <v>11.0</v>
      </c>
      <c r="F128" s="366">
        <f t="shared" si="1"/>
        <v>4.4</v>
      </c>
      <c r="G128" s="49">
        <v>10.0</v>
      </c>
      <c r="H128" s="366">
        <f t="shared" si="2"/>
        <v>4</v>
      </c>
      <c r="I128" s="20">
        <v>2.0</v>
      </c>
      <c r="J128" s="20">
        <v>2.0</v>
      </c>
      <c r="K128" s="218">
        <v>100.0</v>
      </c>
      <c r="L128" s="393">
        <f t="shared" si="3"/>
        <v>4</v>
      </c>
      <c r="M128" s="611">
        <f t="shared" si="4"/>
        <v>16.4</v>
      </c>
      <c r="N128" s="675">
        <f>Incentive!AH128</f>
        <v>3</v>
      </c>
      <c r="O128" s="454">
        <f t="shared" si="5"/>
        <v>19.4</v>
      </c>
      <c r="P128" s="56"/>
      <c r="Q128" s="56"/>
      <c r="R128" s="56"/>
      <c r="S128" s="56"/>
      <c r="T128" s="56"/>
      <c r="U128" s="56"/>
      <c r="V128" s="56"/>
      <c r="W128" s="56"/>
      <c r="X128" s="223"/>
      <c r="Y128" s="223"/>
    </row>
    <row r="129" ht="15.75" customHeight="1">
      <c r="A129" s="20">
        <v>115.0</v>
      </c>
      <c r="B129" s="41" t="s">
        <v>369</v>
      </c>
      <c r="C129" s="42" t="s">
        <v>370</v>
      </c>
      <c r="D129" s="43" t="s">
        <v>371</v>
      </c>
      <c r="E129" s="49">
        <v>9.0</v>
      </c>
      <c r="F129" s="366">
        <f t="shared" si="1"/>
        <v>3.6</v>
      </c>
      <c r="G129" s="49">
        <v>12.0</v>
      </c>
      <c r="H129" s="366">
        <f t="shared" si="2"/>
        <v>4.8</v>
      </c>
      <c r="I129" s="20">
        <v>2.0</v>
      </c>
      <c r="J129" s="20">
        <v>2.0</v>
      </c>
      <c r="K129" s="218">
        <v>77.0</v>
      </c>
      <c r="L129" s="393">
        <f t="shared" si="3"/>
        <v>1</v>
      </c>
      <c r="M129" s="611">
        <f t="shared" si="4"/>
        <v>13.4</v>
      </c>
      <c r="N129" s="675">
        <f>Incentive!AH129</f>
        <v>3</v>
      </c>
      <c r="O129" s="454">
        <f t="shared" si="5"/>
        <v>16.4</v>
      </c>
      <c r="P129" s="56"/>
      <c r="Q129" s="56"/>
      <c r="R129" s="56"/>
      <c r="S129" s="56"/>
      <c r="T129" s="56"/>
      <c r="U129" s="56"/>
      <c r="V129" s="56"/>
      <c r="W129" s="56"/>
      <c r="X129" s="223"/>
      <c r="Y129" s="223"/>
    </row>
    <row r="130" ht="15.75" customHeight="1">
      <c r="A130" s="48">
        <v>116.0</v>
      </c>
      <c r="B130" s="41" t="s">
        <v>372</v>
      </c>
      <c r="C130" s="42" t="s">
        <v>373</v>
      </c>
      <c r="D130" s="43" t="s">
        <v>374</v>
      </c>
      <c r="E130" s="49">
        <v>9.0</v>
      </c>
      <c r="F130" s="366">
        <f t="shared" si="1"/>
        <v>3.6</v>
      </c>
      <c r="G130" s="49">
        <v>9.0</v>
      </c>
      <c r="H130" s="366">
        <f t="shared" si="2"/>
        <v>3.6</v>
      </c>
      <c r="I130" s="398">
        <v>2.0</v>
      </c>
      <c r="J130" s="20">
        <v>2.0</v>
      </c>
      <c r="K130" s="218">
        <v>100.0</v>
      </c>
      <c r="L130" s="393">
        <f t="shared" si="3"/>
        <v>4</v>
      </c>
      <c r="M130" s="611">
        <f t="shared" si="4"/>
        <v>15.2</v>
      </c>
      <c r="N130" s="675">
        <f>Incentive!AH130</f>
        <v>2</v>
      </c>
      <c r="O130" s="454">
        <f t="shared" si="5"/>
        <v>17.2</v>
      </c>
      <c r="P130" s="56"/>
      <c r="Q130" s="56"/>
      <c r="R130" s="56"/>
      <c r="S130" s="56"/>
      <c r="T130" s="56"/>
      <c r="U130" s="56"/>
      <c r="V130" s="56"/>
      <c r="W130" s="56"/>
      <c r="X130" s="223"/>
      <c r="Y130" s="223"/>
    </row>
    <row r="131" ht="15.75" customHeight="1">
      <c r="A131" s="20">
        <v>117.0</v>
      </c>
      <c r="B131" s="41" t="s">
        <v>375</v>
      </c>
      <c r="C131" s="42" t="s">
        <v>376</v>
      </c>
      <c r="D131" s="43" t="s">
        <v>377</v>
      </c>
      <c r="E131" s="49">
        <v>13.0</v>
      </c>
      <c r="F131" s="366">
        <f t="shared" si="1"/>
        <v>5.2</v>
      </c>
      <c r="G131" s="49">
        <v>12.0</v>
      </c>
      <c r="H131" s="366">
        <f t="shared" si="2"/>
        <v>4.8</v>
      </c>
      <c r="I131" s="20">
        <v>2.0</v>
      </c>
      <c r="J131" s="20">
        <v>2.0</v>
      </c>
      <c r="K131" s="218">
        <v>79.0</v>
      </c>
      <c r="L131" s="393">
        <f t="shared" si="3"/>
        <v>1</v>
      </c>
      <c r="M131" s="611">
        <f t="shared" si="4"/>
        <v>15</v>
      </c>
      <c r="N131" s="675" t="str">
        <f>Incentive!AH131</f>
        <v/>
      </c>
      <c r="O131" s="454">
        <f t="shared" si="5"/>
        <v>15</v>
      </c>
      <c r="P131" s="56"/>
      <c r="Q131" s="56"/>
      <c r="R131" s="56"/>
      <c r="S131" s="56"/>
      <c r="T131" s="56"/>
      <c r="U131" s="56"/>
      <c r="V131" s="56"/>
      <c r="W131" s="56"/>
      <c r="X131" s="223"/>
      <c r="Y131" s="223"/>
    </row>
    <row r="132" ht="15.75" customHeight="1">
      <c r="A132" s="48">
        <v>118.0</v>
      </c>
      <c r="B132" s="41" t="s">
        <v>378</v>
      </c>
      <c r="C132" s="42" t="s">
        <v>379</v>
      </c>
      <c r="D132" s="43" t="s">
        <v>380</v>
      </c>
      <c r="E132" s="49">
        <v>8.0</v>
      </c>
      <c r="F132" s="366">
        <f t="shared" si="1"/>
        <v>3.2</v>
      </c>
      <c r="G132" s="49">
        <v>10.0</v>
      </c>
      <c r="H132" s="366">
        <f t="shared" si="2"/>
        <v>4</v>
      </c>
      <c r="I132" s="20">
        <v>2.0</v>
      </c>
      <c r="J132" s="20">
        <v>2.0</v>
      </c>
      <c r="K132" s="218">
        <v>77.0</v>
      </c>
      <c r="L132" s="393">
        <f t="shared" si="3"/>
        <v>1</v>
      </c>
      <c r="M132" s="611">
        <f t="shared" si="4"/>
        <v>12.2</v>
      </c>
      <c r="N132" s="675">
        <f>Incentive!AH132</f>
        <v>1</v>
      </c>
      <c r="O132" s="454">
        <f t="shared" si="5"/>
        <v>13.2</v>
      </c>
      <c r="P132" s="56"/>
      <c r="Q132" s="56"/>
      <c r="R132" s="56"/>
      <c r="S132" s="56"/>
      <c r="T132" s="56"/>
      <c r="U132" s="56"/>
      <c r="V132" s="56"/>
      <c r="W132" s="56"/>
      <c r="X132" s="223"/>
      <c r="Y132" s="223"/>
    </row>
    <row r="133" ht="15.75" customHeight="1">
      <c r="A133" s="20">
        <v>119.0</v>
      </c>
      <c r="B133" s="41" t="s">
        <v>381</v>
      </c>
      <c r="C133" s="42" t="s">
        <v>382</v>
      </c>
      <c r="D133" s="43" t="s">
        <v>383</v>
      </c>
      <c r="E133" s="49">
        <v>8.0</v>
      </c>
      <c r="F133" s="366">
        <f t="shared" si="1"/>
        <v>3.2</v>
      </c>
      <c r="G133" s="49">
        <v>9.0</v>
      </c>
      <c r="H133" s="366">
        <f t="shared" si="2"/>
        <v>3.6</v>
      </c>
      <c r="I133" s="20">
        <v>2.0</v>
      </c>
      <c r="J133" s="20">
        <v>2.0</v>
      </c>
      <c r="K133" s="218">
        <v>76.0</v>
      </c>
      <c r="L133" s="393">
        <f t="shared" si="3"/>
        <v>1</v>
      </c>
      <c r="M133" s="611">
        <f t="shared" si="4"/>
        <v>11.8</v>
      </c>
      <c r="N133" s="675">
        <f>Incentive!AH133</f>
        <v>4</v>
      </c>
      <c r="O133" s="454">
        <f t="shared" si="5"/>
        <v>15.8</v>
      </c>
      <c r="P133" s="56"/>
      <c r="Q133" s="56"/>
      <c r="R133" s="56"/>
      <c r="S133" s="56"/>
      <c r="T133" s="56"/>
      <c r="U133" s="56"/>
      <c r="V133" s="56"/>
      <c r="W133" s="56"/>
      <c r="X133" s="223"/>
      <c r="Y133" s="223"/>
    </row>
    <row r="134" ht="15.75" customHeight="1">
      <c r="A134" s="48">
        <v>120.0</v>
      </c>
      <c r="B134" s="41" t="s">
        <v>384</v>
      </c>
      <c r="C134" s="42" t="s">
        <v>385</v>
      </c>
      <c r="D134" s="43" t="s">
        <v>386</v>
      </c>
      <c r="E134" s="49">
        <v>11.0</v>
      </c>
      <c r="F134" s="366">
        <f t="shared" si="1"/>
        <v>4.4</v>
      </c>
      <c r="G134" s="49">
        <v>6.0</v>
      </c>
      <c r="H134" s="366">
        <f t="shared" si="2"/>
        <v>2.4</v>
      </c>
      <c r="I134" s="20">
        <v>2.0</v>
      </c>
      <c r="J134" s="20">
        <v>2.0</v>
      </c>
      <c r="K134" s="218">
        <v>78.0</v>
      </c>
      <c r="L134" s="393">
        <f t="shared" si="3"/>
        <v>1</v>
      </c>
      <c r="M134" s="611">
        <f t="shared" si="4"/>
        <v>11.8</v>
      </c>
      <c r="N134" s="675" t="str">
        <f>Incentive!AH134</f>
        <v/>
      </c>
      <c r="O134" s="454">
        <f t="shared" si="5"/>
        <v>11.8</v>
      </c>
      <c r="P134" s="56"/>
      <c r="Q134" s="56"/>
      <c r="R134" s="56"/>
      <c r="S134" s="56"/>
      <c r="T134" s="56"/>
      <c r="U134" s="56"/>
      <c r="V134" s="56"/>
      <c r="W134" s="56"/>
      <c r="X134" s="223"/>
      <c r="Y134" s="223"/>
    </row>
    <row r="135" ht="15.75" customHeight="1">
      <c r="A135" s="20">
        <v>121.0</v>
      </c>
      <c r="B135" s="41" t="s">
        <v>387</v>
      </c>
      <c r="C135" s="42" t="s">
        <v>388</v>
      </c>
      <c r="D135" s="43" t="s">
        <v>389</v>
      </c>
      <c r="E135" s="49">
        <v>11.0</v>
      </c>
      <c r="F135" s="366">
        <f t="shared" si="1"/>
        <v>4.4</v>
      </c>
      <c r="G135" s="49">
        <v>12.0</v>
      </c>
      <c r="H135" s="366">
        <f t="shared" si="2"/>
        <v>4.8</v>
      </c>
      <c r="I135" s="20">
        <v>2.0</v>
      </c>
      <c r="J135" s="20">
        <v>2.0</v>
      </c>
      <c r="K135" s="218">
        <v>79.0</v>
      </c>
      <c r="L135" s="393">
        <f t="shared" si="3"/>
        <v>1</v>
      </c>
      <c r="M135" s="611">
        <f t="shared" si="4"/>
        <v>14.2</v>
      </c>
      <c r="N135" s="675">
        <f>Incentive!AH135</f>
        <v>3</v>
      </c>
      <c r="O135" s="454">
        <f t="shared" si="5"/>
        <v>17.2</v>
      </c>
      <c r="P135" s="56"/>
      <c r="Q135" s="56"/>
      <c r="R135" s="56"/>
      <c r="S135" s="56"/>
      <c r="T135" s="56"/>
      <c r="U135" s="56"/>
      <c r="V135" s="56"/>
      <c r="W135" s="56"/>
      <c r="X135" s="223"/>
      <c r="Y135" s="223"/>
    </row>
    <row r="136" ht="15.75" customHeight="1">
      <c r="A136" s="48">
        <v>122.0</v>
      </c>
      <c r="B136" s="41" t="s">
        <v>390</v>
      </c>
      <c r="C136" s="42" t="s">
        <v>391</v>
      </c>
      <c r="D136" s="43" t="s">
        <v>392</v>
      </c>
      <c r="E136" s="49">
        <v>12.0</v>
      </c>
      <c r="F136" s="366">
        <f t="shared" si="1"/>
        <v>4.8</v>
      </c>
      <c r="G136" s="49">
        <v>12.0</v>
      </c>
      <c r="H136" s="366">
        <f t="shared" si="2"/>
        <v>4.8</v>
      </c>
      <c r="I136" s="398">
        <v>2.0</v>
      </c>
      <c r="J136" s="20">
        <v>2.0</v>
      </c>
      <c r="K136" s="218">
        <v>76.0</v>
      </c>
      <c r="L136" s="393">
        <f t="shared" si="3"/>
        <v>1</v>
      </c>
      <c r="M136" s="611">
        <f t="shared" si="4"/>
        <v>14.6</v>
      </c>
      <c r="N136" s="675" t="str">
        <f>Incentive!AH136</f>
        <v/>
      </c>
      <c r="O136" s="454">
        <f t="shared" si="5"/>
        <v>14.6</v>
      </c>
      <c r="P136" s="56"/>
      <c r="Q136" s="56"/>
      <c r="R136" s="56"/>
      <c r="S136" s="56"/>
      <c r="T136" s="56"/>
      <c r="U136" s="56"/>
      <c r="V136" s="56"/>
      <c r="W136" s="56"/>
      <c r="X136" s="223"/>
      <c r="Y136" s="223"/>
    </row>
    <row r="137" ht="15.75" customHeight="1">
      <c r="A137" s="20">
        <v>123.0</v>
      </c>
      <c r="B137" s="41" t="s">
        <v>393</v>
      </c>
      <c r="C137" s="42" t="s">
        <v>394</v>
      </c>
      <c r="D137" s="43" t="s">
        <v>395</v>
      </c>
      <c r="E137" s="49">
        <v>7.0</v>
      </c>
      <c r="F137" s="366">
        <f t="shared" si="1"/>
        <v>2.8</v>
      </c>
      <c r="G137" s="49">
        <v>6.0</v>
      </c>
      <c r="H137" s="366">
        <f t="shared" si="2"/>
        <v>2.4</v>
      </c>
      <c r="I137" s="20">
        <v>2.0</v>
      </c>
      <c r="J137" s="20">
        <v>2.0</v>
      </c>
      <c r="K137" s="218">
        <v>78.0</v>
      </c>
      <c r="L137" s="393">
        <f t="shared" si="3"/>
        <v>1</v>
      </c>
      <c r="M137" s="611">
        <f t="shared" si="4"/>
        <v>10.2</v>
      </c>
      <c r="N137" s="675">
        <f>Incentive!AH137</f>
        <v>3</v>
      </c>
      <c r="O137" s="454">
        <f t="shared" si="5"/>
        <v>13.2</v>
      </c>
      <c r="P137" s="56"/>
      <c r="Q137" s="56"/>
      <c r="R137" s="56"/>
      <c r="S137" s="56"/>
      <c r="T137" s="56"/>
      <c r="U137" s="56"/>
      <c r="V137" s="56"/>
      <c r="W137" s="56"/>
      <c r="X137" s="223"/>
      <c r="Y137" s="223"/>
    </row>
    <row r="138" ht="15.75" customHeight="1">
      <c r="A138" s="48">
        <v>124.0</v>
      </c>
      <c r="B138" s="41" t="s">
        <v>396</v>
      </c>
      <c r="C138" s="42" t="s">
        <v>397</v>
      </c>
      <c r="D138" s="43" t="s">
        <v>398</v>
      </c>
      <c r="E138" s="49">
        <v>11.0</v>
      </c>
      <c r="F138" s="366">
        <f t="shared" si="1"/>
        <v>4.4</v>
      </c>
      <c r="G138" s="49">
        <v>10.0</v>
      </c>
      <c r="H138" s="366">
        <f t="shared" si="2"/>
        <v>4</v>
      </c>
      <c r="I138" s="398">
        <v>2.0</v>
      </c>
      <c r="J138" s="20">
        <v>2.0</v>
      </c>
      <c r="K138" s="218">
        <v>79.0</v>
      </c>
      <c r="L138" s="393">
        <f t="shared" si="3"/>
        <v>1</v>
      </c>
      <c r="M138" s="611">
        <f t="shared" si="4"/>
        <v>13.4</v>
      </c>
      <c r="N138" s="675" t="str">
        <f>Incentive!AH138</f>
        <v/>
      </c>
      <c r="O138" s="454">
        <f t="shared" si="5"/>
        <v>13.4</v>
      </c>
      <c r="P138" s="56"/>
      <c r="Q138" s="56"/>
      <c r="R138" s="56"/>
      <c r="S138" s="56"/>
      <c r="T138" s="56"/>
      <c r="U138" s="56"/>
      <c r="V138" s="56"/>
      <c r="W138" s="56"/>
      <c r="X138" s="223"/>
      <c r="Y138" s="223"/>
    </row>
    <row r="139" ht="15.75" customHeight="1">
      <c r="A139" s="20">
        <v>125.0</v>
      </c>
      <c r="B139" s="41" t="s">
        <v>399</v>
      </c>
      <c r="C139" s="42" t="s">
        <v>400</v>
      </c>
      <c r="D139" s="43" t="s">
        <v>401</v>
      </c>
      <c r="E139" s="49">
        <v>9.0</v>
      </c>
      <c r="F139" s="366">
        <f t="shared" si="1"/>
        <v>3.6</v>
      </c>
      <c r="G139" s="49">
        <v>13.0</v>
      </c>
      <c r="H139" s="366">
        <f t="shared" si="2"/>
        <v>5.2</v>
      </c>
      <c r="I139" s="398">
        <v>2.0</v>
      </c>
      <c r="J139" s="20">
        <v>2.0</v>
      </c>
      <c r="K139" s="218">
        <v>77.0</v>
      </c>
      <c r="L139" s="393">
        <f t="shared" si="3"/>
        <v>1</v>
      </c>
      <c r="M139" s="611">
        <f t="shared" si="4"/>
        <v>13.8</v>
      </c>
      <c r="N139" s="675">
        <f>Incentive!AH139</f>
        <v>5</v>
      </c>
      <c r="O139" s="454">
        <f t="shared" si="5"/>
        <v>18.8</v>
      </c>
      <c r="P139" s="56"/>
      <c r="Q139" s="56"/>
      <c r="R139" s="56"/>
      <c r="S139" s="56"/>
      <c r="T139" s="56"/>
      <c r="U139" s="56"/>
      <c r="V139" s="56"/>
      <c r="W139" s="56"/>
      <c r="X139" s="223"/>
      <c r="Y139" s="223"/>
    </row>
    <row r="140" ht="15.75" customHeight="1">
      <c r="A140" s="48">
        <v>126.0</v>
      </c>
      <c r="B140" s="41" t="s">
        <v>402</v>
      </c>
      <c r="C140" s="42" t="s">
        <v>403</v>
      </c>
      <c r="D140" s="43" t="s">
        <v>404</v>
      </c>
      <c r="E140" s="49">
        <v>8.0</v>
      </c>
      <c r="F140" s="366">
        <f t="shared" si="1"/>
        <v>3.2</v>
      </c>
      <c r="G140" s="49">
        <v>9.0</v>
      </c>
      <c r="H140" s="366">
        <f t="shared" si="2"/>
        <v>3.6</v>
      </c>
      <c r="I140" s="398">
        <v>2.0</v>
      </c>
      <c r="J140" s="20">
        <v>2.0</v>
      </c>
      <c r="K140" s="218">
        <v>79.0</v>
      </c>
      <c r="L140" s="393">
        <f t="shared" si="3"/>
        <v>1</v>
      </c>
      <c r="M140" s="611">
        <f t="shared" si="4"/>
        <v>11.8</v>
      </c>
      <c r="N140" s="675">
        <f>Incentive!AH140</f>
        <v>1</v>
      </c>
      <c r="O140" s="454">
        <f t="shared" si="5"/>
        <v>12.8</v>
      </c>
      <c r="P140" s="56"/>
      <c r="Q140" s="56"/>
      <c r="R140" s="56"/>
      <c r="S140" s="56"/>
      <c r="T140" s="56"/>
      <c r="U140" s="56"/>
      <c r="V140" s="56"/>
      <c r="W140" s="56"/>
      <c r="X140" s="223"/>
      <c r="Y140" s="223"/>
    </row>
    <row r="141" ht="15.75" customHeight="1">
      <c r="A141" s="20">
        <v>127.0</v>
      </c>
      <c r="B141" s="41" t="s">
        <v>405</v>
      </c>
      <c r="C141" s="42" t="s">
        <v>406</v>
      </c>
      <c r="D141" s="43" t="s">
        <v>407</v>
      </c>
      <c r="E141" s="49">
        <v>10.0</v>
      </c>
      <c r="F141" s="366">
        <f t="shared" si="1"/>
        <v>4</v>
      </c>
      <c r="G141" s="49">
        <v>9.0</v>
      </c>
      <c r="H141" s="366">
        <f t="shared" si="2"/>
        <v>3.6</v>
      </c>
      <c r="I141" s="398">
        <v>2.0</v>
      </c>
      <c r="J141" s="20">
        <v>2.0</v>
      </c>
      <c r="K141" s="218">
        <v>77.0</v>
      </c>
      <c r="L141" s="393">
        <f t="shared" si="3"/>
        <v>1</v>
      </c>
      <c r="M141" s="611">
        <f t="shared" si="4"/>
        <v>12.6</v>
      </c>
      <c r="N141" s="675">
        <f>Incentive!AH141</f>
        <v>4</v>
      </c>
      <c r="O141" s="454">
        <f t="shared" si="5"/>
        <v>16.6</v>
      </c>
      <c r="P141" s="56"/>
      <c r="Q141" s="56"/>
      <c r="R141" s="56"/>
      <c r="S141" s="56"/>
      <c r="T141" s="56"/>
      <c r="U141" s="56"/>
      <c r="V141" s="56"/>
      <c r="W141" s="56"/>
      <c r="X141" s="223"/>
      <c r="Y141" s="223"/>
    </row>
    <row r="142" ht="15.75" customHeight="1">
      <c r="A142" s="48">
        <v>128.0</v>
      </c>
      <c r="B142" s="41" t="s">
        <v>408</v>
      </c>
      <c r="C142" s="42" t="s">
        <v>409</v>
      </c>
      <c r="D142" s="43" t="s">
        <v>410</v>
      </c>
      <c r="E142" s="49">
        <v>10.0</v>
      </c>
      <c r="F142" s="366">
        <f t="shared" si="1"/>
        <v>4</v>
      </c>
      <c r="G142" s="49">
        <v>10.0</v>
      </c>
      <c r="H142" s="366">
        <f t="shared" si="2"/>
        <v>4</v>
      </c>
      <c r="I142" s="398">
        <v>2.0</v>
      </c>
      <c r="J142" s="20">
        <v>2.0</v>
      </c>
      <c r="K142" s="218">
        <v>100.0</v>
      </c>
      <c r="L142" s="393">
        <f t="shared" si="3"/>
        <v>4</v>
      </c>
      <c r="M142" s="611">
        <f t="shared" si="4"/>
        <v>16</v>
      </c>
      <c r="N142" s="675" t="str">
        <f>Incentive!AH142</f>
        <v/>
      </c>
      <c r="O142" s="454">
        <f t="shared" si="5"/>
        <v>16</v>
      </c>
      <c r="P142" s="56"/>
      <c r="Q142" s="56"/>
      <c r="R142" s="56"/>
      <c r="S142" s="56"/>
      <c r="T142" s="56"/>
      <c r="U142" s="56"/>
      <c r="V142" s="56"/>
      <c r="W142" s="56"/>
      <c r="X142" s="223"/>
      <c r="Y142" s="223"/>
    </row>
    <row r="143" ht="15.75" customHeight="1">
      <c r="A143" s="20">
        <v>129.0</v>
      </c>
      <c r="B143" s="41" t="s">
        <v>411</v>
      </c>
      <c r="C143" s="42" t="s">
        <v>412</v>
      </c>
      <c r="D143" s="43" t="s">
        <v>413</v>
      </c>
      <c r="E143" s="49">
        <v>10.0</v>
      </c>
      <c r="F143" s="366">
        <f t="shared" si="1"/>
        <v>4</v>
      </c>
      <c r="G143" s="49">
        <v>9.0</v>
      </c>
      <c r="H143" s="366">
        <f t="shared" si="2"/>
        <v>3.6</v>
      </c>
      <c r="I143" s="398">
        <v>2.0</v>
      </c>
      <c r="J143" s="20">
        <v>2.0</v>
      </c>
      <c r="K143" s="218">
        <v>76.0</v>
      </c>
      <c r="L143" s="393">
        <f t="shared" si="3"/>
        <v>1</v>
      </c>
      <c r="M143" s="611">
        <f t="shared" si="4"/>
        <v>12.6</v>
      </c>
      <c r="N143" s="675">
        <f>Incentive!AH143</f>
        <v>2</v>
      </c>
      <c r="O143" s="454">
        <f t="shared" si="5"/>
        <v>14.6</v>
      </c>
      <c r="P143" s="56"/>
      <c r="Q143" s="56"/>
      <c r="R143" s="56"/>
      <c r="S143" s="56"/>
      <c r="T143" s="56"/>
      <c r="U143" s="56"/>
      <c r="V143" s="56"/>
      <c r="W143" s="56"/>
      <c r="X143" s="223"/>
      <c r="Y143" s="223"/>
    </row>
    <row r="144" ht="15.75" customHeight="1">
      <c r="A144" s="48">
        <v>130.0</v>
      </c>
      <c r="B144" s="41" t="s">
        <v>414</v>
      </c>
      <c r="C144" s="42" t="s">
        <v>415</v>
      </c>
      <c r="D144" s="43" t="s">
        <v>416</v>
      </c>
      <c r="E144" s="49">
        <v>8.0</v>
      </c>
      <c r="F144" s="366">
        <f t="shared" si="1"/>
        <v>3.2</v>
      </c>
      <c r="G144" s="49">
        <v>10.0</v>
      </c>
      <c r="H144" s="366">
        <f t="shared" si="2"/>
        <v>4</v>
      </c>
      <c r="I144" s="20">
        <v>2.0</v>
      </c>
      <c r="J144" s="20">
        <v>2.0</v>
      </c>
      <c r="K144" s="218">
        <v>79.0</v>
      </c>
      <c r="L144" s="393">
        <f t="shared" si="3"/>
        <v>1</v>
      </c>
      <c r="M144" s="611">
        <f t="shared" si="4"/>
        <v>12.2</v>
      </c>
      <c r="N144" s="675">
        <f>Incentive!AH144</f>
        <v>1</v>
      </c>
      <c r="O144" s="454">
        <f t="shared" si="5"/>
        <v>13.2</v>
      </c>
      <c r="P144" s="56"/>
      <c r="Q144" s="56"/>
      <c r="R144" s="56"/>
      <c r="S144" s="56"/>
      <c r="T144" s="56"/>
      <c r="U144" s="56"/>
      <c r="V144" s="56"/>
      <c r="W144" s="56"/>
      <c r="X144" s="223"/>
      <c r="Y144" s="223"/>
    </row>
    <row r="145" ht="15.75" customHeight="1">
      <c r="A145" s="20">
        <v>131.0</v>
      </c>
      <c r="B145" s="41" t="s">
        <v>417</v>
      </c>
      <c r="C145" s="42" t="s">
        <v>418</v>
      </c>
      <c r="D145" s="43" t="s">
        <v>419</v>
      </c>
      <c r="E145" s="49">
        <v>7.0</v>
      </c>
      <c r="F145" s="366">
        <f t="shared" si="1"/>
        <v>2.8</v>
      </c>
      <c r="G145" s="49">
        <v>9.0</v>
      </c>
      <c r="H145" s="366">
        <f t="shared" si="2"/>
        <v>3.6</v>
      </c>
      <c r="I145" s="398">
        <v>2.0</v>
      </c>
      <c r="J145" s="20">
        <v>2.0</v>
      </c>
      <c r="K145" s="218">
        <v>78.0</v>
      </c>
      <c r="L145" s="393">
        <f t="shared" si="3"/>
        <v>1</v>
      </c>
      <c r="M145" s="611">
        <f t="shared" si="4"/>
        <v>11.4</v>
      </c>
      <c r="N145" s="675">
        <f>Incentive!AH145</f>
        <v>1</v>
      </c>
      <c r="O145" s="454">
        <f t="shared" si="5"/>
        <v>12.4</v>
      </c>
      <c r="P145" s="56"/>
      <c r="Q145" s="56"/>
      <c r="R145" s="56"/>
      <c r="S145" s="56"/>
      <c r="T145" s="56"/>
      <c r="U145" s="56"/>
      <c r="V145" s="56"/>
      <c r="W145" s="56"/>
      <c r="X145" s="223"/>
      <c r="Y145" s="223"/>
    </row>
    <row r="146" ht="15.75" customHeight="1">
      <c r="A146" s="48">
        <v>132.0</v>
      </c>
      <c r="B146" s="41" t="s">
        <v>420</v>
      </c>
      <c r="C146" s="42" t="s">
        <v>421</v>
      </c>
      <c r="D146" s="43" t="s">
        <v>422</v>
      </c>
      <c r="E146" s="49"/>
      <c r="F146" s="366">
        <f t="shared" si="1"/>
        <v>0</v>
      </c>
      <c r="G146" s="49">
        <v>10.0</v>
      </c>
      <c r="H146" s="366">
        <f t="shared" si="2"/>
        <v>4</v>
      </c>
      <c r="I146" s="398">
        <v>2.0</v>
      </c>
      <c r="J146" s="20">
        <v>2.0</v>
      </c>
      <c r="K146" s="218">
        <v>79.0</v>
      </c>
      <c r="L146" s="393">
        <f t="shared" si="3"/>
        <v>1</v>
      </c>
      <c r="M146" s="611">
        <f t="shared" si="4"/>
        <v>9</v>
      </c>
      <c r="N146" s="675">
        <f>Incentive!AH146</f>
        <v>4</v>
      </c>
      <c r="O146" s="454">
        <f t="shared" si="5"/>
        <v>13</v>
      </c>
      <c r="P146" s="56"/>
      <c r="Q146" s="56"/>
      <c r="R146" s="56"/>
      <c r="S146" s="56"/>
      <c r="T146" s="56"/>
      <c r="U146" s="56"/>
      <c r="V146" s="56"/>
      <c r="W146" s="56"/>
      <c r="X146" s="223"/>
      <c r="Y146" s="223"/>
    </row>
    <row r="147" ht="15.75" customHeight="1">
      <c r="A147" s="20">
        <v>133.0</v>
      </c>
      <c r="B147" s="41" t="s">
        <v>423</v>
      </c>
      <c r="C147" s="42" t="s">
        <v>424</v>
      </c>
      <c r="D147" s="43" t="s">
        <v>425</v>
      </c>
      <c r="E147" s="49">
        <v>9.0</v>
      </c>
      <c r="F147" s="366">
        <f t="shared" si="1"/>
        <v>3.6</v>
      </c>
      <c r="G147" s="49">
        <v>9.0</v>
      </c>
      <c r="H147" s="366">
        <f t="shared" si="2"/>
        <v>3.6</v>
      </c>
      <c r="I147" s="20">
        <v>2.0</v>
      </c>
      <c r="J147" s="20">
        <v>2.0</v>
      </c>
      <c r="K147" s="218">
        <v>80.0</v>
      </c>
      <c r="L147" s="393">
        <f t="shared" si="3"/>
        <v>1</v>
      </c>
      <c r="M147" s="611">
        <f t="shared" si="4"/>
        <v>12.2</v>
      </c>
      <c r="N147" s="675" t="str">
        <f>Incentive!AH147</f>
        <v/>
      </c>
      <c r="O147" s="454">
        <f t="shared" si="5"/>
        <v>12.2</v>
      </c>
      <c r="P147" s="56"/>
      <c r="Q147" s="56"/>
      <c r="R147" s="56"/>
      <c r="S147" s="56"/>
      <c r="T147" s="56"/>
      <c r="U147" s="56"/>
      <c r="V147" s="56"/>
      <c r="W147" s="56"/>
      <c r="X147" s="223"/>
      <c r="Y147" s="223"/>
    </row>
    <row r="148" ht="15.75" customHeight="1">
      <c r="A148" s="48">
        <v>134.0</v>
      </c>
      <c r="B148" s="41" t="s">
        <v>426</v>
      </c>
      <c r="C148" s="42" t="s">
        <v>427</v>
      </c>
      <c r="D148" s="43" t="s">
        <v>428</v>
      </c>
      <c r="E148" s="49">
        <v>11.0</v>
      </c>
      <c r="F148" s="366">
        <f t="shared" si="1"/>
        <v>4.4</v>
      </c>
      <c r="G148" s="49">
        <v>14.0</v>
      </c>
      <c r="H148" s="366">
        <f t="shared" si="2"/>
        <v>5.6</v>
      </c>
      <c r="I148" s="20">
        <v>2.0</v>
      </c>
      <c r="J148" s="20">
        <v>2.0</v>
      </c>
      <c r="K148" s="218">
        <v>100.0</v>
      </c>
      <c r="L148" s="393">
        <f t="shared" si="3"/>
        <v>4</v>
      </c>
      <c r="M148" s="611">
        <f t="shared" si="4"/>
        <v>18</v>
      </c>
      <c r="N148" s="675" t="str">
        <f>Incentive!AH148</f>
        <v/>
      </c>
      <c r="O148" s="454">
        <f t="shared" si="5"/>
        <v>18</v>
      </c>
      <c r="P148" s="56"/>
      <c r="Q148" s="56"/>
      <c r="R148" s="56"/>
      <c r="S148" s="56"/>
      <c r="T148" s="56"/>
      <c r="U148" s="56"/>
      <c r="V148" s="56"/>
      <c r="W148" s="56"/>
      <c r="X148" s="223"/>
      <c r="Y148" s="223"/>
    </row>
    <row r="149" ht="15.75" customHeight="1">
      <c r="A149" s="20">
        <v>135.0</v>
      </c>
      <c r="B149" s="41" t="s">
        <v>429</v>
      </c>
      <c r="C149" s="42" t="s">
        <v>430</v>
      </c>
      <c r="D149" s="43" t="s">
        <v>431</v>
      </c>
      <c r="E149" s="49">
        <v>8.0</v>
      </c>
      <c r="F149" s="366">
        <f t="shared" si="1"/>
        <v>3.2</v>
      </c>
      <c r="G149" s="49">
        <v>11.0</v>
      </c>
      <c r="H149" s="366">
        <f t="shared" si="2"/>
        <v>4.4</v>
      </c>
      <c r="I149" s="20">
        <v>2.0</v>
      </c>
      <c r="J149" s="20">
        <v>2.0</v>
      </c>
      <c r="K149" s="218">
        <v>81.0</v>
      </c>
      <c r="L149" s="393">
        <f t="shared" si="3"/>
        <v>1</v>
      </c>
      <c r="M149" s="611">
        <f t="shared" si="4"/>
        <v>12.6</v>
      </c>
      <c r="N149" s="675">
        <f>Incentive!AH149</f>
        <v>2</v>
      </c>
      <c r="O149" s="454">
        <f t="shared" si="5"/>
        <v>14.6</v>
      </c>
      <c r="P149" s="56"/>
      <c r="Q149" s="56"/>
      <c r="R149" s="56"/>
      <c r="S149" s="56"/>
      <c r="T149" s="56"/>
      <c r="U149" s="56"/>
      <c r="V149" s="56"/>
      <c r="W149" s="56"/>
      <c r="X149" s="223"/>
      <c r="Y149" s="223"/>
    </row>
    <row r="150" ht="15.75" customHeight="1">
      <c r="A150" s="48">
        <v>136.0</v>
      </c>
      <c r="B150" s="41" t="s">
        <v>432</v>
      </c>
      <c r="C150" s="42" t="s">
        <v>433</v>
      </c>
      <c r="D150" s="43" t="s">
        <v>434</v>
      </c>
      <c r="E150" s="49">
        <v>10.0</v>
      </c>
      <c r="F150" s="366">
        <f t="shared" si="1"/>
        <v>4</v>
      </c>
      <c r="G150" s="49">
        <v>12.0</v>
      </c>
      <c r="H150" s="366">
        <f t="shared" si="2"/>
        <v>4.8</v>
      </c>
      <c r="I150" s="398">
        <v>2.0</v>
      </c>
      <c r="J150" s="20">
        <v>2.0</v>
      </c>
      <c r="K150" s="218">
        <v>80.0</v>
      </c>
      <c r="L150" s="393">
        <f t="shared" si="3"/>
        <v>1</v>
      </c>
      <c r="M150" s="611">
        <f t="shared" si="4"/>
        <v>13.8</v>
      </c>
      <c r="N150" s="675">
        <f>Incentive!AH150</f>
        <v>3</v>
      </c>
      <c r="O150" s="454">
        <f t="shared" si="5"/>
        <v>16.8</v>
      </c>
      <c r="P150" s="56"/>
      <c r="Q150" s="56"/>
      <c r="R150" s="56"/>
      <c r="S150" s="56"/>
      <c r="T150" s="56"/>
      <c r="U150" s="56"/>
      <c r="V150" s="56"/>
      <c r="W150" s="56"/>
      <c r="X150" s="223"/>
      <c r="Y150" s="223"/>
    </row>
    <row r="151" ht="15.75" customHeight="1">
      <c r="A151" s="20">
        <v>137.0</v>
      </c>
      <c r="B151" s="41" t="s">
        <v>435</v>
      </c>
      <c r="C151" s="42" t="s">
        <v>436</v>
      </c>
      <c r="D151" s="43" t="s">
        <v>437</v>
      </c>
      <c r="E151" s="49">
        <v>11.0</v>
      </c>
      <c r="F151" s="366">
        <f t="shared" si="1"/>
        <v>4.4</v>
      </c>
      <c r="G151" s="49">
        <v>12.0</v>
      </c>
      <c r="H151" s="366">
        <f t="shared" si="2"/>
        <v>4.8</v>
      </c>
      <c r="I151" s="398">
        <v>2.0</v>
      </c>
      <c r="J151" s="20">
        <v>2.0</v>
      </c>
      <c r="K151" s="218">
        <v>76.0</v>
      </c>
      <c r="L151" s="393">
        <f t="shared" si="3"/>
        <v>1</v>
      </c>
      <c r="M151" s="611">
        <f t="shared" si="4"/>
        <v>14.2</v>
      </c>
      <c r="N151" s="675">
        <f>Incentive!AH151</f>
        <v>2</v>
      </c>
      <c r="O151" s="454">
        <f t="shared" si="5"/>
        <v>16.2</v>
      </c>
      <c r="P151" s="56"/>
      <c r="Q151" s="56"/>
      <c r="R151" s="56"/>
      <c r="S151" s="56"/>
      <c r="T151" s="56"/>
      <c r="U151" s="56"/>
      <c r="V151" s="56"/>
      <c r="W151" s="56"/>
      <c r="X151" s="223"/>
      <c r="Y151" s="223"/>
    </row>
    <row r="152" ht="15.75" customHeight="1">
      <c r="A152" s="48">
        <v>138.0</v>
      </c>
      <c r="B152" s="41" t="s">
        <v>438</v>
      </c>
      <c r="C152" s="42" t="s">
        <v>439</v>
      </c>
      <c r="D152" s="43" t="s">
        <v>440</v>
      </c>
      <c r="E152" s="49">
        <v>6.0</v>
      </c>
      <c r="F152" s="366">
        <f t="shared" si="1"/>
        <v>2.4</v>
      </c>
      <c r="G152" s="49">
        <v>10.0</v>
      </c>
      <c r="H152" s="366">
        <f t="shared" si="2"/>
        <v>4</v>
      </c>
      <c r="I152" s="20">
        <v>2.0</v>
      </c>
      <c r="J152" s="20">
        <v>2.0</v>
      </c>
      <c r="K152" s="218">
        <v>79.0</v>
      </c>
      <c r="L152" s="393">
        <f t="shared" si="3"/>
        <v>1</v>
      </c>
      <c r="M152" s="611">
        <f t="shared" si="4"/>
        <v>11.4</v>
      </c>
      <c r="N152" s="675">
        <f>Incentive!AH152</f>
        <v>5</v>
      </c>
      <c r="O152" s="454">
        <f t="shared" si="5"/>
        <v>16.4</v>
      </c>
      <c r="P152" s="56"/>
      <c r="Q152" s="56"/>
      <c r="R152" s="56"/>
      <c r="S152" s="56"/>
      <c r="T152" s="56"/>
      <c r="U152" s="56"/>
      <c r="V152" s="56"/>
      <c r="W152" s="56"/>
      <c r="X152" s="223"/>
      <c r="Y152" s="223"/>
    </row>
    <row r="153" ht="15.75" customHeight="1">
      <c r="A153" s="20">
        <v>139.0</v>
      </c>
      <c r="B153" s="41" t="s">
        <v>441</v>
      </c>
      <c r="C153" s="42" t="s">
        <v>442</v>
      </c>
      <c r="D153" s="43" t="s">
        <v>443</v>
      </c>
      <c r="E153" s="49">
        <v>7.0</v>
      </c>
      <c r="F153" s="366">
        <f t="shared" si="1"/>
        <v>2.8</v>
      </c>
      <c r="G153" s="49"/>
      <c r="H153" s="366">
        <f t="shared" si="2"/>
        <v>0</v>
      </c>
      <c r="I153" s="20">
        <v>2.0</v>
      </c>
      <c r="J153" s="20">
        <v>2.0</v>
      </c>
      <c r="K153" s="218">
        <v>80.0</v>
      </c>
      <c r="L153" s="393">
        <f t="shared" si="3"/>
        <v>1</v>
      </c>
      <c r="M153" s="611">
        <f t="shared" si="4"/>
        <v>7.8</v>
      </c>
      <c r="N153" s="675">
        <f>Incentive!AH153</f>
        <v>5</v>
      </c>
      <c r="O153" s="454">
        <f t="shared" si="5"/>
        <v>12.8</v>
      </c>
      <c r="P153" s="56"/>
      <c r="Q153" s="56"/>
      <c r="R153" s="56"/>
      <c r="S153" s="56"/>
      <c r="T153" s="56"/>
      <c r="U153" s="56"/>
      <c r="V153" s="56"/>
      <c r="W153" s="56"/>
      <c r="X153" s="223"/>
      <c r="Y153" s="223"/>
    </row>
    <row r="154" ht="15.75" customHeight="1">
      <c r="A154" s="48">
        <v>140.0</v>
      </c>
      <c r="B154" s="41" t="s">
        <v>444</v>
      </c>
      <c r="C154" s="42" t="s">
        <v>445</v>
      </c>
      <c r="D154" s="43" t="s">
        <v>446</v>
      </c>
      <c r="E154" s="49">
        <v>8.0</v>
      </c>
      <c r="F154" s="366">
        <f t="shared" si="1"/>
        <v>3.2</v>
      </c>
      <c r="G154" s="49">
        <v>11.0</v>
      </c>
      <c r="H154" s="366">
        <f t="shared" si="2"/>
        <v>4.4</v>
      </c>
      <c r="I154" s="398">
        <v>2.0</v>
      </c>
      <c r="J154" s="20">
        <v>2.0</v>
      </c>
      <c r="K154" s="218">
        <v>81.0</v>
      </c>
      <c r="L154" s="393">
        <f t="shared" si="3"/>
        <v>1</v>
      </c>
      <c r="M154" s="611">
        <f t="shared" si="4"/>
        <v>12.6</v>
      </c>
      <c r="N154" s="675">
        <f>Incentive!AH154</f>
        <v>4</v>
      </c>
      <c r="O154" s="454">
        <f t="shared" si="5"/>
        <v>16.6</v>
      </c>
      <c r="P154" s="56"/>
      <c r="Q154" s="56"/>
      <c r="R154" s="56"/>
      <c r="S154" s="56"/>
      <c r="T154" s="56"/>
      <c r="U154" s="56"/>
      <c r="V154" s="56"/>
      <c r="W154" s="56"/>
      <c r="X154" s="223"/>
      <c r="Y154" s="223"/>
    </row>
    <row r="155" ht="15.75" customHeight="1">
      <c r="A155" s="20">
        <v>141.0</v>
      </c>
      <c r="B155" s="41" t="s">
        <v>447</v>
      </c>
      <c r="C155" s="42" t="s">
        <v>448</v>
      </c>
      <c r="D155" s="43" t="s">
        <v>449</v>
      </c>
      <c r="E155" s="49">
        <v>8.0</v>
      </c>
      <c r="F155" s="366">
        <f t="shared" si="1"/>
        <v>3.2</v>
      </c>
      <c r="G155" s="49">
        <v>11.0</v>
      </c>
      <c r="H155" s="366">
        <f t="shared" si="2"/>
        <v>4.4</v>
      </c>
      <c r="I155" s="20">
        <v>2.0</v>
      </c>
      <c r="J155" s="20">
        <v>2.0</v>
      </c>
      <c r="K155" s="218">
        <v>76.0</v>
      </c>
      <c r="L155" s="393">
        <f t="shared" si="3"/>
        <v>1</v>
      </c>
      <c r="M155" s="611">
        <f t="shared" si="4"/>
        <v>12.6</v>
      </c>
      <c r="N155" s="675">
        <f>Incentive!AH155</f>
        <v>2</v>
      </c>
      <c r="O155" s="454">
        <f t="shared" si="5"/>
        <v>14.6</v>
      </c>
      <c r="P155" s="56"/>
      <c r="Q155" s="56"/>
      <c r="R155" s="56"/>
      <c r="S155" s="56"/>
      <c r="T155" s="56"/>
      <c r="U155" s="56"/>
      <c r="V155" s="56"/>
      <c r="W155" s="56"/>
      <c r="X155" s="223"/>
      <c r="Y155" s="223"/>
    </row>
    <row r="156" ht="15.75" customHeight="1">
      <c r="A156" s="48">
        <v>142.0</v>
      </c>
      <c r="B156" s="41" t="s">
        <v>450</v>
      </c>
      <c r="C156" s="42" t="s">
        <v>451</v>
      </c>
      <c r="D156" s="43" t="s">
        <v>452</v>
      </c>
      <c r="E156" s="49">
        <v>6.0</v>
      </c>
      <c r="F156" s="366">
        <f t="shared" si="1"/>
        <v>2.4</v>
      </c>
      <c r="G156" s="49">
        <v>12.0</v>
      </c>
      <c r="H156" s="366">
        <f t="shared" si="2"/>
        <v>4.8</v>
      </c>
      <c r="I156" s="20">
        <v>2.0</v>
      </c>
      <c r="J156" s="20">
        <v>2.0</v>
      </c>
      <c r="K156" s="218">
        <v>79.0</v>
      </c>
      <c r="L156" s="393">
        <f t="shared" si="3"/>
        <v>1</v>
      </c>
      <c r="M156" s="611">
        <f t="shared" si="4"/>
        <v>12.2</v>
      </c>
      <c r="N156" s="675">
        <f>Incentive!AH156</f>
        <v>4</v>
      </c>
      <c r="O156" s="454">
        <f t="shared" si="5"/>
        <v>16.2</v>
      </c>
      <c r="P156" s="56"/>
      <c r="Q156" s="56"/>
      <c r="R156" s="56"/>
      <c r="S156" s="56"/>
      <c r="T156" s="56"/>
      <c r="U156" s="56"/>
      <c r="V156" s="56"/>
      <c r="W156" s="56"/>
      <c r="X156" s="223"/>
      <c r="Y156" s="223"/>
    </row>
    <row r="157" ht="15.75" customHeight="1">
      <c r="A157" s="20">
        <v>143.0</v>
      </c>
      <c r="B157" s="41" t="s">
        <v>453</v>
      </c>
      <c r="C157" s="42" t="s">
        <v>454</v>
      </c>
      <c r="D157" s="43" t="s">
        <v>455</v>
      </c>
      <c r="E157" s="49">
        <v>8.0</v>
      </c>
      <c r="F157" s="366">
        <f t="shared" si="1"/>
        <v>3.2</v>
      </c>
      <c r="G157" s="49">
        <v>12.0</v>
      </c>
      <c r="H157" s="366">
        <f t="shared" si="2"/>
        <v>4.8</v>
      </c>
      <c r="I157" s="398">
        <v>2.0</v>
      </c>
      <c r="J157" s="20">
        <v>2.0</v>
      </c>
      <c r="K157" s="218">
        <v>77.0</v>
      </c>
      <c r="L157" s="393">
        <f t="shared" si="3"/>
        <v>1</v>
      </c>
      <c r="M157" s="611">
        <f t="shared" si="4"/>
        <v>13</v>
      </c>
      <c r="N157" s="675">
        <f>Incentive!AH157</f>
        <v>2</v>
      </c>
      <c r="O157" s="454">
        <f t="shared" si="5"/>
        <v>15</v>
      </c>
      <c r="P157" s="56"/>
      <c r="Q157" s="56"/>
      <c r="R157" s="56"/>
      <c r="S157" s="56"/>
      <c r="T157" s="56"/>
      <c r="U157" s="56"/>
      <c r="V157" s="56"/>
      <c r="W157" s="56"/>
      <c r="X157" s="223"/>
      <c r="Y157" s="223"/>
    </row>
    <row r="158" ht="15.75" customHeight="1">
      <c r="A158" s="48">
        <v>144.0</v>
      </c>
      <c r="B158" s="41" t="s">
        <v>456</v>
      </c>
      <c r="C158" s="42" t="s">
        <v>457</v>
      </c>
      <c r="D158" s="43" t="s">
        <v>458</v>
      </c>
      <c r="E158" s="49">
        <v>12.0</v>
      </c>
      <c r="F158" s="366">
        <f t="shared" si="1"/>
        <v>4.8</v>
      </c>
      <c r="G158" s="49">
        <v>15.0</v>
      </c>
      <c r="H158" s="366">
        <f t="shared" si="2"/>
        <v>6</v>
      </c>
      <c r="I158" s="398">
        <v>2.0</v>
      </c>
      <c r="J158" s="20">
        <v>2.0</v>
      </c>
      <c r="K158" s="218">
        <v>78.0</v>
      </c>
      <c r="L158" s="393">
        <f t="shared" si="3"/>
        <v>1</v>
      </c>
      <c r="M158" s="611">
        <f t="shared" si="4"/>
        <v>15.8</v>
      </c>
      <c r="N158" s="675">
        <f>Incentive!AH158</f>
        <v>5</v>
      </c>
      <c r="O158" s="454">
        <f t="shared" si="5"/>
        <v>20.8</v>
      </c>
      <c r="P158" s="56"/>
      <c r="Q158" s="56"/>
      <c r="R158" s="56"/>
      <c r="S158" s="56"/>
      <c r="T158" s="56"/>
      <c r="U158" s="56"/>
      <c r="V158" s="56"/>
      <c r="W158" s="56"/>
      <c r="X158" s="223"/>
      <c r="Y158" s="223"/>
    </row>
    <row r="159" ht="15.75" customHeight="1">
      <c r="A159" s="20">
        <v>145.0</v>
      </c>
      <c r="B159" s="41" t="s">
        <v>459</v>
      </c>
      <c r="C159" s="42" t="s">
        <v>460</v>
      </c>
      <c r="D159" s="43" t="s">
        <v>461</v>
      </c>
      <c r="E159" s="49">
        <v>6.0</v>
      </c>
      <c r="F159" s="366">
        <f t="shared" si="1"/>
        <v>2.4</v>
      </c>
      <c r="G159" s="49">
        <v>9.0</v>
      </c>
      <c r="H159" s="366">
        <f t="shared" si="2"/>
        <v>3.6</v>
      </c>
      <c r="I159" s="20">
        <v>2.0</v>
      </c>
      <c r="J159" s="20">
        <v>2.0</v>
      </c>
      <c r="K159" s="218">
        <v>80.0</v>
      </c>
      <c r="L159" s="393">
        <f t="shared" si="3"/>
        <v>1</v>
      </c>
      <c r="M159" s="611">
        <f t="shared" si="4"/>
        <v>11</v>
      </c>
      <c r="N159" s="675">
        <f>Incentive!AH159</f>
        <v>3</v>
      </c>
      <c r="O159" s="454">
        <f t="shared" si="5"/>
        <v>14</v>
      </c>
      <c r="P159" s="56"/>
      <c r="Q159" s="56"/>
      <c r="R159" s="56"/>
      <c r="S159" s="56"/>
      <c r="T159" s="56"/>
      <c r="U159" s="56"/>
      <c r="V159" s="56"/>
      <c r="W159" s="56"/>
      <c r="X159" s="223"/>
      <c r="Y159" s="223"/>
    </row>
    <row r="160" ht="15.75" customHeight="1">
      <c r="A160" s="48">
        <v>146.0</v>
      </c>
      <c r="B160" s="41" t="s">
        <v>462</v>
      </c>
      <c r="C160" s="42" t="s">
        <v>463</v>
      </c>
      <c r="D160" s="43" t="s">
        <v>464</v>
      </c>
      <c r="E160" s="49">
        <v>8.0</v>
      </c>
      <c r="F160" s="366">
        <f t="shared" si="1"/>
        <v>3.2</v>
      </c>
      <c r="G160" s="49">
        <v>13.0</v>
      </c>
      <c r="H160" s="366">
        <f t="shared" si="2"/>
        <v>5.2</v>
      </c>
      <c r="I160" s="20">
        <v>2.0</v>
      </c>
      <c r="J160" s="20">
        <v>2.0</v>
      </c>
      <c r="K160" s="218">
        <v>76.0</v>
      </c>
      <c r="L160" s="393">
        <f t="shared" si="3"/>
        <v>1</v>
      </c>
      <c r="M160" s="611">
        <f t="shared" si="4"/>
        <v>13.4</v>
      </c>
      <c r="N160" s="675">
        <f>Incentive!AH160</f>
        <v>3</v>
      </c>
      <c r="O160" s="454">
        <f t="shared" si="5"/>
        <v>16.4</v>
      </c>
      <c r="P160" s="56"/>
      <c r="Q160" s="56"/>
      <c r="R160" s="56"/>
      <c r="S160" s="56"/>
      <c r="T160" s="56"/>
      <c r="U160" s="56"/>
      <c r="V160" s="56"/>
      <c r="W160" s="56"/>
      <c r="X160" s="223"/>
      <c r="Y160" s="223"/>
    </row>
    <row r="161" ht="15.75" customHeight="1">
      <c r="A161" s="20">
        <v>147.0</v>
      </c>
      <c r="B161" s="41" t="s">
        <v>465</v>
      </c>
      <c r="C161" s="42" t="s">
        <v>466</v>
      </c>
      <c r="D161" s="43" t="s">
        <v>467</v>
      </c>
      <c r="E161" s="49">
        <v>5.0</v>
      </c>
      <c r="F161" s="366">
        <f t="shared" si="1"/>
        <v>2</v>
      </c>
      <c r="G161" s="49">
        <v>13.0</v>
      </c>
      <c r="H161" s="366">
        <f t="shared" si="2"/>
        <v>5.2</v>
      </c>
      <c r="I161" s="20">
        <v>2.0</v>
      </c>
      <c r="J161" s="20">
        <v>2.0</v>
      </c>
      <c r="K161" s="218">
        <v>78.0</v>
      </c>
      <c r="L161" s="393">
        <f t="shared" si="3"/>
        <v>1</v>
      </c>
      <c r="M161" s="611">
        <f t="shared" si="4"/>
        <v>12.2</v>
      </c>
      <c r="N161" s="675">
        <f>Incentive!AH161</f>
        <v>4</v>
      </c>
      <c r="O161" s="454">
        <f t="shared" si="5"/>
        <v>16.2</v>
      </c>
      <c r="P161" s="56"/>
      <c r="Q161" s="56"/>
      <c r="R161" s="56"/>
      <c r="S161" s="56"/>
      <c r="T161" s="56"/>
      <c r="U161" s="56"/>
      <c r="V161" s="56"/>
      <c r="W161" s="56"/>
      <c r="X161" s="223"/>
      <c r="Y161" s="223"/>
    </row>
    <row r="162" ht="15.75" customHeight="1">
      <c r="A162" s="48">
        <v>148.0</v>
      </c>
      <c r="B162" s="41" t="s">
        <v>468</v>
      </c>
      <c r="C162" s="42" t="s">
        <v>469</v>
      </c>
      <c r="D162" s="43" t="s">
        <v>470</v>
      </c>
      <c r="E162" s="49">
        <v>13.0</v>
      </c>
      <c r="F162" s="366">
        <f t="shared" si="1"/>
        <v>5.2</v>
      </c>
      <c r="G162" s="49">
        <v>13.0</v>
      </c>
      <c r="H162" s="366">
        <f t="shared" si="2"/>
        <v>5.2</v>
      </c>
      <c r="I162" s="20">
        <v>2.0</v>
      </c>
      <c r="J162" s="20">
        <v>2.0</v>
      </c>
      <c r="K162" s="218">
        <v>77.0</v>
      </c>
      <c r="L162" s="393">
        <f t="shared" si="3"/>
        <v>1</v>
      </c>
      <c r="M162" s="611">
        <f t="shared" si="4"/>
        <v>15.4</v>
      </c>
      <c r="N162" s="675" t="str">
        <f>Incentive!AH162</f>
        <v/>
      </c>
      <c r="O162" s="454">
        <f t="shared" si="5"/>
        <v>15.4</v>
      </c>
      <c r="P162" s="56"/>
      <c r="Q162" s="56"/>
      <c r="R162" s="56"/>
      <c r="S162" s="56"/>
      <c r="T162" s="56"/>
      <c r="U162" s="56"/>
      <c r="V162" s="56"/>
      <c r="W162" s="56"/>
      <c r="X162" s="223"/>
      <c r="Y162" s="223"/>
    </row>
    <row r="163" ht="15.75" customHeight="1">
      <c r="A163" s="20">
        <v>149.0</v>
      </c>
      <c r="B163" s="41" t="s">
        <v>471</v>
      </c>
      <c r="C163" s="42" t="s">
        <v>472</v>
      </c>
      <c r="D163" s="43" t="s">
        <v>473</v>
      </c>
      <c r="E163" s="49">
        <v>8.0</v>
      </c>
      <c r="F163" s="366">
        <f t="shared" si="1"/>
        <v>3.2</v>
      </c>
      <c r="G163" s="49">
        <v>9.0</v>
      </c>
      <c r="H163" s="366">
        <f t="shared" si="2"/>
        <v>3.6</v>
      </c>
      <c r="I163" s="20">
        <v>2.0</v>
      </c>
      <c r="J163" s="20">
        <v>2.0</v>
      </c>
      <c r="K163" s="218">
        <v>77.0</v>
      </c>
      <c r="L163" s="393">
        <f t="shared" si="3"/>
        <v>1</v>
      </c>
      <c r="M163" s="611">
        <f t="shared" si="4"/>
        <v>11.8</v>
      </c>
      <c r="N163" s="675">
        <f>Incentive!AH163</f>
        <v>5</v>
      </c>
      <c r="O163" s="454">
        <f t="shared" si="5"/>
        <v>16.8</v>
      </c>
      <c r="P163" s="56"/>
      <c r="Q163" s="56"/>
      <c r="R163" s="56"/>
      <c r="S163" s="56"/>
      <c r="T163" s="56"/>
      <c r="U163" s="56"/>
      <c r="V163" s="56"/>
      <c r="W163" s="56"/>
      <c r="X163" s="223"/>
      <c r="Y163" s="223"/>
    </row>
    <row r="164" ht="15.75" customHeight="1">
      <c r="A164" s="48">
        <v>150.0</v>
      </c>
      <c r="B164" s="41" t="s">
        <v>474</v>
      </c>
      <c r="C164" s="42" t="s">
        <v>475</v>
      </c>
      <c r="D164" s="43" t="s">
        <v>476</v>
      </c>
      <c r="E164" s="49">
        <v>6.0</v>
      </c>
      <c r="F164" s="366">
        <f t="shared" si="1"/>
        <v>2.4</v>
      </c>
      <c r="G164" s="49">
        <v>9.0</v>
      </c>
      <c r="H164" s="366">
        <f t="shared" si="2"/>
        <v>3.6</v>
      </c>
      <c r="I164" s="20">
        <v>2.0</v>
      </c>
      <c r="J164" s="20">
        <v>2.0</v>
      </c>
      <c r="K164" s="218">
        <v>79.0</v>
      </c>
      <c r="L164" s="393">
        <f t="shared" si="3"/>
        <v>1</v>
      </c>
      <c r="M164" s="611">
        <f t="shared" si="4"/>
        <v>11</v>
      </c>
      <c r="N164" s="675">
        <f>Incentive!AH164</f>
        <v>2</v>
      </c>
      <c r="O164" s="454">
        <f t="shared" si="5"/>
        <v>13</v>
      </c>
      <c r="P164" s="56"/>
      <c r="Q164" s="56"/>
      <c r="R164" s="56"/>
      <c r="S164" s="56"/>
      <c r="T164" s="56"/>
      <c r="U164" s="56"/>
      <c r="V164" s="56"/>
      <c r="W164" s="56"/>
      <c r="X164" s="223"/>
      <c r="Y164" s="223"/>
    </row>
    <row r="165" ht="15.75" customHeight="1">
      <c r="A165" s="20">
        <v>151.0</v>
      </c>
      <c r="B165" s="41" t="s">
        <v>477</v>
      </c>
      <c r="C165" s="42" t="s">
        <v>478</v>
      </c>
      <c r="D165" s="43" t="s">
        <v>479</v>
      </c>
      <c r="E165" s="49">
        <v>9.0</v>
      </c>
      <c r="F165" s="366">
        <f t="shared" si="1"/>
        <v>3.6</v>
      </c>
      <c r="G165" s="49">
        <v>10.0</v>
      </c>
      <c r="H165" s="366">
        <f t="shared" si="2"/>
        <v>4</v>
      </c>
      <c r="I165" s="398">
        <v>2.0</v>
      </c>
      <c r="J165" s="20">
        <v>2.0</v>
      </c>
      <c r="K165" s="218">
        <v>79.0</v>
      </c>
      <c r="L165" s="393">
        <f t="shared" si="3"/>
        <v>1</v>
      </c>
      <c r="M165" s="611">
        <f t="shared" si="4"/>
        <v>12.6</v>
      </c>
      <c r="N165" s="675">
        <f>Incentive!AH165</f>
        <v>5</v>
      </c>
      <c r="O165" s="454">
        <f t="shared" si="5"/>
        <v>17.6</v>
      </c>
      <c r="P165" s="56"/>
      <c r="Q165" s="56"/>
      <c r="R165" s="56"/>
      <c r="S165" s="56"/>
      <c r="T165" s="56"/>
      <c r="U165" s="56"/>
      <c r="V165" s="56"/>
      <c r="W165" s="56"/>
      <c r="X165" s="223"/>
      <c r="Y165" s="223"/>
    </row>
    <row r="166" ht="15.75" customHeight="1">
      <c r="A166" s="48">
        <v>152.0</v>
      </c>
      <c r="B166" s="41" t="s">
        <v>480</v>
      </c>
      <c r="C166" s="42" t="s">
        <v>481</v>
      </c>
      <c r="D166" s="43" t="s">
        <v>482</v>
      </c>
      <c r="E166" s="49">
        <v>6.0</v>
      </c>
      <c r="F166" s="366">
        <f t="shared" si="1"/>
        <v>2.4</v>
      </c>
      <c r="G166" s="49">
        <v>13.0</v>
      </c>
      <c r="H166" s="366">
        <f t="shared" si="2"/>
        <v>5.2</v>
      </c>
      <c r="I166" s="20">
        <v>2.0</v>
      </c>
      <c r="J166" s="20">
        <v>2.0</v>
      </c>
      <c r="K166" s="218">
        <v>80.0</v>
      </c>
      <c r="L166" s="393">
        <f t="shared" si="3"/>
        <v>1</v>
      </c>
      <c r="M166" s="611">
        <f t="shared" si="4"/>
        <v>12.6</v>
      </c>
      <c r="N166" s="675">
        <f>Incentive!AH166</f>
        <v>2</v>
      </c>
      <c r="O166" s="454">
        <f t="shared" si="5"/>
        <v>14.6</v>
      </c>
      <c r="P166" s="56"/>
      <c r="Q166" s="56"/>
      <c r="R166" s="56"/>
      <c r="S166" s="56"/>
      <c r="T166" s="56"/>
      <c r="U166" s="56"/>
      <c r="V166" s="56"/>
      <c r="W166" s="56"/>
      <c r="X166" s="223"/>
      <c r="Y166" s="223"/>
    </row>
    <row r="167" ht="15.75" customHeight="1">
      <c r="A167" s="20">
        <v>153.0</v>
      </c>
      <c r="B167" s="41" t="s">
        <v>483</v>
      </c>
      <c r="C167" s="42" t="s">
        <v>484</v>
      </c>
      <c r="D167" s="43" t="s">
        <v>485</v>
      </c>
      <c r="E167" s="49">
        <v>6.0</v>
      </c>
      <c r="F167" s="366">
        <f t="shared" si="1"/>
        <v>2.4</v>
      </c>
      <c r="G167" s="49">
        <v>9.0</v>
      </c>
      <c r="H167" s="366">
        <f t="shared" si="2"/>
        <v>3.6</v>
      </c>
      <c r="I167" s="398">
        <v>2.0</v>
      </c>
      <c r="J167" s="20">
        <v>2.0</v>
      </c>
      <c r="K167" s="218">
        <v>81.0</v>
      </c>
      <c r="L167" s="393">
        <f t="shared" si="3"/>
        <v>1</v>
      </c>
      <c r="M167" s="611">
        <f t="shared" si="4"/>
        <v>11</v>
      </c>
      <c r="N167" s="675">
        <f>Incentive!AH167</f>
        <v>4</v>
      </c>
      <c r="O167" s="454">
        <f t="shared" si="5"/>
        <v>15</v>
      </c>
      <c r="P167" s="56"/>
      <c r="Q167" s="56"/>
      <c r="R167" s="56"/>
      <c r="S167" s="56"/>
      <c r="T167" s="56"/>
      <c r="U167" s="56"/>
      <c r="V167" s="56"/>
      <c r="W167" s="56"/>
      <c r="X167" s="223"/>
      <c r="Y167" s="223"/>
    </row>
    <row r="168" ht="15.75" customHeight="1">
      <c r="A168" s="48">
        <v>154.0</v>
      </c>
      <c r="B168" s="41" t="s">
        <v>486</v>
      </c>
      <c r="C168" s="42" t="s">
        <v>487</v>
      </c>
      <c r="D168" s="43" t="s">
        <v>488</v>
      </c>
      <c r="E168" s="49">
        <v>5.0</v>
      </c>
      <c r="F168" s="366">
        <f t="shared" si="1"/>
        <v>2</v>
      </c>
      <c r="G168" s="49">
        <v>10.0</v>
      </c>
      <c r="H168" s="366">
        <f t="shared" si="2"/>
        <v>4</v>
      </c>
      <c r="I168" s="398">
        <v>2.0</v>
      </c>
      <c r="J168" s="20">
        <v>2.0</v>
      </c>
      <c r="K168" s="218">
        <v>80.0</v>
      </c>
      <c r="L168" s="393">
        <f t="shared" si="3"/>
        <v>1</v>
      </c>
      <c r="M168" s="611">
        <f t="shared" si="4"/>
        <v>11</v>
      </c>
      <c r="N168" s="675">
        <f>Incentive!AH168</f>
        <v>3</v>
      </c>
      <c r="O168" s="454">
        <f t="shared" si="5"/>
        <v>14</v>
      </c>
      <c r="P168" s="56"/>
      <c r="Q168" s="56"/>
      <c r="R168" s="56"/>
      <c r="S168" s="56"/>
      <c r="T168" s="56"/>
      <c r="U168" s="56"/>
      <c r="V168" s="56"/>
      <c r="W168" s="56"/>
      <c r="X168" s="223"/>
      <c r="Y168" s="223"/>
    </row>
    <row r="169" ht="15.75" customHeight="1">
      <c r="A169" s="20">
        <v>155.0</v>
      </c>
      <c r="B169" s="41" t="s">
        <v>489</v>
      </c>
      <c r="C169" s="42" t="s">
        <v>490</v>
      </c>
      <c r="D169" s="43" t="s">
        <v>491</v>
      </c>
      <c r="E169" s="49">
        <v>10.0</v>
      </c>
      <c r="F169" s="366">
        <f t="shared" si="1"/>
        <v>4</v>
      </c>
      <c r="G169" s="49">
        <v>10.0</v>
      </c>
      <c r="H169" s="366">
        <f t="shared" si="2"/>
        <v>4</v>
      </c>
      <c r="I169" s="20">
        <v>2.0</v>
      </c>
      <c r="J169" s="20">
        <v>2.0</v>
      </c>
      <c r="K169" s="20">
        <v>76.0</v>
      </c>
      <c r="L169" s="393">
        <f t="shared" si="3"/>
        <v>1</v>
      </c>
      <c r="M169" s="611">
        <f t="shared" si="4"/>
        <v>13</v>
      </c>
      <c r="N169" s="675">
        <f>Incentive!AH169</f>
        <v>2</v>
      </c>
      <c r="O169" s="454">
        <f t="shared" si="5"/>
        <v>15</v>
      </c>
      <c r="P169" s="56"/>
      <c r="Q169" s="56"/>
      <c r="R169" s="56"/>
      <c r="S169" s="56"/>
      <c r="T169" s="56"/>
      <c r="U169" s="56"/>
      <c r="V169" s="56"/>
      <c r="W169" s="56"/>
      <c r="X169" s="223"/>
      <c r="Y169" s="223"/>
    </row>
    <row r="170" ht="15.75" customHeight="1">
      <c r="A170" s="48">
        <v>156.0</v>
      </c>
      <c r="B170" s="41" t="s">
        <v>492</v>
      </c>
      <c r="C170" s="42" t="s">
        <v>493</v>
      </c>
      <c r="D170" s="43" t="s">
        <v>494</v>
      </c>
      <c r="E170" s="49">
        <v>8.0</v>
      </c>
      <c r="F170" s="366">
        <f t="shared" si="1"/>
        <v>3.2</v>
      </c>
      <c r="G170" s="49">
        <v>12.0</v>
      </c>
      <c r="H170" s="366">
        <f t="shared" si="2"/>
        <v>4.8</v>
      </c>
      <c r="I170" s="20">
        <v>2.0</v>
      </c>
      <c r="J170" s="20">
        <v>2.0</v>
      </c>
      <c r="K170" s="20">
        <v>78.0</v>
      </c>
      <c r="L170" s="393">
        <f t="shared" si="3"/>
        <v>1</v>
      </c>
      <c r="M170" s="611">
        <f t="shared" si="4"/>
        <v>13</v>
      </c>
      <c r="N170" s="675">
        <f>Incentive!AH170</f>
        <v>3</v>
      </c>
      <c r="O170" s="454">
        <f t="shared" si="5"/>
        <v>16</v>
      </c>
      <c r="P170" s="56"/>
      <c r="Q170" s="56"/>
      <c r="R170" s="56"/>
      <c r="S170" s="56"/>
      <c r="T170" s="56"/>
      <c r="U170" s="56"/>
      <c r="V170" s="56"/>
      <c r="W170" s="56"/>
      <c r="X170" s="223"/>
      <c r="Y170" s="223"/>
    </row>
    <row r="171" ht="15.75" customHeight="1">
      <c r="A171" s="20">
        <v>157.0</v>
      </c>
      <c r="B171" s="41" t="s">
        <v>495</v>
      </c>
      <c r="C171" s="42" t="s">
        <v>496</v>
      </c>
      <c r="D171" s="43" t="s">
        <v>497</v>
      </c>
      <c r="E171" s="49">
        <v>4.0</v>
      </c>
      <c r="F171" s="366">
        <f t="shared" si="1"/>
        <v>1.6</v>
      </c>
      <c r="G171" s="20">
        <v>9.0</v>
      </c>
      <c r="H171" s="366">
        <f t="shared" si="2"/>
        <v>3.6</v>
      </c>
      <c r="I171" s="20">
        <v>2.0</v>
      </c>
      <c r="J171" s="20">
        <v>2.0</v>
      </c>
      <c r="K171" s="20">
        <v>79.0</v>
      </c>
      <c r="L171" s="393">
        <f t="shared" si="3"/>
        <v>1</v>
      </c>
      <c r="M171" s="611">
        <f t="shared" si="4"/>
        <v>10.2</v>
      </c>
      <c r="N171" s="675">
        <f>Incentive!AH171</f>
        <v>3</v>
      </c>
      <c r="O171" s="454">
        <f t="shared" si="5"/>
        <v>13.2</v>
      </c>
      <c r="P171" s="56"/>
      <c r="Q171" s="56"/>
      <c r="R171" s="56"/>
      <c r="S171" s="56"/>
      <c r="T171" s="56"/>
      <c r="U171" s="56"/>
      <c r="V171" s="56"/>
      <c r="W171" s="56"/>
      <c r="X171" s="223"/>
      <c r="Y171" s="223"/>
    </row>
    <row r="172" ht="15.75" customHeight="1">
      <c r="A172" s="48">
        <v>158.0</v>
      </c>
      <c r="B172" s="41" t="s">
        <v>498</v>
      </c>
      <c r="C172" s="42" t="s">
        <v>499</v>
      </c>
      <c r="D172" s="43" t="s">
        <v>500</v>
      </c>
      <c r="E172" s="49">
        <v>6.0</v>
      </c>
      <c r="F172" s="366">
        <f t="shared" si="1"/>
        <v>2.4</v>
      </c>
      <c r="G172" s="20"/>
      <c r="H172" s="366">
        <f t="shared" si="2"/>
        <v>0</v>
      </c>
      <c r="I172" s="20">
        <v>2.0</v>
      </c>
      <c r="J172" s="20">
        <v>2.0</v>
      </c>
      <c r="K172" s="20">
        <v>77.0</v>
      </c>
      <c r="L172" s="393">
        <f t="shared" si="3"/>
        <v>1</v>
      </c>
      <c r="M172" s="611">
        <f t="shared" si="4"/>
        <v>7.4</v>
      </c>
      <c r="N172" s="675">
        <f>Incentive!AH172</f>
        <v>5</v>
      </c>
      <c r="O172" s="454">
        <f t="shared" si="5"/>
        <v>12.4</v>
      </c>
      <c r="P172" s="56"/>
      <c r="Q172" s="56"/>
      <c r="R172" s="56"/>
      <c r="S172" s="56"/>
      <c r="T172" s="56"/>
      <c r="U172" s="56"/>
      <c r="V172" s="56"/>
      <c r="W172" s="56"/>
      <c r="X172" s="223"/>
      <c r="Y172" s="223"/>
    </row>
    <row r="173" ht="15.75" customHeight="1">
      <c r="A173" s="20">
        <v>159.0</v>
      </c>
      <c r="B173" s="41" t="s">
        <v>501</v>
      </c>
      <c r="C173" s="42" t="s">
        <v>502</v>
      </c>
      <c r="D173" s="43" t="s">
        <v>503</v>
      </c>
      <c r="E173" s="20">
        <v>7.0</v>
      </c>
      <c r="F173" s="366">
        <f t="shared" si="1"/>
        <v>2.8</v>
      </c>
      <c r="G173" s="20">
        <v>10.0</v>
      </c>
      <c r="H173" s="366">
        <f t="shared" si="2"/>
        <v>4</v>
      </c>
      <c r="I173" s="20">
        <v>2.0</v>
      </c>
      <c r="J173" s="20">
        <v>2.0</v>
      </c>
      <c r="K173" s="20">
        <v>100.0</v>
      </c>
      <c r="L173" s="393">
        <f t="shared" si="3"/>
        <v>4</v>
      </c>
      <c r="M173" s="611">
        <f t="shared" si="4"/>
        <v>14.8</v>
      </c>
      <c r="N173" s="675" t="str">
        <f>Incentive!AH173</f>
        <v/>
      </c>
      <c r="O173" s="454">
        <f t="shared" si="5"/>
        <v>14.8</v>
      </c>
      <c r="P173" s="56"/>
      <c r="Q173" s="56"/>
      <c r="R173" s="56"/>
      <c r="S173" s="56"/>
      <c r="T173" s="56"/>
      <c r="U173" s="56"/>
      <c r="V173" s="56"/>
      <c r="W173" s="56"/>
      <c r="X173" s="223"/>
      <c r="Y173" s="223"/>
    </row>
    <row r="174" ht="15.75" customHeight="1">
      <c r="A174" s="48">
        <v>160.0</v>
      </c>
      <c r="B174" s="41" t="s">
        <v>504</v>
      </c>
      <c r="C174" s="361" t="s">
        <v>505</v>
      </c>
      <c r="D174" s="36" t="s">
        <v>506</v>
      </c>
      <c r="E174" s="20">
        <v>4.0</v>
      </c>
      <c r="F174" s="366">
        <f t="shared" si="1"/>
        <v>1.6</v>
      </c>
      <c r="G174" s="20">
        <v>6.0</v>
      </c>
      <c r="H174" s="366">
        <f t="shared" si="2"/>
        <v>2.4</v>
      </c>
      <c r="I174" s="20">
        <v>2.0</v>
      </c>
      <c r="J174" s="20">
        <v>2.0</v>
      </c>
      <c r="K174" s="20">
        <v>100.0</v>
      </c>
      <c r="L174" s="393">
        <f t="shared" si="3"/>
        <v>4</v>
      </c>
      <c r="M174" s="611">
        <f t="shared" si="4"/>
        <v>12</v>
      </c>
      <c r="N174" s="675" t="str">
        <f>Incentive!AH174</f>
        <v/>
      </c>
      <c r="O174" s="454">
        <f t="shared" si="5"/>
        <v>12</v>
      </c>
      <c r="P174" s="56"/>
      <c r="Q174" s="56"/>
      <c r="R174" s="56"/>
      <c r="S174" s="56"/>
      <c r="T174" s="56"/>
      <c r="U174" s="56"/>
      <c r="V174" s="56"/>
      <c r="W174" s="56"/>
      <c r="X174" s="223"/>
      <c r="Y174" s="223"/>
    </row>
    <row r="175" ht="15.75" customHeight="1">
      <c r="A175" s="20">
        <v>161.0</v>
      </c>
      <c r="B175" s="41" t="s">
        <v>507</v>
      </c>
      <c r="C175" s="361" t="s">
        <v>508</v>
      </c>
      <c r="D175" s="36" t="s">
        <v>509</v>
      </c>
      <c r="E175" s="20">
        <v>9.0</v>
      </c>
      <c r="F175" s="366">
        <f t="shared" si="1"/>
        <v>3.6</v>
      </c>
      <c r="G175" s="20">
        <v>10.0</v>
      </c>
      <c r="H175" s="366">
        <f t="shared" si="2"/>
        <v>4</v>
      </c>
      <c r="I175" s="20">
        <v>2.0</v>
      </c>
      <c r="J175" s="20">
        <v>2.0</v>
      </c>
      <c r="K175" s="20">
        <v>100.0</v>
      </c>
      <c r="L175" s="393">
        <f t="shared" si="3"/>
        <v>4</v>
      </c>
      <c r="M175" s="611">
        <f t="shared" si="4"/>
        <v>15.6</v>
      </c>
      <c r="N175" s="675" t="str">
        <f>Incentive!AH175</f>
        <v/>
      </c>
      <c r="O175" s="454">
        <f t="shared" si="5"/>
        <v>15.6</v>
      </c>
      <c r="P175" s="56"/>
      <c r="Q175" s="56"/>
      <c r="R175" s="56"/>
      <c r="S175" s="56"/>
      <c r="T175" s="56"/>
      <c r="U175" s="56"/>
      <c r="V175" s="56"/>
      <c r="W175" s="56"/>
      <c r="X175" s="223"/>
      <c r="Y175" s="223"/>
    </row>
    <row r="176" ht="15.75" customHeight="1">
      <c r="A176" s="48">
        <v>162.0</v>
      </c>
      <c r="B176" s="41" t="s">
        <v>510</v>
      </c>
      <c r="C176" s="361" t="s">
        <v>511</v>
      </c>
      <c r="D176" s="36" t="s">
        <v>512</v>
      </c>
      <c r="E176" s="20">
        <v>13.0</v>
      </c>
      <c r="F176" s="366">
        <f t="shared" si="1"/>
        <v>5.2</v>
      </c>
      <c r="G176" s="20">
        <v>9.0</v>
      </c>
      <c r="H176" s="366">
        <f t="shared" si="2"/>
        <v>3.6</v>
      </c>
      <c r="I176" s="20">
        <v>2.0</v>
      </c>
      <c r="J176" s="20">
        <v>2.0</v>
      </c>
      <c r="K176" s="20">
        <v>100.0</v>
      </c>
      <c r="L176" s="393">
        <f t="shared" si="3"/>
        <v>4</v>
      </c>
      <c r="M176" s="611">
        <f t="shared" si="4"/>
        <v>16.8</v>
      </c>
      <c r="N176" s="675" t="str">
        <f>Incentive!AH176</f>
        <v/>
      </c>
      <c r="O176" s="454">
        <f t="shared" si="5"/>
        <v>16.8</v>
      </c>
      <c r="P176" s="56"/>
      <c r="Q176" s="56"/>
      <c r="R176" s="56"/>
      <c r="S176" s="56"/>
      <c r="T176" s="56"/>
      <c r="U176" s="56"/>
      <c r="V176" s="56"/>
      <c r="W176" s="56"/>
      <c r="X176" s="223"/>
      <c r="Y176" s="223"/>
    </row>
    <row r="177" ht="15.75" customHeight="1">
      <c r="A177" s="20">
        <v>163.0</v>
      </c>
      <c r="B177" s="41" t="s">
        <v>513</v>
      </c>
      <c r="C177" s="361" t="s">
        <v>514</v>
      </c>
      <c r="D177" s="36" t="s">
        <v>515</v>
      </c>
      <c r="E177" s="20">
        <v>12.0</v>
      </c>
      <c r="F177" s="366">
        <f t="shared" si="1"/>
        <v>4.8</v>
      </c>
      <c r="G177" s="20">
        <v>6.0</v>
      </c>
      <c r="H177" s="366">
        <f t="shared" si="2"/>
        <v>2.4</v>
      </c>
      <c r="I177" s="20">
        <v>2.0</v>
      </c>
      <c r="J177" s="20">
        <v>2.0</v>
      </c>
      <c r="K177" s="20">
        <v>100.0</v>
      </c>
      <c r="L177" s="393">
        <f t="shared" si="3"/>
        <v>4</v>
      </c>
      <c r="M177" s="611">
        <f t="shared" si="4"/>
        <v>15.2</v>
      </c>
      <c r="N177" s="675" t="str">
        <f>Incentive!AH177</f>
        <v/>
      </c>
      <c r="O177" s="454">
        <f t="shared" si="5"/>
        <v>15.2</v>
      </c>
      <c r="P177" s="56"/>
      <c r="Q177" s="56"/>
      <c r="R177" s="56"/>
      <c r="S177" s="56"/>
      <c r="T177" s="56"/>
      <c r="U177" s="56"/>
      <c r="V177" s="56"/>
      <c r="W177" s="56"/>
      <c r="X177" s="223"/>
      <c r="Y177" s="223"/>
    </row>
    <row r="178" ht="15.75" customHeight="1">
      <c r="A178" s="48">
        <v>164.0</v>
      </c>
      <c r="B178" s="41" t="s">
        <v>516</v>
      </c>
      <c r="C178" s="361" t="s">
        <v>517</v>
      </c>
      <c r="D178" s="36" t="s">
        <v>518</v>
      </c>
      <c r="E178" s="20">
        <v>8.0</v>
      </c>
      <c r="F178" s="366">
        <f t="shared" si="1"/>
        <v>3.2</v>
      </c>
      <c r="G178" s="20">
        <v>9.0</v>
      </c>
      <c r="H178" s="366">
        <f t="shared" si="2"/>
        <v>3.6</v>
      </c>
      <c r="I178" s="20">
        <v>2.0</v>
      </c>
      <c r="J178" s="20">
        <v>2.0</v>
      </c>
      <c r="K178" s="20">
        <v>100.0</v>
      </c>
      <c r="L178" s="393">
        <f t="shared" si="3"/>
        <v>4</v>
      </c>
      <c r="M178" s="611">
        <f t="shared" si="4"/>
        <v>14.8</v>
      </c>
      <c r="N178" s="675" t="str">
        <f>Incentive!AH178</f>
        <v/>
      </c>
      <c r="O178" s="454">
        <f t="shared" si="5"/>
        <v>14.8</v>
      </c>
      <c r="P178" s="56"/>
      <c r="Q178" s="56"/>
      <c r="R178" s="56"/>
      <c r="S178" s="56"/>
      <c r="T178" s="56"/>
      <c r="U178" s="56"/>
      <c r="V178" s="56"/>
      <c r="W178" s="56"/>
      <c r="X178" s="223"/>
      <c r="Y178" s="223"/>
    </row>
    <row r="179" ht="15.75" customHeight="1">
      <c r="A179" s="20">
        <v>165.0</v>
      </c>
      <c r="B179" s="41" t="s">
        <v>519</v>
      </c>
      <c r="C179" s="361" t="s">
        <v>520</v>
      </c>
      <c r="D179" s="36" t="s">
        <v>521</v>
      </c>
      <c r="E179" s="20">
        <v>10.0</v>
      </c>
      <c r="F179" s="366">
        <f t="shared" si="1"/>
        <v>4</v>
      </c>
      <c r="G179" s="20">
        <v>10.0</v>
      </c>
      <c r="H179" s="366">
        <f t="shared" si="2"/>
        <v>4</v>
      </c>
      <c r="I179" s="20">
        <v>2.0</v>
      </c>
      <c r="J179" s="20">
        <v>2.0</v>
      </c>
      <c r="K179" s="20">
        <v>100.0</v>
      </c>
      <c r="L179" s="393">
        <f t="shared" si="3"/>
        <v>4</v>
      </c>
      <c r="M179" s="611">
        <f t="shared" si="4"/>
        <v>16</v>
      </c>
      <c r="N179" s="675" t="str">
        <f>Incentive!AH179</f>
        <v/>
      </c>
      <c r="O179" s="454">
        <f t="shared" si="5"/>
        <v>16</v>
      </c>
      <c r="P179" s="56"/>
      <c r="Q179" s="56"/>
      <c r="R179" s="56"/>
      <c r="S179" s="56"/>
      <c r="T179" s="56"/>
      <c r="U179" s="56"/>
      <c r="V179" s="56"/>
      <c r="W179" s="56"/>
      <c r="X179" s="223"/>
      <c r="Y179" s="223"/>
    </row>
    <row r="180" ht="15.75" customHeight="1">
      <c r="A180" s="48">
        <v>166.0</v>
      </c>
      <c r="B180" s="41" t="s">
        <v>522</v>
      </c>
      <c r="C180" s="361" t="s">
        <v>523</v>
      </c>
      <c r="D180" s="36" t="s">
        <v>524</v>
      </c>
      <c r="E180" s="20">
        <v>9.0</v>
      </c>
      <c r="F180" s="366">
        <f t="shared" si="1"/>
        <v>3.6</v>
      </c>
      <c r="G180" s="20">
        <v>13.0</v>
      </c>
      <c r="H180" s="366">
        <f t="shared" si="2"/>
        <v>5.2</v>
      </c>
      <c r="I180" s="20">
        <v>2.0</v>
      </c>
      <c r="J180" s="20">
        <v>2.0</v>
      </c>
      <c r="K180" s="20">
        <v>100.0</v>
      </c>
      <c r="L180" s="393">
        <f t="shared" si="3"/>
        <v>4</v>
      </c>
      <c r="M180" s="611">
        <f t="shared" si="4"/>
        <v>16.8</v>
      </c>
      <c r="N180" s="675" t="str">
        <f>Incentive!AH180</f>
        <v/>
      </c>
      <c r="O180" s="454">
        <f t="shared" si="5"/>
        <v>16.8</v>
      </c>
      <c r="P180" s="56"/>
      <c r="Q180" s="56"/>
      <c r="R180" s="56"/>
      <c r="S180" s="56"/>
      <c r="T180" s="56"/>
      <c r="U180" s="56"/>
      <c r="V180" s="56"/>
      <c r="W180" s="56"/>
      <c r="X180" s="223"/>
      <c r="Y180" s="223"/>
    </row>
    <row r="181" ht="15.75" customHeight="1">
      <c r="A181" s="20">
        <v>167.0</v>
      </c>
      <c r="B181" s="41" t="s">
        <v>525</v>
      </c>
      <c r="C181" s="361" t="s">
        <v>526</v>
      </c>
      <c r="D181" s="36" t="s">
        <v>527</v>
      </c>
      <c r="E181" s="20">
        <v>14.0</v>
      </c>
      <c r="F181" s="366">
        <f t="shared" si="1"/>
        <v>5.6</v>
      </c>
      <c r="G181" s="20">
        <v>13.0</v>
      </c>
      <c r="H181" s="366">
        <f t="shared" si="2"/>
        <v>5.2</v>
      </c>
      <c r="I181" s="20">
        <v>2.0</v>
      </c>
      <c r="J181" s="20">
        <v>2.0</v>
      </c>
      <c r="K181" s="20">
        <v>100.0</v>
      </c>
      <c r="L181" s="393">
        <f t="shared" si="3"/>
        <v>4</v>
      </c>
      <c r="M181" s="611">
        <f t="shared" si="4"/>
        <v>18.8</v>
      </c>
      <c r="N181" s="675" t="str">
        <f>Incentive!AH181</f>
        <v/>
      </c>
      <c r="O181" s="454">
        <f t="shared" si="5"/>
        <v>18.8</v>
      </c>
      <c r="P181" s="56"/>
      <c r="Q181" s="56"/>
      <c r="R181" s="56"/>
      <c r="S181" s="56"/>
      <c r="T181" s="56"/>
      <c r="U181" s="56"/>
      <c r="V181" s="56"/>
      <c r="W181" s="56"/>
      <c r="X181" s="223"/>
      <c r="Y181" s="223"/>
    </row>
    <row r="182" ht="15.75" customHeight="1">
      <c r="A182" s="48">
        <v>168.0</v>
      </c>
      <c r="B182" s="41" t="s">
        <v>528</v>
      </c>
      <c r="C182" s="361" t="s">
        <v>529</v>
      </c>
      <c r="D182" s="36" t="s">
        <v>530</v>
      </c>
      <c r="E182" s="20">
        <v>10.0</v>
      </c>
      <c r="F182" s="366">
        <f t="shared" si="1"/>
        <v>4</v>
      </c>
      <c r="G182" s="20">
        <v>9.0</v>
      </c>
      <c r="H182" s="366">
        <f t="shared" si="2"/>
        <v>3.6</v>
      </c>
      <c r="I182" s="20">
        <v>2.0</v>
      </c>
      <c r="J182" s="20">
        <v>2.0</v>
      </c>
      <c r="K182" s="20">
        <v>100.0</v>
      </c>
      <c r="L182" s="393">
        <f t="shared" si="3"/>
        <v>4</v>
      </c>
      <c r="M182" s="611">
        <f t="shared" si="4"/>
        <v>15.6</v>
      </c>
      <c r="N182" s="675" t="str">
        <f>Incentive!AH182</f>
        <v/>
      </c>
      <c r="O182" s="454">
        <f t="shared" si="5"/>
        <v>15.6</v>
      </c>
      <c r="P182" s="56"/>
      <c r="Q182" s="56"/>
      <c r="R182" s="56"/>
      <c r="S182" s="56"/>
      <c r="T182" s="56"/>
      <c r="U182" s="56"/>
      <c r="V182" s="56"/>
      <c r="W182" s="56"/>
      <c r="X182" s="223"/>
      <c r="Y182" s="223"/>
    </row>
    <row r="183" ht="15.75" customHeight="1">
      <c r="A183" s="20">
        <v>169.0</v>
      </c>
      <c r="B183" s="41" t="s">
        <v>531</v>
      </c>
      <c r="C183" s="361" t="s">
        <v>532</v>
      </c>
      <c r="D183" s="36" t="s">
        <v>533</v>
      </c>
      <c r="E183" s="20">
        <v>10.0</v>
      </c>
      <c r="F183" s="366">
        <f t="shared" si="1"/>
        <v>4</v>
      </c>
      <c r="G183" s="20">
        <v>9.0</v>
      </c>
      <c r="H183" s="366">
        <f t="shared" si="2"/>
        <v>3.6</v>
      </c>
      <c r="I183" s="20">
        <v>2.0</v>
      </c>
      <c r="J183" s="20">
        <v>2.0</v>
      </c>
      <c r="K183" s="20">
        <v>100.0</v>
      </c>
      <c r="L183" s="393">
        <f t="shared" si="3"/>
        <v>4</v>
      </c>
      <c r="M183" s="611">
        <f t="shared" si="4"/>
        <v>15.6</v>
      </c>
      <c r="N183" s="675" t="str">
        <f>Incentive!AH183</f>
        <v/>
      </c>
      <c r="O183" s="454">
        <f t="shared" si="5"/>
        <v>15.6</v>
      </c>
      <c r="P183" s="56"/>
      <c r="Q183" s="56"/>
      <c r="R183" s="56"/>
      <c r="S183" s="56"/>
      <c r="T183" s="56"/>
      <c r="U183" s="56"/>
      <c r="V183" s="56"/>
      <c r="W183" s="56"/>
      <c r="X183" s="223"/>
      <c r="Y183" s="223"/>
    </row>
    <row r="184" ht="15.75" customHeight="1">
      <c r="A184" s="48">
        <v>170.0</v>
      </c>
      <c r="B184" s="41" t="s">
        <v>534</v>
      </c>
      <c r="C184" s="361" t="s">
        <v>535</v>
      </c>
      <c r="D184" s="36" t="s">
        <v>536</v>
      </c>
      <c r="E184" s="20">
        <v>9.0</v>
      </c>
      <c r="F184" s="366">
        <f t="shared" si="1"/>
        <v>3.6</v>
      </c>
      <c r="G184" s="20">
        <v>9.0</v>
      </c>
      <c r="H184" s="366">
        <f t="shared" si="2"/>
        <v>3.6</v>
      </c>
      <c r="I184" s="20">
        <v>2.0</v>
      </c>
      <c r="J184" s="20">
        <v>2.0</v>
      </c>
      <c r="K184" s="20">
        <v>100.0</v>
      </c>
      <c r="L184" s="393">
        <f t="shared" si="3"/>
        <v>4</v>
      </c>
      <c r="M184" s="611">
        <f t="shared" si="4"/>
        <v>15.2</v>
      </c>
      <c r="N184" s="675" t="str">
        <f>Incentive!AH184</f>
        <v/>
      </c>
      <c r="O184" s="454">
        <f t="shared" si="5"/>
        <v>15.2</v>
      </c>
      <c r="P184" s="56"/>
      <c r="Q184" s="56"/>
      <c r="R184" s="56"/>
      <c r="S184" s="56"/>
      <c r="T184" s="56"/>
      <c r="U184" s="56"/>
      <c r="V184" s="56"/>
      <c r="W184" s="56"/>
      <c r="X184" s="223"/>
      <c r="Y184" s="223"/>
    </row>
    <row r="185" ht="15.75" customHeight="1">
      <c r="A185" s="20">
        <v>171.0</v>
      </c>
      <c r="B185" s="41" t="s">
        <v>537</v>
      </c>
      <c r="C185" s="361" t="s">
        <v>538</v>
      </c>
      <c r="D185" s="36" t="s">
        <v>539</v>
      </c>
      <c r="E185" s="20">
        <v>9.0</v>
      </c>
      <c r="F185" s="366">
        <f t="shared" si="1"/>
        <v>3.6</v>
      </c>
      <c r="G185" s="20">
        <v>9.0</v>
      </c>
      <c r="H185" s="366">
        <f t="shared" si="2"/>
        <v>3.6</v>
      </c>
      <c r="I185" s="20">
        <v>2.0</v>
      </c>
      <c r="J185" s="20">
        <v>2.0</v>
      </c>
      <c r="K185" s="20">
        <v>100.0</v>
      </c>
      <c r="L185" s="393">
        <f t="shared" si="3"/>
        <v>4</v>
      </c>
      <c r="M185" s="611">
        <f t="shared" si="4"/>
        <v>15.2</v>
      </c>
      <c r="N185" s="675" t="str">
        <f>Incentive!AH185</f>
        <v/>
      </c>
      <c r="O185" s="454">
        <f t="shared" si="5"/>
        <v>15.2</v>
      </c>
      <c r="P185" s="56"/>
      <c r="Q185" s="56"/>
      <c r="R185" s="56"/>
      <c r="S185" s="56"/>
      <c r="T185" s="56"/>
      <c r="U185" s="56"/>
      <c r="V185" s="56"/>
      <c r="W185" s="56"/>
      <c r="X185" s="223"/>
      <c r="Y185" s="223"/>
    </row>
    <row r="186" ht="15.75" customHeight="1">
      <c r="A186" s="56"/>
      <c r="B186" s="244"/>
      <c r="C186" s="244"/>
      <c r="D186" s="238"/>
      <c r="E186" s="56"/>
      <c r="F186" s="364"/>
      <c r="G186" s="56"/>
      <c r="H186" s="364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223"/>
      <c r="Y186" s="223"/>
    </row>
    <row r="187" ht="15.75" customHeight="1">
      <c r="A187" s="56"/>
      <c r="B187" s="244"/>
      <c r="C187" s="244"/>
      <c r="D187" s="238"/>
      <c r="E187" s="56"/>
      <c r="F187" s="364"/>
      <c r="G187" s="56"/>
      <c r="H187" s="364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223"/>
      <c r="Y187" s="223"/>
    </row>
    <row r="188" ht="15.75" customHeight="1">
      <c r="A188" s="56"/>
      <c r="B188" s="365" t="s">
        <v>810</v>
      </c>
      <c r="C188" s="59"/>
      <c r="D188" s="238">
        <f>COUNTIF(O15:O20,"=22")</f>
        <v>0</v>
      </c>
      <c r="E188" s="56"/>
      <c r="F188" s="364"/>
      <c r="G188" s="56"/>
      <c r="H188" s="364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223"/>
      <c r="Y188" s="223"/>
    </row>
    <row r="189" ht="15.75" customHeight="1">
      <c r="A189" s="56"/>
      <c r="B189" s="365" t="s">
        <v>811</v>
      </c>
      <c r="C189" s="59"/>
      <c r="D189" s="244">
        <f>COUNTIF(O15:O20,"=23")</f>
        <v>0</v>
      </c>
      <c r="E189" s="56"/>
      <c r="F189" s="364"/>
      <c r="G189" s="56"/>
      <c r="H189" s="364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223"/>
      <c r="Y189" s="223"/>
    </row>
    <row r="190" ht="15.75" customHeight="1">
      <c r="A190" s="56"/>
      <c r="B190" s="365" t="s">
        <v>812</v>
      </c>
      <c r="C190" s="59"/>
      <c r="D190" s="244">
        <f>COUNTIF(O15:O20,"=24")</f>
        <v>0</v>
      </c>
      <c r="E190" s="56"/>
      <c r="F190" s="364"/>
      <c r="G190" s="56"/>
      <c r="H190" s="364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223"/>
      <c r="Y190" s="223"/>
    </row>
    <row r="191" ht="15.75" customHeight="1">
      <c r="A191" s="56"/>
      <c r="B191" s="365" t="s">
        <v>813</v>
      </c>
      <c r="C191" s="59"/>
      <c r="D191" s="238">
        <f>COUNTIF(O15:O20,"=25")</f>
        <v>0</v>
      </c>
      <c r="E191" s="56"/>
      <c r="F191" s="364"/>
      <c r="G191" s="56"/>
      <c r="H191" s="364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223"/>
      <c r="Y191" s="223"/>
    </row>
    <row r="192" ht="15.75" customHeight="1">
      <c r="A192" s="56"/>
      <c r="B192" s="365" t="s">
        <v>814</v>
      </c>
      <c r="C192" s="59"/>
      <c r="D192" s="244">
        <f>COUNTIF(O15:O20,"=26")</f>
        <v>0</v>
      </c>
      <c r="E192" s="56"/>
      <c r="F192" s="364"/>
      <c r="G192" s="56"/>
      <c r="H192" s="364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223"/>
      <c r="Y192" s="223"/>
    </row>
    <row r="193" ht="15.75" customHeight="1">
      <c r="A193" s="56"/>
      <c r="B193" s="365" t="s">
        <v>815</v>
      </c>
      <c r="C193" s="59"/>
      <c r="D193" s="238">
        <f>COUNTIF(O15:O20,"=27")</f>
        <v>0</v>
      </c>
      <c r="E193" s="56"/>
      <c r="F193" s="364"/>
      <c r="G193" s="56"/>
      <c r="H193" s="364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223"/>
      <c r="Y193" s="223"/>
    </row>
    <row r="194" ht="15.75" customHeight="1">
      <c r="A194" s="56"/>
      <c r="B194" s="365" t="s">
        <v>816</v>
      </c>
      <c r="C194" s="59"/>
      <c r="D194" s="238">
        <f>COUNTIF(O15:O20,"=28")</f>
        <v>0</v>
      </c>
      <c r="E194" s="56"/>
      <c r="F194" s="364"/>
      <c r="G194" s="56"/>
      <c r="H194" s="364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223"/>
      <c r="Y194" s="223"/>
    </row>
    <row r="195" ht="15.75" customHeight="1">
      <c r="A195" s="56"/>
      <c r="B195" s="365" t="s">
        <v>817</v>
      </c>
      <c r="C195" s="59"/>
      <c r="D195" s="238">
        <f>COUNTIF(O15:O20,"=29")</f>
        <v>0</v>
      </c>
      <c r="E195" s="56"/>
      <c r="F195" s="364"/>
      <c r="G195" s="56"/>
      <c r="H195" s="364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223"/>
      <c r="Y195" s="223"/>
    </row>
    <row r="196" ht="15.75" customHeight="1">
      <c r="A196" s="56"/>
      <c r="B196" s="365" t="s">
        <v>818</v>
      </c>
      <c r="C196" s="59"/>
      <c r="D196" s="244">
        <f>COUNTIF(O15:O20,"=30")</f>
        <v>0</v>
      </c>
      <c r="E196" s="56"/>
      <c r="F196" s="364"/>
      <c r="G196" s="56"/>
      <c r="H196" s="364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223"/>
      <c r="Y196" s="223"/>
    </row>
    <row r="197" ht="15.75" customHeight="1">
      <c r="A197" s="56"/>
      <c r="B197" s="365" t="s">
        <v>819</v>
      </c>
      <c r="C197" s="59"/>
      <c r="D197" s="238">
        <f>COUNTIF(O15:O20,"=31")</f>
        <v>0</v>
      </c>
      <c r="E197" s="56"/>
      <c r="F197" s="364"/>
      <c r="G197" s="56"/>
      <c r="H197" s="364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223"/>
      <c r="Y197" s="223"/>
    </row>
    <row r="198" ht="15.75" customHeight="1">
      <c r="A198" s="56"/>
      <c r="B198" s="365" t="s">
        <v>820</v>
      </c>
      <c r="C198" s="59"/>
      <c r="D198" s="244">
        <f>COUNTIF(O15:O20,"=32")</f>
        <v>0</v>
      </c>
      <c r="E198" s="56"/>
      <c r="F198" s="364"/>
      <c r="G198" s="56"/>
      <c r="H198" s="364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223"/>
      <c r="Y198" s="223"/>
    </row>
    <row r="199" ht="15.75" customHeight="1">
      <c r="A199" s="56"/>
      <c r="B199" s="365" t="s">
        <v>820</v>
      </c>
      <c r="C199" s="59"/>
      <c r="D199" s="238">
        <f>COUNTIF(O15:O20,"=33")</f>
        <v>0</v>
      </c>
      <c r="E199" s="56"/>
      <c r="F199" s="364"/>
      <c r="G199" s="56"/>
      <c r="H199" s="364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223"/>
      <c r="Y199" s="223"/>
    </row>
    <row r="200" ht="15.75" customHeight="1">
      <c r="A200" s="56"/>
      <c r="B200" s="365" t="s">
        <v>821</v>
      </c>
      <c r="C200" s="59"/>
      <c r="D200" s="238">
        <f>COUNTIF(O15:O20,"=34")</f>
        <v>0</v>
      </c>
      <c r="E200" s="56"/>
      <c r="F200" s="364"/>
      <c r="G200" s="56"/>
      <c r="H200" s="364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223"/>
      <c r="Y200" s="223"/>
    </row>
    <row r="201" ht="15.75" customHeight="1">
      <c r="A201" s="56"/>
      <c r="B201" s="365" t="s">
        <v>822</v>
      </c>
      <c r="C201" s="59"/>
      <c r="D201" s="238">
        <f>COUNTIF(O15:O20,"=35")</f>
        <v>0</v>
      </c>
      <c r="E201" s="56"/>
      <c r="F201" s="364"/>
      <c r="G201" s="56"/>
      <c r="H201" s="364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223"/>
      <c r="Y201" s="223"/>
    </row>
    <row r="202" ht="15.75" customHeight="1">
      <c r="A202" s="56"/>
      <c r="B202" s="365" t="s">
        <v>823</v>
      </c>
      <c r="C202" s="59"/>
      <c r="D202" s="238">
        <f>COUNTIF(O15:O20,"=21")</f>
        <v>0</v>
      </c>
      <c r="E202" s="56"/>
      <c r="F202" s="364"/>
      <c r="G202" s="56"/>
      <c r="H202" s="364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223"/>
      <c r="Y202" s="223"/>
    </row>
    <row r="203" ht="15.75" customHeight="1">
      <c r="A203" s="56"/>
      <c r="B203" s="365" t="s">
        <v>824</v>
      </c>
      <c r="C203" s="59"/>
      <c r="D203" s="238">
        <f>COUNTIF(O15:O20,"=36")</f>
        <v>0</v>
      </c>
      <c r="E203" s="56"/>
      <c r="F203" s="364"/>
      <c r="G203" s="56"/>
      <c r="H203" s="364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223"/>
      <c r="Y203" s="223"/>
    </row>
    <row r="204" ht="15.75" customHeight="1">
      <c r="A204" s="56"/>
      <c r="B204" s="365" t="s">
        <v>825</v>
      </c>
      <c r="C204" s="59"/>
      <c r="D204" s="238">
        <f>COUNTIF(O15:O20,"=37")</f>
        <v>0</v>
      </c>
      <c r="E204" s="56"/>
      <c r="F204" s="364"/>
      <c r="G204" s="56"/>
      <c r="H204" s="364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223"/>
      <c r="Y204" s="223"/>
    </row>
    <row r="205" ht="15.75" customHeight="1">
      <c r="A205" s="56"/>
      <c r="B205" s="365" t="s">
        <v>826</v>
      </c>
      <c r="C205" s="59"/>
      <c r="D205" s="238">
        <f>COUNTIF(O15:O20,"=21")</f>
        <v>0</v>
      </c>
      <c r="E205" s="56"/>
      <c r="F205" s="364"/>
      <c r="G205" s="56"/>
      <c r="H205" s="364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223"/>
      <c r="Y205" s="223"/>
    </row>
    <row r="206" ht="15.75" customHeight="1">
      <c r="A206" s="56"/>
      <c r="B206" s="365" t="s">
        <v>827</v>
      </c>
      <c r="C206" s="59"/>
      <c r="D206" s="238">
        <f>COUNTIF(O15:O20,"=38")</f>
        <v>0</v>
      </c>
      <c r="E206" s="56"/>
      <c r="F206" s="364"/>
      <c r="G206" s="56"/>
      <c r="H206" s="364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223"/>
      <c r="Y206" s="223"/>
    </row>
    <row r="207" ht="15.75" customHeight="1">
      <c r="A207" s="56"/>
      <c r="B207" s="365" t="s">
        <v>560</v>
      </c>
      <c r="C207" s="59"/>
      <c r="D207" s="48">
        <f>SUM(D186:D206)</f>
        <v>0</v>
      </c>
      <c r="E207" s="56"/>
      <c r="F207" s="364"/>
      <c r="G207" s="56"/>
      <c r="H207" s="364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223"/>
      <c r="Y207" s="223"/>
    </row>
    <row r="208" ht="15.75" customHeight="1">
      <c r="A208" s="1"/>
      <c r="B208" s="1"/>
      <c r="F208" s="366"/>
      <c r="H208" s="366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ht="15.75" customHeight="1">
      <c r="A209" s="1"/>
      <c r="B209" s="1"/>
      <c r="C209" s="1"/>
      <c r="D209" s="1"/>
      <c r="E209" s="1"/>
      <c r="F209" s="3"/>
      <c r="G209" s="1"/>
      <c r="H209" s="3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ht="15.75" customHeight="1">
      <c r="A210" s="1"/>
      <c r="B210" s="1"/>
      <c r="C210" s="1"/>
      <c r="D210" s="1"/>
      <c r="E210" s="1"/>
      <c r="F210" s="3"/>
      <c r="G210" s="1"/>
      <c r="H210" s="3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ht="15.75" customHeight="1">
      <c r="A211" s="1"/>
      <c r="B211" s="1"/>
      <c r="C211" s="1"/>
      <c r="D211" s="1"/>
      <c r="E211" s="1"/>
      <c r="F211" s="3"/>
      <c r="G211" s="1"/>
      <c r="H211" s="3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ht="15.75" customHeight="1">
      <c r="A212" s="1"/>
      <c r="B212" s="1"/>
      <c r="C212" s="1"/>
      <c r="D212" s="1"/>
      <c r="E212" s="1"/>
      <c r="F212" s="3"/>
      <c r="G212" s="1"/>
      <c r="H212" s="3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ht="15.75" customHeight="1">
      <c r="A213" s="7"/>
      <c r="B213" s="7"/>
      <c r="C213" s="63" t="s">
        <v>828</v>
      </c>
      <c r="D213" s="7"/>
      <c r="E213" s="7"/>
      <c r="F213" s="301"/>
      <c r="G213" s="7"/>
      <c r="H213" s="301"/>
      <c r="I213" s="63" t="s">
        <v>562</v>
      </c>
      <c r="J213" s="7"/>
      <c r="K213" s="7"/>
      <c r="L213" s="7"/>
      <c r="M213" s="63" t="s">
        <v>563</v>
      </c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368"/>
      <c r="Y213" s="368"/>
    </row>
    <row r="214" ht="15.75" customHeight="1">
      <c r="A214" s="1"/>
      <c r="B214" s="1"/>
      <c r="C214" s="1"/>
      <c r="D214" s="1"/>
      <c r="E214" s="1"/>
      <c r="F214" s="3"/>
      <c r="G214" s="1"/>
      <c r="H214" s="3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>
      <c r="F215" s="366"/>
      <c r="H215" s="366"/>
    </row>
    <row r="216">
      <c r="F216" s="366"/>
      <c r="H216" s="366"/>
    </row>
    <row r="217">
      <c r="F217" s="366"/>
      <c r="H217" s="366"/>
    </row>
    <row r="218">
      <c r="F218" s="366"/>
      <c r="H218" s="366"/>
    </row>
    <row r="219">
      <c r="F219" s="366"/>
      <c r="H219" s="366"/>
    </row>
    <row r="220">
      <c r="F220" s="366"/>
      <c r="H220" s="366"/>
    </row>
    <row r="221">
      <c r="F221" s="366"/>
      <c r="H221" s="366"/>
    </row>
    <row r="222">
      <c r="F222" s="366"/>
      <c r="H222" s="366"/>
    </row>
    <row r="223">
      <c r="F223" s="366"/>
      <c r="H223" s="366"/>
    </row>
    <row r="224">
      <c r="F224" s="366"/>
      <c r="H224" s="366"/>
    </row>
    <row r="225">
      <c r="F225" s="366"/>
      <c r="H225" s="366"/>
    </row>
    <row r="226">
      <c r="F226" s="366"/>
      <c r="H226" s="366"/>
    </row>
    <row r="227">
      <c r="F227" s="366"/>
      <c r="H227" s="366"/>
    </row>
    <row r="228">
      <c r="F228" s="366"/>
      <c r="H228" s="366"/>
    </row>
    <row r="229">
      <c r="F229" s="366"/>
      <c r="H229" s="366"/>
    </row>
    <row r="230">
      <c r="F230" s="366"/>
      <c r="H230" s="366"/>
    </row>
    <row r="231">
      <c r="F231" s="366"/>
      <c r="H231" s="366"/>
    </row>
    <row r="232">
      <c r="F232" s="366"/>
      <c r="H232" s="366"/>
    </row>
    <row r="233">
      <c r="F233" s="366"/>
      <c r="H233" s="366"/>
    </row>
    <row r="234">
      <c r="F234" s="366"/>
      <c r="H234" s="366"/>
    </row>
    <row r="235">
      <c r="F235" s="366"/>
      <c r="H235" s="366"/>
    </row>
    <row r="236">
      <c r="F236" s="366"/>
      <c r="H236" s="366"/>
    </row>
    <row r="237">
      <c r="F237" s="366"/>
      <c r="H237" s="366"/>
    </row>
    <row r="238">
      <c r="F238" s="366"/>
      <c r="H238" s="366"/>
    </row>
    <row r="239">
      <c r="F239" s="366"/>
      <c r="H239" s="366"/>
    </row>
    <row r="240">
      <c r="F240" s="366"/>
      <c r="H240" s="366"/>
    </row>
    <row r="241">
      <c r="F241" s="366"/>
      <c r="H241" s="366"/>
    </row>
    <row r="242">
      <c r="F242" s="366"/>
      <c r="H242" s="366"/>
    </row>
    <row r="243">
      <c r="F243" s="366"/>
      <c r="H243" s="366"/>
    </row>
    <row r="244">
      <c r="F244" s="366"/>
      <c r="H244" s="366"/>
    </row>
    <row r="245">
      <c r="F245" s="366"/>
      <c r="H245" s="366"/>
    </row>
    <row r="246">
      <c r="F246" s="366"/>
      <c r="H246" s="366"/>
    </row>
    <row r="247">
      <c r="F247" s="366"/>
      <c r="H247" s="366"/>
    </row>
    <row r="248">
      <c r="F248" s="366"/>
      <c r="H248" s="366"/>
    </row>
    <row r="249">
      <c r="F249" s="366"/>
      <c r="H249" s="366"/>
    </row>
    <row r="250">
      <c r="F250" s="366"/>
      <c r="H250" s="366"/>
    </row>
    <row r="251">
      <c r="F251" s="366"/>
      <c r="H251" s="366"/>
    </row>
    <row r="252">
      <c r="F252" s="366"/>
      <c r="H252" s="366"/>
    </row>
    <row r="253">
      <c r="F253" s="366"/>
      <c r="H253" s="366"/>
    </row>
    <row r="254">
      <c r="F254" s="366"/>
      <c r="H254" s="366"/>
    </row>
    <row r="255">
      <c r="F255" s="366"/>
      <c r="H255" s="366"/>
    </row>
    <row r="256">
      <c r="F256" s="366"/>
      <c r="H256" s="366"/>
    </row>
    <row r="257">
      <c r="F257" s="366"/>
      <c r="H257" s="366"/>
    </row>
    <row r="258">
      <c r="F258" s="366"/>
      <c r="H258" s="366"/>
    </row>
    <row r="259">
      <c r="F259" s="366"/>
      <c r="H259" s="366"/>
    </row>
    <row r="260">
      <c r="F260" s="366"/>
      <c r="H260" s="366"/>
    </row>
    <row r="261">
      <c r="F261" s="366"/>
      <c r="H261" s="366"/>
    </row>
    <row r="262">
      <c r="F262" s="366"/>
      <c r="H262" s="366"/>
    </row>
    <row r="263">
      <c r="F263" s="366"/>
      <c r="H263" s="366"/>
    </row>
    <row r="264">
      <c r="F264" s="366"/>
      <c r="H264" s="366"/>
    </row>
    <row r="265">
      <c r="F265" s="366"/>
      <c r="H265" s="366"/>
    </row>
    <row r="266">
      <c r="F266" s="366"/>
      <c r="H266" s="366"/>
    </row>
    <row r="267">
      <c r="F267" s="366"/>
      <c r="H267" s="366"/>
    </row>
    <row r="268">
      <c r="F268" s="366"/>
      <c r="H268" s="366"/>
    </row>
    <row r="269">
      <c r="F269" s="366"/>
      <c r="H269" s="366"/>
    </row>
    <row r="270">
      <c r="F270" s="366"/>
      <c r="H270" s="366"/>
    </row>
    <row r="271">
      <c r="F271" s="366"/>
      <c r="H271" s="366"/>
    </row>
    <row r="272">
      <c r="F272" s="366"/>
      <c r="H272" s="366"/>
    </row>
    <row r="273">
      <c r="F273" s="366"/>
      <c r="H273" s="366"/>
    </row>
    <row r="274">
      <c r="F274" s="366"/>
      <c r="H274" s="366"/>
    </row>
    <row r="275">
      <c r="F275" s="366"/>
      <c r="H275" s="366"/>
    </row>
    <row r="276">
      <c r="F276" s="366"/>
      <c r="H276" s="366"/>
    </row>
    <row r="277">
      <c r="F277" s="366"/>
      <c r="H277" s="366"/>
    </row>
    <row r="278">
      <c r="F278" s="366"/>
      <c r="H278" s="366"/>
    </row>
    <row r="279">
      <c r="F279" s="366"/>
      <c r="H279" s="366"/>
    </row>
    <row r="280">
      <c r="F280" s="366"/>
      <c r="H280" s="366"/>
    </row>
    <row r="281">
      <c r="F281" s="366"/>
      <c r="H281" s="366"/>
    </row>
    <row r="282">
      <c r="F282" s="366"/>
      <c r="H282" s="366"/>
    </row>
    <row r="283">
      <c r="F283" s="366"/>
      <c r="H283" s="366"/>
    </row>
    <row r="284">
      <c r="F284" s="366"/>
      <c r="H284" s="366"/>
    </row>
    <row r="285">
      <c r="F285" s="366"/>
      <c r="H285" s="366"/>
    </row>
    <row r="286">
      <c r="F286" s="366"/>
      <c r="H286" s="366"/>
    </row>
    <row r="287">
      <c r="F287" s="366"/>
      <c r="H287" s="366"/>
    </row>
    <row r="288">
      <c r="F288" s="366"/>
      <c r="H288" s="366"/>
    </row>
    <row r="289">
      <c r="F289" s="366"/>
      <c r="H289" s="366"/>
    </row>
    <row r="290">
      <c r="F290" s="366"/>
      <c r="H290" s="366"/>
    </row>
    <row r="291">
      <c r="F291" s="366"/>
      <c r="H291" s="366"/>
    </row>
    <row r="292">
      <c r="F292" s="366"/>
      <c r="H292" s="366"/>
    </row>
    <row r="293">
      <c r="F293" s="366"/>
      <c r="H293" s="366"/>
    </row>
    <row r="294">
      <c r="F294" s="366"/>
      <c r="H294" s="366"/>
    </row>
    <row r="295">
      <c r="F295" s="366"/>
      <c r="H295" s="366"/>
    </row>
    <row r="296">
      <c r="F296" s="366"/>
      <c r="H296" s="366"/>
    </row>
    <row r="297">
      <c r="F297" s="366"/>
      <c r="H297" s="366"/>
    </row>
    <row r="298">
      <c r="F298" s="366"/>
      <c r="H298" s="366"/>
    </row>
    <row r="299">
      <c r="F299" s="366"/>
      <c r="H299" s="366"/>
    </row>
    <row r="300">
      <c r="F300" s="366"/>
      <c r="H300" s="366"/>
    </row>
    <row r="301">
      <c r="F301" s="366"/>
      <c r="H301" s="366"/>
    </row>
    <row r="302">
      <c r="F302" s="366"/>
      <c r="H302" s="366"/>
    </row>
    <row r="303">
      <c r="F303" s="366"/>
      <c r="H303" s="366"/>
    </row>
    <row r="304">
      <c r="F304" s="366"/>
      <c r="H304" s="366"/>
    </row>
    <row r="305">
      <c r="F305" s="366"/>
      <c r="H305" s="366"/>
    </row>
    <row r="306">
      <c r="F306" s="366"/>
      <c r="H306" s="366"/>
    </row>
    <row r="307">
      <c r="F307" s="366"/>
      <c r="H307" s="366"/>
    </row>
    <row r="308">
      <c r="F308" s="366"/>
      <c r="H308" s="366"/>
    </row>
    <row r="309">
      <c r="F309" s="366"/>
      <c r="H309" s="366"/>
    </row>
    <row r="310">
      <c r="F310" s="366"/>
      <c r="H310" s="366"/>
    </row>
    <row r="311">
      <c r="F311" s="366"/>
      <c r="H311" s="366"/>
    </row>
    <row r="312">
      <c r="F312" s="366"/>
      <c r="H312" s="366"/>
    </row>
    <row r="313">
      <c r="F313" s="366"/>
      <c r="H313" s="366"/>
    </row>
    <row r="314">
      <c r="F314" s="366"/>
      <c r="H314" s="366"/>
    </row>
    <row r="315">
      <c r="F315" s="366"/>
      <c r="H315" s="366"/>
    </row>
    <row r="316">
      <c r="F316" s="366"/>
      <c r="H316" s="366"/>
    </row>
    <row r="317">
      <c r="F317" s="366"/>
      <c r="H317" s="366"/>
    </row>
    <row r="318">
      <c r="F318" s="366"/>
      <c r="H318" s="366"/>
    </row>
    <row r="319">
      <c r="F319" s="366"/>
      <c r="H319" s="366"/>
    </row>
    <row r="320">
      <c r="F320" s="366"/>
      <c r="H320" s="366"/>
    </row>
    <row r="321">
      <c r="F321" s="366"/>
      <c r="H321" s="366"/>
    </row>
    <row r="322">
      <c r="F322" s="366"/>
      <c r="H322" s="366"/>
    </row>
    <row r="323">
      <c r="F323" s="366"/>
      <c r="H323" s="366"/>
    </row>
    <row r="324">
      <c r="F324" s="366"/>
      <c r="H324" s="366"/>
    </row>
    <row r="325">
      <c r="F325" s="366"/>
      <c r="H325" s="366"/>
    </row>
    <row r="326">
      <c r="F326" s="366"/>
      <c r="H326" s="366"/>
    </row>
    <row r="327">
      <c r="F327" s="366"/>
      <c r="H327" s="366"/>
    </row>
    <row r="328">
      <c r="F328" s="366"/>
      <c r="H328" s="366"/>
    </row>
    <row r="329">
      <c r="F329" s="366"/>
      <c r="H329" s="366"/>
    </row>
    <row r="330">
      <c r="F330" s="366"/>
      <c r="H330" s="366"/>
    </row>
    <row r="331">
      <c r="F331" s="366"/>
      <c r="H331" s="366"/>
    </row>
    <row r="332">
      <c r="F332" s="366"/>
      <c r="H332" s="366"/>
    </row>
    <row r="333">
      <c r="F333" s="366"/>
      <c r="H333" s="366"/>
    </row>
    <row r="334">
      <c r="F334" s="366"/>
      <c r="H334" s="366"/>
    </row>
    <row r="335">
      <c r="F335" s="366"/>
      <c r="H335" s="366"/>
    </row>
    <row r="336">
      <c r="F336" s="366"/>
      <c r="H336" s="366"/>
    </row>
    <row r="337">
      <c r="F337" s="366"/>
      <c r="H337" s="366"/>
    </row>
    <row r="338">
      <c r="F338" s="366"/>
      <c r="H338" s="366"/>
    </row>
    <row r="339">
      <c r="F339" s="366"/>
      <c r="H339" s="366"/>
    </row>
    <row r="340">
      <c r="F340" s="366"/>
      <c r="H340" s="366"/>
    </row>
    <row r="341">
      <c r="F341" s="366"/>
      <c r="H341" s="366"/>
    </row>
    <row r="342">
      <c r="F342" s="366"/>
      <c r="H342" s="366"/>
    </row>
    <row r="343">
      <c r="F343" s="366"/>
      <c r="H343" s="366"/>
    </row>
    <row r="344">
      <c r="F344" s="366"/>
      <c r="H344" s="366"/>
    </row>
    <row r="345">
      <c r="F345" s="366"/>
      <c r="H345" s="366"/>
    </row>
    <row r="346">
      <c r="F346" s="366"/>
      <c r="H346" s="366"/>
    </row>
    <row r="347">
      <c r="F347" s="366"/>
      <c r="H347" s="366"/>
    </row>
    <row r="348">
      <c r="F348" s="366"/>
      <c r="H348" s="366"/>
    </row>
    <row r="349">
      <c r="F349" s="366"/>
      <c r="H349" s="366"/>
    </row>
    <row r="350">
      <c r="F350" s="366"/>
      <c r="H350" s="366"/>
    </row>
    <row r="351">
      <c r="F351" s="366"/>
      <c r="H351" s="366"/>
    </row>
    <row r="352">
      <c r="F352" s="366"/>
      <c r="H352" s="366"/>
    </row>
    <row r="353">
      <c r="F353" s="366"/>
      <c r="H353" s="366"/>
    </row>
    <row r="354">
      <c r="F354" s="366"/>
      <c r="H354" s="366"/>
    </row>
    <row r="355">
      <c r="F355" s="366"/>
      <c r="H355" s="366"/>
    </row>
    <row r="356">
      <c r="F356" s="366"/>
      <c r="H356" s="366"/>
    </row>
    <row r="357">
      <c r="F357" s="366"/>
      <c r="H357" s="366"/>
    </row>
    <row r="358">
      <c r="F358" s="366"/>
      <c r="H358" s="366"/>
    </row>
    <row r="359">
      <c r="F359" s="366"/>
      <c r="H359" s="366"/>
    </row>
    <row r="360">
      <c r="F360" s="366"/>
      <c r="H360" s="366"/>
    </row>
    <row r="361">
      <c r="F361" s="366"/>
      <c r="H361" s="366"/>
    </row>
    <row r="362">
      <c r="F362" s="366"/>
      <c r="H362" s="366"/>
    </row>
    <row r="363">
      <c r="F363" s="366"/>
      <c r="H363" s="366"/>
    </row>
    <row r="364">
      <c r="F364" s="366"/>
      <c r="H364" s="366"/>
    </row>
    <row r="365">
      <c r="F365" s="366"/>
      <c r="H365" s="366"/>
    </row>
    <row r="366">
      <c r="F366" s="366"/>
      <c r="H366" s="366"/>
    </row>
    <row r="367">
      <c r="F367" s="366"/>
      <c r="H367" s="366"/>
    </row>
    <row r="368">
      <c r="F368" s="366"/>
      <c r="H368" s="366"/>
    </row>
    <row r="369">
      <c r="F369" s="366"/>
      <c r="H369" s="366"/>
    </row>
    <row r="370">
      <c r="F370" s="366"/>
      <c r="H370" s="366"/>
    </row>
    <row r="371">
      <c r="F371" s="366"/>
      <c r="H371" s="366"/>
    </row>
    <row r="372">
      <c r="F372" s="366"/>
      <c r="H372" s="366"/>
    </row>
    <row r="373">
      <c r="F373" s="366"/>
      <c r="H373" s="366"/>
    </row>
    <row r="374">
      <c r="F374" s="366"/>
      <c r="H374" s="366"/>
    </row>
    <row r="375">
      <c r="F375" s="366"/>
      <c r="H375" s="366"/>
    </row>
    <row r="376">
      <c r="F376" s="366"/>
      <c r="H376" s="366"/>
    </row>
    <row r="377">
      <c r="F377" s="366"/>
      <c r="H377" s="366"/>
    </row>
    <row r="378">
      <c r="F378" s="366"/>
      <c r="H378" s="366"/>
    </row>
    <row r="379">
      <c r="F379" s="366"/>
      <c r="H379" s="366"/>
    </row>
    <row r="380">
      <c r="F380" s="366"/>
      <c r="H380" s="366"/>
    </row>
    <row r="381">
      <c r="F381" s="366"/>
      <c r="H381" s="366"/>
    </row>
    <row r="382">
      <c r="F382" s="366"/>
      <c r="H382" s="366"/>
    </row>
    <row r="383">
      <c r="F383" s="366"/>
      <c r="H383" s="366"/>
    </row>
    <row r="384">
      <c r="F384" s="366"/>
      <c r="H384" s="366"/>
    </row>
    <row r="385">
      <c r="F385" s="366"/>
      <c r="H385" s="366"/>
    </row>
    <row r="386">
      <c r="F386" s="366"/>
      <c r="H386" s="366"/>
    </row>
    <row r="387">
      <c r="F387" s="366"/>
      <c r="H387" s="366"/>
    </row>
    <row r="388">
      <c r="F388" s="366"/>
      <c r="H388" s="366"/>
    </row>
    <row r="389">
      <c r="F389" s="366"/>
      <c r="H389" s="366"/>
    </row>
    <row r="390">
      <c r="F390" s="366"/>
      <c r="H390" s="366"/>
    </row>
    <row r="391">
      <c r="F391" s="366"/>
      <c r="H391" s="366"/>
    </row>
    <row r="392">
      <c r="F392" s="366"/>
      <c r="H392" s="366"/>
    </row>
    <row r="393">
      <c r="F393" s="366"/>
      <c r="H393" s="366"/>
    </row>
    <row r="394">
      <c r="F394" s="366"/>
      <c r="H394" s="366"/>
    </row>
    <row r="395">
      <c r="F395" s="366"/>
      <c r="H395" s="366"/>
    </row>
    <row r="396">
      <c r="F396" s="366"/>
      <c r="H396" s="366"/>
    </row>
    <row r="397">
      <c r="F397" s="366"/>
      <c r="H397" s="366"/>
    </row>
    <row r="398">
      <c r="F398" s="366"/>
      <c r="H398" s="366"/>
    </row>
    <row r="399">
      <c r="F399" s="366"/>
      <c r="H399" s="366"/>
    </row>
    <row r="400">
      <c r="F400" s="366"/>
      <c r="H400" s="366"/>
    </row>
    <row r="401">
      <c r="F401" s="366"/>
      <c r="H401" s="366"/>
    </row>
    <row r="402">
      <c r="F402" s="366"/>
      <c r="H402" s="366"/>
    </row>
    <row r="403">
      <c r="F403" s="366"/>
      <c r="H403" s="366"/>
    </row>
    <row r="404">
      <c r="F404" s="366"/>
      <c r="H404" s="366"/>
    </row>
    <row r="405">
      <c r="F405" s="366"/>
      <c r="H405" s="366"/>
    </row>
    <row r="406">
      <c r="F406" s="366"/>
      <c r="H406" s="366"/>
    </row>
    <row r="407">
      <c r="F407" s="366"/>
      <c r="H407" s="366"/>
    </row>
    <row r="408">
      <c r="F408" s="366"/>
      <c r="H408" s="366"/>
    </row>
    <row r="409">
      <c r="F409" s="366"/>
      <c r="H409" s="366"/>
    </row>
    <row r="410">
      <c r="F410" s="366"/>
      <c r="H410" s="366"/>
    </row>
    <row r="411">
      <c r="F411" s="366"/>
      <c r="H411" s="366"/>
    </row>
    <row r="412">
      <c r="F412" s="366"/>
      <c r="H412" s="366"/>
    </row>
    <row r="413">
      <c r="F413" s="366"/>
      <c r="H413" s="366"/>
    </row>
    <row r="414">
      <c r="F414" s="366"/>
      <c r="H414" s="366"/>
    </row>
    <row r="415">
      <c r="F415" s="366"/>
      <c r="H415" s="366"/>
    </row>
    <row r="416">
      <c r="F416" s="366"/>
      <c r="H416" s="366"/>
    </row>
    <row r="417">
      <c r="F417" s="366"/>
      <c r="H417" s="366"/>
    </row>
    <row r="418">
      <c r="F418" s="366"/>
      <c r="H418" s="366"/>
    </row>
    <row r="419">
      <c r="F419" s="366"/>
      <c r="H419" s="366"/>
    </row>
    <row r="420">
      <c r="F420" s="366"/>
      <c r="H420" s="366"/>
    </row>
    <row r="421">
      <c r="F421" s="366"/>
      <c r="H421" s="366"/>
    </row>
    <row r="422">
      <c r="F422" s="366"/>
      <c r="H422" s="366"/>
    </row>
    <row r="423">
      <c r="F423" s="366"/>
      <c r="H423" s="366"/>
    </row>
    <row r="424">
      <c r="F424" s="366"/>
      <c r="H424" s="366"/>
    </row>
    <row r="425">
      <c r="F425" s="366"/>
      <c r="H425" s="366"/>
    </row>
    <row r="426">
      <c r="F426" s="366"/>
      <c r="H426" s="366"/>
    </row>
    <row r="427">
      <c r="F427" s="366"/>
      <c r="H427" s="366"/>
    </row>
    <row r="428">
      <c r="F428" s="366"/>
      <c r="H428" s="366"/>
    </row>
    <row r="429">
      <c r="F429" s="366"/>
      <c r="H429" s="366"/>
    </row>
    <row r="430">
      <c r="F430" s="366"/>
      <c r="H430" s="366"/>
    </row>
    <row r="431">
      <c r="F431" s="366"/>
      <c r="H431" s="366"/>
    </row>
    <row r="432">
      <c r="F432" s="366"/>
      <c r="H432" s="366"/>
    </row>
    <row r="433">
      <c r="F433" s="366"/>
      <c r="H433" s="366"/>
    </row>
    <row r="434">
      <c r="F434" s="366"/>
      <c r="H434" s="366"/>
    </row>
    <row r="435">
      <c r="F435" s="366"/>
      <c r="H435" s="366"/>
    </row>
    <row r="436">
      <c r="F436" s="366"/>
      <c r="H436" s="366"/>
    </row>
    <row r="437">
      <c r="F437" s="366"/>
      <c r="H437" s="366"/>
    </row>
    <row r="438">
      <c r="F438" s="366"/>
      <c r="H438" s="366"/>
    </row>
    <row r="439">
      <c r="F439" s="366"/>
      <c r="H439" s="366"/>
    </row>
    <row r="440">
      <c r="F440" s="366"/>
      <c r="H440" s="366"/>
    </row>
    <row r="441">
      <c r="F441" s="366"/>
      <c r="H441" s="366"/>
    </row>
    <row r="442">
      <c r="F442" s="366"/>
      <c r="H442" s="366"/>
    </row>
    <row r="443">
      <c r="F443" s="366"/>
      <c r="H443" s="366"/>
    </row>
    <row r="444">
      <c r="F444" s="366"/>
      <c r="H444" s="366"/>
    </row>
    <row r="445">
      <c r="F445" s="366"/>
      <c r="H445" s="366"/>
    </row>
    <row r="446">
      <c r="F446" s="366"/>
      <c r="H446" s="366"/>
    </row>
    <row r="447">
      <c r="F447" s="366"/>
      <c r="H447" s="366"/>
    </row>
    <row r="448">
      <c r="F448" s="366"/>
      <c r="H448" s="366"/>
    </row>
    <row r="449">
      <c r="F449" s="366"/>
      <c r="H449" s="366"/>
    </row>
    <row r="450">
      <c r="F450" s="366"/>
      <c r="H450" s="366"/>
    </row>
    <row r="451">
      <c r="F451" s="366"/>
      <c r="H451" s="366"/>
    </row>
    <row r="452">
      <c r="F452" s="366"/>
      <c r="H452" s="366"/>
    </row>
    <row r="453">
      <c r="F453" s="366"/>
      <c r="H453" s="366"/>
    </row>
    <row r="454">
      <c r="F454" s="366"/>
      <c r="H454" s="366"/>
    </row>
    <row r="455">
      <c r="F455" s="366"/>
      <c r="H455" s="366"/>
    </row>
    <row r="456">
      <c r="F456" s="366"/>
      <c r="H456" s="366"/>
    </row>
    <row r="457">
      <c r="F457" s="366"/>
      <c r="H457" s="366"/>
    </row>
    <row r="458">
      <c r="F458" s="366"/>
      <c r="H458" s="366"/>
    </row>
    <row r="459">
      <c r="F459" s="366"/>
      <c r="H459" s="366"/>
    </row>
    <row r="460">
      <c r="F460" s="366"/>
      <c r="H460" s="366"/>
    </row>
    <row r="461">
      <c r="F461" s="366"/>
      <c r="H461" s="366"/>
    </row>
    <row r="462">
      <c r="F462" s="366"/>
      <c r="H462" s="366"/>
    </row>
    <row r="463">
      <c r="F463" s="366"/>
      <c r="H463" s="366"/>
    </row>
    <row r="464">
      <c r="F464" s="366"/>
      <c r="H464" s="366"/>
    </row>
    <row r="465">
      <c r="F465" s="366"/>
      <c r="H465" s="366"/>
    </row>
    <row r="466">
      <c r="F466" s="366"/>
      <c r="H466" s="366"/>
    </row>
    <row r="467">
      <c r="F467" s="366"/>
      <c r="H467" s="366"/>
    </row>
    <row r="468">
      <c r="F468" s="366"/>
      <c r="H468" s="366"/>
    </row>
    <row r="469">
      <c r="F469" s="366"/>
      <c r="H469" s="366"/>
    </row>
    <row r="470">
      <c r="F470" s="366"/>
      <c r="H470" s="366"/>
    </row>
    <row r="471">
      <c r="F471" s="366"/>
      <c r="H471" s="366"/>
    </row>
    <row r="472">
      <c r="F472" s="366"/>
      <c r="H472" s="366"/>
    </row>
    <row r="473">
      <c r="F473" s="366"/>
      <c r="H473" s="366"/>
    </row>
    <row r="474">
      <c r="F474" s="366"/>
      <c r="H474" s="366"/>
    </row>
    <row r="475">
      <c r="F475" s="366"/>
      <c r="H475" s="366"/>
    </row>
    <row r="476">
      <c r="F476" s="366"/>
      <c r="H476" s="366"/>
    </row>
    <row r="477">
      <c r="F477" s="366"/>
      <c r="H477" s="366"/>
    </row>
    <row r="478">
      <c r="F478" s="366"/>
      <c r="H478" s="366"/>
    </row>
    <row r="479">
      <c r="F479" s="366"/>
      <c r="H479" s="366"/>
    </row>
    <row r="480">
      <c r="F480" s="366"/>
      <c r="H480" s="366"/>
    </row>
    <row r="481">
      <c r="F481" s="366"/>
      <c r="H481" s="366"/>
    </row>
    <row r="482">
      <c r="F482" s="366"/>
      <c r="H482" s="366"/>
    </row>
    <row r="483">
      <c r="F483" s="366"/>
      <c r="H483" s="366"/>
    </row>
    <row r="484">
      <c r="F484" s="366"/>
      <c r="H484" s="366"/>
    </row>
    <row r="485">
      <c r="F485" s="366"/>
      <c r="H485" s="366"/>
    </row>
    <row r="486">
      <c r="F486" s="366"/>
      <c r="H486" s="366"/>
    </row>
    <row r="487">
      <c r="F487" s="366"/>
      <c r="H487" s="366"/>
    </row>
    <row r="488">
      <c r="F488" s="366"/>
      <c r="H488" s="366"/>
    </row>
    <row r="489">
      <c r="F489" s="366"/>
      <c r="H489" s="366"/>
    </row>
    <row r="490">
      <c r="F490" s="366"/>
      <c r="H490" s="366"/>
    </row>
    <row r="491">
      <c r="F491" s="366"/>
      <c r="H491" s="366"/>
    </row>
    <row r="492">
      <c r="F492" s="366"/>
      <c r="H492" s="366"/>
    </row>
    <row r="493">
      <c r="F493" s="366"/>
      <c r="H493" s="366"/>
    </row>
    <row r="494">
      <c r="F494" s="366"/>
      <c r="H494" s="366"/>
    </row>
    <row r="495">
      <c r="F495" s="366"/>
      <c r="H495" s="366"/>
    </row>
    <row r="496">
      <c r="F496" s="366"/>
      <c r="H496" s="366"/>
    </row>
    <row r="497">
      <c r="F497" s="366"/>
      <c r="H497" s="366"/>
    </row>
    <row r="498">
      <c r="F498" s="366"/>
      <c r="H498" s="366"/>
    </row>
    <row r="499">
      <c r="F499" s="366"/>
      <c r="H499" s="366"/>
    </row>
    <row r="500">
      <c r="F500" s="366"/>
      <c r="H500" s="366"/>
    </row>
    <row r="501">
      <c r="F501" s="366"/>
      <c r="H501" s="366"/>
    </row>
    <row r="502">
      <c r="F502" s="366"/>
      <c r="H502" s="366"/>
    </row>
    <row r="503">
      <c r="F503" s="366"/>
      <c r="H503" s="366"/>
    </row>
    <row r="504">
      <c r="F504" s="366"/>
      <c r="H504" s="366"/>
    </row>
    <row r="505">
      <c r="F505" s="366"/>
      <c r="H505" s="366"/>
    </row>
    <row r="506">
      <c r="F506" s="366"/>
      <c r="H506" s="366"/>
    </row>
    <row r="507">
      <c r="F507" s="366"/>
      <c r="H507" s="366"/>
    </row>
    <row r="508">
      <c r="F508" s="366"/>
      <c r="H508" s="366"/>
    </row>
    <row r="509">
      <c r="F509" s="366"/>
      <c r="H509" s="366"/>
    </row>
    <row r="510">
      <c r="F510" s="366"/>
      <c r="H510" s="366"/>
    </row>
    <row r="511">
      <c r="F511" s="366"/>
      <c r="H511" s="366"/>
    </row>
    <row r="512">
      <c r="F512" s="366"/>
      <c r="H512" s="366"/>
    </row>
    <row r="513">
      <c r="F513" s="366"/>
      <c r="H513" s="366"/>
    </row>
    <row r="514">
      <c r="F514" s="366"/>
      <c r="H514" s="366"/>
    </row>
    <row r="515">
      <c r="F515" s="366"/>
      <c r="H515" s="366"/>
    </row>
    <row r="516">
      <c r="F516" s="366"/>
      <c r="H516" s="366"/>
    </row>
    <row r="517">
      <c r="F517" s="366"/>
      <c r="H517" s="366"/>
    </row>
    <row r="518">
      <c r="F518" s="366"/>
      <c r="H518" s="366"/>
    </row>
    <row r="519">
      <c r="F519" s="366"/>
      <c r="H519" s="366"/>
    </row>
    <row r="520">
      <c r="F520" s="366"/>
      <c r="H520" s="366"/>
    </row>
    <row r="521">
      <c r="F521" s="366"/>
      <c r="H521" s="366"/>
    </row>
    <row r="522">
      <c r="F522" s="366"/>
      <c r="H522" s="366"/>
    </row>
    <row r="523">
      <c r="F523" s="366"/>
      <c r="H523" s="366"/>
    </row>
    <row r="524">
      <c r="F524" s="366"/>
      <c r="H524" s="366"/>
    </row>
    <row r="525">
      <c r="F525" s="366"/>
      <c r="H525" s="366"/>
    </row>
    <row r="526">
      <c r="F526" s="366"/>
      <c r="H526" s="366"/>
    </row>
    <row r="527">
      <c r="F527" s="366"/>
      <c r="H527" s="366"/>
    </row>
    <row r="528">
      <c r="F528" s="366"/>
      <c r="H528" s="366"/>
    </row>
    <row r="529">
      <c r="F529" s="366"/>
      <c r="H529" s="366"/>
    </row>
    <row r="530">
      <c r="F530" s="366"/>
      <c r="H530" s="366"/>
    </row>
    <row r="531">
      <c r="F531" s="366"/>
      <c r="H531" s="366"/>
    </row>
    <row r="532">
      <c r="F532" s="366"/>
      <c r="H532" s="366"/>
    </row>
    <row r="533">
      <c r="F533" s="366"/>
      <c r="H533" s="366"/>
    </row>
    <row r="534">
      <c r="F534" s="366"/>
      <c r="H534" s="366"/>
    </row>
    <row r="535">
      <c r="F535" s="366"/>
      <c r="H535" s="366"/>
    </row>
    <row r="536">
      <c r="F536" s="366"/>
      <c r="H536" s="366"/>
    </row>
    <row r="537">
      <c r="F537" s="366"/>
      <c r="H537" s="366"/>
    </row>
    <row r="538">
      <c r="F538" s="366"/>
      <c r="H538" s="366"/>
    </row>
    <row r="539">
      <c r="F539" s="366"/>
      <c r="H539" s="366"/>
    </row>
    <row r="540">
      <c r="F540" s="366"/>
      <c r="H540" s="366"/>
    </row>
    <row r="541">
      <c r="F541" s="366"/>
      <c r="H541" s="366"/>
    </row>
    <row r="542">
      <c r="F542" s="366"/>
      <c r="H542" s="366"/>
    </row>
    <row r="543">
      <c r="F543" s="366"/>
      <c r="H543" s="366"/>
    </row>
    <row r="544">
      <c r="F544" s="366"/>
      <c r="H544" s="366"/>
    </row>
    <row r="545">
      <c r="F545" s="366"/>
      <c r="H545" s="366"/>
    </row>
    <row r="546">
      <c r="F546" s="366"/>
      <c r="H546" s="366"/>
    </row>
    <row r="547">
      <c r="F547" s="366"/>
      <c r="H547" s="366"/>
    </row>
    <row r="548">
      <c r="F548" s="366"/>
      <c r="H548" s="366"/>
    </row>
    <row r="549">
      <c r="F549" s="366"/>
      <c r="H549" s="366"/>
    </row>
    <row r="550">
      <c r="F550" s="366"/>
      <c r="H550" s="366"/>
    </row>
    <row r="551">
      <c r="F551" s="366"/>
      <c r="H551" s="366"/>
    </row>
    <row r="552">
      <c r="F552" s="366"/>
      <c r="H552" s="366"/>
    </row>
    <row r="553">
      <c r="F553" s="366"/>
      <c r="H553" s="366"/>
    </row>
    <row r="554">
      <c r="F554" s="366"/>
      <c r="H554" s="366"/>
    </row>
    <row r="555">
      <c r="F555" s="366"/>
      <c r="H555" s="366"/>
    </row>
    <row r="556">
      <c r="F556" s="366"/>
      <c r="H556" s="366"/>
    </row>
    <row r="557">
      <c r="F557" s="366"/>
      <c r="H557" s="366"/>
    </row>
    <row r="558">
      <c r="F558" s="366"/>
      <c r="H558" s="366"/>
    </row>
    <row r="559">
      <c r="F559" s="366"/>
      <c r="H559" s="366"/>
    </row>
    <row r="560">
      <c r="F560" s="366"/>
      <c r="H560" s="366"/>
    </row>
    <row r="561">
      <c r="F561" s="366"/>
      <c r="H561" s="366"/>
    </row>
    <row r="562">
      <c r="F562" s="366"/>
      <c r="H562" s="366"/>
    </row>
    <row r="563">
      <c r="F563" s="366"/>
      <c r="H563" s="366"/>
    </row>
    <row r="564">
      <c r="F564" s="366"/>
      <c r="H564" s="366"/>
    </row>
    <row r="565">
      <c r="F565" s="366"/>
      <c r="H565" s="366"/>
    </row>
    <row r="566">
      <c r="F566" s="366"/>
      <c r="H566" s="366"/>
    </row>
    <row r="567">
      <c r="F567" s="366"/>
      <c r="H567" s="366"/>
    </row>
    <row r="568">
      <c r="F568" s="366"/>
      <c r="H568" s="366"/>
    </row>
    <row r="569">
      <c r="F569" s="366"/>
      <c r="H569" s="366"/>
    </row>
    <row r="570">
      <c r="F570" s="366"/>
      <c r="H570" s="366"/>
    </row>
    <row r="571">
      <c r="F571" s="366"/>
      <c r="H571" s="366"/>
    </row>
    <row r="572">
      <c r="F572" s="366"/>
      <c r="H572" s="366"/>
    </row>
    <row r="573">
      <c r="F573" s="366"/>
      <c r="H573" s="366"/>
    </row>
    <row r="574">
      <c r="F574" s="366"/>
      <c r="H574" s="366"/>
    </row>
    <row r="575">
      <c r="F575" s="366"/>
      <c r="H575" s="366"/>
    </row>
    <row r="576">
      <c r="F576" s="366"/>
      <c r="H576" s="366"/>
    </row>
    <row r="577">
      <c r="F577" s="366"/>
      <c r="H577" s="366"/>
    </row>
    <row r="578">
      <c r="F578" s="366"/>
      <c r="H578" s="366"/>
    </row>
    <row r="579">
      <c r="F579" s="366"/>
      <c r="H579" s="366"/>
    </row>
    <row r="580">
      <c r="F580" s="366"/>
      <c r="H580" s="366"/>
    </row>
    <row r="581">
      <c r="F581" s="366"/>
      <c r="H581" s="366"/>
    </row>
    <row r="582">
      <c r="F582" s="366"/>
      <c r="H582" s="366"/>
    </row>
    <row r="583">
      <c r="F583" s="366"/>
      <c r="H583" s="366"/>
    </row>
    <row r="584">
      <c r="F584" s="366"/>
      <c r="H584" s="366"/>
    </row>
    <row r="585">
      <c r="F585" s="366"/>
      <c r="H585" s="366"/>
    </row>
    <row r="586">
      <c r="F586" s="366"/>
      <c r="H586" s="366"/>
    </row>
    <row r="587">
      <c r="F587" s="366"/>
      <c r="H587" s="366"/>
    </row>
    <row r="588">
      <c r="F588" s="366"/>
      <c r="H588" s="366"/>
    </row>
    <row r="589">
      <c r="F589" s="366"/>
      <c r="H589" s="366"/>
    </row>
    <row r="590">
      <c r="F590" s="366"/>
      <c r="H590" s="366"/>
    </row>
    <row r="591">
      <c r="F591" s="366"/>
      <c r="H591" s="366"/>
    </row>
    <row r="592">
      <c r="F592" s="366"/>
      <c r="H592" s="366"/>
    </row>
    <row r="593">
      <c r="F593" s="366"/>
      <c r="H593" s="366"/>
    </row>
    <row r="594">
      <c r="F594" s="366"/>
      <c r="H594" s="366"/>
    </row>
    <row r="595">
      <c r="F595" s="366"/>
      <c r="H595" s="366"/>
    </row>
    <row r="596">
      <c r="F596" s="366"/>
      <c r="H596" s="366"/>
    </row>
    <row r="597">
      <c r="F597" s="366"/>
      <c r="H597" s="366"/>
    </row>
    <row r="598">
      <c r="F598" s="366"/>
      <c r="H598" s="366"/>
    </row>
    <row r="599">
      <c r="F599" s="366"/>
      <c r="H599" s="366"/>
    </row>
    <row r="600">
      <c r="F600" s="366"/>
      <c r="H600" s="366"/>
    </row>
    <row r="601">
      <c r="F601" s="366"/>
      <c r="H601" s="366"/>
    </row>
    <row r="602">
      <c r="F602" s="366"/>
      <c r="H602" s="366"/>
    </row>
    <row r="603">
      <c r="F603" s="366"/>
      <c r="H603" s="366"/>
    </row>
    <row r="604">
      <c r="F604" s="366"/>
      <c r="H604" s="366"/>
    </row>
    <row r="605">
      <c r="F605" s="366"/>
      <c r="H605" s="366"/>
    </row>
    <row r="606">
      <c r="F606" s="366"/>
      <c r="H606" s="366"/>
    </row>
    <row r="607">
      <c r="F607" s="366"/>
      <c r="H607" s="366"/>
    </row>
    <row r="608">
      <c r="F608" s="366"/>
      <c r="H608" s="366"/>
    </row>
    <row r="609">
      <c r="F609" s="366"/>
      <c r="H609" s="366"/>
    </row>
    <row r="610">
      <c r="F610" s="366"/>
      <c r="H610" s="366"/>
    </row>
    <row r="611">
      <c r="F611" s="366"/>
      <c r="H611" s="366"/>
    </row>
    <row r="612">
      <c r="F612" s="366"/>
      <c r="H612" s="366"/>
    </row>
    <row r="613">
      <c r="F613" s="366"/>
      <c r="H613" s="366"/>
    </row>
    <row r="614">
      <c r="F614" s="366"/>
      <c r="H614" s="366"/>
    </row>
    <row r="615">
      <c r="F615" s="366"/>
      <c r="H615" s="366"/>
    </row>
    <row r="616">
      <c r="F616" s="366"/>
      <c r="H616" s="366"/>
    </row>
    <row r="617">
      <c r="F617" s="366"/>
      <c r="H617" s="366"/>
    </row>
    <row r="618">
      <c r="F618" s="366"/>
      <c r="H618" s="366"/>
    </row>
    <row r="619">
      <c r="F619" s="366"/>
      <c r="H619" s="366"/>
    </row>
    <row r="620">
      <c r="F620" s="366"/>
      <c r="H620" s="366"/>
    </row>
    <row r="621">
      <c r="F621" s="366"/>
      <c r="H621" s="366"/>
    </row>
    <row r="622">
      <c r="F622" s="366"/>
      <c r="H622" s="366"/>
    </row>
    <row r="623">
      <c r="F623" s="366"/>
      <c r="H623" s="366"/>
    </row>
    <row r="624">
      <c r="F624" s="366"/>
      <c r="H624" s="366"/>
    </row>
    <row r="625">
      <c r="F625" s="366"/>
      <c r="H625" s="366"/>
    </row>
    <row r="626">
      <c r="F626" s="366"/>
      <c r="H626" s="366"/>
    </row>
    <row r="627">
      <c r="F627" s="366"/>
      <c r="H627" s="366"/>
    </row>
    <row r="628">
      <c r="F628" s="366"/>
      <c r="H628" s="366"/>
    </row>
    <row r="629">
      <c r="F629" s="366"/>
      <c r="H629" s="366"/>
    </row>
    <row r="630">
      <c r="F630" s="366"/>
      <c r="H630" s="366"/>
    </row>
    <row r="631">
      <c r="F631" s="366"/>
      <c r="H631" s="366"/>
    </row>
    <row r="632">
      <c r="F632" s="366"/>
      <c r="H632" s="366"/>
    </row>
    <row r="633">
      <c r="F633" s="366"/>
      <c r="H633" s="366"/>
    </row>
    <row r="634">
      <c r="F634" s="366"/>
      <c r="H634" s="366"/>
    </row>
    <row r="635">
      <c r="F635" s="366"/>
      <c r="H635" s="366"/>
    </row>
    <row r="636">
      <c r="F636" s="366"/>
      <c r="H636" s="366"/>
    </row>
    <row r="637">
      <c r="F637" s="366"/>
      <c r="H637" s="366"/>
    </row>
    <row r="638">
      <c r="F638" s="366"/>
      <c r="H638" s="366"/>
    </row>
    <row r="639">
      <c r="F639" s="366"/>
      <c r="H639" s="366"/>
    </row>
    <row r="640">
      <c r="F640" s="366"/>
      <c r="H640" s="366"/>
    </row>
    <row r="641">
      <c r="F641" s="366"/>
      <c r="H641" s="366"/>
    </row>
    <row r="642">
      <c r="F642" s="366"/>
      <c r="H642" s="366"/>
    </row>
    <row r="643">
      <c r="F643" s="366"/>
      <c r="H643" s="366"/>
    </row>
    <row r="644">
      <c r="F644" s="366"/>
      <c r="H644" s="366"/>
    </row>
    <row r="645">
      <c r="F645" s="366"/>
      <c r="H645" s="366"/>
    </row>
    <row r="646">
      <c r="F646" s="366"/>
      <c r="H646" s="366"/>
    </row>
    <row r="647">
      <c r="F647" s="366"/>
      <c r="H647" s="366"/>
    </row>
    <row r="648">
      <c r="F648" s="366"/>
      <c r="H648" s="366"/>
    </row>
    <row r="649">
      <c r="F649" s="366"/>
      <c r="H649" s="366"/>
    </row>
    <row r="650">
      <c r="F650" s="366"/>
      <c r="H650" s="366"/>
    </row>
    <row r="651">
      <c r="F651" s="366"/>
      <c r="H651" s="366"/>
    </row>
    <row r="652">
      <c r="F652" s="366"/>
      <c r="H652" s="366"/>
    </row>
    <row r="653">
      <c r="F653" s="366"/>
      <c r="H653" s="366"/>
    </row>
    <row r="654">
      <c r="F654" s="366"/>
      <c r="H654" s="366"/>
    </row>
    <row r="655">
      <c r="F655" s="366"/>
      <c r="H655" s="366"/>
    </row>
    <row r="656">
      <c r="F656" s="366"/>
      <c r="H656" s="366"/>
    </row>
    <row r="657">
      <c r="F657" s="366"/>
      <c r="H657" s="366"/>
    </row>
    <row r="658">
      <c r="F658" s="366"/>
      <c r="H658" s="366"/>
    </row>
    <row r="659">
      <c r="F659" s="366"/>
      <c r="H659" s="366"/>
    </row>
    <row r="660">
      <c r="F660" s="366"/>
      <c r="H660" s="366"/>
    </row>
    <row r="661">
      <c r="F661" s="366"/>
      <c r="H661" s="366"/>
    </row>
    <row r="662">
      <c r="F662" s="366"/>
      <c r="H662" s="366"/>
    </row>
    <row r="663">
      <c r="F663" s="366"/>
      <c r="H663" s="366"/>
    </row>
    <row r="664">
      <c r="F664" s="366"/>
      <c r="H664" s="366"/>
    </row>
    <row r="665">
      <c r="F665" s="366"/>
      <c r="H665" s="366"/>
    </row>
    <row r="666">
      <c r="F666" s="366"/>
      <c r="H666" s="366"/>
    </row>
    <row r="667">
      <c r="F667" s="366"/>
      <c r="H667" s="366"/>
    </row>
    <row r="668">
      <c r="F668" s="366"/>
      <c r="H668" s="366"/>
    </row>
    <row r="669">
      <c r="F669" s="366"/>
      <c r="H669" s="366"/>
    </row>
    <row r="670">
      <c r="F670" s="366"/>
      <c r="H670" s="366"/>
    </row>
    <row r="671">
      <c r="F671" s="366"/>
      <c r="H671" s="366"/>
    </row>
    <row r="672">
      <c r="F672" s="366"/>
      <c r="H672" s="366"/>
    </row>
    <row r="673">
      <c r="F673" s="366"/>
      <c r="H673" s="366"/>
    </row>
    <row r="674">
      <c r="F674" s="366"/>
      <c r="H674" s="366"/>
    </row>
    <row r="675">
      <c r="F675" s="366"/>
      <c r="H675" s="366"/>
    </row>
    <row r="676">
      <c r="F676" s="366"/>
      <c r="H676" s="366"/>
    </row>
    <row r="677">
      <c r="F677" s="366"/>
      <c r="H677" s="366"/>
    </row>
    <row r="678">
      <c r="F678" s="366"/>
      <c r="H678" s="366"/>
    </row>
    <row r="679">
      <c r="F679" s="366"/>
      <c r="H679" s="366"/>
    </row>
    <row r="680">
      <c r="F680" s="366"/>
      <c r="H680" s="366"/>
    </row>
    <row r="681">
      <c r="F681" s="366"/>
      <c r="H681" s="366"/>
    </row>
    <row r="682">
      <c r="F682" s="366"/>
      <c r="H682" s="366"/>
    </row>
    <row r="683">
      <c r="F683" s="366"/>
      <c r="H683" s="366"/>
    </row>
    <row r="684">
      <c r="F684" s="366"/>
      <c r="H684" s="366"/>
    </row>
    <row r="685">
      <c r="F685" s="366"/>
      <c r="H685" s="366"/>
    </row>
    <row r="686">
      <c r="F686" s="366"/>
      <c r="H686" s="366"/>
    </row>
    <row r="687">
      <c r="F687" s="366"/>
      <c r="H687" s="366"/>
    </row>
    <row r="688">
      <c r="F688" s="366"/>
      <c r="H688" s="366"/>
    </row>
    <row r="689">
      <c r="F689" s="366"/>
      <c r="H689" s="366"/>
    </row>
    <row r="690">
      <c r="F690" s="366"/>
      <c r="H690" s="366"/>
    </row>
    <row r="691">
      <c r="F691" s="366"/>
      <c r="H691" s="366"/>
    </row>
    <row r="692">
      <c r="F692" s="366"/>
      <c r="H692" s="366"/>
    </row>
    <row r="693">
      <c r="F693" s="366"/>
      <c r="H693" s="366"/>
    </row>
    <row r="694">
      <c r="F694" s="366"/>
      <c r="H694" s="366"/>
    </row>
    <row r="695">
      <c r="F695" s="366"/>
      <c r="H695" s="366"/>
    </row>
    <row r="696">
      <c r="F696" s="366"/>
      <c r="H696" s="366"/>
    </row>
    <row r="697">
      <c r="F697" s="366"/>
      <c r="H697" s="366"/>
    </row>
    <row r="698">
      <c r="F698" s="366"/>
      <c r="H698" s="366"/>
    </row>
    <row r="699">
      <c r="F699" s="366"/>
      <c r="H699" s="366"/>
    </row>
    <row r="700">
      <c r="F700" s="366"/>
      <c r="H700" s="366"/>
    </row>
    <row r="701">
      <c r="F701" s="366"/>
      <c r="H701" s="366"/>
    </row>
    <row r="702">
      <c r="F702" s="366"/>
      <c r="H702" s="366"/>
    </row>
    <row r="703">
      <c r="F703" s="366"/>
      <c r="H703" s="366"/>
    </row>
    <row r="704">
      <c r="F704" s="366"/>
      <c r="H704" s="366"/>
    </row>
    <row r="705">
      <c r="F705" s="366"/>
      <c r="H705" s="366"/>
    </row>
    <row r="706">
      <c r="F706" s="366"/>
      <c r="H706" s="366"/>
    </row>
    <row r="707">
      <c r="F707" s="366"/>
      <c r="H707" s="366"/>
    </row>
    <row r="708">
      <c r="F708" s="366"/>
      <c r="H708" s="366"/>
    </row>
    <row r="709">
      <c r="F709" s="366"/>
      <c r="H709" s="366"/>
    </row>
    <row r="710">
      <c r="F710" s="366"/>
      <c r="H710" s="366"/>
    </row>
    <row r="711">
      <c r="F711" s="366"/>
      <c r="H711" s="366"/>
    </row>
    <row r="712">
      <c r="F712" s="366"/>
      <c r="H712" s="366"/>
    </row>
    <row r="713">
      <c r="F713" s="366"/>
      <c r="H713" s="366"/>
    </row>
    <row r="714">
      <c r="F714" s="366"/>
      <c r="H714" s="366"/>
    </row>
    <row r="715">
      <c r="F715" s="366"/>
      <c r="H715" s="366"/>
    </row>
    <row r="716">
      <c r="F716" s="366"/>
      <c r="H716" s="366"/>
    </row>
    <row r="717">
      <c r="F717" s="366"/>
      <c r="H717" s="366"/>
    </row>
    <row r="718">
      <c r="F718" s="366"/>
      <c r="H718" s="366"/>
    </row>
    <row r="719">
      <c r="F719" s="366"/>
      <c r="H719" s="366"/>
    </row>
    <row r="720">
      <c r="F720" s="366"/>
      <c r="H720" s="366"/>
    </row>
    <row r="721">
      <c r="F721" s="366"/>
      <c r="H721" s="366"/>
    </row>
    <row r="722">
      <c r="F722" s="366"/>
      <c r="H722" s="366"/>
    </row>
    <row r="723">
      <c r="F723" s="366"/>
      <c r="H723" s="366"/>
    </row>
    <row r="724">
      <c r="F724" s="366"/>
      <c r="H724" s="366"/>
    </row>
    <row r="725">
      <c r="F725" s="366"/>
      <c r="H725" s="366"/>
    </row>
    <row r="726">
      <c r="F726" s="366"/>
      <c r="H726" s="366"/>
    </row>
    <row r="727">
      <c r="F727" s="366"/>
      <c r="H727" s="366"/>
    </row>
    <row r="728">
      <c r="F728" s="366"/>
      <c r="H728" s="366"/>
    </row>
    <row r="729">
      <c r="F729" s="366"/>
      <c r="H729" s="366"/>
    </row>
    <row r="730">
      <c r="F730" s="366"/>
      <c r="H730" s="366"/>
    </row>
    <row r="731">
      <c r="F731" s="366"/>
      <c r="H731" s="366"/>
    </row>
    <row r="732">
      <c r="F732" s="366"/>
      <c r="H732" s="366"/>
    </row>
    <row r="733">
      <c r="F733" s="366"/>
      <c r="H733" s="366"/>
    </row>
    <row r="734">
      <c r="F734" s="366"/>
      <c r="H734" s="366"/>
    </row>
    <row r="735">
      <c r="F735" s="366"/>
      <c r="H735" s="366"/>
    </row>
    <row r="736">
      <c r="F736" s="366"/>
      <c r="H736" s="366"/>
    </row>
    <row r="737">
      <c r="F737" s="366"/>
      <c r="H737" s="366"/>
    </row>
    <row r="738">
      <c r="F738" s="366"/>
      <c r="H738" s="366"/>
    </row>
    <row r="739">
      <c r="F739" s="366"/>
      <c r="H739" s="366"/>
    </row>
    <row r="740">
      <c r="F740" s="366"/>
      <c r="H740" s="366"/>
    </row>
    <row r="741">
      <c r="F741" s="366"/>
      <c r="H741" s="366"/>
    </row>
    <row r="742">
      <c r="F742" s="366"/>
      <c r="H742" s="366"/>
    </row>
    <row r="743">
      <c r="F743" s="366"/>
      <c r="H743" s="366"/>
    </row>
    <row r="744">
      <c r="F744" s="366"/>
      <c r="H744" s="366"/>
    </row>
    <row r="745">
      <c r="F745" s="366"/>
      <c r="H745" s="366"/>
    </row>
    <row r="746">
      <c r="F746" s="366"/>
      <c r="H746" s="366"/>
    </row>
    <row r="747">
      <c r="F747" s="366"/>
      <c r="H747" s="366"/>
    </row>
    <row r="748">
      <c r="F748" s="366"/>
      <c r="H748" s="366"/>
    </row>
    <row r="749">
      <c r="F749" s="366"/>
      <c r="H749" s="366"/>
    </row>
    <row r="750">
      <c r="F750" s="366"/>
      <c r="H750" s="366"/>
    </row>
    <row r="751">
      <c r="F751" s="366"/>
      <c r="H751" s="366"/>
    </row>
    <row r="752">
      <c r="F752" s="366"/>
      <c r="H752" s="366"/>
    </row>
    <row r="753">
      <c r="F753" s="366"/>
      <c r="H753" s="366"/>
    </row>
    <row r="754">
      <c r="F754" s="366"/>
      <c r="H754" s="366"/>
    </row>
    <row r="755">
      <c r="F755" s="366"/>
      <c r="H755" s="366"/>
    </row>
    <row r="756">
      <c r="F756" s="366"/>
      <c r="H756" s="366"/>
    </row>
    <row r="757">
      <c r="F757" s="366"/>
      <c r="H757" s="366"/>
    </row>
    <row r="758">
      <c r="F758" s="366"/>
      <c r="H758" s="366"/>
    </row>
    <row r="759">
      <c r="F759" s="366"/>
      <c r="H759" s="366"/>
    </row>
    <row r="760">
      <c r="F760" s="366"/>
      <c r="H760" s="366"/>
    </row>
    <row r="761">
      <c r="F761" s="366"/>
      <c r="H761" s="366"/>
    </row>
    <row r="762">
      <c r="F762" s="366"/>
      <c r="H762" s="366"/>
    </row>
    <row r="763">
      <c r="F763" s="366"/>
      <c r="H763" s="366"/>
    </row>
    <row r="764">
      <c r="F764" s="366"/>
      <c r="H764" s="366"/>
    </row>
    <row r="765">
      <c r="F765" s="366"/>
      <c r="H765" s="366"/>
    </row>
    <row r="766">
      <c r="F766" s="366"/>
      <c r="H766" s="366"/>
    </row>
    <row r="767">
      <c r="F767" s="366"/>
      <c r="H767" s="366"/>
    </row>
    <row r="768">
      <c r="F768" s="366"/>
      <c r="H768" s="366"/>
    </row>
    <row r="769">
      <c r="F769" s="366"/>
      <c r="H769" s="366"/>
    </row>
    <row r="770">
      <c r="F770" s="366"/>
      <c r="H770" s="366"/>
    </row>
    <row r="771">
      <c r="F771" s="366"/>
      <c r="H771" s="366"/>
    </row>
    <row r="772">
      <c r="F772" s="366"/>
      <c r="H772" s="366"/>
    </row>
    <row r="773">
      <c r="F773" s="366"/>
      <c r="H773" s="366"/>
    </row>
    <row r="774">
      <c r="F774" s="366"/>
      <c r="H774" s="366"/>
    </row>
    <row r="775">
      <c r="F775" s="366"/>
      <c r="H775" s="366"/>
    </row>
    <row r="776">
      <c r="F776" s="366"/>
      <c r="H776" s="366"/>
    </row>
    <row r="777">
      <c r="F777" s="366"/>
      <c r="H777" s="366"/>
    </row>
    <row r="778">
      <c r="F778" s="366"/>
      <c r="H778" s="366"/>
    </row>
    <row r="779">
      <c r="F779" s="366"/>
      <c r="H779" s="366"/>
    </row>
    <row r="780">
      <c r="F780" s="366"/>
      <c r="H780" s="366"/>
    </row>
    <row r="781">
      <c r="F781" s="366"/>
      <c r="H781" s="366"/>
    </row>
    <row r="782">
      <c r="F782" s="366"/>
      <c r="H782" s="366"/>
    </row>
    <row r="783">
      <c r="F783" s="366"/>
      <c r="H783" s="366"/>
    </row>
    <row r="784">
      <c r="F784" s="366"/>
      <c r="H784" s="366"/>
    </row>
    <row r="785">
      <c r="F785" s="366"/>
      <c r="H785" s="366"/>
    </row>
    <row r="786">
      <c r="F786" s="366"/>
      <c r="H786" s="366"/>
    </row>
    <row r="787">
      <c r="F787" s="366"/>
      <c r="H787" s="366"/>
    </row>
    <row r="788">
      <c r="F788" s="366"/>
      <c r="H788" s="366"/>
    </row>
    <row r="789">
      <c r="F789" s="366"/>
      <c r="H789" s="366"/>
    </row>
    <row r="790">
      <c r="F790" s="366"/>
      <c r="H790" s="366"/>
    </row>
    <row r="791">
      <c r="F791" s="366"/>
      <c r="H791" s="366"/>
    </row>
    <row r="792">
      <c r="F792" s="366"/>
      <c r="H792" s="366"/>
    </row>
    <row r="793">
      <c r="F793" s="366"/>
      <c r="H793" s="366"/>
    </row>
    <row r="794">
      <c r="F794" s="366"/>
      <c r="H794" s="366"/>
    </row>
    <row r="795">
      <c r="F795" s="366"/>
      <c r="H795" s="366"/>
    </row>
    <row r="796">
      <c r="F796" s="366"/>
      <c r="H796" s="366"/>
    </row>
    <row r="797">
      <c r="F797" s="366"/>
      <c r="H797" s="366"/>
    </row>
    <row r="798">
      <c r="F798" s="366"/>
      <c r="H798" s="366"/>
    </row>
    <row r="799">
      <c r="F799" s="366"/>
      <c r="H799" s="366"/>
    </row>
    <row r="800">
      <c r="F800" s="366"/>
      <c r="H800" s="366"/>
    </row>
    <row r="801">
      <c r="F801" s="366"/>
      <c r="H801" s="366"/>
    </row>
    <row r="802">
      <c r="F802" s="366"/>
      <c r="H802" s="366"/>
    </row>
    <row r="803">
      <c r="F803" s="366"/>
      <c r="H803" s="366"/>
    </row>
    <row r="804">
      <c r="F804" s="366"/>
      <c r="H804" s="366"/>
    </row>
    <row r="805">
      <c r="F805" s="366"/>
      <c r="H805" s="366"/>
    </row>
    <row r="806">
      <c r="F806" s="366"/>
      <c r="H806" s="366"/>
    </row>
    <row r="807">
      <c r="F807" s="366"/>
      <c r="H807" s="366"/>
    </row>
    <row r="808">
      <c r="F808" s="366"/>
      <c r="H808" s="366"/>
    </row>
    <row r="809">
      <c r="F809" s="366"/>
      <c r="H809" s="366"/>
    </row>
    <row r="810">
      <c r="F810" s="366"/>
      <c r="H810" s="366"/>
    </row>
    <row r="811">
      <c r="F811" s="366"/>
      <c r="H811" s="366"/>
    </row>
    <row r="812">
      <c r="F812" s="366"/>
      <c r="H812" s="366"/>
    </row>
    <row r="813">
      <c r="F813" s="366"/>
      <c r="H813" s="366"/>
    </row>
    <row r="814">
      <c r="F814" s="366"/>
      <c r="H814" s="366"/>
    </row>
    <row r="815">
      <c r="F815" s="366"/>
      <c r="H815" s="366"/>
    </row>
    <row r="816">
      <c r="F816" s="366"/>
      <c r="H816" s="366"/>
    </row>
    <row r="817">
      <c r="F817" s="366"/>
      <c r="H817" s="366"/>
    </row>
    <row r="818">
      <c r="F818" s="366"/>
      <c r="H818" s="366"/>
    </row>
    <row r="819">
      <c r="F819" s="366"/>
      <c r="H819" s="366"/>
    </row>
    <row r="820">
      <c r="F820" s="366"/>
      <c r="H820" s="366"/>
    </row>
    <row r="821">
      <c r="F821" s="366"/>
      <c r="H821" s="366"/>
    </row>
    <row r="822">
      <c r="F822" s="366"/>
      <c r="H822" s="366"/>
    </row>
    <row r="823">
      <c r="F823" s="366"/>
      <c r="H823" s="366"/>
    </row>
    <row r="824">
      <c r="F824" s="366"/>
      <c r="H824" s="366"/>
    </row>
    <row r="825">
      <c r="F825" s="366"/>
      <c r="H825" s="366"/>
    </row>
    <row r="826">
      <c r="F826" s="366"/>
      <c r="H826" s="366"/>
    </row>
    <row r="827">
      <c r="F827" s="366"/>
      <c r="H827" s="366"/>
    </row>
    <row r="828">
      <c r="F828" s="366"/>
      <c r="H828" s="366"/>
    </row>
    <row r="829">
      <c r="F829" s="366"/>
      <c r="H829" s="366"/>
    </row>
    <row r="830">
      <c r="F830" s="366"/>
      <c r="H830" s="366"/>
    </row>
    <row r="831">
      <c r="F831" s="366"/>
      <c r="H831" s="366"/>
    </row>
    <row r="832">
      <c r="F832" s="366"/>
      <c r="H832" s="366"/>
    </row>
    <row r="833">
      <c r="F833" s="366"/>
      <c r="H833" s="366"/>
    </row>
    <row r="834">
      <c r="F834" s="366"/>
      <c r="H834" s="366"/>
    </row>
    <row r="835">
      <c r="F835" s="366"/>
      <c r="H835" s="366"/>
    </row>
    <row r="836">
      <c r="F836" s="366"/>
      <c r="H836" s="366"/>
    </row>
    <row r="837">
      <c r="F837" s="366"/>
      <c r="H837" s="366"/>
    </row>
    <row r="838">
      <c r="F838" s="366"/>
      <c r="H838" s="366"/>
    </row>
    <row r="839">
      <c r="F839" s="366"/>
      <c r="H839" s="366"/>
    </row>
    <row r="840">
      <c r="F840" s="366"/>
      <c r="H840" s="366"/>
    </row>
    <row r="841">
      <c r="F841" s="366"/>
      <c r="H841" s="366"/>
    </row>
    <row r="842">
      <c r="F842" s="366"/>
      <c r="H842" s="366"/>
    </row>
    <row r="843">
      <c r="F843" s="366"/>
      <c r="H843" s="366"/>
    </row>
    <row r="844">
      <c r="F844" s="366"/>
      <c r="H844" s="366"/>
    </row>
    <row r="845">
      <c r="F845" s="366"/>
      <c r="H845" s="366"/>
    </row>
    <row r="846">
      <c r="F846" s="366"/>
      <c r="H846" s="366"/>
    </row>
    <row r="847">
      <c r="F847" s="366"/>
      <c r="H847" s="366"/>
    </row>
    <row r="848">
      <c r="F848" s="366"/>
      <c r="H848" s="366"/>
    </row>
    <row r="849">
      <c r="F849" s="366"/>
      <c r="H849" s="366"/>
    </row>
    <row r="850">
      <c r="F850" s="366"/>
      <c r="H850" s="366"/>
    </row>
    <row r="851">
      <c r="F851" s="366"/>
      <c r="H851" s="366"/>
    </row>
    <row r="852">
      <c r="F852" s="366"/>
      <c r="H852" s="366"/>
    </row>
    <row r="853">
      <c r="F853" s="366"/>
      <c r="H853" s="366"/>
    </row>
    <row r="854">
      <c r="F854" s="366"/>
      <c r="H854" s="366"/>
    </row>
    <row r="855">
      <c r="F855" s="366"/>
      <c r="H855" s="366"/>
    </row>
    <row r="856">
      <c r="F856" s="366"/>
      <c r="H856" s="366"/>
    </row>
    <row r="857">
      <c r="F857" s="366"/>
      <c r="H857" s="366"/>
    </row>
    <row r="858">
      <c r="F858" s="366"/>
      <c r="H858" s="366"/>
    </row>
    <row r="859">
      <c r="F859" s="366"/>
      <c r="H859" s="366"/>
    </row>
    <row r="860">
      <c r="F860" s="366"/>
      <c r="H860" s="366"/>
    </row>
    <row r="861">
      <c r="F861" s="366"/>
      <c r="H861" s="366"/>
    </row>
    <row r="862">
      <c r="F862" s="366"/>
      <c r="H862" s="366"/>
    </row>
    <row r="863">
      <c r="F863" s="366"/>
      <c r="H863" s="366"/>
    </row>
    <row r="864">
      <c r="F864" s="366"/>
      <c r="H864" s="366"/>
    </row>
    <row r="865">
      <c r="F865" s="366"/>
      <c r="H865" s="366"/>
    </row>
    <row r="866">
      <c r="F866" s="366"/>
      <c r="H866" s="366"/>
    </row>
    <row r="867">
      <c r="F867" s="366"/>
      <c r="H867" s="366"/>
    </row>
    <row r="868">
      <c r="F868" s="366"/>
      <c r="H868" s="366"/>
    </row>
    <row r="869">
      <c r="F869" s="366"/>
      <c r="H869" s="366"/>
    </row>
    <row r="870">
      <c r="F870" s="366"/>
      <c r="H870" s="366"/>
    </row>
    <row r="871">
      <c r="F871" s="366"/>
      <c r="H871" s="366"/>
    </row>
    <row r="872">
      <c r="F872" s="366"/>
      <c r="H872" s="366"/>
    </row>
    <row r="873">
      <c r="F873" s="366"/>
      <c r="H873" s="366"/>
    </row>
    <row r="874">
      <c r="F874" s="366"/>
      <c r="H874" s="366"/>
    </row>
    <row r="875">
      <c r="F875" s="366"/>
      <c r="H875" s="366"/>
    </row>
    <row r="876">
      <c r="F876" s="366"/>
      <c r="H876" s="366"/>
    </row>
    <row r="877">
      <c r="F877" s="366"/>
      <c r="H877" s="366"/>
    </row>
    <row r="878">
      <c r="F878" s="366"/>
      <c r="H878" s="366"/>
    </row>
    <row r="879">
      <c r="F879" s="366"/>
      <c r="H879" s="366"/>
    </row>
    <row r="880">
      <c r="F880" s="366"/>
      <c r="H880" s="366"/>
    </row>
    <row r="881">
      <c r="F881" s="366"/>
      <c r="H881" s="366"/>
    </row>
    <row r="882">
      <c r="F882" s="366"/>
      <c r="H882" s="366"/>
    </row>
    <row r="883">
      <c r="F883" s="366"/>
      <c r="H883" s="366"/>
    </row>
    <row r="884">
      <c r="F884" s="366"/>
      <c r="H884" s="366"/>
    </row>
    <row r="885">
      <c r="F885" s="366"/>
      <c r="H885" s="366"/>
    </row>
    <row r="886">
      <c r="F886" s="366"/>
      <c r="H886" s="366"/>
    </row>
    <row r="887">
      <c r="F887" s="366"/>
      <c r="H887" s="366"/>
    </row>
    <row r="888">
      <c r="F888" s="366"/>
      <c r="H888" s="366"/>
    </row>
    <row r="889">
      <c r="F889" s="366"/>
      <c r="H889" s="366"/>
    </row>
    <row r="890">
      <c r="F890" s="366"/>
      <c r="H890" s="366"/>
    </row>
    <row r="891">
      <c r="F891" s="366"/>
      <c r="H891" s="366"/>
    </row>
    <row r="892">
      <c r="F892" s="366"/>
      <c r="H892" s="366"/>
    </row>
    <row r="893">
      <c r="F893" s="366"/>
      <c r="H893" s="366"/>
    </row>
    <row r="894">
      <c r="F894" s="366"/>
      <c r="H894" s="366"/>
    </row>
    <row r="895">
      <c r="F895" s="366"/>
      <c r="H895" s="366"/>
    </row>
    <row r="896">
      <c r="F896" s="366"/>
      <c r="H896" s="366"/>
    </row>
    <row r="897">
      <c r="F897" s="366"/>
      <c r="H897" s="366"/>
    </row>
    <row r="898">
      <c r="F898" s="366"/>
      <c r="H898" s="366"/>
    </row>
    <row r="899">
      <c r="F899" s="366"/>
      <c r="H899" s="366"/>
    </row>
    <row r="900">
      <c r="F900" s="366"/>
      <c r="H900" s="366"/>
    </row>
    <row r="901">
      <c r="F901" s="366"/>
      <c r="H901" s="366"/>
    </row>
    <row r="902">
      <c r="F902" s="366"/>
      <c r="H902" s="366"/>
    </row>
    <row r="903">
      <c r="F903" s="366"/>
      <c r="H903" s="366"/>
    </row>
    <row r="904">
      <c r="F904" s="366"/>
      <c r="H904" s="366"/>
    </row>
    <row r="905">
      <c r="F905" s="366"/>
      <c r="H905" s="366"/>
    </row>
    <row r="906">
      <c r="F906" s="366"/>
      <c r="H906" s="366"/>
    </row>
    <row r="907">
      <c r="F907" s="366"/>
      <c r="H907" s="366"/>
    </row>
    <row r="908">
      <c r="F908" s="366"/>
      <c r="H908" s="366"/>
    </row>
    <row r="909">
      <c r="F909" s="366"/>
      <c r="H909" s="366"/>
    </row>
    <row r="910">
      <c r="F910" s="366"/>
      <c r="H910" s="366"/>
    </row>
    <row r="911">
      <c r="F911" s="366"/>
      <c r="H911" s="366"/>
    </row>
    <row r="912">
      <c r="F912" s="366"/>
      <c r="H912" s="366"/>
    </row>
    <row r="913">
      <c r="F913" s="366"/>
      <c r="H913" s="366"/>
    </row>
    <row r="914">
      <c r="F914" s="366"/>
      <c r="H914" s="366"/>
    </row>
    <row r="915">
      <c r="F915" s="366"/>
      <c r="H915" s="366"/>
    </row>
    <row r="916">
      <c r="F916" s="366"/>
      <c r="H916" s="366"/>
    </row>
    <row r="917">
      <c r="F917" s="366"/>
      <c r="H917" s="366"/>
    </row>
    <row r="918">
      <c r="F918" s="366"/>
      <c r="H918" s="366"/>
    </row>
    <row r="919">
      <c r="F919" s="366"/>
      <c r="H919" s="366"/>
    </row>
    <row r="920">
      <c r="F920" s="366"/>
      <c r="H920" s="366"/>
    </row>
    <row r="921">
      <c r="F921" s="366"/>
      <c r="H921" s="366"/>
    </row>
    <row r="922">
      <c r="F922" s="366"/>
      <c r="H922" s="366"/>
    </row>
    <row r="923">
      <c r="F923" s="366"/>
      <c r="H923" s="366"/>
    </row>
    <row r="924">
      <c r="F924" s="366"/>
      <c r="H924" s="366"/>
    </row>
    <row r="925">
      <c r="F925" s="366"/>
      <c r="H925" s="366"/>
    </row>
    <row r="926">
      <c r="F926" s="366"/>
      <c r="H926" s="366"/>
    </row>
    <row r="927">
      <c r="F927" s="366"/>
      <c r="H927" s="366"/>
    </row>
    <row r="928">
      <c r="F928" s="366"/>
      <c r="H928" s="366"/>
    </row>
    <row r="929">
      <c r="F929" s="366"/>
      <c r="H929" s="366"/>
    </row>
    <row r="930">
      <c r="F930" s="366"/>
      <c r="H930" s="366"/>
    </row>
    <row r="931">
      <c r="F931" s="366"/>
      <c r="H931" s="366"/>
    </row>
    <row r="932">
      <c r="F932" s="366"/>
      <c r="H932" s="366"/>
    </row>
    <row r="933">
      <c r="F933" s="366"/>
      <c r="H933" s="366"/>
    </row>
    <row r="934">
      <c r="F934" s="366"/>
      <c r="H934" s="366"/>
    </row>
    <row r="935">
      <c r="F935" s="366"/>
      <c r="H935" s="366"/>
    </row>
    <row r="936">
      <c r="F936" s="366"/>
      <c r="H936" s="366"/>
    </row>
    <row r="937">
      <c r="F937" s="366"/>
      <c r="H937" s="366"/>
    </row>
    <row r="938">
      <c r="F938" s="366"/>
      <c r="H938" s="366"/>
    </row>
    <row r="939">
      <c r="F939" s="366"/>
      <c r="H939" s="366"/>
    </row>
    <row r="940">
      <c r="F940" s="366"/>
      <c r="H940" s="366"/>
    </row>
    <row r="941">
      <c r="F941" s="366"/>
      <c r="H941" s="366"/>
    </row>
    <row r="942">
      <c r="F942" s="366"/>
      <c r="H942" s="366"/>
    </row>
    <row r="943">
      <c r="F943" s="366"/>
      <c r="H943" s="366"/>
    </row>
    <row r="944">
      <c r="F944" s="366"/>
      <c r="H944" s="366"/>
    </row>
    <row r="945">
      <c r="F945" s="366"/>
      <c r="H945" s="366"/>
    </row>
    <row r="946">
      <c r="F946" s="366"/>
      <c r="H946" s="366"/>
    </row>
    <row r="947">
      <c r="F947" s="366"/>
      <c r="H947" s="366"/>
    </row>
    <row r="948">
      <c r="F948" s="366"/>
      <c r="H948" s="366"/>
    </row>
    <row r="949">
      <c r="F949" s="366"/>
      <c r="H949" s="366"/>
    </row>
    <row r="950">
      <c r="F950" s="366"/>
      <c r="H950" s="366"/>
    </row>
    <row r="951">
      <c r="F951" s="366"/>
      <c r="H951" s="366"/>
    </row>
    <row r="952">
      <c r="F952" s="366"/>
      <c r="H952" s="366"/>
    </row>
    <row r="953">
      <c r="F953" s="366"/>
      <c r="H953" s="366"/>
    </row>
    <row r="954">
      <c r="F954" s="366"/>
      <c r="H954" s="366"/>
    </row>
    <row r="955">
      <c r="F955" s="366"/>
      <c r="H955" s="366"/>
    </row>
    <row r="956">
      <c r="F956" s="366"/>
      <c r="H956" s="366"/>
    </row>
    <row r="957">
      <c r="F957" s="366"/>
      <c r="H957" s="366"/>
    </row>
    <row r="958">
      <c r="F958" s="366"/>
      <c r="H958" s="366"/>
    </row>
    <row r="959">
      <c r="F959" s="366"/>
      <c r="H959" s="366"/>
    </row>
    <row r="960">
      <c r="F960" s="366"/>
      <c r="H960" s="366"/>
    </row>
    <row r="961">
      <c r="F961" s="366"/>
      <c r="H961" s="366"/>
    </row>
    <row r="962">
      <c r="F962" s="366"/>
      <c r="H962" s="366"/>
    </row>
    <row r="963">
      <c r="F963" s="366"/>
      <c r="H963" s="366"/>
    </row>
    <row r="964">
      <c r="F964" s="366"/>
      <c r="H964" s="366"/>
    </row>
    <row r="965">
      <c r="F965" s="366"/>
      <c r="H965" s="366"/>
    </row>
    <row r="966">
      <c r="F966" s="366"/>
      <c r="H966" s="366"/>
    </row>
    <row r="967">
      <c r="F967" s="366"/>
      <c r="H967" s="366"/>
    </row>
    <row r="968">
      <c r="F968" s="366"/>
      <c r="H968" s="366"/>
    </row>
    <row r="969">
      <c r="F969" s="366"/>
      <c r="H969" s="366"/>
    </row>
    <row r="970">
      <c r="F970" s="366"/>
      <c r="H970" s="366"/>
    </row>
    <row r="971">
      <c r="F971" s="366"/>
      <c r="H971" s="366"/>
    </row>
    <row r="972">
      <c r="F972" s="366"/>
      <c r="H972" s="366"/>
    </row>
    <row r="973">
      <c r="F973" s="366"/>
      <c r="H973" s="366"/>
    </row>
    <row r="974">
      <c r="F974" s="366"/>
      <c r="H974" s="366"/>
    </row>
    <row r="975">
      <c r="F975" s="366"/>
      <c r="H975" s="366"/>
    </row>
    <row r="976">
      <c r="F976" s="366"/>
      <c r="H976" s="366"/>
    </row>
    <row r="977">
      <c r="F977" s="366"/>
      <c r="H977" s="366"/>
    </row>
    <row r="978">
      <c r="F978" s="366"/>
      <c r="H978" s="366"/>
    </row>
    <row r="979">
      <c r="F979" s="366"/>
      <c r="H979" s="366"/>
    </row>
    <row r="980">
      <c r="F980" s="366"/>
      <c r="H980" s="366"/>
    </row>
    <row r="981">
      <c r="F981" s="366"/>
      <c r="H981" s="366"/>
    </row>
    <row r="982">
      <c r="F982" s="366"/>
      <c r="H982" s="366"/>
    </row>
    <row r="983">
      <c r="F983" s="366"/>
      <c r="H983" s="366"/>
    </row>
    <row r="984">
      <c r="F984" s="366"/>
      <c r="H984" s="366"/>
    </row>
    <row r="985">
      <c r="F985" s="366"/>
      <c r="H985" s="366"/>
    </row>
    <row r="986">
      <c r="F986" s="366"/>
      <c r="H986" s="366"/>
    </row>
    <row r="987">
      <c r="F987" s="366"/>
      <c r="H987" s="366"/>
    </row>
    <row r="988">
      <c r="F988" s="366"/>
      <c r="H988" s="366"/>
    </row>
    <row r="989">
      <c r="F989" s="366"/>
      <c r="H989" s="366"/>
    </row>
    <row r="990">
      <c r="F990" s="366"/>
      <c r="H990" s="366"/>
    </row>
    <row r="991">
      <c r="F991" s="366"/>
      <c r="H991" s="366"/>
    </row>
    <row r="992">
      <c r="F992" s="366"/>
      <c r="H992" s="366"/>
    </row>
    <row r="993">
      <c r="F993" s="366"/>
      <c r="H993" s="366"/>
    </row>
    <row r="994">
      <c r="F994" s="366"/>
      <c r="H994" s="366"/>
    </row>
    <row r="995">
      <c r="F995" s="366"/>
      <c r="H995" s="366"/>
    </row>
    <row r="996">
      <c r="F996" s="366"/>
      <c r="H996" s="366"/>
    </row>
    <row r="997">
      <c r="F997" s="366"/>
      <c r="H997" s="366"/>
    </row>
    <row r="998">
      <c r="F998" s="366"/>
      <c r="H998" s="366"/>
    </row>
    <row r="999">
      <c r="F999" s="366"/>
      <c r="H999" s="366"/>
    </row>
    <row r="1000">
      <c r="F1000" s="366"/>
      <c r="H1000" s="366"/>
    </row>
    <row r="1001">
      <c r="F1001" s="366"/>
      <c r="H1001" s="366"/>
    </row>
    <row r="1002">
      <c r="F1002" s="366"/>
      <c r="H1002" s="366"/>
    </row>
    <row r="1003">
      <c r="F1003" s="366"/>
      <c r="H1003" s="366"/>
    </row>
    <row r="1004">
      <c r="F1004" s="366"/>
      <c r="H1004" s="366"/>
    </row>
    <row r="1005">
      <c r="F1005" s="366"/>
      <c r="H1005" s="366"/>
    </row>
    <row r="1006">
      <c r="F1006" s="366"/>
      <c r="H1006" s="366"/>
    </row>
    <row r="1007">
      <c r="F1007" s="366"/>
      <c r="H1007" s="366"/>
    </row>
    <row r="1008">
      <c r="F1008" s="366"/>
      <c r="H1008" s="366"/>
    </row>
    <row r="1009">
      <c r="F1009" s="366"/>
      <c r="H1009" s="366"/>
    </row>
    <row r="1010">
      <c r="F1010" s="366"/>
      <c r="H1010" s="366"/>
    </row>
    <row r="1011">
      <c r="F1011" s="366"/>
      <c r="H1011" s="366"/>
    </row>
    <row r="1012">
      <c r="F1012" s="366"/>
      <c r="H1012" s="366"/>
    </row>
    <row r="1013">
      <c r="F1013" s="366"/>
      <c r="H1013" s="366"/>
    </row>
    <row r="1014">
      <c r="F1014" s="366"/>
      <c r="H1014" s="366"/>
    </row>
    <row r="1015">
      <c r="F1015" s="366"/>
      <c r="H1015" s="366"/>
    </row>
    <row r="1016">
      <c r="F1016" s="366"/>
      <c r="H1016" s="366"/>
    </row>
    <row r="1017">
      <c r="F1017" s="366"/>
      <c r="H1017" s="366"/>
    </row>
    <row r="1018">
      <c r="F1018" s="366"/>
      <c r="H1018" s="366"/>
    </row>
    <row r="1019">
      <c r="F1019" s="366"/>
      <c r="H1019" s="366"/>
    </row>
    <row r="1020">
      <c r="F1020" s="366"/>
      <c r="H1020" s="366"/>
    </row>
    <row r="1021">
      <c r="F1021" s="366"/>
      <c r="H1021" s="366"/>
    </row>
    <row r="1022">
      <c r="F1022" s="366"/>
      <c r="H1022" s="366"/>
    </row>
    <row r="1023">
      <c r="F1023" s="366"/>
      <c r="H1023" s="366"/>
    </row>
  </sheetData>
  <mergeCells count="34">
    <mergeCell ref="I13:I14"/>
    <mergeCell ref="J13:J14"/>
    <mergeCell ref="K13:L13"/>
    <mergeCell ref="M13:M14"/>
    <mergeCell ref="A6:O6"/>
    <mergeCell ref="A7:O7"/>
    <mergeCell ref="B9:C9"/>
    <mergeCell ref="A13:A14"/>
    <mergeCell ref="B13:B14"/>
    <mergeCell ref="C13:C14"/>
    <mergeCell ref="D13:D14"/>
    <mergeCell ref="O13:O14"/>
    <mergeCell ref="E13:F13"/>
    <mergeCell ref="G13:H13"/>
    <mergeCell ref="B188:C188"/>
    <mergeCell ref="B189:C189"/>
    <mergeCell ref="B190:C190"/>
    <mergeCell ref="B191:C191"/>
    <mergeCell ref="B192:C192"/>
    <mergeCell ref="B200:C200"/>
    <mergeCell ref="B201:C201"/>
    <mergeCell ref="B202:C202"/>
    <mergeCell ref="B203:C203"/>
    <mergeCell ref="B204:C204"/>
    <mergeCell ref="B205:C205"/>
    <mergeCell ref="B206:C206"/>
    <mergeCell ref="B207:C207"/>
    <mergeCell ref="B193:C193"/>
    <mergeCell ref="B194:C194"/>
    <mergeCell ref="B195:C195"/>
    <mergeCell ref="B196:C196"/>
    <mergeCell ref="B197:C197"/>
    <mergeCell ref="B198:C198"/>
    <mergeCell ref="B199:C199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8.0"/>
    <col customWidth="1" min="3" max="3" width="9.63"/>
    <col customWidth="1" min="4" max="4" width="12.38"/>
    <col customWidth="1" min="5" max="5" width="24.25"/>
    <col customWidth="1" min="6" max="6" width="15.63"/>
    <col customWidth="1" min="7" max="8" width="10.13"/>
    <col customWidth="1" min="9" max="9" width="16.38"/>
    <col customWidth="1" min="10" max="10" width="13.38"/>
    <col customWidth="1" min="11" max="11" width="10.5"/>
    <col customWidth="1" min="12" max="12" width="11.0"/>
  </cols>
  <sheetData>
    <row r="1" ht="15.75" customHeight="1">
      <c r="A1" s="1"/>
      <c r="B1" s="1"/>
      <c r="C1" s="1"/>
      <c r="D1" s="1"/>
      <c r="E1" s="1"/>
      <c r="F1" s="1"/>
      <c r="G1" s="3"/>
      <c r="H1" s="3"/>
      <c r="I1" s="1"/>
      <c r="J1" s="3"/>
      <c r="K1" s="1"/>
      <c r="L1" s="3"/>
      <c r="M1" s="1"/>
      <c r="N1" s="1"/>
      <c r="O1" s="1"/>
      <c r="P1" s="1"/>
      <c r="Q1" s="1"/>
      <c r="R1" s="1"/>
      <c r="S1" s="1"/>
      <c r="T1" s="1"/>
    </row>
    <row r="2" ht="15.75" customHeight="1">
      <c r="A2" s="1"/>
      <c r="B2" s="1"/>
      <c r="C2" s="1"/>
      <c r="D2" s="1"/>
      <c r="E2" s="1"/>
      <c r="F2" s="1"/>
      <c r="G2" s="3"/>
      <c r="H2" s="3"/>
      <c r="I2" s="1"/>
      <c r="J2" s="3"/>
      <c r="K2" s="1"/>
      <c r="L2" s="3"/>
      <c r="M2" s="1"/>
      <c r="N2" s="1"/>
      <c r="O2" s="1"/>
      <c r="P2" s="1"/>
      <c r="Q2" s="1"/>
      <c r="R2" s="1"/>
      <c r="S2" s="1"/>
      <c r="T2" s="1"/>
    </row>
    <row r="3" ht="15.75" customHeight="1">
      <c r="A3" s="1"/>
      <c r="B3" s="1"/>
      <c r="C3" s="1"/>
      <c r="D3" s="1"/>
      <c r="E3" s="1"/>
      <c r="F3" s="1"/>
      <c r="G3" s="3"/>
      <c r="H3" s="3"/>
      <c r="I3" s="1"/>
      <c r="J3" s="3"/>
      <c r="K3" s="1"/>
      <c r="L3" s="3"/>
      <c r="M3" s="1"/>
      <c r="N3" s="1"/>
      <c r="O3" s="1"/>
      <c r="P3" s="1"/>
      <c r="Q3" s="1"/>
      <c r="R3" s="1"/>
      <c r="S3" s="1"/>
      <c r="T3" s="1"/>
    </row>
    <row r="4" ht="15.75" customHeight="1">
      <c r="A4" s="1"/>
      <c r="B4" s="1"/>
      <c r="C4" s="1"/>
      <c r="D4" s="1"/>
      <c r="E4" s="1"/>
      <c r="F4" s="1"/>
      <c r="G4" s="3"/>
      <c r="H4" s="3"/>
      <c r="I4" s="1"/>
      <c r="J4" s="3"/>
      <c r="K4" s="1"/>
      <c r="L4" s="3"/>
      <c r="M4" s="1"/>
      <c r="N4" s="1"/>
      <c r="O4" s="1"/>
      <c r="P4" s="1"/>
      <c r="Q4" s="1"/>
      <c r="R4" s="1"/>
      <c r="S4" s="1"/>
      <c r="T4" s="1"/>
    </row>
    <row r="5" ht="15.75" customHeight="1">
      <c r="A5" s="1"/>
      <c r="B5" s="1"/>
      <c r="C5" s="1"/>
      <c r="D5" s="1"/>
      <c r="E5" s="1"/>
      <c r="F5" s="1"/>
      <c r="G5" s="3"/>
      <c r="H5" s="3"/>
      <c r="I5" s="1"/>
      <c r="J5" s="3"/>
      <c r="K5" s="1"/>
      <c r="L5" s="3"/>
      <c r="M5" s="1"/>
      <c r="N5" s="1"/>
      <c r="O5" s="1"/>
      <c r="P5" s="1"/>
      <c r="Q5" s="1"/>
      <c r="R5" s="1"/>
      <c r="S5" s="1"/>
      <c r="T5" s="1"/>
    </row>
    <row r="6" ht="15.75" customHeight="1">
      <c r="A6" s="295"/>
      <c r="B6" s="295" t="s">
        <v>785</v>
      </c>
      <c r="M6" s="1"/>
      <c r="N6" s="1"/>
      <c r="O6" s="1"/>
      <c r="P6" s="1"/>
      <c r="Q6" s="1"/>
      <c r="R6" s="1"/>
      <c r="S6" s="1"/>
      <c r="T6" s="1"/>
    </row>
    <row r="7" ht="19.5" customHeight="1">
      <c r="A7" s="64"/>
      <c r="B7" s="64" t="s">
        <v>1</v>
      </c>
      <c r="M7" s="1"/>
      <c r="N7" s="1"/>
      <c r="O7" s="1"/>
      <c r="P7" s="1"/>
      <c r="Q7" s="1"/>
      <c r="R7" s="1"/>
      <c r="S7" s="1"/>
      <c r="T7" s="1"/>
    </row>
    <row r="8" ht="15.75" customHeight="1">
      <c r="A8" s="296"/>
      <c r="B8" s="296"/>
      <c r="C8" s="1"/>
      <c r="D8" s="1"/>
      <c r="E8" s="296"/>
      <c r="F8" s="297"/>
      <c r="G8" s="298"/>
      <c r="H8" s="298"/>
      <c r="I8" s="296"/>
      <c r="J8" s="298"/>
      <c r="K8" s="296"/>
      <c r="L8" s="298"/>
      <c r="M8" s="1"/>
      <c r="N8" s="1"/>
      <c r="O8" s="1"/>
      <c r="P8" s="1"/>
      <c r="Q8" s="1"/>
      <c r="R8" s="1"/>
      <c r="S8" s="1"/>
      <c r="T8" s="1"/>
    </row>
    <row r="9" ht="15.75" customHeight="1">
      <c r="A9" s="63"/>
      <c r="B9" s="63" t="s">
        <v>786</v>
      </c>
      <c r="C9" s="686" t="s">
        <v>925</v>
      </c>
      <c r="E9" s="687"/>
      <c r="F9" s="7"/>
      <c r="G9" s="301"/>
      <c r="H9" s="301"/>
      <c r="I9" s="1"/>
      <c r="J9" s="301"/>
      <c r="K9" s="1"/>
      <c r="L9" s="301"/>
      <c r="M9" s="7"/>
      <c r="N9" s="7"/>
      <c r="O9" s="7"/>
      <c r="P9" s="7"/>
      <c r="Q9" s="7"/>
      <c r="R9" s="7"/>
      <c r="S9" s="7"/>
      <c r="T9" s="7"/>
    </row>
    <row r="10" ht="15.75" customHeight="1">
      <c r="A10" s="63"/>
      <c r="B10" s="63" t="s">
        <v>606</v>
      </c>
      <c r="C10" s="687"/>
      <c r="D10" s="62" t="s">
        <v>967</v>
      </c>
      <c r="F10" s="1"/>
      <c r="G10" s="3"/>
      <c r="H10" s="3"/>
      <c r="I10" s="1"/>
      <c r="J10" s="3"/>
      <c r="K10" s="1"/>
      <c r="L10" s="301"/>
      <c r="M10" s="7"/>
      <c r="N10" s="7"/>
      <c r="O10" s="7"/>
      <c r="P10" s="7"/>
      <c r="Q10" s="7"/>
      <c r="R10" s="7"/>
      <c r="S10" s="7"/>
      <c r="T10" s="7"/>
    </row>
    <row r="11" ht="15.75" customHeight="1">
      <c r="A11" s="63"/>
      <c r="B11" s="63" t="s">
        <v>792</v>
      </c>
      <c r="C11" s="63"/>
      <c r="D11" s="62" t="s">
        <v>968</v>
      </c>
      <c r="F11" s="7"/>
      <c r="G11" s="301"/>
      <c r="H11" s="301"/>
      <c r="I11" s="63"/>
      <c r="J11" s="302"/>
      <c r="K11" s="1"/>
      <c r="L11" s="298"/>
      <c r="M11" s="1"/>
      <c r="N11" s="1"/>
      <c r="O11" s="1"/>
      <c r="P11" s="1"/>
      <c r="Q11" s="1"/>
      <c r="R11" s="1"/>
      <c r="S11" s="1"/>
      <c r="T11" s="1"/>
    </row>
    <row r="12" ht="15.75" customHeight="1">
      <c r="A12" s="1"/>
      <c r="B12" s="1"/>
      <c r="C12" s="1"/>
      <c r="D12" s="1"/>
      <c r="E12" s="1"/>
      <c r="F12" s="1"/>
      <c r="G12" s="3"/>
      <c r="H12" s="3"/>
      <c r="I12" s="1"/>
      <c r="J12" s="3"/>
      <c r="K12" s="1"/>
      <c r="L12" s="3"/>
      <c r="M12" s="1"/>
      <c r="N12" s="1"/>
      <c r="O12" s="1"/>
      <c r="P12" s="1"/>
      <c r="Q12" s="1"/>
      <c r="R12" s="1"/>
      <c r="S12" s="1"/>
      <c r="T12" s="1"/>
    </row>
    <row r="13" ht="72.75" customHeight="1">
      <c r="A13" s="193"/>
      <c r="B13" s="201" t="s">
        <v>609</v>
      </c>
      <c r="C13" s="201" t="s">
        <v>7</v>
      </c>
      <c r="D13" s="201" t="s">
        <v>8</v>
      </c>
      <c r="E13" s="201" t="s">
        <v>9</v>
      </c>
      <c r="F13" s="13" t="s">
        <v>969</v>
      </c>
      <c r="G13" s="688" t="s">
        <v>970</v>
      </c>
      <c r="H13" s="688" t="s">
        <v>971</v>
      </c>
      <c r="I13" s="637" t="s">
        <v>972</v>
      </c>
      <c r="J13" s="110"/>
      <c r="K13" s="59"/>
      <c r="L13" s="688" t="s">
        <v>973</v>
      </c>
      <c r="M13" s="56"/>
      <c r="N13" s="56"/>
      <c r="O13" s="56"/>
      <c r="P13" s="56"/>
      <c r="Q13" s="56"/>
      <c r="R13" s="56"/>
      <c r="S13" s="56"/>
      <c r="T13" s="56"/>
      <c r="U13" s="223"/>
      <c r="V13" s="223"/>
    </row>
    <row r="14" ht="31.5" customHeight="1">
      <c r="A14" s="56"/>
      <c r="B14" s="16"/>
      <c r="C14" s="16"/>
      <c r="D14" s="16"/>
      <c r="E14" s="16"/>
      <c r="F14" s="16"/>
      <c r="G14" s="16"/>
      <c r="H14" s="16"/>
      <c r="I14" s="689" t="s">
        <v>974</v>
      </c>
      <c r="J14" s="690" t="s">
        <v>975</v>
      </c>
      <c r="K14" s="691" t="s">
        <v>976</v>
      </c>
      <c r="L14" s="16"/>
      <c r="M14" s="56"/>
      <c r="N14" s="56"/>
      <c r="O14" s="56"/>
      <c r="P14" s="56"/>
      <c r="Q14" s="56"/>
      <c r="R14" s="56"/>
      <c r="S14" s="56"/>
      <c r="T14" s="56"/>
      <c r="U14" s="223"/>
      <c r="V14" s="223"/>
    </row>
    <row r="15" ht="15.75" customHeight="1">
      <c r="A15" s="56"/>
      <c r="B15" s="20">
        <v>1.0</v>
      </c>
      <c r="C15" s="21" t="s">
        <v>27</v>
      </c>
      <c r="D15" s="22" t="s">
        <v>28</v>
      </c>
      <c r="E15" s="23" t="s">
        <v>29</v>
      </c>
      <c r="F15" s="237">
        <v>4.0</v>
      </c>
      <c r="G15" s="49">
        <v>4.0</v>
      </c>
      <c r="H15" s="49">
        <v>4.0</v>
      </c>
      <c r="I15" s="237">
        <v>3.0</v>
      </c>
      <c r="J15" s="49">
        <v>3.0</v>
      </c>
      <c r="K15" s="20">
        <v>3.0</v>
      </c>
      <c r="L15" s="24">
        <f t="shared" ref="L15:L185" si="1">F15+G15+H15+I15+J15+K15</f>
        <v>21</v>
      </c>
      <c r="M15" s="56"/>
      <c r="N15" s="56"/>
      <c r="O15" s="56"/>
      <c r="P15" s="56"/>
      <c r="Q15" s="56"/>
      <c r="R15" s="56"/>
      <c r="S15" s="56"/>
      <c r="T15" s="56"/>
      <c r="U15" s="223"/>
      <c r="V15" s="223"/>
    </row>
    <row r="16" ht="15.75" customHeight="1">
      <c r="A16" s="692"/>
      <c r="B16" s="48">
        <v>2.0</v>
      </c>
      <c r="C16" s="21" t="s">
        <v>30</v>
      </c>
      <c r="D16" s="22" t="s">
        <v>31</v>
      </c>
      <c r="E16" s="23" t="s">
        <v>32</v>
      </c>
      <c r="F16" s="237">
        <v>4.0</v>
      </c>
      <c r="G16" s="49">
        <v>5.0</v>
      </c>
      <c r="H16" s="49">
        <v>4.0</v>
      </c>
      <c r="I16" s="237">
        <v>3.0</v>
      </c>
      <c r="J16" s="49">
        <v>3.0</v>
      </c>
      <c r="K16" s="20">
        <v>4.0</v>
      </c>
      <c r="L16" s="24">
        <f t="shared" si="1"/>
        <v>23</v>
      </c>
      <c r="M16" s="56"/>
      <c r="N16" s="56"/>
      <c r="O16" s="56"/>
      <c r="P16" s="56"/>
      <c r="Q16" s="56"/>
      <c r="R16" s="56"/>
      <c r="S16" s="56"/>
      <c r="T16" s="56"/>
      <c r="U16" s="223"/>
      <c r="V16" s="223"/>
    </row>
    <row r="17" ht="15.75" customHeight="1">
      <c r="A17" s="56"/>
      <c r="B17" s="20">
        <v>3.0</v>
      </c>
      <c r="C17" s="31" t="s">
        <v>33</v>
      </c>
      <c r="D17" s="22" t="s">
        <v>34</v>
      </c>
      <c r="E17" s="23" t="s">
        <v>35</v>
      </c>
      <c r="F17" s="218">
        <v>3.0</v>
      </c>
      <c r="G17" s="49">
        <v>3.0</v>
      </c>
      <c r="H17" s="49">
        <v>4.0</v>
      </c>
      <c r="I17" s="218">
        <v>3.0</v>
      </c>
      <c r="J17" s="49">
        <v>3.0</v>
      </c>
      <c r="K17" s="218">
        <v>4.0</v>
      </c>
      <c r="L17" s="24">
        <f t="shared" si="1"/>
        <v>20</v>
      </c>
      <c r="M17" s="56"/>
      <c r="N17" s="56"/>
      <c r="O17" s="56"/>
      <c r="P17" s="56"/>
      <c r="Q17" s="56"/>
      <c r="R17" s="56"/>
      <c r="S17" s="56"/>
      <c r="T17" s="56"/>
      <c r="U17" s="223"/>
      <c r="V17" s="223"/>
    </row>
    <row r="18" ht="15.75" customHeight="1">
      <c r="A18" s="56"/>
      <c r="B18" s="48">
        <v>4.0</v>
      </c>
      <c r="C18" s="31" t="s">
        <v>36</v>
      </c>
      <c r="D18" s="22" t="s">
        <v>37</v>
      </c>
      <c r="E18" s="23" t="s">
        <v>38</v>
      </c>
      <c r="F18" s="237">
        <v>4.0</v>
      </c>
      <c r="G18" s="49">
        <v>4.0</v>
      </c>
      <c r="H18" s="49">
        <v>3.0</v>
      </c>
      <c r="I18" s="237">
        <v>3.0</v>
      </c>
      <c r="J18" s="49">
        <v>3.0</v>
      </c>
      <c r="K18" s="20">
        <v>4.0</v>
      </c>
      <c r="L18" s="24">
        <f t="shared" si="1"/>
        <v>21</v>
      </c>
      <c r="M18" s="56"/>
      <c r="N18" s="56"/>
      <c r="O18" s="56"/>
      <c r="P18" s="56"/>
      <c r="Q18" s="56"/>
      <c r="R18" s="56"/>
      <c r="S18" s="56"/>
      <c r="T18" s="56"/>
      <c r="U18" s="223"/>
      <c r="V18" s="223"/>
    </row>
    <row r="19" ht="15.75" customHeight="1">
      <c r="A19" s="56"/>
      <c r="B19" s="20">
        <v>5.0</v>
      </c>
      <c r="C19" s="31" t="s">
        <v>39</v>
      </c>
      <c r="D19" s="22" t="s">
        <v>40</v>
      </c>
      <c r="E19" s="23" t="s">
        <v>41</v>
      </c>
      <c r="F19" s="237">
        <v>4.0</v>
      </c>
      <c r="G19" s="49">
        <v>4.0</v>
      </c>
      <c r="H19" s="49">
        <v>4.0</v>
      </c>
      <c r="I19" s="237">
        <v>3.0</v>
      </c>
      <c r="J19" s="49">
        <v>3.0</v>
      </c>
      <c r="K19" s="20">
        <v>3.0</v>
      </c>
      <c r="L19" s="24">
        <f t="shared" si="1"/>
        <v>21</v>
      </c>
      <c r="M19" s="56"/>
      <c r="N19" s="56"/>
      <c r="O19" s="56"/>
      <c r="P19" s="56"/>
      <c r="Q19" s="56"/>
      <c r="R19" s="56"/>
      <c r="S19" s="56"/>
      <c r="T19" s="56"/>
      <c r="U19" s="223"/>
      <c r="V19" s="223"/>
    </row>
    <row r="20" ht="15.75" customHeight="1">
      <c r="A20" s="56"/>
      <c r="B20" s="48">
        <v>6.0</v>
      </c>
      <c r="C20" s="31" t="s">
        <v>42</v>
      </c>
      <c r="D20" s="22" t="s">
        <v>43</v>
      </c>
      <c r="E20" s="23" t="s">
        <v>44</v>
      </c>
      <c r="F20" s="237">
        <v>4.0</v>
      </c>
      <c r="G20" s="49">
        <v>4.0</v>
      </c>
      <c r="H20" s="49">
        <v>4.0</v>
      </c>
      <c r="I20" s="237">
        <v>3.0</v>
      </c>
      <c r="J20" s="49">
        <v>3.0</v>
      </c>
      <c r="K20" s="20">
        <v>3.0</v>
      </c>
      <c r="L20" s="24">
        <f t="shared" si="1"/>
        <v>21</v>
      </c>
      <c r="M20" s="56"/>
      <c r="N20" s="56"/>
      <c r="O20" s="56"/>
      <c r="P20" s="56"/>
      <c r="Q20" s="56"/>
      <c r="R20" s="56"/>
      <c r="S20" s="56"/>
      <c r="T20" s="56"/>
      <c r="U20" s="223"/>
      <c r="V20" s="223"/>
    </row>
    <row r="21" ht="15.75" customHeight="1">
      <c r="A21" s="692"/>
      <c r="B21" s="20">
        <v>7.0</v>
      </c>
      <c r="C21" s="31" t="s">
        <v>45</v>
      </c>
      <c r="D21" s="22" t="s">
        <v>46</v>
      </c>
      <c r="E21" s="23" t="s">
        <v>47</v>
      </c>
      <c r="F21" s="237">
        <v>4.0</v>
      </c>
      <c r="G21" s="49">
        <v>4.0</v>
      </c>
      <c r="H21" s="49">
        <v>3.0</v>
      </c>
      <c r="I21" s="237">
        <v>3.0</v>
      </c>
      <c r="J21" s="49">
        <v>3.0</v>
      </c>
      <c r="K21" s="20">
        <v>3.0</v>
      </c>
      <c r="L21" s="24">
        <f t="shared" si="1"/>
        <v>20</v>
      </c>
      <c r="M21" s="56"/>
      <c r="N21" s="56"/>
      <c r="O21" s="56"/>
      <c r="P21" s="56"/>
      <c r="Q21" s="56"/>
      <c r="R21" s="56"/>
      <c r="S21" s="56"/>
      <c r="T21" s="56"/>
      <c r="U21" s="223"/>
      <c r="V21" s="223"/>
    </row>
    <row r="22" ht="15.75" customHeight="1">
      <c r="A22" s="56"/>
      <c r="B22" s="48">
        <v>8.0</v>
      </c>
      <c r="C22" s="31" t="s">
        <v>48</v>
      </c>
      <c r="D22" s="22" t="s">
        <v>49</v>
      </c>
      <c r="E22" s="23" t="s">
        <v>50</v>
      </c>
      <c r="F22" s="237">
        <v>4.0</v>
      </c>
      <c r="G22" s="49">
        <v>4.0</v>
      </c>
      <c r="H22" s="49">
        <v>3.0</v>
      </c>
      <c r="I22" s="237">
        <v>3.0</v>
      </c>
      <c r="J22" s="49">
        <v>3.0</v>
      </c>
      <c r="K22" s="20">
        <v>4.0</v>
      </c>
      <c r="L22" s="24">
        <f t="shared" si="1"/>
        <v>21</v>
      </c>
      <c r="M22" s="56"/>
      <c r="N22" s="56"/>
      <c r="O22" s="56"/>
      <c r="P22" s="56"/>
      <c r="Q22" s="56"/>
      <c r="R22" s="56"/>
      <c r="S22" s="56"/>
      <c r="T22" s="56"/>
      <c r="U22" s="223"/>
      <c r="V22" s="223"/>
    </row>
    <row r="23" ht="15.75" customHeight="1">
      <c r="A23" s="56"/>
      <c r="B23" s="20">
        <v>9.0</v>
      </c>
      <c r="C23" s="31" t="s">
        <v>51</v>
      </c>
      <c r="D23" s="22" t="s">
        <v>52</v>
      </c>
      <c r="E23" s="23" t="s">
        <v>53</v>
      </c>
      <c r="F23" s="237">
        <v>4.0</v>
      </c>
      <c r="G23" s="49">
        <v>4.0</v>
      </c>
      <c r="H23" s="49">
        <v>3.0</v>
      </c>
      <c r="I23" s="237">
        <v>3.0</v>
      </c>
      <c r="J23" s="49">
        <v>3.0</v>
      </c>
      <c r="K23" s="20">
        <v>4.0</v>
      </c>
      <c r="L23" s="24">
        <f t="shared" si="1"/>
        <v>21</v>
      </c>
      <c r="M23" s="56"/>
      <c r="N23" s="56"/>
      <c r="O23" s="56"/>
      <c r="P23" s="56"/>
      <c r="Q23" s="56"/>
      <c r="R23" s="56"/>
      <c r="S23" s="56"/>
      <c r="T23" s="56"/>
      <c r="U23" s="223"/>
      <c r="V23" s="223"/>
    </row>
    <row r="24" ht="15.75" customHeight="1">
      <c r="A24" s="56"/>
      <c r="B24" s="48">
        <v>10.0</v>
      </c>
      <c r="C24" s="31" t="s">
        <v>54</v>
      </c>
      <c r="D24" s="22" t="s">
        <v>55</v>
      </c>
      <c r="E24" s="23" t="s">
        <v>56</v>
      </c>
      <c r="F24" s="237">
        <v>4.0</v>
      </c>
      <c r="G24" s="49">
        <v>4.0</v>
      </c>
      <c r="H24" s="49">
        <v>4.0</v>
      </c>
      <c r="I24" s="237">
        <v>3.0</v>
      </c>
      <c r="J24" s="49">
        <v>3.0</v>
      </c>
      <c r="K24" s="20">
        <v>4.0</v>
      </c>
      <c r="L24" s="24">
        <f t="shared" si="1"/>
        <v>22</v>
      </c>
      <c r="M24" s="56"/>
      <c r="N24" s="56"/>
      <c r="O24" s="56"/>
      <c r="P24" s="56"/>
      <c r="Q24" s="56"/>
      <c r="R24" s="56"/>
      <c r="S24" s="56"/>
      <c r="T24" s="56"/>
      <c r="U24" s="223"/>
      <c r="V24" s="223"/>
    </row>
    <row r="25" ht="15.75" customHeight="1">
      <c r="A25" s="56"/>
      <c r="B25" s="20">
        <v>11.0</v>
      </c>
      <c r="C25" s="31" t="s">
        <v>57</v>
      </c>
      <c r="D25" s="22" t="s">
        <v>58</v>
      </c>
      <c r="E25" s="23" t="s">
        <v>59</v>
      </c>
      <c r="F25" s="237">
        <v>4.0</v>
      </c>
      <c r="G25" s="49">
        <v>4.0</v>
      </c>
      <c r="H25" s="49">
        <v>3.0</v>
      </c>
      <c r="I25" s="237">
        <v>3.0</v>
      </c>
      <c r="J25" s="49">
        <v>3.0</v>
      </c>
      <c r="K25" s="20">
        <v>3.0</v>
      </c>
      <c r="L25" s="24">
        <f t="shared" si="1"/>
        <v>20</v>
      </c>
      <c r="M25" s="56"/>
      <c r="N25" s="56"/>
      <c r="O25" s="56"/>
      <c r="P25" s="56"/>
      <c r="Q25" s="56"/>
      <c r="R25" s="56"/>
      <c r="S25" s="56"/>
      <c r="T25" s="56"/>
      <c r="U25" s="223"/>
      <c r="V25" s="223"/>
    </row>
    <row r="26" ht="15.75" customHeight="1">
      <c r="A26" s="692"/>
      <c r="B26" s="48">
        <v>12.0</v>
      </c>
      <c r="C26" s="31" t="s">
        <v>60</v>
      </c>
      <c r="D26" s="22" t="s">
        <v>61</v>
      </c>
      <c r="E26" s="23" t="s">
        <v>62</v>
      </c>
      <c r="F26" s="237">
        <v>4.0</v>
      </c>
      <c r="G26" s="49">
        <v>4.0</v>
      </c>
      <c r="H26" s="49">
        <v>3.0</v>
      </c>
      <c r="I26" s="237">
        <v>3.0</v>
      </c>
      <c r="J26" s="49">
        <v>3.0</v>
      </c>
      <c r="K26" s="20">
        <v>4.0</v>
      </c>
      <c r="L26" s="24">
        <f t="shared" si="1"/>
        <v>21</v>
      </c>
      <c r="M26" s="56"/>
      <c r="N26" s="56"/>
      <c r="O26" s="56"/>
      <c r="P26" s="56"/>
      <c r="Q26" s="56"/>
      <c r="R26" s="56"/>
      <c r="S26" s="56"/>
      <c r="T26" s="56"/>
      <c r="U26" s="223"/>
      <c r="V26" s="223"/>
    </row>
    <row r="27" ht="15.75" customHeight="1">
      <c r="A27" s="56"/>
      <c r="B27" s="20">
        <v>13.0</v>
      </c>
      <c r="C27" s="31" t="s">
        <v>63</v>
      </c>
      <c r="D27" s="22" t="s">
        <v>64</v>
      </c>
      <c r="E27" s="23" t="s">
        <v>65</v>
      </c>
      <c r="F27" s="237">
        <v>5.0</v>
      </c>
      <c r="G27" s="49">
        <v>4.0</v>
      </c>
      <c r="H27" s="49">
        <v>3.0</v>
      </c>
      <c r="I27" s="237">
        <v>3.0</v>
      </c>
      <c r="J27" s="49">
        <v>3.0</v>
      </c>
      <c r="K27" s="20">
        <v>3.0</v>
      </c>
      <c r="L27" s="24">
        <f t="shared" si="1"/>
        <v>21</v>
      </c>
      <c r="M27" s="56"/>
      <c r="N27" s="56"/>
      <c r="O27" s="56"/>
      <c r="P27" s="56"/>
      <c r="Q27" s="56"/>
      <c r="R27" s="56"/>
      <c r="S27" s="56"/>
      <c r="T27" s="56"/>
      <c r="U27" s="223"/>
      <c r="V27" s="223"/>
    </row>
    <row r="28" ht="15.75" customHeight="1">
      <c r="A28" s="692"/>
      <c r="B28" s="48">
        <v>14.0</v>
      </c>
      <c r="C28" s="31" t="s">
        <v>66</v>
      </c>
      <c r="D28" s="22" t="s">
        <v>67</v>
      </c>
      <c r="E28" s="23" t="s">
        <v>68</v>
      </c>
      <c r="F28" s="237">
        <v>4.0</v>
      </c>
      <c r="G28" s="49">
        <v>4.0</v>
      </c>
      <c r="H28" s="49">
        <v>3.0</v>
      </c>
      <c r="I28" s="237">
        <v>3.0</v>
      </c>
      <c r="J28" s="49">
        <v>3.0</v>
      </c>
      <c r="K28" s="20">
        <v>4.0</v>
      </c>
      <c r="L28" s="24">
        <f t="shared" si="1"/>
        <v>21</v>
      </c>
      <c r="M28" s="56"/>
      <c r="N28" s="56"/>
      <c r="O28" s="56"/>
      <c r="P28" s="56"/>
      <c r="Q28" s="56"/>
      <c r="R28" s="56"/>
      <c r="S28" s="56"/>
      <c r="T28" s="56"/>
      <c r="U28" s="223"/>
      <c r="V28" s="223"/>
    </row>
    <row r="29" ht="15.75" customHeight="1">
      <c r="A29" s="56"/>
      <c r="B29" s="20">
        <v>15.0</v>
      </c>
      <c r="C29" s="31" t="s">
        <v>69</v>
      </c>
      <c r="D29" s="22" t="s">
        <v>70</v>
      </c>
      <c r="E29" s="23" t="s">
        <v>71</v>
      </c>
      <c r="F29" s="237">
        <v>4.0</v>
      </c>
      <c r="G29" s="49">
        <v>4.0</v>
      </c>
      <c r="H29" s="49">
        <v>4.0</v>
      </c>
      <c r="I29" s="237">
        <v>3.0</v>
      </c>
      <c r="J29" s="49">
        <v>3.0</v>
      </c>
      <c r="K29" s="20">
        <v>3.0</v>
      </c>
      <c r="L29" s="24">
        <f t="shared" si="1"/>
        <v>21</v>
      </c>
      <c r="M29" s="56"/>
      <c r="N29" s="56"/>
      <c r="O29" s="56"/>
      <c r="P29" s="56"/>
      <c r="Q29" s="56"/>
      <c r="R29" s="56"/>
      <c r="S29" s="56"/>
      <c r="T29" s="56"/>
      <c r="U29" s="223"/>
      <c r="V29" s="223"/>
    </row>
    <row r="30" ht="15.75" customHeight="1">
      <c r="A30" s="56"/>
      <c r="B30" s="48">
        <v>16.0</v>
      </c>
      <c r="C30" s="31" t="s">
        <v>72</v>
      </c>
      <c r="D30" s="22" t="s">
        <v>73</v>
      </c>
      <c r="E30" s="23" t="s">
        <v>74</v>
      </c>
      <c r="F30" s="237">
        <v>4.0</v>
      </c>
      <c r="G30" s="49">
        <v>4.0</v>
      </c>
      <c r="H30" s="49">
        <v>4.0</v>
      </c>
      <c r="I30" s="237">
        <v>3.0</v>
      </c>
      <c r="J30" s="49">
        <v>3.0</v>
      </c>
      <c r="K30" s="20">
        <v>4.0</v>
      </c>
      <c r="L30" s="24">
        <f t="shared" si="1"/>
        <v>22</v>
      </c>
      <c r="M30" s="56"/>
      <c r="N30" s="56"/>
      <c r="O30" s="56"/>
      <c r="P30" s="56"/>
      <c r="Q30" s="56"/>
      <c r="R30" s="56"/>
      <c r="S30" s="56"/>
      <c r="T30" s="56"/>
      <c r="U30" s="223"/>
      <c r="V30" s="223"/>
    </row>
    <row r="31" ht="15.75" customHeight="1">
      <c r="A31" s="692"/>
      <c r="B31" s="20">
        <v>17.0</v>
      </c>
      <c r="C31" s="31" t="s">
        <v>75</v>
      </c>
      <c r="D31" s="22" t="s">
        <v>76</v>
      </c>
      <c r="E31" s="23" t="s">
        <v>77</v>
      </c>
      <c r="F31" s="237">
        <v>4.0</v>
      </c>
      <c r="G31" s="49">
        <v>5.0</v>
      </c>
      <c r="H31" s="49">
        <v>3.0</v>
      </c>
      <c r="I31" s="237">
        <v>3.0</v>
      </c>
      <c r="J31" s="49">
        <v>3.0</v>
      </c>
      <c r="K31" s="20">
        <v>4.0</v>
      </c>
      <c r="L31" s="24">
        <f t="shared" si="1"/>
        <v>22</v>
      </c>
      <c r="M31" s="56"/>
      <c r="N31" s="56"/>
      <c r="O31" s="56"/>
      <c r="P31" s="56"/>
      <c r="Q31" s="56"/>
      <c r="R31" s="56"/>
      <c r="S31" s="56"/>
      <c r="T31" s="56"/>
      <c r="U31" s="223"/>
      <c r="V31" s="223"/>
    </row>
    <row r="32" ht="15.75" customHeight="1">
      <c r="A32" s="56"/>
      <c r="B32" s="48">
        <v>18.0</v>
      </c>
      <c r="C32" s="31" t="s">
        <v>78</v>
      </c>
      <c r="D32" s="22" t="s">
        <v>79</v>
      </c>
      <c r="E32" s="23" t="s">
        <v>80</v>
      </c>
      <c r="F32" s="237">
        <v>4.0</v>
      </c>
      <c r="G32" s="49">
        <v>4.0</v>
      </c>
      <c r="H32" s="49">
        <v>3.0</v>
      </c>
      <c r="I32" s="237">
        <v>3.0</v>
      </c>
      <c r="J32" s="49">
        <v>3.0</v>
      </c>
      <c r="K32" s="20">
        <v>3.0</v>
      </c>
      <c r="L32" s="24">
        <f t="shared" si="1"/>
        <v>20</v>
      </c>
      <c r="M32" s="56"/>
      <c r="N32" s="56"/>
      <c r="O32" s="56"/>
      <c r="P32" s="56"/>
      <c r="Q32" s="56"/>
      <c r="R32" s="56"/>
      <c r="S32" s="56"/>
      <c r="T32" s="56"/>
      <c r="U32" s="223"/>
      <c r="V32" s="223"/>
    </row>
    <row r="33" ht="15.75" customHeight="1">
      <c r="A33" s="56"/>
      <c r="B33" s="20">
        <v>19.0</v>
      </c>
      <c r="C33" s="31" t="s">
        <v>81</v>
      </c>
      <c r="D33" s="22" t="s">
        <v>82</v>
      </c>
      <c r="E33" s="23" t="s">
        <v>83</v>
      </c>
      <c r="F33" s="237">
        <v>3.0</v>
      </c>
      <c r="G33" s="49">
        <v>3.0</v>
      </c>
      <c r="H33" s="49">
        <v>3.0</v>
      </c>
      <c r="I33" s="237">
        <v>3.0</v>
      </c>
      <c r="J33" s="49">
        <v>3.0</v>
      </c>
      <c r="K33" s="20">
        <v>3.0</v>
      </c>
      <c r="L33" s="24">
        <f t="shared" si="1"/>
        <v>18</v>
      </c>
      <c r="M33" s="56"/>
      <c r="N33" s="56"/>
      <c r="O33" s="56"/>
      <c r="P33" s="56"/>
      <c r="Q33" s="56"/>
      <c r="R33" s="56"/>
      <c r="S33" s="56"/>
      <c r="T33" s="56"/>
      <c r="U33" s="223"/>
      <c r="V33" s="223"/>
    </row>
    <row r="34" ht="15.75" customHeight="1">
      <c r="A34" s="56"/>
      <c r="B34" s="48">
        <v>20.0</v>
      </c>
      <c r="C34" s="31" t="s">
        <v>84</v>
      </c>
      <c r="D34" s="22" t="s">
        <v>85</v>
      </c>
      <c r="E34" s="23" t="s">
        <v>86</v>
      </c>
      <c r="F34" s="237">
        <v>4.0</v>
      </c>
      <c r="G34" s="49">
        <v>4.0</v>
      </c>
      <c r="H34" s="49">
        <v>4.0</v>
      </c>
      <c r="I34" s="237">
        <v>3.0</v>
      </c>
      <c r="J34" s="49">
        <v>3.0</v>
      </c>
      <c r="K34" s="20">
        <v>4.0</v>
      </c>
      <c r="L34" s="24">
        <f t="shared" si="1"/>
        <v>22</v>
      </c>
      <c r="M34" s="56"/>
      <c r="N34" s="56"/>
      <c r="O34" s="56"/>
      <c r="P34" s="56"/>
      <c r="Q34" s="56"/>
      <c r="R34" s="56"/>
      <c r="S34" s="56"/>
      <c r="T34" s="56"/>
      <c r="U34" s="223"/>
      <c r="V34" s="223"/>
    </row>
    <row r="35" ht="15.75" customHeight="1">
      <c r="A35" s="692"/>
      <c r="B35" s="20">
        <v>21.0</v>
      </c>
      <c r="C35" s="31" t="s">
        <v>87</v>
      </c>
      <c r="D35" s="22" t="s">
        <v>88</v>
      </c>
      <c r="E35" s="23" t="s">
        <v>89</v>
      </c>
      <c r="F35" s="237">
        <v>4.0</v>
      </c>
      <c r="G35" s="49">
        <v>4.0</v>
      </c>
      <c r="H35" s="49">
        <v>4.0</v>
      </c>
      <c r="I35" s="237">
        <v>3.0</v>
      </c>
      <c r="J35" s="49">
        <v>3.0</v>
      </c>
      <c r="K35" s="20">
        <v>3.0</v>
      </c>
      <c r="L35" s="24">
        <f t="shared" si="1"/>
        <v>21</v>
      </c>
      <c r="M35" s="56"/>
      <c r="N35" s="56"/>
      <c r="O35" s="56"/>
      <c r="P35" s="56"/>
      <c r="Q35" s="56"/>
      <c r="R35" s="56"/>
      <c r="S35" s="56"/>
      <c r="T35" s="56"/>
      <c r="U35" s="223"/>
      <c r="V35" s="223"/>
    </row>
    <row r="36" ht="15.75" customHeight="1">
      <c r="A36" s="56"/>
      <c r="B36" s="48">
        <v>22.0</v>
      </c>
      <c r="C36" s="31" t="s">
        <v>90</v>
      </c>
      <c r="D36" s="22" t="s">
        <v>91</v>
      </c>
      <c r="E36" s="23" t="s">
        <v>92</v>
      </c>
      <c r="F36" s="237">
        <v>4.0</v>
      </c>
      <c r="G36" s="49">
        <v>4.0</v>
      </c>
      <c r="H36" s="49">
        <v>3.0</v>
      </c>
      <c r="I36" s="237">
        <v>3.0</v>
      </c>
      <c r="J36" s="49">
        <v>3.0</v>
      </c>
      <c r="K36" s="20">
        <v>3.0</v>
      </c>
      <c r="L36" s="24">
        <f t="shared" si="1"/>
        <v>20</v>
      </c>
      <c r="M36" s="56"/>
      <c r="N36" s="56"/>
      <c r="O36" s="56"/>
      <c r="P36" s="56"/>
      <c r="Q36" s="56"/>
      <c r="R36" s="56"/>
      <c r="S36" s="56"/>
      <c r="T36" s="56"/>
      <c r="U36" s="223"/>
      <c r="V36" s="223"/>
    </row>
    <row r="37" ht="15.75" customHeight="1">
      <c r="A37" s="56"/>
      <c r="B37" s="20">
        <v>23.0</v>
      </c>
      <c r="C37" s="31" t="s">
        <v>93</v>
      </c>
      <c r="D37" s="22" t="s">
        <v>94</v>
      </c>
      <c r="E37" s="23" t="s">
        <v>95</v>
      </c>
      <c r="F37" s="237">
        <v>4.0</v>
      </c>
      <c r="G37" s="49">
        <v>4.0</v>
      </c>
      <c r="H37" s="49">
        <v>4.0</v>
      </c>
      <c r="I37" s="237">
        <v>3.0</v>
      </c>
      <c r="J37" s="49">
        <v>3.0</v>
      </c>
      <c r="K37" s="20">
        <v>4.0</v>
      </c>
      <c r="L37" s="24">
        <f t="shared" si="1"/>
        <v>22</v>
      </c>
      <c r="M37" s="56"/>
      <c r="N37" s="56"/>
      <c r="O37" s="56"/>
      <c r="P37" s="56"/>
      <c r="Q37" s="56"/>
      <c r="R37" s="56"/>
      <c r="S37" s="56"/>
      <c r="T37" s="56"/>
      <c r="U37" s="223"/>
      <c r="V37" s="223"/>
    </row>
    <row r="38" ht="15.75" customHeight="1">
      <c r="A38" s="56"/>
      <c r="B38" s="48">
        <v>24.0</v>
      </c>
      <c r="C38" s="31" t="s">
        <v>96</v>
      </c>
      <c r="D38" s="22" t="s">
        <v>97</v>
      </c>
      <c r="E38" s="23" t="s">
        <v>98</v>
      </c>
      <c r="F38" s="237">
        <v>4.0</v>
      </c>
      <c r="G38" s="49">
        <v>4.0</v>
      </c>
      <c r="H38" s="49">
        <v>4.0</v>
      </c>
      <c r="I38" s="237">
        <v>3.0</v>
      </c>
      <c r="J38" s="49">
        <v>3.0</v>
      </c>
      <c r="K38" s="20">
        <v>4.0</v>
      </c>
      <c r="L38" s="24">
        <f t="shared" si="1"/>
        <v>22</v>
      </c>
      <c r="M38" s="56"/>
      <c r="N38" s="56"/>
      <c r="O38" s="56"/>
      <c r="P38" s="56"/>
      <c r="Q38" s="56"/>
      <c r="R38" s="56"/>
      <c r="S38" s="56"/>
      <c r="T38" s="56"/>
      <c r="U38" s="223"/>
      <c r="V38" s="223"/>
    </row>
    <row r="39" ht="15.75" customHeight="1">
      <c r="A39" s="692"/>
      <c r="B39" s="20">
        <v>25.0</v>
      </c>
      <c r="C39" s="31" t="s">
        <v>99</v>
      </c>
      <c r="D39" s="22" t="s">
        <v>100</v>
      </c>
      <c r="E39" s="23" t="s">
        <v>101</v>
      </c>
      <c r="F39" s="237">
        <v>4.0</v>
      </c>
      <c r="G39" s="49">
        <v>4.0</v>
      </c>
      <c r="H39" s="49">
        <v>4.0</v>
      </c>
      <c r="I39" s="237">
        <v>3.0</v>
      </c>
      <c r="J39" s="49">
        <v>3.0</v>
      </c>
      <c r="K39" s="20">
        <v>4.0</v>
      </c>
      <c r="L39" s="24">
        <f t="shared" si="1"/>
        <v>22</v>
      </c>
      <c r="M39" s="56"/>
      <c r="N39" s="56"/>
      <c r="O39" s="56"/>
      <c r="P39" s="56"/>
      <c r="Q39" s="56"/>
      <c r="R39" s="56"/>
      <c r="S39" s="56"/>
      <c r="T39" s="56"/>
      <c r="U39" s="223"/>
      <c r="V39" s="223"/>
    </row>
    <row r="40" ht="15.75" customHeight="1">
      <c r="A40" s="56"/>
      <c r="B40" s="48">
        <v>26.0</v>
      </c>
      <c r="C40" s="31" t="s">
        <v>102</v>
      </c>
      <c r="D40" s="22" t="s">
        <v>103</v>
      </c>
      <c r="E40" s="23" t="s">
        <v>104</v>
      </c>
      <c r="F40" s="237">
        <v>4.0</v>
      </c>
      <c r="G40" s="49">
        <v>4.0</v>
      </c>
      <c r="H40" s="49">
        <v>3.0</v>
      </c>
      <c r="I40" s="237">
        <v>3.0</v>
      </c>
      <c r="J40" s="49">
        <v>3.0</v>
      </c>
      <c r="K40" s="20">
        <v>3.0</v>
      </c>
      <c r="L40" s="24">
        <f t="shared" si="1"/>
        <v>20</v>
      </c>
      <c r="M40" s="56"/>
      <c r="N40" s="56"/>
      <c r="O40" s="56"/>
      <c r="P40" s="56"/>
      <c r="Q40" s="56"/>
      <c r="R40" s="56"/>
      <c r="S40" s="56"/>
      <c r="T40" s="56"/>
      <c r="U40" s="223"/>
      <c r="V40" s="223"/>
    </row>
    <row r="41" ht="15.75" customHeight="1">
      <c r="A41" s="56"/>
      <c r="B41" s="20">
        <v>27.0</v>
      </c>
      <c r="C41" s="31" t="s">
        <v>105</v>
      </c>
      <c r="D41" s="22" t="s">
        <v>106</v>
      </c>
      <c r="E41" s="23" t="s">
        <v>107</v>
      </c>
      <c r="F41" s="237">
        <v>4.0</v>
      </c>
      <c r="G41" s="49">
        <v>4.0</v>
      </c>
      <c r="H41" s="49">
        <v>4.0</v>
      </c>
      <c r="I41" s="237">
        <v>3.0</v>
      </c>
      <c r="J41" s="49">
        <v>3.0</v>
      </c>
      <c r="K41" s="20">
        <v>4.0</v>
      </c>
      <c r="L41" s="24">
        <f t="shared" si="1"/>
        <v>22</v>
      </c>
      <c r="M41" s="56"/>
      <c r="N41" s="56"/>
      <c r="O41" s="56"/>
      <c r="P41" s="56"/>
      <c r="Q41" s="56"/>
      <c r="R41" s="56"/>
      <c r="S41" s="56"/>
      <c r="T41" s="56"/>
      <c r="U41" s="223"/>
      <c r="V41" s="223"/>
    </row>
    <row r="42" ht="15.75" customHeight="1">
      <c r="A42" s="56"/>
      <c r="B42" s="48">
        <v>28.0</v>
      </c>
      <c r="C42" s="31" t="s">
        <v>108</v>
      </c>
      <c r="D42" s="22" t="s">
        <v>109</v>
      </c>
      <c r="E42" s="23" t="s">
        <v>110</v>
      </c>
      <c r="F42" s="237">
        <v>4.0</v>
      </c>
      <c r="G42" s="49">
        <v>4.0</v>
      </c>
      <c r="H42" s="49">
        <v>3.0</v>
      </c>
      <c r="I42" s="237">
        <v>3.0</v>
      </c>
      <c r="J42" s="49">
        <v>3.0</v>
      </c>
      <c r="K42" s="20">
        <v>4.0</v>
      </c>
      <c r="L42" s="24">
        <f t="shared" si="1"/>
        <v>21</v>
      </c>
      <c r="M42" s="56"/>
      <c r="N42" s="56"/>
      <c r="O42" s="56"/>
      <c r="P42" s="56"/>
      <c r="Q42" s="56"/>
      <c r="R42" s="56"/>
      <c r="S42" s="56"/>
      <c r="T42" s="56"/>
      <c r="U42" s="223"/>
      <c r="V42" s="223"/>
    </row>
    <row r="43" ht="15.75" customHeight="1">
      <c r="A43" s="56"/>
      <c r="B43" s="20">
        <v>29.0</v>
      </c>
      <c r="C43" s="31" t="s">
        <v>111</v>
      </c>
      <c r="D43" s="22" t="s">
        <v>112</v>
      </c>
      <c r="E43" s="23" t="s">
        <v>113</v>
      </c>
      <c r="F43" s="237">
        <v>4.0</v>
      </c>
      <c r="G43" s="49">
        <v>4.0</v>
      </c>
      <c r="H43" s="49">
        <v>4.0</v>
      </c>
      <c r="I43" s="237">
        <v>3.0</v>
      </c>
      <c r="J43" s="49">
        <v>3.0</v>
      </c>
      <c r="K43" s="20">
        <v>4.0</v>
      </c>
      <c r="L43" s="24">
        <f t="shared" si="1"/>
        <v>22</v>
      </c>
      <c r="M43" s="56"/>
      <c r="N43" s="56"/>
      <c r="O43" s="56"/>
      <c r="P43" s="56"/>
      <c r="Q43" s="56"/>
      <c r="R43" s="56"/>
      <c r="S43" s="56"/>
      <c r="T43" s="56"/>
      <c r="U43" s="223"/>
      <c r="V43" s="223"/>
    </row>
    <row r="44" ht="15.75" customHeight="1">
      <c r="A44" s="692"/>
      <c r="B44" s="48">
        <v>30.0</v>
      </c>
      <c r="C44" s="31" t="s">
        <v>114</v>
      </c>
      <c r="D44" s="22" t="s">
        <v>115</v>
      </c>
      <c r="E44" s="23" t="s">
        <v>116</v>
      </c>
      <c r="F44" s="237">
        <v>4.0</v>
      </c>
      <c r="G44" s="49">
        <v>4.0</v>
      </c>
      <c r="H44" s="49">
        <v>4.0</v>
      </c>
      <c r="I44" s="237">
        <v>3.0</v>
      </c>
      <c r="J44" s="49">
        <v>3.0</v>
      </c>
      <c r="K44" s="20">
        <v>3.0</v>
      </c>
      <c r="L44" s="24">
        <f t="shared" si="1"/>
        <v>21</v>
      </c>
      <c r="M44" s="56"/>
      <c r="N44" s="56"/>
      <c r="O44" s="56"/>
      <c r="P44" s="56"/>
      <c r="Q44" s="56"/>
      <c r="R44" s="56"/>
      <c r="S44" s="56"/>
      <c r="T44" s="56"/>
      <c r="U44" s="223"/>
      <c r="V44" s="223"/>
    </row>
    <row r="45" ht="15.75" customHeight="1">
      <c r="A45" s="56"/>
      <c r="B45" s="20">
        <v>31.0</v>
      </c>
      <c r="C45" s="31" t="s">
        <v>117</v>
      </c>
      <c r="D45" s="22" t="s">
        <v>118</v>
      </c>
      <c r="E45" s="23" t="s">
        <v>119</v>
      </c>
      <c r="F45" s="237">
        <v>5.0</v>
      </c>
      <c r="G45" s="49">
        <v>5.0</v>
      </c>
      <c r="H45" s="49">
        <v>3.0</v>
      </c>
      <c r="I45" s="237">
        <v>3.0</v>
      </c>
      <c r="J45" s="49">
        <v>3.0</v>
      </c>
      <c r="K45" s="20">
        <v>4.0</v>
      </c>
      <c r="L45" s="24">
        <f t="shared" si="1"/>
        <v>23</v>
      </c>
      <c r="M45" s="56"/>
      <c r="N45" s="56"/>
      <c r="O45" s="56"/>
      <c r="P45" s="56"/>
      <c r="Q45" s="56"/>
      <c r="R45" s="56"/>
      <c r="S45" s="56"/>
      <c r="T45" s="56"/>
      <c r="U45" s="223"/>
      <c r="V45" s="223"/>
    </row>
    <row r="46" ht="15.75" customHeight="1">
      <c r="A46" s="56"/>
      <c r="B46" s="48">
        <v>32.0</v>
      </c>
      <c r="C46" s="31" t="s">
        <v>120</v>
      </c>
      <c r="D46" s="22" t="s">
        <v>121</v>
      </c>
      <c r="E46" s="23" t="s">
        <v>122</v>
      </c>
      <c r="F46" s="237">
        <v>4.0</v>
      </c>
      <c r="G46" s="49">
        <v>4.0</v>
      </c>
      <c r="H46" s="49">
        <v>5.0</v>
      </c>
      <c r="I46" s="237">
        <v>3.0</v>
      </c>
      <c r="J46" s="49">
        <v>3.0</v>
      </c>
      <c r="K46" s="20">
        <v>4.0</v>
      </c>
      <c r="L46" s="24">
        <f t="shared" si="1"/>
        <v>23</v>
      </c>
      <c r="M46" s="56"/>
      <c r="N46" s="56"/>
      <c r="O46" s="56"/>
      <c r="P46" s="56"/>
      <c r="Q46" s="56"/>
      <c r="R46" s="56"/>
      <c r="S46" s="56"/>
      <c r="T46" s="56"/>
      <c r="U46" s="223"/>
      <c r="V46" s="223"/>
    </row>
    <row r="47" ht="15.75" customHeight="1">
      <c r="A47" s="56"/>
      <c r="B47" s="20">
        <v>33.0</v>
      </c>
      <c r="C47" s="31" t="s">
        <v>123</v>
      </c>
      <c r="D47" s="22" t="s">
        <v>124</v>
      </c>
      <c r="E47" s="23" t="s">
        <v>125</v>
      </c>
      <c r="F47" s="237">
        <v>4.0</v>
      </c>
      <c r="G47" s="49">
        <v>4.0</v>
      </c>
      <c r="H47" s="49">
        <v>4.0</v>
      </c>
      <c r="I47" s="237">
        <v>3.0</v>
      </c>
      <c r="J47" s="49">
        <v>3.0</v>
      </c>
      <c r="K47" s="20">
        <v>3.0</v>
      </c>
      <c r="L47" s="24">
        <f t="shared" si="1"/>
        <v>21</v>
      </c>
      <c r="M47" s="56"/>
      <c r="N47" s="56"/>
      <c r="O47" s="56"/>
      <c r="P47" s="56"/>
      <c r="Q47" s="56"/>
      <c r="R47" s="56"/>
      <c r="S47" s="56"/>
      <c r="T47" s="56"/>
      <c r="U47" s="223"/>
      <c r="V47" s="223"/>
    </row>
    <row r="48" ht="15.75" customHeight="1">
      <c r="A48" s="56"/>
      <c r="B48" s="48">
        <v>34.0</v>
      </c>
      <c r="C48" s="31" t="s">
        <v>126</v>
      </c>
      <c r="D48" s="22" t="s">
        <v>127</v>
      </c>
      <c r="E48" s="23" t="s">
        <v>128</v>
      </c>
      <c r="F48" s="237">
        <v>3.0</v>
      </c>
      <c r="G48" s="49">
        <v>3.0</v>
      </c>
      <c r="H48" s="49">
        <v>3.0</v>
      </c>
      <c r="I48" s="237">
        <v>3.0</v>
      </c>
      <c r="J48" s="49">
        <v>3.0</v>
      </c>
      <c r="K48" s="20">
        <v>3.0</v>
      </c>
      <c r="L48" s="24">
        <f t="shared" si="1"/>
        <v>18</v>
      </c>
      <c r="M48" s="56"/>
      <c r="N48" s="56"/>
      <c r="O48" s="56"/>
      <c r="P48" s="56"/>
      <c r="Q48" s="56"/>
      <c r="R48" s="56"/>
      <c r="S48" s="56"/>
      <c r="T48" s="56"/>
      <c r="U48" s="223"/>
      <c r="V48" s="223"/>
    </row>
    <row r="49" ht="15.75" customHeight="1">
      <c r="A49" s="692"/>
      <c r="B49" s="20">
        <v>35.0</v>
      </c>
      <c r="C49" s="31" t="s">
        <v>129</v>
      </c>
      <c r="D49" s="22" t="s">
        <v>130</v>
      </c>
      <c r="E49" s="23" t="s">
        <v>131</v>
      </c>
      <c r="F49" s="237">
        <v>4.0</v>
      </c>
      <c r="G49" s="49">
        <v>4.0</v>
      </c>
      <c r="H49" s="49">
        <v>4.0</v>
      </c>
      <c r="I49" s="237">
        <v>3.0</v>
      </c>
      <c r="J49" s="49">
        <v>3.0</v>
      </c>
      <c r="K49" s="20">
        <v>3.0</v>
      </c>
      <c r="L49" s="24">
        <f t="shared" si="1"/>
        <v>21</v>
      </c>
      <c r="M49" s="56"/>
      <c r="N49" s="56"/>
      <c r="O49" s="56"/>
      <c r="P49" s="56"/>
      <c r="Q49" s="56"/>
      <c r="R49" s="56"/>
      <c r="S49" s="56"/>
      <c r="T49" s="56"/>
      <c r="U49" s="223"/>
      <c r="V49" s="223"/>
    </row>
    <row r="50" ht="15.75" customHeight="1">
      <c r="A50" s="56"/>
      <c r="B50" s="48">
        <v>36.0</v>
      </c>
      <c r="C50" s="31" t="s">
        <v>132</v>
      </c>
      <c r="D50" s="22" t="s">
        <v>133</v>
      </c>
      <c r="E50" s="23" t="s">
        <v>134</v>
      </c>
      <c r="F50" s="237">
        <v>3.0</v>
      </c>
      <c r="G50" s="49">
        <v>3.0</v>
      </c>
      <c r="H50" s="49">
        <v>4.0</v>
      </c>
      <c r="I50" s="237">
        <v>3.0</v>
      </c>
      <c r="J50" s="49">
        <v>3.0</v>
      </c>
      <c r="K50" s="20">
        <v>3.0</v>
      </c>
      <c r="L50" s="24">
        <f t="shared" si="1"/>
        <v>19</v>
      </c>
      <c r="M50" s="56"/>
      <c r="N50" s="56"/>
      <c r="O50" s="56"/>
      <c r="P50" s="56"/>
      <c r="Q50" s="56"/>
      <c r="R50" s="56"/>
      <c r="S50" s="56"/>
      <c r="T50" s="56"/>
      <c r="U50" s="223"/>
      <c r="V50" s="223"/>
    </row>
    <row r="51" ht="15.75" customHeight="1">
      <c r="A51" s="56"/>
      <c r="B51" s="20">
        <v>37.0</v>
      </c>
      <c r="C51" s="31" t="s">
        <v>135</v>
      </c>
      <c r="D51" s="22" t="s">
        <v>136</v>
      </c>
      <c r="E51" s="23" t="s">
        <v>137</v>
      </c>
      <c r="F51" s="237">
        <v>3.0</v>
      </c>
      <c r="G51" s="49">
        <v>3.0</v>
      </c>
      <c r="H51" s="49">
        <v>4.0</v>
      </c>
      <c r="I51" s="237">
        <v>3.0</v>
      </c>
      <c r="J51" s="49">
        <v>3.0</v>
      </c>
      <c r="K51" s="20">
        <v>4.0</v>
      </c>
      <c r="L51" s="24">
        <f t="shared" si="1"/>
        <v>20</v>
      </c>
      <c r="M51" s="56"/>
      <c r="N51" s="56"/>
      <c r="O51" s="56"/>
      <c r="P51" s="56"/>
      <c r="Q51" s="56"/>
      <c r="R51" s="56"/>
      <c r="S51" s="56"/>
      <c r="T51" s="56"/>
      <c r="U51" s="223"/>
      <c r="V51" s="223"/>
    </row>
    <row r="52" ht="15.75" customHeight="1">
      <c r="A52" s="56"/>
      <c r="B52" s="48">
        <v>38.0</v>
      </c>
      <c r="C52" s="31" t="s">
        <v>138</v>
      </c>
      <c r="D52" s="22" t="s">
        <v>139</v>
      </c>
      <c r="E52" s="23" t="s">
        <v>140</v>
      </c>
      <c r="F52" s="237">
        <v>3.0</v>
      </c>
      <c r="G52" s="49">
        <v>3.0</v>
      </c>
      <c r="H52" s="49">
        <v>4.0</v>
      </c>
      <c r="I52" s="237">
        <v>3.0</v>
      </c>
      <c r="J52" s="49">
        <v>3.0</v>
      </c>
      <c r="K52" s="20">
        <v>3.0</v>
      </c>
      <c r="L52" s="24">
        <f t="shared" si="1"/>
        <v>19</v>
      </c>
      <c r="M52" s="56"/>
      <c r="N52" s="56"/>
      <c r="O52" s="56"/>
      <c r="P52" s="56"/>
      <c r="Q52" s="56"/>
      <c r="R52" s="56"/>
      <c r="S52" s="56"/>
      <c r="T52" s="56"/>
      <c r="U52" s="223"/>
      <c r="V52" s="223"/>
    </row>
    <row r="53" ht="15.75" customHeight="1">
      <c r="A53" s="692"/>
      <c r="B53" s="20">
        <v>39.0</v>
      </c>
      <c r="C53" s="31" t="s">
        <v>141</v>
      </c>
      <c r="D53" s="22" t="s">
        <v>142</v>
      </c>
      <c r="E53" s="23" t="s">
        <v>143</v>
      </c>
      <c r="F53" s="237">
        <v>4.0</v>
      </c>
      <c r="G53" s="49">
        <v>4.0</v>
      </c>
      <c r="H53" s="49">
        <v>3.0</v>
      </c>
      <c r="I53" s="237">
        <v>3.0</v>
      </c>
      <c r="J53" s="49">
        <v>3.0</v>
      </c>
      <c r="K53" s="20">
        <v>4.0</v>
      </c>
      <c r="L53" s="24">
        <f t="shared" si="1"/>
        <v>21</v>
      </c>
      <c r="M53" s="56"/>
      <c r="N53" s="56"/>
      <c r="O53" s="56"/>
      <c r="P53" s="56"/>
      <c r="Q53" s="56"/>
      <c r="R53" s="56"/>
      <c r="S53" s="56"/>
      <c r="T53" s="56"/>
      <c r="U53" s="223"/>
      <c r="V53" s="223"/>
    </row>
    <row r="54" ht="15.75" customHeight="1">
      <c r="A54" s="56"/>
      <c r="B54" s="48">
        <v>40.0</v>
      </c>
      <c r="C54" s="31" t="s">
        <v>144</v>
      </c>
      <c r="D54" s="22" t="s">
        <v>145</v>
      </c>
      <c r="E54" s="23" t="s">
        <v>146</v>
      </c>
      <c r="F54" s="237">
        <v>5.0</v>
      </c>
      <c r="G54" s="49">
        <v>5.0</v>
      </c>
      <c r="H54" s="49">
        <v>4.0</v>
      </c>
      <c r="I54" s="237">
        <v>3.0</v>
      </c>
      <c r="J54" s="49">
        <v>3.0</v>
      </c>
      <c r="K54" s="20">
        <v>4.0</v>
      </c>
      <c r="L54" s="24">
        <f t="shared" si="1"/>
        <v>24</v>
      </c>
      <c r="M54" s="56"/>
      <c r="N54" s="56"/>
      <c r="O54" s="56"/>
      <c r="P54" s="56"/>
      <c r="Q54" s="56"/>
      <c r="R54" s="56"/>
      <c r="S54" s="56"/>
      <c r="T54" s="56"/>
      <c r="U54" s="223"/>
      <c r="V54" s="223"/>
    </row>
    <row r="55" ht="15.75" customHeight="1">
      <c r="A55" s="56"/>
      <c r="B55" s="20">
        <v>41.0</v>
      </c>
      <c r="C55" s="31" t="s">
        <v>147</v>
      </c>
      <c r="D55" s="22" t="s">
        <v>148</v>
      </c>
      <c r="E55" s="23" t="s">
        <v>149</v>
      </c>
      <c r="F55" s="237">
        <v>3.0</v>
      </c>
      <c r="G55" s="49">
        <v>3.0</v>
      </c>
      <c r="H55" s="49">
        <v>3.0</v>
      </c>
      <c r="I55" s="237">
        <v>3.0</v>
      </c>
      <c r="J55" s="49">
        <v>3.0</v>
      </c>
      <c r="K55" s="20">
        <v>3.0</v>
      </c>
      <c r="L55" s="24">
        <f t="shared" si="1"/>
        <v>18</v>
      </c>
      <c r="M55" s="56"/>
      <c r="N55" s="56"/>
      <c r="O55" s="56"/>
      <c r="P55" s="56"/>
      <c r="Q55" s="56"/>
      <c r="R55" s="56"/>
      <c r="S55" s="56"/>
      <c r="T55" s="56"/>
      <c r="U55" s="223"/>
      <c r="V55" s="223"/>
    </row>
    <row r="56" ht="15.75" customHeight="1">
      <c r="A56" s="56"/>
      <c r="B56" s="48">
        <v>42.0</v>
      </c>
      <c r="C56" s="31" t="s">
        <v>150</v>
      </c>
      <c r="D56" s="22" t="s">
        <v>151</v>
      </c>
      <c r="E56" s="23" t="s">
        <v>152</v>
      </c>
      <c r="F56" s="218">
        <v>3.0</v>
      </c>
      <c r="G56" s="49">
        <v>3.0</v>
      </c>
      <c r="H56" s="49">
        <v>4.0</v>
      </c>
      <c r="I56" s="218">
        <v>3.0</v>
      </c>
      <c r="J56" s="49">
        <v>3.0</v>
      </c>
      <c r="K56" s="218">
        <v>4.0</v>
      </c>
      <c r="L56" s="24">
        <f t="shared" si="1"/>
        <v>20</v>
      </c>
      <c r="M56" s="56"/>
      <c r="N56" s="56"/>
      <c r="O56" s="56"/>
      <c r="P56" s="56"/>
      <c r="Q56" s="56"/>
      <c r="R56" s="56"/>
      <c r="S56" s="56"/>
      <c r="T56" s="56"/>
      <c r="U56" s="223"/>
      <c r="V56" s="223"/>
    </row>
    <row r="57" ht="15.75" customHeight="1">
      <c r="A57" s="56"/>
      <c r="B57" s="20">
        <v>43.0</v>
      </c>
      <c r="C57" s="31" t="s">
        <v>153</v>
      </c>
      <c r="D57" s="22" t="s">
        <v>154</v>
      </c>
      <c r="E57" s="23" t="s">
        <v>155</v>
      </c>
      <c r="F57" s="237">
        <v>3.0</v>
      </c>
      <c r="G57" s="49">
        <v>3.0</v>
      </c>
      <c r="H57" s="49">
        <v>3.0</v>
      </c>
      <c r="I57" s="237">
        <v>3.0</v>
      </c>
      <c r="J57" s="49">
        <v>3.0</v>
      </c>
      <c r="K57" s="20">
        <v>3.0</v>
      </c>
      <c r="L57" s="24">
        <f t="shared" si="1"/>
        <v>18</v>
      </c>
      <c r="M57" s="56"/>
      <c r="N57" s="56"/>
      <c r="O57" s="56"/>
      <c r="P57" s="56"/>
      <c r="Q57" s="56"/>
      <c r="R57" s="56"/>
      <c r="S57" s="56"/>
      <c r="T57" s="56"/>
      <c r="U57" s="223"/>
      <c r="V57" s="223"/>
    </row>
    <row r="58" ht="15.75" customHeight="1">
      <c r="A58" s="692"/>
      <c r="B58" s="48">
        <v>44.0</v>
      </c>
      <c r="C58" s="31" t="s">
        <v>156</v>
      </c>
      <c r="D58" s="22" t="s">
        <v>157</v>
      </c>
      <c r="E58" s="23" t="s">
        <v>158</v>
      </c>
      <c r="F58" s="237">
        <v>4.0</v>
      </c>
      <c r="G58" s="49">
        <v>4.0</v>
      </c>
      <c r="H58" s="49">
        <v>4.0</v>
      </c>
      <c r="I58" s="237">
        <v>3.0</v>
      </c>
      <c r="J58" s="49">
        <v>3.0</v>
      </c>
      <c r="K58" s="20">
        <v>3.0</v>
      </c>
      <c r="L58" s="24">
        <f t="shared" si="1"/>
        <v>21</v>
      </c>
      <c r="M58" s="56"/>
      <c r="N58" s="56"/>
      <c r="O58" s="56"/>
      <c r="P58" s="56"/>
      <c r="Q58" s="56"/>
      <c r="R58" s="56"/>
      <c r="S58" s="56"/>
      <c r="T58" s="56"/>
      <c r="U58" s="223"/>
      <c r="V58" s="223"/>
    </row>
    <row r="59" ht="15.75" customHeight="1">
      <c r="A59" s="56"/>
      <c r="B59" s="20">
        <v>45.0</v>
      </c>
      <c r="C59" s="31" t="s">
        <v>159</v>
      </c>
      <c r="D59" s="22" t="s">
        <v>160</v>
      </c>
      <c r="E59" s="23" t="s">
        <v>161</v>
      </c>
      <c r="F59" s="237">
        <v>3.0</v>
      </c>
      <c r="G59" s="49">
        <v>3.0</v>
      </c>
      <c r="H59" s="49">
        <v>4.0</v>
      </c>
      <c r="I59" s="237">
        <v>3.0</v>
      </c>
      <c r="J59" s="49">
        <v>3.0</v>
      </c>
      <c r="K59" s="20">
        <v>3.0</v>
      </c>
      <c r="L59" s="24">
        <f t="shared" si="1"/>
        <v>19</v>
      </c>
      <c r="M59" s="56"/>
      <c r="N59" s="56"/>
      <c r="O59" s="56"/>
      <c r="P59" s="56"/>
      <c r="Q59" s="56"/>
      <c r="R59" s="56"/>
      <c r="S59" s="56"/>
      <c r="T59" s="56"/>
      <c r="U59" s="223"/>
      <c r="V59" s="223"/>
    </row>
    <row r="60" ht="15.75" customHeight="1">
      <c r="A60" s="56"/>
      <c r="B60" s="48">
        <v>46.0</v>
      </c>
      <c r="C60" s="31" t="s">
        <v>162</v>
      </c>
      <c r="D60" s="22" t="s">
        <v>163</v>
      </c>
      <c r="E60" s="23" t="s">
        <v>164</v>
      </c>
      <c r="F60" s="237">
        <v>4.0</v>
      </c>
      <c r="G60" s="49">
        <v>4.0</v>
      </c>
      <c r="H60" s="49">
        <v>4.0</v>
      </c>
      <c r="I60" s="237">
        <v>3.0</v>
      </c>
      <c r="J60" s="49">
        <v>3.0</v>
      </c>
      <c r="K60" s="20">
        <v>4.0</v>
      </c>
      <c r="L60" s="24">
        <f t="shared" si="1"/>
        <v>22</v>
      </c>
      <c r="M60" s="56"/>
      <c r="N60" s="56"/>
      <c r="O60" s="56"/>
      <c r="P60" s="56"/>
      <c r="Q60" s="56"/>
      <c r="R60" s="56"/>
      <c r="S60" s="56"/>
      <c r="T60" s="56"/>
      <c r="U60" s="223"/>
      <c r="V60" s="223"/>
    </row>
    <row r="61" ht="15.75" customHeight="1">
      <c r="A61" s="56"/>
      <c r="B61" s="20">
        <v>47.0</v>
      </c>
      <c r="C61" s="31" t="s">
        <v>165</v>
      </c>
      <c r="D61" s="22" t="s">
        <v>166</v>
      </c>
      <c r="E61" s="23" t="s">
        <v>167</v>
      </c>
      <c r="F61" s="237">
        <v>3.0</v>
      </c>
      <c r="G61" s="49">
        <v>3.0</v>
      </c>
      <c r="H61" s="49">
        <v>3.0</v>
      </c>
      <c r="I61" s="237">
        <v>3.0</v>
      </c>
      <c r="J61" s="49">
        <v>3.0</v>
      </c>
      <c r="K61" s="20">
        <v>3.0</v>
      </c>
      <c r="L61" s="24">
        <f t="shared" si="1"/>
        <v>18</v>
      </c>
      <c r="M61" s="56"/>
      <c r="N61" s="56"/>
      <c r="O61" s="56"/>
      <c r="P61" s="56"/>
      <c r="Q61" s="56"/>
      <c r="R61" s="56"/>
      <c r="S61" s="56"/>
      <c r="T61" s="56"/>
      <c r="U61" s="223"/>
      <c r="V61" s="223"/>
    </row>
    <row r="62" ht="15.75" customHeight="1">
      <c r="A62" s="692"/>
      <c r="B62" s="48">
        <v>48.0</v>
      </c>
      <c r="C62" s="31" t="s">
        <v>168</v>
      </c>
      <c r="D62" s="22" t="s">
        <v>169</v>
      </c>
      <c r="E62" s="23" t="s">
        <v>170</v>
      </c>
      <c r="F62" s="237">
        <v>4.0</v>
      </c>
      <c r="G62" s="49">
        <v>4.0</v>
      </c>
      <c r="H62" s="49">
        <v>4.0</v>
      </c>
      <c r="I62" s="237">
        <v>3.0</v>
      </c>
      <c r="J62" s="49">
        <v>3.0</v>
      </c>
      <c r="K62" s="20">
        <v>3.0</v>
      </c>
      <c r="L62" s="24">
        <f t="shared" si="1"/>
        <v>21</v>
      </c>
      <c r="M62" s="56"/>
      <c r="N62" s="56"/>
      <c r="O62" s="56"/>
      <c r="P62" s="56"/>
      <c r="Q62" s="56"/>
      <c r="R62" s="56"/>
      <c r="S62" s="56"/>
      <c r="T62" s="56"/>
      <c r="U62" s="223"/>
      <c r="V62" s="223"/>
    </row>
    <row r="63" ht="15.75" customHeight="1">
      <c r="A63" s="56"/>
      <c r="B63" s="20">
        <v>49.0</v>
      </c>
      <c r="C63" s="31" t="s">
        <v>171</v>
      </c>
      <c r="D63" s="22" t="s">
        <v>172</v>
      </c>
      <c r="E63" s="23" t="s">
        <v>173</v>
      </c>
      <c r="F63" s="237">
        <v>3.0</v>
      </c>
      <c r="G63" s="49">
        <v>3.0</v>
      </c>
      <c r="H63" s="49">
        <v>4.0</v>
      </c>
      <c r="I63" s="237">
        <v>3.0</v>
      </c>
      <c r="J63" s="49">
        <v>3.0</v>
      </c>
      <c r="K63" s="20">
        <v>3.0</v>
      </c>
      <c r="L63" s="24">
        <f t="shared" si="1"/>
        <v>19</v>
      </c>
      <c r="M63" s="56"/>
      <c r="N63" s="56"/>
      <c r="O63" s="56"/>
      <c r="P63" s="56"/>
      <c r="Q63" s="56"/>
      <c r="R63" s="56"/>
      <c r="S63" s="56"/>
      <c r="T63" s="56"/>
      <c r="U63" s="223"/>
      <c r="V63" s="223"/>
    </row>
    <row r="64" ht="15.75" customHeight="1">
      <c r="A64" s="56"/>
      <c r="B64" s="48">
        <v>50.0</v>
      </c>
      <c r="C64" s="31" t="s">
        <v>174</v>
      </c>
      <c r="D64" s="22" t="s">
        <v>175</v>
      </c>
      <c r="E64" s="23" t="s">
        <v>176</v>
      </c>
      <c r="F64" s="237">
        <v>3.0</v>
      </c>
      <c r="G64" s="49">
        <v>3.0</v>
      </c>
      <c r="H64" s="49">
        <v>3.0</v>
      </c>
      <c r="I64" s="237">
        <v>3.0</v>
      </c>
      <c r="J64" s="49">
        <v>3.0</v>
      </c>
      <c r="K64" s="20">
        <v>3.0</v>
      </c>
      <c r="L64" s="24">
        <f t="shared" si="1"/>
        <v>18</v>
      </c>
      <c r="M64" s="56"/>
      <c r="N64" s="56"/>
      <c r="O64" s="56"/>
      <c r="P64" s="56"/>
      <c r="Q64" s="56"/>
      <c r="R64" s="56"/>
      <c r="S64" s="56"/>
      <c r="T64" s="56"/>
      <c r="U64" s="223"/>
      <c r="V64" s="223"/>
    </row>
    <row r="65" ht="15.75" customHeight="1">
      <c r="A65" s="56"/>
      <c r="B65" s="20">
        <v>51.0</v>
      </c>
      <c r="C65" s="31" t="s">
        <v>177</v>
      </c>
      <c r="D65" s="22" t="s">
        <v>178</v>
      </c>
      <c r="E65" s="23" t="s">
        <v>179</v>
      </c>
      <c r="F65" s="237">
        <v>3.0</v>
      </c>
      <c r="G65" s="49">
        <v>3.0</v>
      </c>
      <c r="H65" s="49">
        <v>3.0</v>
      </c>
      <c r="I65" s="237">
        <v>3.0</v>
      </c>
      <c r="J65" s="49">
        <v>3.0</v>
      </c>
      <c r="K65" s="20">
        <v>3.0</v>
      </c>
      <c r="L65" s="24">
        <f t="shared" si="1"/>
        <v>18</v>
      </c>
      <c r="M65" s="56"/>
      <c r="N65" s="56"/>
      <c r="O65" s="56"/>
      <c r="P65" s="56"/>
      <c r="Q65" s="56"/>
      <c r="R65" s="56"/>
      <c r="S65" s="56"/>
      <c r="T65" s="56"/>
      <c r="U65" s="223"/>
      <c r="V65" s="223"/>
    </row>
    <row r="66" ht="15.75" customHeight="1">
      <c r="A66" s="56"/>
      <c r="B66" s="48">
        <v>52.0</v>
      </c>
      <c r="C66" s="31" t="s">
        <v>180</v>
      </c>
      <c r="D66" s="22" t="s">
        <v>181</v>
      </c>
      <c r="E66" s="23" t="s">
        <v>182</v>
      </c>
      <c r="F66" s="237">
        <v>3.0</v>
      </c>
      <c r="G66" s="49">
        <v>3.0</v>
      </c>
      <c r="H66" s="49">
        <v>4.0</v>
      </c>
      <c r="I66" s="237">
        <v>3.0</v>
      </c>
      <c r="J66" s="49">
        <v>3.0</v>
      </c>
      <c r="K66" s="20">
        <v>3.0</v>
      </c>
      <c r="L66" s="24">
        <f t="shared" si="1"/>
        <v>19</v>
      </c>
      <c r="M66" s="56"/>
      <c r="N66" s="56"/>
      <c r="O66" s="56"/>
      <c r="P66" s="56"/>
      <c r="Q66" s="56"/>
      <c r="R66" s="56"/>
      <c r="S66" s="56"/>
      <c r="T66" s="56"/>
      <c r="U66" s="223"/>
      <c r="V66" s="223"/>
    </row>
    <row r="67" ht="15.75" customHeight="1">
      <c r="A67" s="692"/>
      <c r="B67" s="20">
        <v>53.0</v>
      </c>
      <c r="C67" s="31" t="s">
        <v>183</v>
      </c>
      <c r="D67" s="22" t="s">
        <v>184</v>
      </c>
      <c r="E67" s="23" t="s">
        <v>185</v>
      </c>
      <c r="F67" s="237">
        <v>3.0</v>
      </c>
      <c r="G67" s="49">
        <v>3.0</v>
      </c>
      <c r="H67" s="49">
        <v>4.0</v>
      </c>
      <c r="I67" s="237">
        <v>3.0</v>
      </c>
      <c r="J67" s="49">
        <v>3.0</v>
      </c>
      <c r="K67" s="20">
        <v>3.0</v>
      </c>
      <c r="L67" s="24">
        <f t="shared" si="1"/>
        <v>19</v>
      </c>
      <c r="M67" s="56"/>
      <c r="N67" s="56"/>
      <c r="O67" s="56"/>
      <c r="P67" s="56"/>
      <c r="Q67" s="56"/>
      <c r="R67" s="56"/>
      <c r="S67" s="56"/>
      <c r="T67" s="56"/>
      <c r="U67" s="223"/>
      <c r="V67" s="223"/>
    </row>
    <row r="68" ht="15.75" customHeight="1">
      <c r="A68" s="56"/>
      <c r="B68" s="48">
        <v>54.0</v>
      </c>
      <c r="C68" s="31" t="s">
        <v>186</v>
      </c>
      <c r="D68" s="22" t="s">
        <v>187</v>
      </c>
      <c r="E68" s="23" t="s">
        <v>188</v>
      </c>
      <c r="F68" s="693">
        <v>3.0</v>
      </c>
      <c r="G68" s="694">
        <v>3.0</v>
      </c>
      <c r="H68" s="694">
        <v>4.0</v>
      </c>
      <c r="I68" s="693">
        <v>3.0</v>
      </c>
      <c r="J68" s="694">
        <v>3.0</v>
      </c>
      <c r="K68" s="559">
        <v>3.0</v>
      </c>
      <c r="L68" s="24">
        <f t="shared" si="1"/>
        <v>19</v>
      </c>
      <c r="M68" s="56"/>
      <c r="N68" s="56"/>
      <c r="O68" s="56"/>
      <c r="P68" s="56"/>
      <c r="Q68" s="56"/>
      <c r="R68" s="56"/>
      <c r="S68" s="56"/>
      <c r="T68" s="56"/>
      <c r="U68" s="223"/>
      <c r="V68" s="223"/>
    </row>
    <row r="69" ht="15.75" customHeight="1">
      <c r="A69" s="56"/>
      <c r="B69" s="20">
        <v>55.0</v>
      </c>
      <c r="C69" s="31" t="s">
        <v>189</v>
      </c>
      <c r="D69" s="22" t="s">
        <v>190</v>
      </c>
      <c r="E69" s="23" t="s">
        <v>191</v>
      </c>
      <c r="F69" s="237">
        <v>4.0</v>
      </c>
      <c r="G69" s="49">
        <v>4.0</v>
      </c>
      <c r="H69" s="49">
        <v>5.0</v>
      </c>
      <c r="I69" s="237">
        <v>3.0</v>
      </c>
      <c r="J69" s="49">
        <v>3.0</v>
      </c>
      <c r="K69" s="20">
        <v>4.0</v>
      </c>
      <c r="L69" s="24">
        <f t="shared" si="1"/>
        <v>23</v>
      </c>
      <c r="M69" s="56"/>
      <c r="N69" s="56"/>
      <c r="O69" s="56"/>
      <c r="P69" s="56"/>
      <c r="Q69" s="56"/>
      <c r="R69" s="56"/>
      <c r="S69" s="56"/>
      <c r="T69" s="56"/>
      <c r="U69" s="223"/>
      <c r="V69" s="223"/>
    </row>
    <row r="70" ht="15.75" customHeight="1">
      <c r="A70" s="56"/>
      <c r="B70" s="48">
        <v>56.0</v>
      </c>
      <c r="C70" s="31" t="s">
        <v>192</v>
      </c>
      <c r="D70" s="22" t="s">
        <v>193</v>
      </c>
      <c r="E70" s="23" t="s">
        <v>194</v>
      </c>
      <c r="F70" s="237">
        <v>4.0</v>
      </c>
      <c r="G70" s="49">
        <v>5.0</v>
      </c>
      <c r="H70" s="49">
        <v>5.0</v>
      </c>
      <c r="I70" s="237">
        <v>3.0</v>
      </c>
      <c r="J70" s="49">
        <v>3.0</v>
      </c>
      <c r="K70" s="20">
        <v>4.0</v>
      </c>
      <c r="L70" s="24">
        <f t="shared" si="1"/>
        <v>24</v>
      </c>
      <c r="M70" s="56"/>
      <c r="N70" s="56"/>
      <c r="O70" s="56"/>
      <c r="P70" s="56"/>
      <c r="Q70" s="56"/>
      <c r="R70" s="56"/>
      <c r="S70" s="56"/>
      <c r="T70" s="56"/>
      <c r="U70" s="223"/>
      <c r="V70" s="223"/>
    </row>
    <row r="71" ht="15.75" customHeight="1">
      <c r="A71" s="56"/>
      <c r="B71" s="20">
        <v>57.0</v>
      </c>
      <c r="C71" s="31" t="s">
        <v>195</v>
      </c>
      <c r="D71" s="22" t="s">
        <v>196</v>
      </c>
      <c r="E71" s="23" t="s">
        <v>197</v>
      </c>
      <c r="F71" s="237">
        <v>4.0</v>
      </c>
      <c r="G71" s="49">
        <v>4.0</v>
      </c>
      <c r="H71" s="49">
        <v>3.0</v>
      </c>
      <c r="I71" s="237">
        <v>3.0</v>
      </c>
      <c r="J71" s="49">
        <v>3.0</v>
      </c>
      <c r="K71" s="20">
        <v>4.0</v>
      </c>
      <c r="L71" s="24">
        <f t="shared" si="1"/>
        <v>21</v>
      </c>
      <c r="M71" s="56"/>
      <c r="N71" s="56"/>
      <c r="O71" s="56"/>
      <c r="P71" s="56"/>
      <c r="Q71" s="56"/>
      <c r="R71" s="56"/>
      <c r="S71" s="56"/>
      <c r="T71" s="56"/>
      <c r="U71" s="223"/>
      <c r="V71" s="223"/>
    </row>
    <row r="72" ht="15.75" customHeight="1">
      <c r="A72" s="692"/>
      <c r="B72" s="48">
        <v>58.0</v>
      </c>
      <c r="C72" s="31" t="s">
        <v>198</v>
      </c>
      <c r="D72" s="22" t="s">
        <v>199</v>
      </c>
      <c r="E72" s="23" t="s">
        <v>200</v>
      </c>
      <c r="F72" s="237">
        <v>3.0</v>
      </c>
      <c r="G72" s="49">
        <v>4.0</v>
      </c>
      <c r="H72" s="49">
        <v>4.0</v>
      </c>
      <c r="I72" s="237">
        <v>3.0</v>
      </c>
      <c r="J72" s="49">
        <v>3.0</v>
      </c>
      <c r="K72" s="20">
        <v>3.0</v>
      </c>
      <c r="L72" s="24">
        <f t="shared" si="1"/>
        <v>20</v>
      </c>
      <c r="M72" s="56"/>
      <c r="N72" s="56"/>
      <c r="O72" s="56"/>
      <c r="P72" s="56"/>
      <c r="Q72" s="56"/>
      <c r="R72" s="56"/>
      <c r="S72" s="56"/>
      <c r="T72" s="56"/>
      <c r="U72" s="223"/>
      <c r="V72" s="223"/>
    </row>
    <row r="73" ht="15.75" customHeight="1">
      <c r="A73" s="692"/>
      <c r="B73" s="20">
        <v>59.0</v>
      </c>
      <c r="C73" s="31" t="s">
        <v>201</v>
      </c>
      <c r="D73" s="22" t="s">
        <v>202</v>
      </c>
      <c r="E73" s="23" t="s">
        <v>203</v>
      </c>
      <c r="F73" s="237">
        <v>3.0</v>
      </c>
      <c r="G73" s="49">
        <v>3.0</v>
      </c>
      <c r="H73" s="49">
        <v>4.0</v>
      </c>
      <c r="I73" s="237">
        <v>3.0</v>
      </c>
      <c r="J73" s="49">
        <v>3.0</v>
      </c>
      <c r="K73" s="20">
        <v>4.0</v>
      </c>
      <c r="L73" s="24">
        <f t="shared" si="1"/>
        <v>20</v>
      </c>
      <c r="M73" s="56"/>
      <c r="N73" s="56"/>
      <c r="O73" s="56"/>
      <c r="P73" s="56"/>
      <c r="Q73" s="56"/>
      <c r="R73" s="56"/>
      <c r="S73" s="56"/>
      <c r="T73" s="56"/>
      <c r="U73" s="223"/>
      <c r="V73" s="223"/>
    </row>
    <row r="74" ht="15.75" customHeight="1">
      <c r="A74" s="56"/>
      <c r="B74" s="48">
        <v>60.0</v>
      </c>
      <c r="C74" s="31" t="s">
        <v>204</v>
      </c>
      <c r="D74" s="22" t="s">
        <v>205</v>
      </c>
      <c r="E74" s="23" t="s">
        <v>206</v>
      </c>
      <c r="F74" s="237">
        <v>3.0</v>
      </c>
      <c r="G74" s="49">
        <v>4.0</v>
      </c>
      <c r="H74" s="49">
        <v>4.0</v>
      </c>
      <c r="I74" s="237">
        <v>3.0</v>
      </c>
      <c r="J74" s="49">
        <v>3.0</v>
      </c>
      <c r="K74" s="20">
        <v>4.0</v>
      </c>
      <c r="L74" s="24">
        <f t="shared" si="1"/>
        <v>21</v>
      </c>
      <c r="M74" s="56"/>
      <c r="N74" s="56"/>
      <c r="O74" s="56"/>
      <c r="P74" s="56"/>
      <c r="Q74" s="56"/>
      <c r="R74" s="56"/>
      <c r="S74" s="56"/>
      <c r="T74" s="56"/>
      <c r="U74" s="223"/>
      <c r="V74" s="223"/>
    </row>
    <row r="75" ht="15.75" customHeight="1">
      <c r="A75" s="56"/>
      <c r="B75" s="20">
        <v>61.0</v>
      </c>
      <c r="C75" s="31" t="s">
        <v>207</v>
      </c>
      <c r="D75" s="22" t="s">
        <v>208</v>
      </c>
      <c r="E75" s="23" t="s">
        <v>209</v>
      </c>
      <c r="F75" s="218">
        <v>3.0</v>
      </c>
      <c r="G75" s="49">
        <v>3.0</v>
      </c>
      <c r="H75" s="49">
        <v>4.0</v>
      </c>
      <c r="I75" s="218">
        <v>3.0</v>
      </c>
      <c r="J75" s="49">
        <v>3.0</v>
      </c>
      <c r="K75" s="218">
        <v>4.0</v>
      </c>
      <c r="L75" s="24">
        <f t="shared" si="1"/>
        <v>20</v>
      </c>
      <c r="M75" s="56"/>
      <c r="N75" s="56"/>
      <c r="O75" s="56"/>
      <c r="P75" s="56"/>
      <c r="Q75" s="56"/>
      <c r="R75" s="56"/>
      <c r="S75" s="56"/>
      <c r="T75" s="56"/>
      <c r="U75" s="223"/>
      <c r="V75" s="223"/>
    </row>
    <row r="76" ht="15.75" customHeight="1">
      <c r="A76" s="56"/>
      <c r="B76" s="48">
        <v>62.0</v>
      </c>
      <c r="C76" s="31" t="s">
        <v>210</v>
      </c>
      <c r="D76" s="22" t="s">
        <v>211</v>
      </c>
      <c r="E76" s="23" t="s">
        <v>212</v>
      </c>
      <c r="F76" s="237">
        <v>4.0</v>
      </c>
      <c r="G76" s="49">
        <v>4.0</v>
      </c>
      <c r="H76" s="49">
        <v>4.0</v>
      </c>
      <c r="I76" s="237">
        <v>3.0</v>
      </c>
      <c r="J76" s="49">
        <v>3.0</v>
      </c>
      <c r="K76" s="20">
        <v>5.0</v>
      </c>
      <c r="L76" s="24">
        <f t="shared" si="1"/>
        <v>23</v>
      </c>
      <c r="M76" s="56"/>
      <c r="N76" s="56"/>
      <c r="O76" s="56"/>
      <c r="P76" s="56"/>
      <c r="Q76" s="56"/>
      <c r="R76" s="56"/>
      <c r="S76" s="56"/>
      <c r="T76" s="56"/>
      <c r="U76" s="223"/>
      <c r="V76" s="223"/>
    </row>
    <row r="77" ht="15.75" customHeight="1">
      <c r="A77" s="56"/>
      <c r="B77" s="20">
        <v>63.0</v>
      </c>
      <c r="C77" s="31" t="s">
        <v>213</v>
      </c>
      <c r="D77" s="22" t="s">
        <v>214</v>
      </c>
      <c r="E77" s="23" t="s">
        <v>215</v>
      </c>
      <c r="F77" s="218">
        <v>3.0</v>
      </c>
      <c r="G77" s="49">
        <v>3.0</v>
      </c>
      <c r="H77" s="49">
        <v>4.0</v>
      </c>
      <c r="I77" s="218">
        <v>3.0</v>
      </c>
      <c r="J77" s="49">
        <v>3.0</v>
      </c>
      <c r="K77" s="218">
        <v>4.0</v>
      </c>
      <c r="L77" s="24">
        <f t="shared" si="1"/>
        <v>20</v>
      </c>
      <c r="M77" s="56"/>
      <c r="N77" s="56"/>
      <c r="O77" s="56"/>
      <c r="P77" s="56"/>
      <c r="Q77" s="56"/>
      <c r="R77" s="56"/>
      <c r="S77" s="56"/>
      <c r="T77" s="56"/>
      <c r="U77" s="223"/>
      <c r="V77" s="223"/>
    </row>
    <row r="78" ht="15.75" customHeight="1">
      <c r="A78" s="692"/>
      <c r="B78" s="48">
        <v>64.0</v>
      </c>
      <c r="C78" s="31" t="s">
        <v>216</v>
      </c>
      <c r="D78" s="22" t="s">
        <v>217</v>
      </c>
      <c r="E78" s="23" t="s">
        <v>218</v>
      </c>
      <c r="F78" s="693">
        <v>3.0</v>
      </c>
      <c r="G78" s="694">
        <v>3.0</v>
      </c>
      <c r="H78" s="694">
        <v>4.0</v>
      </c>
      <c r="I78" s="693">
        <v>3.0</v>
      </c>
      <c r="J78" s="694">
        <v>3.0</v>
      </c>
      <c r="K78" s="559">
        <v>3.0</v>
      </c>
      <c r="L78" s="24">
        <f t="shared" si="1"/>
        <v>19</v>
      </c>
      <c r="M78" s="56"/>
      <c r="N78" s="56"/>
      <c r="O78" s="56"/>
      <c r="P78" s="56"/>
      <c r="Q78" s="56"/>
      <c r="R78" s="56"/>
      <c r="S78" s="56"/>
      <c r="T78" s="56"/>
      <c r="U78" s="223"/>
      <c r="V78" s="223"/>
    </row>
    <row r="79" ht="15.75" customHeight="1">
      <c r="A79" s="692"/>
      <c r="B79" s="20">
        <v>65.0</v>
      </c>
      <c r="C79" s="31" t="s">
        <v>219</v>
      </c>
      <c r="D79" s="22" t="s">
        <v>220</v>
      </c>
      <c r="E79" s="23" t="s">
        <v>221</v>
      </c>
      <c r="F79" s="237">
        <v>3.0</v>
      </c>
      <c r="G79" s="49">
        <v>3.0</v>
      </c>
      <c r="H79" s="49">
        <v>4.0</v>
      </c>
      <c r="I79" s="237">
        <v>3.0</v>
      </c>
      <c r="J79" s="49">
        <v>3.0</v>
      </c>
      <c r="K79" s="20">
        <v>4.0</v>
      </c>
      <c r="L79" s="24">
        <f t="shared" si="1"/>
        <v>20</v>
      </c>
      <c r="M79" s="56"/>
      <c r="N79" s="56"/>
      <c r="O79" s="56"/>
      <c r="P79" s="56"/>
      <c r="Q79" s="56"/>
      <c r="R79" s="56"/>
      <c r="S79" s="56"/>
      <c r="T79" s="56"/>
      <c r="U79" s="223"/>
      <c r="V79" s="223"/>
    </row>
    <row r="80" ht="15.75" customHeight="1">
      <c r="A80" s="56"/>
      <c r="B80" s="48">
        <v>66.0</v>
      </c>
      <c r="C80" s="31" t="s">
        <v>222</v>
      </c>
      <c r="D80" s="22" t="s">
        <v>223</v>
      </c>
      <c r="E80" s="23" t="s">
        <v>224</v>
      </c>
      <c r="F80" s="237">
        <v>4.0</v>
      </c>
      <c r="G80" s="49">
        <v>4.0</v>
      </c>
      <c r="H80" s="49">
        <v>3.0</v>
      </c>
      <c r="I80" s="237">
        <v>3.0</v>
      </c>
      <c r="J80" s="49">
        <v>3.0</v>
      </c>
      <c r="K80" s="20">
        <v>3.0</v>
      </c>
      <c r="L80" s="24">
        <f t="shared" si="1"/>
        <v>20</v>
      </c>
      <c r="M80" s="56"/>
      <c r="N80" s="56"/>
      <c r="O80" s="56"/>
      <c r="P80" s="56"/>
      <c r="Q80" s="56"/>
      <c r="R80" s="56"/>
      <c r="S80" s="56"/>
      <c r="T80" s="56"/>
      <c r="U80" s="223"/>
      <c r="V80" s="223"/>
    </row>
    <row r="81" ht="15.75" customHeight="1">
      <c r="A81" s="56"/>
      <c r="B81" s="20">
        <v>67.0</v>
      </c>
      <c r="C81" s="31" t="s">
        <v>225</v>
      </c>
      <c r="D81" s="22" t="s">
        <v>226</v>
      </c>
      <c r="E81" s="23" t="s">
        <v>227</v>
      </c>
      <c r="F81" s="693">
        <v>3.0</v>
      </c>
      <c r="G81" s="694">
        <v>3.0</v>
      </c>
      <c r="H81" s="694">
        <v>4.0</v>
      </c>
      <c r="I81" s="693">
        <v>3.0</v>
      </c>
      <c r="J81" s="694">
        <v>3.0</v>
      </c>
      <c r="K81" s="559">
        <v>3.0</v>
      </c>
      <c r="L81" s="24">
        <f t="shared" si="1"/>
        <v>19</v>
      </c>
      <c r="M81" s="56"/>
      <c r="N81" s="56"/>
      <c r="O81" s="56"/>
      <c r="P81" s="56"/>
      <c r="Q81" s="56"/>
      <c r="R81" s="56"/>
      <c r="S81" s="56"/>
      <c r="T81" s="56"/>
      <c r="U81" s="223"/>
      <c r="V81" s="223"/>
    </row>
    <row r="82" ht="15.75" customHeight="1">
      <c r="A82" s="56"/>
      <c r="B82" s="48">
        <v>68.0</v>
      </c>
      <c r="C82" s="31" t="s">
        <v>228</v>
      </c>
      <c r="D82" s="22" t="s">
        <v>229</v>
      </c>
      <c r="E82" s="23" t="s">
        <v>230</v>
      </c>
      <c r="F82" s="237">
        <v>3.0</v>
      </c>
      <c r="G82" s="49">
        <v>3.0</v>
      </c>
      <c r="H82" s="49">
        <v>3.0</v>
      </c>
      <c r="I82" s="237">
        <v>3.0</v>
      </c>
      <c r="J82" s="49">
        <v>3.0</v>
      </c>
      <c r="K82" s="20">
        <v>3.0</v>
      </c>
      <c r="L82" s="24">
        <f t="shared" si="1"/>
        <v>18</v>
      </c>
      <c r="M82" s="56"/>
      <c r="N82" s="56"/>
      <c r="O82" s="56"/>
      <c r="P82" s="56"/>
      <c r="Q82" s="56"/>
      <c r="R82" s="56"/>
      <c r="S82" s="56"/>
      <c r="T82" s="56"/>
      <c r="U82" s="223"/>
      <c r="V82" s="223"/>
    </row>
    <row r="83" ht="15.75" customHeight="1">
      <c r="A83" s="56"/>
      <c r="B83" s="20">
        <v>69.0</v>
      </c>
      <c r="C83" s="31" t="s">
        <v>231</v>
      </c>
      <c r="D83" s="22" t="s">
        <v>232</v>
      </c>
      <c r="E83" s="23" t="s">
        <v>233</v>
      </c>
      <c r="F83" s="693">
        <v>3.0</v>
      </c>
      <c r="G83" s="694">
        <v>3.0</v>
      </c>
      <c r="H83" s="694">
        <v>4.0</v>
      </c>
      <c r="I83" s="693">
        <v>3.0</v>
      </c>
      <c r="J83" s="694">
        <v>3.0</v>
      </c>
      <c r="K83" s="559">
        <v>3.0</v>
      </c>
      <c r="L83" s="24">
        <f t="shared" si="1"/>
        <v>19</v>
      </c>
      <c r="M83" s="56"/>
      <c r="N83" s="56"/>
      <c r="O83" s="56"/>
      <c r="P83" s="56"/>
      <c r="Q83" s="56"/>
      <c r="R83" s="56"/>
      <c r="S83" s="56"/>
      <c r="T83" s="56"/>
      <c r="U83" s="223"/>
      <c r="V83" s="223"/>
    </row>
    <row r="84" ht="15.75" customHeight="1">
      <c r="A84" s="692"/>
      <c r="B84" s="48">
        <v>70.0</v>
      </c>
      <c r="C84" s="31" t="s">
        <v>234</v>
      </c>
      <c r="D84" s="22" t="s">
        <v>235</v>
      </c>
      <c r="E84" s="23" t="s">
        <v>236</v>
      </c>
      <c r="F84" s="237">
        <v>3.0</v>
      </c>
      <c r="G84" s="49">
        <v>3.0</v>
      </c>
      <c r="H84" s="49">
        <v>3.0</v>
      </c>
      <c r="I84" s="237">
        <v>3.0</v>
      </c>
      <c r="J84" s="49">
        <v>3.0</v>
      </c>
      <c r="K84" s="20">
        <v>3.0</v>
      </c>
      <c r="L84" s="24">
        <f t="shared" si="1"/>
        <v>18</v>
      </c>
      <c r="M84" s="56"/>
      <c r="N84" s="56"/>
      <c r="O84" s="56"/>
      <c r="P84" s="56"/>
      <c r="Q84" s="56"/>
      <c r="R84" s="56"/>
      <c r="S84" s="56"/>
      <c r="T84" s="56"/>
      <c r="U84" s="223"/>
      <c r="V84" s="223"/>
    </row>
    <row r="85" ht="15.75" customHeight="1">
      <c r="A85" s="56"/>
      <c r="B85" s="20">
        <v>71.0</v>
      </c>
      <c r="C85" s="31" t="s">
        <v>237</v>
      </c>
      <c r="D85" s="22" t="s">
        <v>238</v>
      </c>
      <c r="E85" s="23" t="s">
        <v>239</v>
      </c>
      <c r="F85" s="693">
        <v>3.0</v>
      </c>
      <c r="G85" s="694">
        <v>3.0</v>
      </c>
      <c r="H85" s="694">
        <v>4.0</v>
      </c>
      <c r="I85" s="693">
        <v>3.0</v>
      </c>
      <c r="J85" s="694">
        <v>3.0</v>
      </c>
      <c r="K85" s="559">
        <v>3.0</v>
      </c>
      <c r="L85" s="24">
        <f t="shared" si="1"/>
        <v>19</v>
      </c>
      <c r="M85" s="56"/>
      <c r="N85" s="56"/>
      <c r="O85" s="56"/>
      <c r="P85" s="56"/>
      <c r="Q85" s="56"/>
      <c r="R85" s="56"/>
      <c r="S85" s="56"/>
      <c r="T85" s="56"/>
      <c r="U85" s="223"/>
      <c r="V85" s="223"/>
    </row>
    <row r="86" ht="15.75" customHeight="1">
      <c r="A86" s="56"/>
      <c r="B86" s="48">
        <v>72.0</v>
      </c>
      <c r="C86" s="31" t="s">
        <v>240</v>
      </c>
      <c r="D86" s="358" t="s">
        <v>241</v>
      </c>
      <c r="E86" s="23" t="s">
        <v>242</v>
      </c>
      <c r="F86" s="237">
        <v>3.0</v>
      </c>
      <c r="G86" s="49">
        <v>3.0</v>
      </c>
      <c r="H86" s="49">
        <v>4.0</v>
      </c>
      <c r="I86" s="237">
        <v>3.0</v>
      </c>
      <c r="J86" s="49">
        <v>3.0</v>
      </c>
      <c r="K86" s="20">
        <v>3.0</v>
      </c>
      <c r="L86" s="24">
        <f t="shared" si="1"/>
        <v>19</v>
      </c>
      <c r="M86" s="56"/>
      <c r="N86" s="56"/>
      <c r="O86" s="56"/>
      <c r="P86" s="56"/>
      <c r="Q86" s="56"/>
      <c r="R86" s="56"/>
      <c r="S86" s="56"/>
      <c r="T86" s="56"/>
      <c r="U86" s="223"/>
      <c r="V86" s="223"/>
    </row>
    <row r="87" ht="15.75" customHeight="1">
      <c r="A87" s="56"/>
      <c r="B87" s="20">
        <v>73.0</v>
      </c>
      <c r="C87" s="31" t="s">
        <v>243</v>
      </c>
      <c r="D87" s="358" t="s">
        <v>244</v>
      </c>
      <c r="E87" s="23" t="s">
        <v>245</v>
      </c>
      <c r="F87" s="237">
        <v>4.0</v>
      </c>
      <c r="G87" s="49">
        <v>4.0</v>
      </c>
      <c r="H87" s="49">
        <v>4.0</v>
      </c>
      <c r="I87" s="237">
        <v>3.0</v>
      </c>
      <c r="J87" s="49">
        <v>3.0</v>
      </c>
      <c r="K87" s="20">
        <v>5.0</v>
      </c>
      <c r="L87" s="24">
        <f t="shared" si="1"/>
        <v>23</v>
      </c>
      <c r="M87" s="56"/>
      <c r="N87" s="56"/>
      <c r="O87" s="56"/>
      <c r="P87" s="56"/>
      <c r="Q87" s="56"/>
      <c r="R87" s="56"/>
      <c r="S87" s="56"/>
      <c r="T87" s="56"/>
      <c r="U87" s="223"/>
      <c r="V87" s="223"/>
    </row>
    <row r="88" ht="15.75" customHeight="1">
      <c r="A88" s="692"/>
      <c r="B88" s="48">
        <v>74.0</v>
      </c>
      <c r="C88" s="31" t="s">
        <v>246</v>
      </c>
      <c r="D88" s="358" t="s">
        <v>247</v>
      </c>
      <c r="E88" s="23" t="s">
        <v>248</v>
      </c>
      <c r="F88" s="218">
        <v>3.0</v>
      </c>
      <c r="G88" s="49">
        <v>3.0</v>
      </c>
      <c r="H88" s="49">
        <v>4.0</v>
      </c>
      <c r="I88" s="218">
        <v>3.0</v>
      </c>
      <c r="J88" s="49">
        <v>3.0</v>
      </c>
      <c r="K88" s="218">
        <v>4.0</v>
      </c>
      <c r="L88" s="24">
        <f t="shared" si="1"/>
        <v>20</v>
      </c>
      <c r="M88" s="56"/>
      <c r="N88" s="56"/>
      <c r="O88" s="56"/>
      <c r="P88" s="56"/>
      <c r="Q88" s="56"/>
      <c r="R88" s="56"/>
      <c r="S88" s="56"/>
      <c r="T88" s="56"/>
      <c r="U88" s="223"/>
      <c r="V88" s="223"/>
    </row>
    <row r="89" ht="15.75" customHeight="1">
      <c r="A89" s="56"/>
      <c r="B89" s="20">
        <v>75.0</v>
      </c>
      <c r="C89" s="31" t="s">
        <v>249</v>
      </c>
      <c r="D89" s="358" t="s">
        <v>250</v>
      </c>
      <c r="E89" s="23" t="s">
        <v>251</v>
      </c>
      <c r="F89" s="218">
        <v>3.0</v>
      </c>
      <c r="G89" s="49">
        <v>3.0</v>
      </c>
      <c r="H89" s="49">
        <v>4.0</v>
      </c>
      <c r="I89" s="218">
        <v>3.0</v>
      </c>
      <c r="J89" s="49">
        <v>3.0</v>
      </c>
      <c r="K89" s="218">
        <v>4.0</v>
      </c>
      <c r="L89" s="24">
        <f t="shared" si="1"/>
        <v>20</v>
      </c>
      <c r="M89" s="56"/>
      <c r="N89" s="56"/>
      <c r="O89" s="56"/>
      <c r="P89" s="56"/>
      <c r="Q89" s="56"/>
      <c r="R89" s="56"/>
      <c r="S89" s="56"/>
      <c r="T89" s="56"/>
      <c r="U89" s="223"/>
      <c r="V89" s="223"/>
    </row>
    <row r="90" ht="15.75" customHeight="1">
      <c r="A90" s="56"/>
      <c r="B90" s="48">
        <v>76.0</v>
      </c>
      <c r="C90" s="31" t="s">
        <v>252</v>
      </c>
      <c r="D90" s="361" t="s">
        <v>253</v>
      </c>
      <c r="E90" s="36" t="s">
        <v>254</v>
      </c>
      <c r="F90" s="218">
        <v>3.0</v>
      </c>
      <c r="G90" s="49">
        <v>3.0</v>
      </c>
      <c r="H90" s="49">
        <v>4.0</v>
      </c>
      <c r="I90" s="218">
        <v>3.0</v>
      </c>
      <c r="J90" s="49">
        <v>3.0</v>
      </c>
      <c r="K90" s="218">
        <v>4.0</v>
      </c>
      <c r="L90" s="24">
        <f t="shared" si="1"/>
        <v>20</v>
      </c>
      <c r="M90" s="56"/>
      <c r="N90" s="56"/>
      <c r="O90" s="56"/>
      <c r="P90" s="56"/>
      <c r="Q90" s="56"/>
      <c r="R90" s="56"/>
      <c r="S90" s="56"/>
      <c r="T90" s="56"/>
      <c r="U90" s="223"/>
      <c r="V90" s="223"/>
    </row>
    <row r="91" ht="15.75" customHeight="1">
      <c r="A91" s="56"/>
      <c r="B91" s="20">
        <v>77.0</v>
      </c>
      <c r="C91" s="31" t="s">
        <v>255</v>
      </c>
      <c r="D91" s="361" t="s">
        <v>256</v>
      </c>
      <c r="E91" s="36" t="s">
        <v>257</v>
      </c>
      <c r="F91" s="695">
        <v>4.0</v>
      </c>
      <c r="G91" s="694">
        <v>4.0</v>
      </c>
      <c r="H91" s="694">
        <v>4.0</v>
      </c>
      <c r="I91" s="695">
        <v>3.0</v>
      </c>
      <c r="J91" s="694">
        <v>3.0</v>
      </c>
      <c r="K91" s="696">
        <v>3.0</v>
      </c>
      <c r="L91" s="24">
        <f t="shared" si="1"/>
        <v>21</v>
      </c>
      <c r="M91" s="56"/>
      <c r="N91" s="56"/>
      <c r="O91" s="56"/>
      <c r="P91" s="56"/>
      <c r="Q91" s="56"/>
      <c r="R91" s="56"/>
      <c r="S91" s="56"/>
      <c r="T91" s="56"/>
      <c r="U91" s="223"/>
      <c r="V91" s="223"/>
    </row>
    <row r="92" ht="15.75" customHeight="1">
      <c r="A92" s="56"/>
      <c r="B92" s="48">
        <v>78.0</v>
      </c>
      <c r="C92" s="31" t="s">
        <v>258</v>
      </c>
      <c r="D92" s="361" t="s">
        <v>259</v>
      </c>
      <c r="E92" s="36" t="s">
        <v>260</v>
      </c>
      <c r="F92" s="695">
        <v>4.0</v>
      </c>
      <c r="G92" s="694">
        <v>4.0</v>
      </c>
      <c r="H92" s="694">
        <v>4.0</v>
      </c>
      <c r="I92" s="695">
        <v>3.0</v>
      </c>
      <c r="J92" s="694">
        <v>3.0</v>
      </c>
      <c r="K92" s="696">
        <v>3.0</v>
      </c>
      <c r="L92" s="24">
        <f t="shared" si="1"/>
        <v>21</v>
      </c>
      <c r="M92" s="56"/>
      <c r="N92" s="56"/>
      <c r="O92" s="56"/>
      <c r="P92" s="56"/>
      <c r="Q92" s="56"/>
      <c r="R92" s="56"/>
      <c r="S92" s="56"/>
      <c r="T92" s="56"/>
      <c r="U92" s="223"/>
      <c r="V92" s="223"/>
    </row>
    <row r="93" ht="15.75" customHeight="1">
      <c r="A93" s="56"/>
      <c r="B93" s="20">
        <v>79.0</v>
      </c>
      <c r="C93" s="21" t="s">
        <v>261</v>
      </c>
      <c r="D93" s="361" t="s">
        <v>262</v>
      </c>
      <c r="E93" s="36" t="s">
        <v>263</v>
      </c>
      <c r="F93" s="237">
        <v>4.0</v>
      </c>
      <c r="G93" s="49">
        <v>4.0</v>
      </c>
      <c r="H93" s="49">
        <v>4.0</v>
      </c>
      <c r="I93" s="237">
        <v>3.0</v>
      </c>
      <c r="J93" s="49">
        <v>3.0</v>
      </c>
      <c r="K93" s="20">
        <v>4.0</v>
      </c>
      <c r="L93" s="24">
        <f t="shared" si="1"/>
        <v>22</v>
      </c>
      <c r="M93" s="56"/>
      <c r="N93" s="56"/>
      <c r="O93" s="56"/>
      <c r="P93" s="56"/>
      <c r="Q93" s="56"/>
      <c r="R93" s="56"/>
      <c r="S93" s="56"/>
      <c r="T93" s="56"/>
      <c r="U93" s="223"/>
      <c r="V93" s="223"/>
    </row>
    <row r="94" ht="15.75" customHeight="1">
      <c r="A94" s="692"/>
      <c r="B94" s="48">
        <v>80.0</v>
      </c>
      <c r="C94" s="21" t="s">
        <v>264</v>
      </c>
      <c r="D94" s="361" t="s">
        <v>265</v>
      </c>
      <c r="E94" s="36" t="s">
        <v>266</v>
      </c>
      <c r="F94" s="695">
        <v>4.0</v>
      </c>
      <c r="G94" s="694">
        <v>4.0</v>
      </c>
      <c r="H94" s="694">
        <v>4.0</v>
      </c>
      <c r="I94" s="695">
        <v>3.0</v>
      </c>
      <c r="J94" s="694">
        <v>3.0</v>
      </c>
      <c r="K94" s="696">
        <v>3.0</v>
      </c>
      <c r="L94" s="24">
        <f t="shared" si="1"/>
        <v>21</v>
      </c>
      <c r="M94" s="56"/>
      <c r="N94" s="56"/>
      <c r="O94" s="56"/>
      <c r="P94" s="56"/>
      <c r="Q94" s="56"/>
      <c r="R94" s="56"/>
      <c r="S94" s="56"/>
      <c r="T94" s="56"/>
      <c r="U94" s="223"/>
      <c r="V94" s="223"/>
    </row>
    <row r="95" ht="15.75" customHeight="1">
      <c r="A95" s="56"/>
      <c r="B95" s="20">
        <v>81.0</v>
      </c>
      <c r="C95" s="21" t="s">
        <v>267</v>
      </c>
      <c r="D95" s="361" t="s">
        <v>268</v>
      </c>
      <c r="E95" s="36" t="s">
        <v>269</v>
      </c>
      <c r="F95" s="695">
        <v>4.0</v>
      </c>
      <c r="G95" s="694">
        <v>4.0</v>
      </c>
      <c r="H95" s="694">
        <v>4.0</v>
      </c>
      <c r="I95" s="695">
        <v>3.0</v>
      </c>
      <c r="J95" s="694">
        <v>3.0</v>
      </c>
      <c r="K95" s="696">
        <v>3.0</v>
      </c>
      <c r="L95" s="24">
        <f t="shared" si="1"/>
        <v>21</v>
      </c>
      <c r="M95" s="56"/>
      <c r="N95" s="56"/>
      <c r="O95" s="56"/>
      <c r="P95" s="56"/>
      <c r="Q95" s="56"/>
      <c r="R95" s="56"/>
      <c r="S95" s="56"/>
      <c r="T95" s="56"/>
      <c r="U95" s="223"/>
      <c r="V95" s="223"/>
    </row>
    <row r="96" ht="15.75" customHeight="1">
      <c r="A96" s="56"/>
      <c r="B96" s="48">
        <v>82.0</v>
      </c>
      <c r="C96" s="21" t="s">
        <v>270</v>
      </c>
      <c r="D96" s="361" t="s">
        <v>271</v>
      </c>
      <c r="E96" s="36" t="s">
        <v>272</v>
      </c>
      <c r="F96" s="237">
        <v>4.0</v>
      </c>
      <c r="G96" s="49">
        <v>4.0</v>
      </c>
      <c r="H96" s="49">
        <v>4.0</v>
      </c>
      <c r="I96" s="237">
        <v>3.0</v>
      </c>
      <c r="J96" s="49">
        <v>3.0</v>
      </c>
      <c r="K96" s="20">
        <v>4.0</v>
      </c>
      <c r="L96" s="24">
        <f t="shared" si="1"/>
        <v>22</v>
      </c>
      <c r="M96" s="56"/>
      <c r="N96" s="56"/>
      <c r="O96" s="56"/>
      <c r="P96" s="56"/>
      <c r="Q96" s="56"/>
      <c r="R96" s="56"/>
      <c r="S96" s="56"/>
      <c r="T96" s="56"/>
      <c r="U96" s="223"/>
      <c r="V96" s="223"/>
    </row>
    <row r="97" ht="15.75" customHeight="1">
      <c r="A97" s="56"/>
      <c r="B97" s="20">
        <v>83.0</v>
      </c>
      <c r="C97" s="31" t="s">
        <v>273</v>
      </c>
      <c r="D97" s="361" t="s">
        <v>274</v>
      </c>
      <c r="E97" s="36" t="s">
        <v>275</v>
      </c>
      <c r="F97" s="695">
        <v>4.0</v>
      </c>
      <c r="G97" s="694">
        <v>4.0</v>
      </c>
      <c r="H97" s="694">
        <v>4.0</v>
      </c>
      <c r="I97" s="695">
        <v>3.0</v>
      </c>
      <c r="J97" s="694">
        <v>3.0</v>
      </c>
      <c r="K97" s="696">
        <v>3.0</v>
      </c>
      <c r="L97" s="24">
        <f t="shared" si="1"/>
        <v>21</v>
      </c>
      <c r="M97" s="56"/>
      <c r="N97" s="56"/>
      <c r="O97" s="56"/>
      <c r="P97" s="56"/>
      <c r="Q97" s="56"/>
      <c r="R97" s="56"/>
      <c r="S97" s="56"/>
      <c r="T97" s="56"/>
      <c r="U97" s="223"/>
      <c r="V97" s="223"/>
    </row>
    <row r="98" ht="15.75" customHeight="1">
      <c r="A98" s="692"/>
      <c r="B98" s="48">
        <v>84.0</v>
      </c>
      <c r="C98" s="31" t="s">
        <v>276</v>
      </c>
      <c r="D98" s="361" t="s">
        <v>277</v>
      </c>
      <c r="E98" s="36" t="s">
        <v>278</v>
      </c>
      <c r="F98" s="218">
        <v>3.0</v>
      </c>
      <c r="G98" s="49">
        <v>3.0</v>
      </c>
      <c r="H98" s="49">
        <v>4.0</v>
      </c>
      <c r="I98" s="218">
        <v>3.0</v>
      </c>
      <c r="J98" s="49">
        <v>3.0</v>
      </c>
      <c r="K98" s="218">
        <v>4.0</v>
      </c>
      <c r="L98" s="24">
        <f t="shared" si="1"/>
        <v>20</v>
      </c>
      <c r="M98" s="56"/>
      <c r="N98" s="56"/>
      <c r="O98" s="56"/>
      <c r="P98" s="56"/>
      <c r="Q98" s="56"/>
      <c r="R98" s="56"/>
      <c r="S98" s="56"/>
      <c r="T98" s="56"/>
      <c r="U98" s="223"/>
      <c r="V98" s="223"/>
    </row>
    <row r="99" ht="15.75" customHeight="1">
      <c r="A99" s="56"/>
      <c r="B99" s="20">
        <v>85.0</v>
      </c>
      <c r="C99" s="31" t="s">
        <v>279</v>
      </c>
      <c r="D99" s="361" t="s">
        <v>280</v>
      </c>
      <c r="E99" s="36" t="s">
        <v>281</v>
      </c>
      <c r="F99" s="218">
        <v>3.0</v>
      </c>
      <c r="G99" s="49">
        <v>3.0</v>
      </c>
      <c r="H99" s="49">
        <v>4.0</v>
      </c>
      <c r="I99" s="218">
        <v>3.0</v>
      </c>
      <c r="J99" s="49">
        <v>3.0</v>
      </c>
      <c r="K99" s="218">
        <v>4.0</v>
      </c>
      <c r="L99" s="24">
        <f t="shared" si="1"/>
        <v>20</v>
      </c>
      <c r="M99" s="56"/>
      <c r="N99" s="56"/>
      <c r="O99" s="56"/>
      <c r="P99" s="56"/>
      <c r="Q99" s="56"/>
      <c r="R99" s="56"/>
      <c r="S99" s="56"/>
      <c r="T99" s="56"/>
      <c r="U99" s="223"/>
      <c r="V99" s="223"/>
    </row>
    <row r="100" ht="15.75" customHeight="1">
      <c r="A100" s="56"/>
      <c r="B100" s="48">
        <v>86.0</v>
      </c>
      <c r="C100" s="31" t="s">
        <v>282</v>
      </c>
      <c r="D100" s="361" t="s">
        <v>283</v>
      </c>
      <c r="E100" s="36" t="s">
        <v>284</v>
      </c>
      <c r="F100" s="695">
        <v>4.0</v>
      </c>
      <c r="G100" s="694">
        <v>4.0</v>
      </c>
      <c r="H100" s="694">
        <v>4.0</v>
      </c>
      <c r="I100" s="695">
        <v>3.0</v>
      </c>
      <c r="J100" s="694">
        <v>3.0</v>
      </c>
      <c r="K100" s="696">
        <v>3.0</v>
      </c>
      <c r="L100" s="24">
        <f t="shared" si="1"/>
        <v>21</v>
      </c>
      <c r="M100" s="56"/>
      <c r="N100" s="56"/>
      <c r="O100" s="56"/>
      <c r="P100" s="56"/>
      <c r="Q100" s="56"/>
      <c r="R100" s="56"/>
      <c r="S100" s="56"/>
      <c r="T100" s="56"/>
      <c r="U100" s="223"/>
      <c r="V100" s="223"/>
    </row>
    <row r="101" ht="15.75" customHeight="1">
      <c r="A101" s="56"/>
      <c r="B101" s="20">
        <v>87.0</v>
      </c>
      <c r="C101" s="31" t="s">
        <v>285</v>
      </c>
      <c r="D101" s="361" t="s">
        <v>286</v>
      </c>
      <c r="E101" s="36" t="s">
        <v>287</v>
      </c>
      <c r="F101" s="695">
        <v>4.0</v>
      </c>
      <c r="G101" s="694">
        <v>4.0</v>
      </c>
      <c r="H101" s="694">
        <v>4.0</v>
      </c>
      <c r="I101" s="695">
        <v>3.0</v>
      </c>
      <c r="J101" s="694">
        <v>3.0</v>
      </c>
      <c r="K101" s="696">
        <v>3.0</v>
      </c>
      <c r="L101" s="24">
        <f t="shared" si="1"/>
        <v>21</v>
      </c>
      <c r="M101" s="56"/>
      <c r="N101" s="56"/>
      <c r="O101" s="56"/>
      <c r="P101" s="56"/>
      <c r="Q101" s="56"/>
      <c r="R101" s="56"/>
      <c r="S101" s="56"/>
      <c r="T101" s="56"/>
      <c r="U101" s="223"/>
      <c r="V101" s="223"/>
    </row>
    <row r="102" ht="15.75" customHeight="1">
      <c r="A102" s="56"/>
      <c r="B102" s="48">
        <v>88.0</v>
      </c>
      <c r="C102" s="31" t="s">
        <v>288</v>
      </c>
      <c r="D102" s="361" t="s">
        <v>289</v>
      </c>
      <c r="E102" s="36" t="s">
        <v>290</v>
      </c>
      <c r="F102" s="695">
        <v>4.0</v>
      </c>
      <c r="G102" s="694">
        <v>4.0</v>
      </c>
      <c r="H102" s="694">
        <v>4.0</v>
      </c>
      <c r="I102" s="695">
        <v>3.0</v>
      </c>
      <c r="J102" s="694">
        <v>3.0</v>
      </c>
      <c r="K102" s="696">
        <v>3.0</v>
      </c>
      <c r="L102" s="24">
        <f t="shared" si="1"/>
        <v>21</v>
      </c>
      <c r="M102" s="56"/>
      <c r="N102" s="56"/>
      <c r="O102" s="56"/>
      <c r="P102" s="56"/>
      <c r="Q102" s="56"/>
      <c r="R102" s="56"/>
      <c r="S102" s="56"/>
      <c r="T102" s="56"/>
      <c r="U102" s="223"/>
      <c r="V102" s="223"/>
    </row>
    <row r="103" ht="15.75" customHeight="1">
      <c r="A103" s="56"/>
      <c r="B103" s="20">
        <v>89.0</v>
      </c>
      <c r="C103" s="31" t="s">
        <v>291</v>
      </c>
      <c r="D103" s="361" t="s">
        <v>292</v>
      </c>
      <c r="E103" s="36" t="s">
        <v>293</v>
      </c>
      <c r="F103" s="237">
        <v>3.0</v>
      </c>
      <c r="G103" s="49">
        <v>3.0</v>
      </c>
      <c r="H103" s="49">
        <v>3.0</v>
      </c>
      <c r="I103" s="237">
        <v>3.0</v>
      </c>
      <c r="J103" s="49">
        <v>3.0</v>
      </c>
      <c r="K103" s="20">
        <v>3.0</v>
      </c>
      <c r="L103" s="24">
        <f t="shared" si="1"/>
        <v>18</v>
      </c>
      <c r="M103" s="56"/>
      <c r="N103" s="56"/>
      <c r="O103" s="56"/>
      <c r="P103" s="56"/>
      <c r="Q103" s="56"/>
      <c r="R103" s="56"/>
      <c r="S103" s="56"/>
      <c r="T103" s="56"/>
      <c r="U103" s="223"/>
      <c r="V103" s="223"/>
    </row>
    <row r="104" ht="15.75" customHeight="1">
      <c r="A104" s="692"/>
      <c r="B104" s="48">
        <v>90.0</v>
      </c>
      <c r="C104" s="31" t="s">
        <v>294</v>
      </c>
      <c r="D104" s="361" t="s">
        <v>295</v>
      </c>
      <c r="E104" s="36" t="s">
        <v>296</v>
      </c>
      <c r="F104" s="695">
        <v>4.0</v>
      </c>
      <c r="G104" s="694">
        <v>4.0</v>
      </c>
      <c r="H104" s="694">
        <v>4.0</v>
      </c>
      <c r="I104" s="695">
        <v>3.0</v>
      </c>
      <c r="J104" s="694">
        <v>3.0</v>
      </c>
      <c r="K104" s="696">
        <v>3.0</v>
      </c>
      <c r="L104" s="24">
        <f t="shared" si="1"/>
        <v>21</v>
      </c>
      <c r="M104" s="56"/>
      <c r="N104" s="56"/>
      <c r="O104" s="56"/>
      <c r="P104" s="56"/>
      <c r="Q104" s="56"/>
      <c r="R104" s="56"/>
      <c r="S104" s="56"/>
      <c r="T104" s="56"/>
      <c r="U104" s="223"/>
      <c r="V104" s="223"/>
    </row>
    <row r="105" ht="15.75" customHeight="1">
      <c r="A105" s="56"/>
      <c r="B105" s="20">
        <v>91.0</v>
      </c>
      <c r="C105" s="41" t="s">
        <v>297</v>
      </c>
      <c r="D105" s="42" t="s">
        <v>298</v>
      </c>
      <c r="E105" s="43" t="s">
        <v>299</v>
      </c>
      <c r="F105" s="237">
        <v>4.0</v>
      </c>
      <c r="G105" s="49">
        <v>4.0</v>
      </c>
      <c r="H105" s="49">
        <v>4.0</v>
      </c>
      <c r="I105" s="237">
        <v>3.0</v>
      </c>
      <c r="J105" s="49">
        <v>3.0</v>
      </c>
      <c r="K105" s="20">
        <v>4.0</v>
      </c>
      <c r="L105" s="24">
        <f t="shared" si="1"/>
        <v>22</v>
      </c>
      <c r="M105" s="56"/>
      <c r="N105" s="56"/>
      <c r="O105" s="56"/>
      <c r="P105" s="56"/>
      <c r="Q105" s="56"/>
      <c r="R105" s="56"/>
      <c r="S105" s="56"/>
      <c r="T105" s="56"/>
      <c r="U105" s="223"/>
      <c r="V105" s="223"/>
    </row>
    <row r="106" ht="15.75" customHeight="1">
      <c r="A106" s="56"/>
      <c r="B106" s="48">
        <v>92.0</v>
      </c>
      <c r="C106" s="41" t="s">
        <v>300</v>
      </c>
      <c r="D106" s="42" t="s">
        <v>301</v>
      </c>
      <c r="E106" s="43" t="s">
        <v>302</v>
      </c>
      <c r="F106" s="237">
        <v>4.0</v>
      </c>
      <c r="G106" s="49">
        <v>4.0</v>
      </c>
      <c r="H106" s="49">
        <v>4.0</v>
      </c>
      <c r="I106" s="237">
        <v>3.0</v>
      </c>
      <c r="J106" s="49">
        <v>3.0</v>
      </c>
      <c r="K106" s="20">
        <v>4.0</v>
      </c>
      <c r="L106" s="24">
        <f t="shared" si="1"/>
        <v>22</v>
      </c>
      <c r="M106" s="56"/>
      <c r="N106" s="56"/>
      <c r="O106" s="56"/>
      <c r="P106" s="56"/>
      <c r="Q106" s="56"/>
      <c r="R106" s="56"/>
      <c r="S106" s="56"/>
      <c r="T106" s="56"/>
      <c r="U106" s="223"/>
      <c r="V106" s="223"/>
    </row>
    <row r="107" ht="15.75" customHeight="1">
      <c r="A107" s="56"/>
      <c r="B107" s="20">
        <v>93.0</v>
      </c>
      <c r="C107" s="41" t="s">
        <v>303</v>
      </c>
      <c r="D107" s="42" t="s">
        <v>304</v>
      </c>
      <c r="E107" s="43" t="s">
        <v>305</v>
      </c>
      <c r="F107" s="237">
        <v>3.0</v>
      </c>
      <c r="G107" s="49">
        <v>3.0</v>
      </c>
      <c r="H107" s="49">
        <v>3.0</v>
      </c>
      <c r="I107" s="237">
        <v>3.0</v>
      </c>
      <c r="J107" s="49">
        <v>3.0</v>
      </c>
      <c r="K107" s="20">
        <v>4.0</v>
      </c>
      <c r="L107" s="24">
        <f t="shared" si="1"/>
        <v>19</v>
      </c>
      <c r="M107" s="56"/>
      <c r="N107" s="56"/>
      <c r="O107" s="56"/>
      <c r="P107" s="56"/>
      <c r="Q107" s="56"/>
      <c r="R107" s="56"/>
      <c r="S107" s="56"/>
      <c r="T107" s="56"/>
      <c r="U107" s="223"/>
      <c r="V107" s="223"/>
    </row>
    <row r="108" ht="15.75" customHeight="1">
      <c r="A108" s="692"/>
      <c r="B108" s="48">
        <v>94.0</v>
      </c>
      <c r="C108" s="41" t="s">
        <v>306</v>
      </c>
      <c r="D108" s="42" t="s">
        <v>307</v>
      </c>
      <c r="E108" s="43" t="s">
        <v>308</v>
      </c>
      <c r="F108" s="237">
        <v>4.0</v>
      </c>
      <c r="G108" s="49">
        <v>3.0</v>
      </c>
      <c r="H108" s="49">
        <v>3.0</v>
      </c>
      <c r="I108" s="237">
        <v>3.0</v>
      </c>
      <c r="J108" s="49">
        <v>3.0</v>
      </c>
      <c r="K108" s="20">
        <v>3.0</v>
      </c>
      <c r="L108" s="24">
        <f t="shared" si="1"/>
        <v>19</v>
      </c>
      <c r="M108" s="56"/>
      <c r="N108" s="56"/>
      <c r="O108" s="56"/>
      <c r="P108" s="56"/>
      <c r="Q108" s="56"/>
      <c r="R108" s="56"/>
      <c r="S108" s="56"/>
      <c r="T108" s="56"/>
      <c r="U108" s="223"/>
      <c r="V108" s="223"/>
    </row>
    <row r="109" ht="15.75" customHeight="1">
      <c r="A109" s="56"/>
      <c r="B109" s="20">
        <v>95.0</v>
      </c>
      <c r="C109" s="41" t="s">
        <v>309</v>
      </c>
      <c r="D109" s="42" t="s">
        <v>310</v>
      </c>
      <c r="E109" s="43" t="s">
        <v>311</v>
      </c>
      <c r="F109" s="237">
        <v>4.0</v>
      </c>
      <c r="G109" s="49">
        <v>4.0</v>
      </c>
      <c r="H109" s="49">
        <v>4.0</v>
      </c>
      <c r="I109" s="237">
        <v>3.0</v>
      </c>
      <c r="J109" s="49">
        <v>3.0</v>
      </c>
      <c r="K109" s="20">
        <v>3.0</v>
      </c>
      <c r="L109" s="24">
        <f t="shared" si="1"/>
        <v>21</v>
      </c>
      <c r="M109" s="56"/>
      <c r="N109" s="56"/>
      <c r="O109" s="56"/>
      <c r="P109" s="56"/>
      <c r="Q109" s="56"/>
      <c r="R109" s="56"/>
      <c r="S109" s="56"/>
      <c r="T109" s="56"/>
      <c r="U109" s="223"/>
      <c r="V109" s="223"/>
    </row>
    <row r="110" ht="15.75" customHeight="1">
      <c r="A110" s="56"/>
      <c r="B110" s="48">
        <v>96.0</v>
      </c>
      <c r="C110" s="41" t="s">
        <v>312</v>
      </c>
      <c r="D110" s="42" t="s">
        <v>313</v>
      </c>
      <c r="E110" s="43" t="s">
        <v>314</v>
      </c>
      <c r="F110" s="237">
        <v>5.0</v>
      </c>
      <c r="G110" s="49">
        <v>4.0</v>
      </c>
      <c r="H110" s="49">
        <v>4.0</v>
      </c>
      <c r="I110" s="237">
        <v>3.0</v>
      </c>
      <c r="J110" s="49">
        <v>3.0</v>
      </c>
      <c r="K110" s="20">
        <v>4.0</v>
      </c>
      <c r="L110" s="24">
        <f t="shared" si="1"/>
        <v>23</v>
      </c>
      <c r="M110" s="56"/>
      <c r="N110" s="56"/>
      <c r="O110" s="56"/>
      <c r="P110" s="56"/>
      <c r="Q110" s="56"/>
      <c r="R110" s="56"/>
      <c r="S110" s="56"/>
      <c r="T110" s="56"/>
      <c r="U110" s="223"/>
      <c r="V110" s="223"/>
    </row>
    <row r="111" ht="15.75" customHeight="1">
      <c r="A111" s="56"/>
      <c r="B111" s="20">
        <v>97.0</v>
      </c>
      <c r="C111" s="41" t="s">
        <v>315</v>
      </c>
      <c r="D111" s="42" t="s">
        <v>316</v>
      </c>
      <c r="E111" s="43" t="s">
        <v>317</v>
      </c>
      <c r="F111" s="237">
        <v>4.0</v>
      </c>
      <c r="G111" s="49">
        <v>4.0</v>
      </c>
      <c r="H111" s="49">
        <v>4.0</v>
      </c>
      <c r="I111" s="237">
        <v>3.0</v>
      </c>
      <c r="J111" s="49">
        <v>3.0</v>
      </c>
      <c r="K111" s="20">
        <v>4.0</v>
      </c>
      <c r="L111" s="24">
        <f t="shared" si="1"/>
        <v>22</v>
      </c>
      <c r="M111" s="56"/>
      <c r="N111" s="56"/>
      <c r="O111" s="56"/>
      <c r="P111" s="56"/>
      <c r="Q111" s="56"/>
      <c r="R111" s="56"/>
      <c r="S111" s="56"/>
      <c r="T111" s="56"/>
      <c r="U111" s="223"/>
      <c r="V111" s="223"/>
    </row>
    <row r="112" ht="15.75" customHeight="1">
      <c r="A112" s="56"/>
      <c r="B112" s="48">
        <v>98.0</v>
      </c>
      <c r="C112" s="41" t="s">
        <v>318</v>
      </c>
      <c r="D112" s="42" t="s">
        <v>319</v>
      </c>
      <c r="E112" s="43" t="s">
        <v>320</v>
      </c>
      <c r="F112" s="237">
        <v>4.0</v>
      </c>
      <c r="G112" s="49">
        <v>4.0</v>
      </c>
      <c r="H112" s="49">
        <v>4.0</v>
      </c>
      <c r="I112" s="237">
        <v>3.0</v>
      </c>
      <c r="J112" s="49">
        <v>3.0</v>
      </c>
      <c r="K112" s="20">
        <v>3.0</v>
      </c>
      <c r="L112" s="24">
        <f t="shared" si="1"/>
        <v>21</v>
      </c>
      <c r="M112" s="56"/>
      <c r="N112" s="56"/>
      <c r="O112" s="56"/>
      <c r="P112" s="56"/>
      <c r="Q112" s="56"/>
      <c r="R112" s="56"/>
      <c r="S112" s="56"/>
      <c r="T112" s="56"/>
      <c r="U112" s="223"/>
      <c r="V112" s="223"/>
    </row>
    <row r="113" ht="15.75" customHeight="1">
      <c r="A113" s="56"/>
      <c r="B113" s="20">
        <v>99.0</v>
      </c>
      <c r="C113" s="41" t="s">
        <v>321</v>
      </c>
      <c r="D113" s="42" t="s">
        <v>322</v>
      </c>
      <c r="E113" s="43" t="s">
        <v>323</v>
      </c>
      <c r="F113" s="45"/>
      <c r="G113" s="24"/>
      <c r="H113" s="24"/>
      <c r="I113" s="45"/>
      <c r="J113" s="24"/>
      <c r="K113" s="45"/>
      <c r="L113" s="24">
        <f t="shared" si="1"/>
        <v>0</v>
      </c>
      <c r="M113" s="56"/>
      <c r="N113" s="56"/>
      <c r="O113" s="56"/>
      <c r="P113" s="56"/>
      <c r="Q113" s="56"/>
      <c r="R113" s="56"/>
      <c r="S113" s="56"/>
      <c r="T113" s="56"/>
      <c r="U113" s="223"/>
      <c r="V113" s="223"/>
    </row>
    <row r="114" ht="15.75" customHeight="1">
      <c r="A114" s="692"/>
      <c r="B114" s="48">
        <v>100.0</v>
      </c>
      <c r="C114" s="41" t="s">
        <v>324</v>
      </c>
      <c r="D114" s="42" t="s">
        <v>325</v>
      </c>
      <c r="E114" s="43" t="s">
        <v>326</v>
      </c>
      <c r="F114" s="237">
        <v>4.0</v>
      </c>
      <c r="G114" s="49">
        <v>4.0</v>
      </c>
      <c r="H114" s="49">
        <v>4.0</v>
      </c>
      <c r="I114" s="237">
        <v>3.0</v>
      </c>
      <c r="J114" s="49">
        <v>3.0</v>
      </c>
      <c r="K114" s="20">
        <v>4.0</v>
      </c>
      <c r="L114" s="24">
        <f t="shared" si="1"/>
        <v>22</v>
      </c>
      <c r="M114" s="56"/>
      <c r="N114" s="56"/>
      <c r="O114" s="56"/>
      <c r="P114" s="56"/>
      <c r="Q114" s="56"/>
      <c r="R114" s="56"/>
      <c r="S114" s="56"/>
      <c r="T114" s="56"/>
      <c r="U114" s="223"/>
      <c r="V114" s="223"/>
    </row>
    <row r="115" ht="15.75" customHeight="1">
      <c r="A115" s="56"/>
      <c r="B115" s="20">
        <v>101.0</v>
      </c>
      <c r="C115" s="41" t="s">
        <v>327</v>
      </c>
      <c r="D115" s="42" t="s">
        <v>328</v>
      </c>
      <c r="E115" s="43" t="s">
        <v>329</v>
      </c>
      <c r="F115" s="237">
        <v>4.0</v>
      </c>
      <c r="G115" s="49">
        <v>4.0</v>
      </c>
      <c r="H115" s="49">
        <v>3.0</v>
      </c>
      <c r="I115" s="237">
        <v>3.0</v>
      </c>
      <c r="J115" s="49">
        <v>3.0</v>
      </c>
      <c r="K115" s="20">
        <v>3.0</v>
      </c>
      <c r="L115" s="24">
        <f t="shared" si="1"/>
        <v>20</v>
      </c>
      <c r="M115" s="56"/>
      <c r="N115" s="56"/>
      <c r="O115" s="56"/>
      <c r="P115" s="56"/>
      <c r="Q115" s="56"/>
      <c r="R115" s="56"/>
      <c r="S115" s="56"/>
      <c r="T115" s="56"/>
      <c r="U115" s="223"/>
      <c r="V115" s="223"/>
    </row>
    <row r="116" ht="15.75" customHeight="1">
      <c r="A116" s="56"/>
      <c r="B116" s="48">
        <v>102.0</v>
      </c>
      <c r="C116" s="41" t="s">
        <v>330</v>
      </c>
      <c r="D116" s="42" t="s">
        <v>331</v>
      </c>
      <c r="E116" s="43" t="s">
        <v>332</v>
      </c>
      <c r="F116" s="237">
        <v>4.0</v>
      </c>
      <c r="G116" s="49">
        <v>4.0</v>
      </c>
      <c r="H116" s="49">
        <v>4.0</v>
      </c>
      <c r="I116" s="237">
        <v>3.0</v>
      </c>
      <c r="J116" s="49">
        <v>3.0</v>
      </c>
      <c r="K116" s="20">
        <v>3.0</v>
      </c>
      <c r="L116" s="24">
        <f t="shared" si="1"/>
        <v>21</v>
      </c>
      <c r="M116" s="56"/>
      <c r="N116" s="56"/>
      <c r="O116" s="56"/>
      <c r="P116" s="56"/>
      <c r="Q116" s="56"/>
      <c r="R116" s="56"/>
      <c r="S116" s="56"/>
      <c r="T116" s="56"/>
      <c r="U116" s="223"/>
      <c r="V116" s="223"/>
    </row>
    <row r="117" ht="15.75" customHeight="1">
      <c r="A117" s="56"/>
      <c r="B117" s="20">
        <v>103.0</v>
      </c>
      <c r="C117" s="41" t="s">
        <v>333</v>
      </c>
      <c r="D117" s="42" t="s">
        <v>334</v>
      </c>
      <c r="E117" s="43" t="s">
        <v>335</v>
      </c>
      <c r="F117" s="237">
        <v>3.0</v>
      </c>
      <c r="G117" s="49">
        <v>3.0</v>
      </c>
      <c r="H117" s="49">
        <v>3.0</v>
      </c>
      <c r="I117" s="237">
        <v>3.0</v>
      </c>
      <c r="J117" s="49">
        <v>3.0</v>
      </c>
      <c r="K117" s="20">
        <v>3.0</v>
      </c>
      <c r="L117" s="24">
        <f t="shared" si="1"/>
        <v>18</v>
      </c>
      <c r="M117" s="56"/>
      <c r="N117" s="56"/>
      <c r="O117" s="56"/>
      <c r="P117" s="56"/>
      <c r="Q117" s="56"/>
      <c r="R117" s="56"/>
      <c r="S117" s="56"/>
      <c r="T117" s="56"/>
      <c r="U117" s="223"/>
      <c r="V117" s="223"/>
    </row>
    <row r="118" ht="15.75" customHeight="1">
      <c r="A118" s="692"/>
      <c r="B118" s="48">
        <v>104.0</v>
      </c>
      <c r="C118" s="41" t="s">
        <v>336</v>
      </c>
      <c r="D118" s="42" t="s">
        <v>337</v>
      </c>
      <c r="E118" s="43" t="s">
        <v>338</v>
      </c>
      <c r="F118" s="237">
        <v>4.0</v>
      </c>
      <c r="G118" s="49">
        <v>4.0</v>
      </c>
      <c r="H118" s="49">
        <v>4.0</v>
      </c>
      <c r="I118" s="237">
        <v>3.0</v>
      </c>
      <c r="J118" s="49">
        <v>3.0</v>
      </c>
      <c r="K118" s="20">
        <v>4.0</v>
      </c>
      <c r="L118" s="24">
        <f t="shared" si="1"/>
        <v>22</v>
      </c>
      <c r="M118" s="56"/>
      <c r="N118" s="56"/>
      <c r="O118" s="56"/>
      <c r="P118" s="56"/>
      <c r="Q118" s="56"/>
      <c r="R118" s="56"/>
      <c r="S118" s="56"/>
      <c r="T118" s="56"/>
      <c r="U118" s="223"/>
      <c r="V118" s="223"/>
    </row>
    <row r="119" ht="15.75" customHeight="1">
      <c r="A119" s="56"/>
      <c r="B119" s="20">
        <v>105.0</v>
      </c>
      <c r="C119" s="41" t="s">
        <v>339</v>
      </c>
      <c r="D119" s="42" t="s">
        <v>340</v>
      </c>
      <c r="E119" s="43" t="s">
        <v>341</v>
      </c>
      <c r="F119" s="237">
        <v>4.0</v>
      </c>
      <c r="G119" s="49">
        <v>4.0</v>
      </c>
      <c r="H119" s="49">
        <v>3.0</v>
      </c>
      <c r="I119" s="237">
        <v>3.0</v>
      </c>
      <c r="J119" s="49">
        <v>3.0</v>
      </c>
      <c r="K119" s="20">
        <v>3.0</v>
      </c>
      <c r="L119" s="24">
        <f t="shared" si="1"/>
        <v>20</v>
      </c>
      <c r="M119" s="56"/>
      <c r="N119" s="56"/>
      <c r="O119" s="56"/>
      <c r="P119" s="56"/>
      <c r="Q119" s="56"/>
      <c r="R119" s="56"/>
      <c r="S119" s="56"/>
      <c r="T119" s="56"/>
      <c r="U119" s="223"/>
      <c r="V119" s="223"/>
    </row>
    <row r="120" ht="15.75" customHeight="1">
      <c r="A120" s="56"/>
      <c r="B120" s="48">
        <v>106.0</v>
      </c>
      <c r="C120" s="41" t="s">
        <v>342</v>
      </c>
      <c r="D120" s="42" t="s">
        <v>343</v>
      </c>
      <c r="E120" s="43" t="s">
        <v>344</v>
      </c>
      <c r="F120" s="237">
        <v>4.0</v>
      </c>
      <c r="G120" s="49">
        <v>4.0</v>
      </c>
      <c r="H120" s="49">
        <v>4.0</v>
      </c>
      <c r="I120" s="237">
        <v>3.0</v>
      </c>
      <c r="J120" s="49">
        <v>3.0</v>
      </c>
      <c r="K120" s="20">
        <v>4.0</v>
      </c>
      <c r="L120" s="24">
        <f t="shared" si="1"/>
        <v>22</v>
      </c>
      <c r="M120" s="56"/>
      <c r="N120" s="56"/>
      <c r="O120" s="56"/>
      <c r="P120" s="56"/>
      <c r="Q120" s="56"/>
      <c r="R120" s="56"/>
      <c r="S120" s="56"/>
      <c r="T120" s="56"/>
      <c r="U120" s="223"/>
      <c r="V120" s="223"/>
    </row>
    <row r="121" ht="15.75" customHeight="1">
      <c r="A121" s="56"/>
      <c r="B121" s="20">
        <v>107.0</v>
      </c>
      <c r="C121" s="41" t="s">
        <v>345</v>
      </c>
      <c r="D121" s="42" t="s">
        <v>346</v>
      </c>
      <c r="E121" s="43" t="s">
        <v>347</v>
      </c>
      <c r="F121" s="237">
        <v>4.0</v>
      </c>
      <c r="G121" s="49">
        <v>4.0</v>
      </c>
      <c r="H121" s="49">
        <v>5.0</v>
      </c>
      <c r="I121" s="237">
        <v>3.0</v>
      </c>
      <c r="J121" s="49">
        <v>3.0</v>
      </c>
      <c r="K121" s="20">
        <v>4.0</v>
      </c>
      <c r="L121" s="24">
        <f t="shared" si="1"/>
        <v>23</v>
      </c>
      <c r="M121" s="56"/>
      <c r="N121" s="56"/>
      <c r="O121" s="56"/>
      <c r="P121" s="56"/>
      <c r="Q121" s="56"/>
      <c r="R121" s="56"/>
      <c r="S121" s="56"/>
      <c r="T121" s="56"/>
      <c r="U121" s="223"/>
      <c r="V121" s="223"/>
    </row>
    <row r="122" ht="15.75" customHeight="1">
      <c r="A122" s="56"/>
      <c r="B122" s="48">
        <v>108.0</v>
      </c>
      <c r="C122" s="41" t="s">
        <v>348</v>
      </c>
      <c r="D122" s="42" t="s">
        <v>349</v>
      </c>
      <c r="E122" s="43" t="s">
        <v>350</v>
      </c>
      <c r="F122" s="237">
        <v>4.0</v>
      </c>
      <c r="G122" s="49">
        <v>4.0</v>
      </c>
      <c r="H122" s="49">
        <v>4.0</v>
      </c>
      <c r="I122" s="237">
        <v>3.0</v>
      </c>
      <c r="J122" s="49">
        <v>3.0</v>
      </c>
      <c r="K122" s="20">
        <v>4.0</v>
      </c>
      <c r="L122" s="24">
        <f t="shared" si="1"/>
        <v>22</v>
      </c>
      <c r="M122" s="56"/>
      <c r="N122" s="56"/>
      <c r="O122" s="56"/>
      <c r="P122" s="56"/>
      <c r="Q122" s="56"/>
      <c r="R122" s="56"/>
      <c r="S122" s="56"/>
      <c r="T122" s="56"/>
      <c r="U122" s="223"/>
      <c r="V122" s="223"/>
    </row>
    <row r="123" ht="15.75" customHeight="1">
      <c r="A123" s="56"/>
      <c r="B123" s="20">
        <v>109.0</v>
      </c>
      <c r="C123" s="41" t="s">
        <v>351</v>
      </c>
      <c r="D123" s="42" t="s">
        <v>352</v>
      </c>
      <c r="E123" s="43" t="s">
        <v>353</v>
      </c>
      <c r="F123" s="237">
        <v>4.0</v>
      </c>
      <c r="G123" s="49">
        <v>4.0</v>
      </c>
      <c r="H123" s="49">
        <v>3.0</v>
      </c>
      <c r="I123" s="237">
        <v>3.0</v>
      </c>
      <c r="J123" s="49">
        <v>3.0</v>
      </c>
      <c r="K123" s="20">
        <v>4.0</v>
      </c>
      <c r="L123" s="24">
        <f t="shared" si="1"/>
        <v>21</v>
      </c>
      <c r="M123" s="56"/>
      <c r="N123" s="56"/>
      <c r="O123" s="56"/>
      <c r="P123" s="56"/>
      <c r="Q123" s="56"/>
      <c r="R123" s="56"/>
      <c r="S123" s="56"/>
      <c r="T123" s="56"/>
      <c r="U123" s="223"/>
      <c r="V123" s="223"/>
    </row>
    <row r="124" ht="15.75" customHeight="1">
      <c r="A124" s="692"/>
      <c r="B124" s="48">
        <v>110.0</v>
      </c>
      <c r="C124" s="41" t="s">
        <v>354</v>
      </c>
      <c r="D124" s="42" t="s">
        <v>355</v>
      </c>
      <c r="E124" s="43" t="s">
        <v>356</v>
      </c>
      <c r="F124" s="237">
        <v>4.0</v>
      </c>
      <c r="G124" s="49">
        <v>4.0</v>
      </c>
      <c r="H124" s="49">
        <v>4.0</v>
      </c>
      <c r="I124" s="237">
        <v>3.0</v>
      </c>
      <c r="J124" s="49">
        <v>3.0</v>
      </c>
      <c r="K124" s="20">
        <v>4.0</v>
      </c>
      <c r="L124" s="24">
        <f t="shared" si="1"/>
        <v>22</v>
      </c>
      <c r="M124" s="56"/>
      <c r="N124" s="56"/>
      <c r="O124" s="56"/>
      <c r="P124" s="56"/>
      <c r="Q124" s="56"/>
      <c r="R124" s="56"/>
      <c r="S124" s="56"/>
      <c r="T124" s="56"/>
      <c r="U124" s="223"/>
      <c r="V124" s="223"/>
    </row>
    <row r="125" ht="15.75" customHeight="1">
      <c r="A125" s="56"/>
      <c r="B125" s="20">
        <v>111.0</v>
      </c>
      <c r="C125" s="41" t="s">
        <v>357</v>
      </c>
      <c r="D125" s="42" t="s">
        <v>358</v>
      </c>
      <c r="E125" s="43" t="s">
        <v>359</v>
      </c>
      <c r="F125" s="237">
        <v>4.0</v>
      </c>
      <c r="G125" s="49">
        <v>4.0</v>
      </c>
      <c r="H125" s="49">
        <v>4.0</v>
      </c>
      <c r="I125" s="237">
        <v>3.0</v>
      </c>
      <c r="J125" s="49">
        <v>3.0</v>
      </c>
      <c r="K125" s="20">
        <v>4.0</v>
      </c>
      <c r="L125" s="24">
        <f t="shared" si="1"/>
        <v>22</v>
      </c>
      <c r="M125" s="56"/>
      <c r="N125" s="56"/>
      <c r="O125" s="56"/>
      <c r="P125" s="56"/>
      <c r="Q125" s="56"/>
      <c r="R125" s="56"/>
      <c r="S125" s="56"/>
      <c r="T125" s="56"/>
      <c r="U125" s="223"/>
      <c r="V125" s="223"/>
    </row>
    <row r="126" ht="15.75" customHeight="1">
      <c r="A126" s="56"/>
      <c r="B126" s="48">
        <v>112.0</v>
      </c>
      <c r="C126" s="41" t="s">
        <v>360</v>
      </c>
      <c r="D126" s="42" t="s">
        <v>361</v>
      </c>
      <c r="E126" s="43" t="s">
        <v>362</v>
      </c>
      <c r="F126" s="237">
        <v>5.0</v>
      </c>
      <c r="G126" s="49">
        <v>4.0</v>
      </c>
      <c r="H126" s="49">
        <v>3.0</v>
      </c>
      <c r="I126" s="237">
        <v>3.0</v>
      </c>
      <c r="J126" s="49">
        <v>3.0</v>
      </c>
      <c r="K126" s="20">
        <v>3.0</v>
      </c>
      <c r="L126" s="24">
        <f t="shared" si="1"/>
        <v>21</v>
      </c>
      <c r="M126" s="56"/>
      <c r="N126" s="56"/>
      <c r="O126" s="56"/>
      <c r="P126" s="56"/>
      <c r="Q126" s="56"/>
      <c r="R126" s="56"/>
      <c r="S126" s="56"/>
      <c r="T126" s="56"/>
      <c r="U126" s="223"/>
      <c r="V126" s="223"/>
    </row>
    <row r="127" ht="15.75" customHeight="1">
      <c r="A127" s="56"/>
      <c r="B127" s="20">
        <v>113.0</v>
      </c>
      <c r="C127" s="41" t="s">
        <v>363</v>
      </c>
      <c r="D127" s="42" t="s">
        <v>364</v>
      </c>
      <c r="E127" s="43" t="s">
        <v>365</v>
      </c>
      <c r="F127" s="237">
        <v>4.0</v>
      </c>
      <c r="G127" s="49">
        <v>4.0</v>
      </c>
      <c r="H127" s="49">
        <v>4.0</v>
      </c>
      <c r="I127" s="237">
        <v>3.0</v>
      </c>
      <c r="J127" s="49">
        <v>3.0</v>
      </c>
      <c r="K127" s="20">
        <v>3.0</v>
      </c>
      <c r="L127" s="24">
        <f t="shared" si="1"/>
        <v>21</v>
      </c>
      <c r="M127" s="56"/>
      <c r="N127" s="56"/>
      <c r="O127" s="56"/>
      <c r="P127" s="56"/>
      <c r="Q127" s="56"/>
      <c r="R127" s="56"/>
      <c r="S127" s="56"/>
      <c r="T127" s="56"/>
      <c r="U127" s="223"/>
      <c r="V127" s="223"/>
    </row>
    <row r="128" ht="15.75" customHeight="1">
      <c r="A128" s="692"/>
      <c r="B128" s="48">
        <v>114.0</v>
      </c>
      <c r="C128" s="41" t="s">
        <v>366</v>
      </c>
      <c r="D128" s="42" t="s">
        <v>367</v>
      </c>
      <c r="E128" s="43" t="s">
        <v>368</v>
      </c>
      <c r="F128" s="237">
        <v>5.0</v>
      </c>
      <c r="G128" s="49">
        <v>4.0</v>
      </c>
      <c r="H128" s="49">
        <v>4.0</v>
      </c>
      <c r="I128" s="237">
        <v>3.0</v>
      </c>
      <c r="J128" s="49">
        <v>3.0</v>
      </c>
      <c r="K128" s="20">
        <v>4.0</v>
      </c>
      <c r="L128" s="24">
        <f t="shared" si="1"/>
        <v>23</v>
      </c>
      <c r="M128" s="56"/>
      <c r="N128" s="56"/>
      <c r="O128" s="56"/>
      <c r="P128" s="56"/>
      <c r="Q128" s="56"/>
      <c r="R128" s="56"/>
      <c r="S128" s="56"/>
      <c r="T128" s="56"/>
      <c r="U128" s="223"/>
      <c r="V128" s="223"/>
    </row>
    <row r="129" ht="15.75" customHeight="1">
      <c r="A129" s="56"/>
      <c r="B129" s="20">
        <v>115.0</v>
      </c>
      <c r="C129" s="41" t="s">
        <v>369</v>
      </c>
      <c r="D129" s="42" t="s">
        <v>370</v>
      </c>
      <c r="E129" s="43" t="s">
        <v>371</v>
      </c>
      <c r="F129" s="237">
        <v>4.0</v>
      </c>
      <c r="G129" s="49">
        <v>4.0</v>
      </c>
      <c r="H129" s="49">
        <v>4.0</v>
      </c>
      <c r="I129" s="237">
        <v>3.0</v>
      </c>
      <c r="J129" s="49">
        <v>3.0</v>
      </c>
      <c r="K129" s="20">
        <v>4.0</v>
      </c>
      <c r="L129" s="24">
        <f t="shared" si="1"/>
        <v>22</v>
      </c>
      <c r="M129" s="56"/>
      <c r="N129" s="56"/>
      <c r="O129" s="56"/>
      <c r="P129" s="56"/>
      <c r="Q129" s="56"/>
      <c r="R129" s="56"/>
      <c r="S129" s="56"/>
      <c r="T129" s="56"/>
      <c r="U129" s="223"/>
      <c r="V129" s="223"/>
    </row>
    <row r="130" ht="15.75" customHeight="1">
      <c r="A130" s="56"/>
      <c r="B130" s="48">
        <v>116.0</v>
      </c>
      <c r="C130" s="41" t="s">
        <v>372</v>
      </c>
      <c r="D130" s="42" t="s">
        <v>373</v>
      </c>
      <c r="E130" s="43" t="s">
        <v>374</v>
      </c>
      <c r="F130" s="237">
        <v>4.0</v>
      </c>
      <c r="G130" s="49">
        <v>4.0</v>
      </c>
      <c r="H130" s="49">
        <v>4.0</v>
      </c>
      <c r="I130" s="237">
        <v>3.0</v>
      </c>
      <c r="J130" s="49">
        <v>3.0</v>
      </c>
      <c r="K130" s="20">
        <v>4.0</v>
      </c>
      <c r="L130" s="24">
        <f t="shared" si="1"/>
        <v>22</v>
      </c>
      <c r="M130" s="56"/>
      <c r="N130" s="56"/>
      <c r="O130" s="56"/>
      <c r="P130" s="56"/>
      <c r="Q130" s="56"/>
      <c r="R130" s="56"/>
      <c r="S130" s="56"/>
      <c r="T130" s="56"/>
      <c r="U130" s="223"/>
      <c r="V130" s="223"/>
    </row>
    <row r="131" ht="15.75" customHeight="1">
      <c r="A131" s="56"/>
      <c r="B131" s="20">
        <v>117.0</v>
      </c>
      <c r="C131" s="41" t="s">
        <v>375</v>
      </c>
      <c r="D131" s="42" t="s">
        <v>376</v>
      </c>
      <c r="E131" s="43" t="s">
        <v>377</v>
      </c>
      <c r="F131" s="237">
        <v>5.0</v>
      </c>
      <c r="G131" s="49">
        <v>4.0</v>
      </c>
      <c r="H131" s="49">
        <v>4.0</v>
      </c>
      <c r="I131" s="237">
        <v>3.0</v>
      </c>
      <c r="J131" s="49">
        <v>3.0</v>
      </c>
      <c r="K131" s="20">
        <v>4.0</v>
      </c>
      <c r="L131" s="24">
        <f t="shared" si="1"/>
        <v>23</v>
      </c>
      <c r="M131" s="56"/>
      <c r="N131" s="56"/>
      <c r="O131" s="56"/>
      <c r="P131" s="56"/>
      <c r="Q131" s="56"/>
      <c r="R131" s="56"/>
      <c r="S131" s="56"/>
      <c r="T131" s="56"/>
      <c r="U131" s="223"/>
      <c r="V131" s="223"/>
    </row>
    <row r="132" ht="15.75" customHeight="1">
      <c r="A132" s="56"/>
      <c r="B132" s="48">
        <v>118.0</v>
      </c>
      <c r="C132" s="41" t="s">
        <v>378</v>
      </c>
      <c r="D132" s="42" t="s">
        <v>379</v>
      </c>
      <c r="E132" s="43" t="s">
        <v>380</v>
      </c>
      <c r="F132" s="237">
        <v>4.0</v>
      </c>
      <c r="G132" s="49">
        <v>4.0</v>
      </c>
      <c r="H132" s="49">
        <v>4.0</v>
      </c>
      <c r="I132" s="237">
        <v>3.0</v>
      </c>
      <c r="J132" s="49">
        <v>3.0</v>
      </c>
      <c r="K132" s="20">
        <v>3.0</v>
      </c>
      <c r="L132" s="24">
        <f t="shared" si="1"/>
        <v>21</v>
      </c>
      <c r="M132" s="56"/>
      <c r="N132" s="56"/>
      <c r="O132" s="56"/>
      <c r="P132" s="56"/>
      <c r="Q132" s="56"/>
      <c r="R132" s="56"/>
      <c r="S132" s="56"/>
      <c r="T132" s="56"/>
      <c r="U132" s="223"/>
      <c r="V132" s="223"/>
    </row>
    <row r="133" ht="15.75" customHeight="1">
      <c r="A133" s="56"/>
      <c r="B133" s="20">
        <v>119.0</v>
      </c>
      <c r="C133" s="41" t="s">
        <v>381</v>
      </c>
      <c r="D133" s="42" t="s">
        <v>382</v>
      </c>
      <c r="E133" s="43" t="s">
        <v>383</v>
      </c>
      <c r="F133" s="237">
        <v>3.0</v>
      </c>
      <c r="G133" s="49">
        <v>3.0</v>
      </c>
      <c r="H133" s="49">
        <v>3.0</v>
      </c>
      <c r="I133" s="237">
        <v>3.0</v>
      </c>
      <c r="J133" s="49">
        <v>3.0</v>
      </c>
      <c r="K133" s="20">
        <v>3.0</v>
      </c>
      <c r="L133" s="24">
        <f t="shared" si="1"/>
        <v>18</v>
      </c>
      <c r="M133" s="56"/>
      <c r="N133" s="56"/>
      <c r="O133" s="56"/>
      <c r="P133" s="56"/>
      <c r="Q133" s="56"/>
      <c r="R133" s="56"/>
      <c r="S133" s="56"/>
      <c r="T133" s="56"/>
      <c r="U133" s="223"/>
      <c r="V133" s="223"/>
    </row>
    <row r="134" ht="15.75" customHeight="1">
      <c r="A134" s="692"/>
      <c r="B134" s="48">
        <v>120.0</v>
      </c>
      <c r="C134" s="41" t="s">
        <v>384</v>
      </c>
      <c r="D134" s="42" t="s">
        <v>385</v>
      </c>
      <c r="E134" s="43" t="s">
        <v>386</v>
      </c>
      <c r="F134" s="237">
        <v>4.0</v>
      </c>
      <c r="G134" s="49">
        <v>4.0</v>
      </c>
      <c r="H134" s="49">
        <v>4.0</v>
      </c>
      <c r="I134" s="237">
        <v>3.0</v>
      </c>
      <c r="J134" s="49">
        <v>3.0</v>
      </c>
      <c r="K134" s="20">
        <v>3.0</v>
      </c>
      <c r="L134" s="24">
        <f t="shared" si="1"/>
        <v>21</v>
      </c>
      <c r="M134" s="56"/>
      <c r="N134" s="56"/>
      <c r="O134" s="56"/>
      <c r="P134" s="56"/>
      <c r="Q134" s="56"/>
      <c r="R134" s="56"/>
      <c r="S134" s="56"/>
      <c r="T134" s="56"/>
      <c r="U134" s="223"/>
      <c r="V134" s="223"/>
    </row>
    <row r="135" ht="15.75" customHeight="1">
      <c r="A135" s="56"/>
      <c r="B135" s="20">
        <v>121.0</v>
      </c>
      <c r="C135" s="41" t="s">
        <v>387</v>
      </c>
      <c r="D135" s="42" t="s">
        <v>388</v>
      </c>
      <c r="E135" s="43" t="s">
        <v>389</v>
      </c>
      <c r="F135" s="237">
        <v>4.0</v>
      </c>
      <c r="G135" s="49">
        <v>4.0</v>
      </c>
      <c r="H135" s="49">
        <v>4.0</v>
      </c>
      <c r="I135" s="237">
        <v>3.0</v>
      </c>
      <c r="J135" s="49">
        <v>3.0</v>
      </c>
      <c r="K135" s="20">
        <v>4.0</v>
      </c>
      <c r="L135" s="24">
        <f t="shared" si="1"/>
        <v>22</v>
      </c>
      <c r="M135" s="56"/>
      <c r="N135" s="56"/>
      <c r="O135" s="56"/>
      <c r="P135" s="56"/>
      <c r="Q135" s="56"/>
      <c r="R135" s="56"/>
      <c r="S135" s="56"/>
      <c r="T135" s="56"/>
      <c r="U135" s="223"/>
      <c r="V135" s="223"/>
    </row>
    <row r="136" ht="15.75" customHeight="1">
      <c r="A136" s="56"/>
      <c r="B136" s="48">
        <v>122.0</v>
      </c>
      <c r="C136" s="41" t="s">
        <v>390</v>
      </c>
      <c r="D136" s="42" t="s">
        <v>391</v>
      </c>
      <c r="E136" s="43" t="s">
        <v>392</v>
      </c>
      <c r="F136" s="237">
        <v>4.0</v>
      </c>
      <c r="G136" s="49">
        <v>4.0</v>
      </c>
      <c r="H136" s="49">
        <v>4.0</v>
      </c>
      <c r="I136" s="237">
        <v>3.0</v>
      </c>
      <c r="J136" s="49">
        <v>3.0</v>
      </c>
      <c r="K136" s="20">
        <v>3.0</v>
      </c>
      <c r="L136" s="24">
        <f t="shared" si="1"/>
        <v>21</v>
      </c>
      <c r="M136" s="56"/>
      <c r="N136" s="56"/>
      <c r="O136" s="56"/>
      <c r="P136" s="56"/>
      <c r="Q136" s="56"/>
      <c r="R136" s="56"/>
      <c r="S136" s="56"/>
      <c r="T136" s="56"/>
      <c r="U136" s="223"/>
      <c r="V136" s="223"/>
    </row>
    <row r="137" ht="15.75" customHeight="1">
      <c r="A137" s="56"/>
      <c r="B137" s="20">
        <v>123.0</v>
      </c>
      <c r="C137" s="41" t="s">
        <v>393</v>
      </c>
      <c r="D137" s="42" t="s">
        <v>394</v>
      </c>
      <c r="E137" s="43" t="s">
        <v>395</v>
      </c>
      <c r="F137" s="237">
        <v>3.0</v>
      </c>
      <c r="G137" s="49">
        <v>3.0</v>
      </c>
      <c r="H137" s="49">
        <v>4.0</v>
      </c>
      <c r="I137" s="237">
        <v>3.0</v>
      </c>
      <c r="J137" s="49">
        <v>3.0</v>
      </c>
      <c r="K137" s="20">
        <v>3.0</v>
      </c>
      <c r="L137" s="24">
        <f t="shared" si="1"/>
        <v>19</v>
      </c>
      <c r="M137" s="56"/>
      <c r="N137" s="56"/>
      <c r="O137" s="56"/>
      <c r="P137" s="56"/>
      <c r="Q137" s="56"/>
      <c r="R137" s="56"/>
      <c r="S137" s="56"/>
      <c r="T137" s="56"/>
      <c r="U137" s="223"/>
      <c r="V137" s="223"/>
    </row>
    <row r="138" ht="15.75" customHeight="1">
      <c r="A138" s="692"/>
      <c r="B138" s="48">
        <v>124.0</v>
      </c>
      <c r="C138" s="41" t="s">
        <v>396</v>
      </c>
      <c r="D138" s="42" t="s">
        <v>397</v>
      </c>
      <c r="E138" s="43" t="s">
        <v>398</v>
      </c>
      <c r="F138" s="237">
        <v>4.0</v>
      </c>
      <c r="G138" s="49">
        <v>4.0</v>
      </c>
      <c r="H138" s="49">
        <v>4.0</v>
      </c>
      <c r="I138" s="237">
        <v>3.0</v>
      </c>
      <c r="J138" s="49">
        <v>3.0</v>
      </c>
      <c r="K138" s="20">
        <v>4.0</v>
      </c>
      <c r="L138" s="24">
        <f t="shared" si="1"/>
        <v>22</v>
      </c>
      <c r="M138" s="56"/>
      <c r="N138" s="56"/>
      <c r="O138" s="56"/>
      <c r="P138" s="56"/>
      <c r="Q138" s="56"/>
      <c r="R138" s="56"/>
      <c r="S138" s="56"/>
      <c r="T138" s="56"/>
      <c r="U138" s="223"/>
      <c r="V138" s="223"/>
    </row>
    <row r="139" ht="15.75" customHeight="1">
      <c r="A139" s="56"/>
      <c r="B139" s="20">
        <v>125.0</v>
      </c>
      <c r="C139" s="41" t="s">
        <v>399</v>
      </c>
      <c r="D139" s="42" t="s">
        <v>400</v>
      </c>
      <c r="E139" s="43" t="s">
        <v>401</v>
      </c>
      <c r="F139" s="237">
        <v>4.0</v>
      </c>
      <c r="G139" s="49">
        <v>4.0</v>
      </c>
      <c r="H139" s="49">
        <v>3.0</v>
      </c>
      <c r="I139" s="237">
        <v>3.0</v>
      </c>
      <c r="J139" s="49">
        <v>3.0</v>
      </c>
      <c r="K139" s="20">
        <v>5.0</v>
      </c>
      <c r="L139" s="24">
        <f t="shared" si="1"/>
        <v>22</v>
      </c>
      <c r="M139" s="56"/>
      <c r="N139" s="56"/>
      <c r="O139" s="56"/>
      <c r="P139" s="56"/>
      <c r="Q139" s="56"/>
      <c r="R139" s="56"/>
      <c r="S139" s="56"/>
      <c r="T139" s="56"/>
      <c r="U139" s="223"/>
      <c r="V139" s="223"/>
    </row>
    <row r="140" ht="15.75" customHeight="1">
      <c r="A140" s="56"/>
      <c r="B140" s="48">
        <v>126.0</v>
      </c>
      <c r="C140" s="41" t="s">
        <v>402</v>
      </c>
      <c r="D140" s="42" t="s">
        <v>403</v>
      </c>
      <c r="E140" s="43" t="s">
        <v>404</v>
      </c>
      <c r="F140" s="237">
        <v>4.0</v>
      </c>
      <c r="G140" s="49">
        <v>4.0</v>
      </c>
      <c r="H140" s="49">
        <v>4.0</v>
      </c>
      <c r="I140" s="237">
        <v>3.0</v>
      </c>
      <c r="J140" s="49">
        <v>3.0</v>
      </c>
      <c r="K140" s="20">
        <v>4.0</v>
      </c>
      <c r="L140" s="24">
        <f t="shared" si="1"/>
        <v>22</v>
      </c>
      <c r="M140" s="56"/>
      <c r="N140" s="56"/>
      <c r="O140" s="56"/>
      <c r="P140" s="56"/>
      <c r="Q140" s="56"/>
      <c r="R140" s="56"/>
      <c r="S140" s="56"/>
      <c r="T140" s="56"/>
      <c r="U140" s="223"/>
      <c r="V140" s="223"/>
    </row>
    <row r="141" ht="15.75" customHeight="1">
      <c r="A141" s="56"/>
      <c r="B141" s="20">
        <v>127.0</v>
      </c>
      <c r="C141" s="41" t="s">
        <v>405</v>
      </c>
      <c r="D141" s="42" t="s">
        <v>406</v>
      </c>
      <c r="E141" s="43" t="s">
        <v>407</v>
      </c>
      <c r="F141" s="237">
        <v>4.0</v>
      </c>
      <c r="G141" s="49">
        <v>4.0</v>
      </c>
      <c r="H141" s="49">
        <v>4.0</v>
      </c>
      <c r="I141" s="237">
        <v>3.0</v>
      </c>
      <c r="J141" s="49">
        <v>3.0</v>
      </c>
      <c r="K141" s="20">
        <v>4.0</v>
      </c>
      <c r="L141" s="24">
        <f t="shared" si="1"/>
        <v>22</v>
      </c>
      <c r="M141" s="56"/>
      <c r="N141" s="56"/>
      <c r="O141" s="56"/>
      <c r="P141" s="56"/>
      <c r="Q141" s="56"/>
      <c r="R141" s="56"/>
      <c r="S141" s="56"/>
      <c r="T141" s="56"/>
      <c r="U141" s="223"/>
      <c r="V141" s="223"/>
    </row>
    <row r="142" ht="15.75" customHeight="1">
      <c r="A142" s="56"/>
      <c r="B142" s="48">
        <v>128.0</v>
      </c>
      <c r="C142" s="41" t="s">
        <v>408</v>
      </c>
      <c r="D142" s="42" t="s">
        <v>409</v>
      </c>
      <c r="E142" s="43" t="s">
        <v>410</v>
      </c>
      <c r="F142" s="218">
        <v>3.0</v>
      </c>
      <c r="G142" s="49">
        <v>3.0</v>
      </c>
      <c r="H142" s="49">
        <v>4.0</v>
      </c>
      <c r="I142" s="218">
        <v>3.0</v>
      </c>
      <c r="J142" s="49">
        <v>3.0</v>
      </c>
      <c r="K142" s="218">
        <v>4.0</v>
      </c>
      <c r="L142" s="24">
        <f t="shared" si="1"/>
        <v>20</v>
      </c>
      <c r="M142" s="56"/>
      <c r="N142" s="56"/>
      <c r="O142" s="56"/>
      <c r="P142" s="56"/>
      <c r="Q142" s="56"/>
      <c r="R142" s="56"/>
      <c r="S142" s="56"/>
      <c r="T142" s="56"/>
      <c r="U142" s="223"/>
      <c r="V142" s="223"/>
    </row>
    <row r="143" ht="15.75" customHeight="1">
      <c r="A143" s="56"/>
      <c r="B143" s="20">
        <v>129.0</v>
      </c>
      <c r="C143" s="41" t="s">
        <v>411</v>
      </c>
      <c r="D143" s="42" t="s">
        <v>412</v>
      </c>
      <c r="E143" s="43" t="s">
        <v>413</v>
      </c>
      <c r="F143" s="237">
        <v>4.0</v>
      </c>
      <c r="G143" s="49">
        <v>4.0</v>
      </c>
      <c r="H143" s="49">
        <v>3.0</v>
      </c>
      <c r="I143" s="237">
        <v>3.0</v>
      </c>
      <c r="J143" s="49">
        <v>3.0</v>
      </c>
      <c r="K143" s="20">
        <v>5.0</v>
      </c>
      <c r="L143" s="24">
        <f t="shared" si="1"/>
        <v>22</v>
      </c>
      <c r="M143" s="56"/>
      <c r="N143" s="56"/>
      <c r="O143" s="56"/>
      <c r="P143" s="56"/>
      <c r="Q143" s="56"/>
      <c r="R143" s="56"/>
      <c r="S143" s="56"/>
      <c r="T143" s="56"/>
      <c r="U143" s="223"/>
      <c r="V143" s="223"/>
    </row>
    <row r="144" ht="15.75" customHeight="1">
      <c r="A144" s="692"/>
      <c r="B144" s="48">
        <v>130.0</v>
      </c>
      <c r="C144" s="41" t="s">
        <v>414</v>
      </c>
      <c r="D144" s="42" t="s">
        <v>415</v>
      </c>
      <c r="E144" s="43" t="s">
        <v>416</v>
      </c>
      <c r="F144" s="237">
        <v>4.0</v>
      </c>
      <c r="G144" s="49">
        <v>4.0</v>
      </c>
      <c r="H144" s="49">
        <v>4.0</v>
      </c>
      <c r="I144" s="237">
        <v>3.0</v>
      </c>
      <c r="J144" s="49">
        <v>3.0</v>
      </c>
      <c r="K144" s="20">
        <v>3.0</v>
      </c>
      <c r="L144" s="24">
        <f t="shared" si="1"/>
        <v>21</v>
      </c>
      <c r="M144" s="56"/>
      <c r="N144" s="56"/>
      <c r="O144" s="56"/>
      <c r="P144" s="56"/>
      <c r="Q144" s="56"/>
      <c r="R144" s="56"/>
      <c r="S144" s="56"/>
      <c r="T144" s="56"/>
      <c r="U144" s="223"/>
      <c r="V144" s="223"/>
    </row>
    <row r="145" ht="15.75" customHeight="1">
      <c r="A145" s="56"/>
      <c r="B145" s="20">
        <v>131.0</v>
      </c>
      <c r="C145" s="41" t="s">
        <v>417</v>
      </c>
      <c r="D145" s="42" t="s">
        <v>418</v>
      </c>
      <c r="E145" s="43" t="s">
        <v>419</v>
      </c>
      <c r="F145" s="237">
        <v>4.0</v>
      </c>
      <c r="G145" s="49">
        <v>4.0</v>
      </c>
      <c r="H145" s="49">
        <v>3.0</v>
      </c>
      <c r="I145" s="237">
        <v>3.0</v>
      </c>
      <c r="J145" s="49">
        <v>3.0</v>
      </c>
      <c r="K145" s="20">
        <v>5.0</v>
      </c>
      <c r="L145" s="24">
        <f t="shared" si="1"/>
        <v>22</v>
      </c>
      <c r="M145" s="56"/>
      <c r="N145" s="56"/>
      <c r="O145" s="56"/>
      <c r="P145" s="56"/>
      <c r="Q145" s="56"/>
      <c r="R145" s="56"/>
      <c r="S145" s="56"/>
      <c r="T145" s="56"/>
      <c r="U145" s="223"/>
      <c r="V145" s="223"/>
    </row>
    <row r="146" ht="15.75" customHeight="1">
      <c r="A146" s="56"/>
      <c r="B146" s="48">
        <v>132.0</v>
      </c>
      <c r="C146" s="41" t="s">
        <v>420</v>
      </c>
      <c r="D146" s="42" t="s">
        <v>421</v>
      </c>
      <c r="E146" s="43" t="s">
        <v>422</v>
      </c>
      <c r="F146" s="237">
        <v>4.0</v>
      </c>
      <c r="G146" s="49">
        <v>4.0</v>
      </c>
      <c r="H146" s="49">
        <v>4.0</v>
      </c>
      <c r="I146" s="237">
        <v>3.0</v>
      </c>
      <c r="J146" s="49">
        <v>3.0</v>
      </c>
      <c r="K146" s="20">
        <v>3.0</v>
      </c>
      <c r="L146" s="24">
        <f t="shared" si="1"/>
        <v>21</v>
      </c>
      <c r="M146" s="56"/>
      <c r="N146" s="56"/>
      <c r="O146" s="56"/>
      <c r="P146" s="56"/>
      <c r="Q146" s="56"/>
      <c r="R146" s="56"/>
      <c r="S146" s="56"/>
      <c r="T146" s="56"/>
      <c r="U146" s="223"/>
      <c r="V146" s="223"/>
    </row>
    <row r="147" ht="15.75" customHeight="1">
      <c r="A147" s="56"/>
      <c r="B147" s="20">
        <v>133.0</v>
      </c>
      <c r="C147" s="41" t="s">
        <v>423</v>
      </c>
      <c r="D147" s="42" t="s">
        <v>424</v>
      </c>
      <c r="E147" s="43" t="s">
        <v>425</v>
      </c>
      <c r="F147" s="237">
        <v>3.0</v>
      </c>
      <c r="G147" s="49">
        <v>4.0</v>
      </c>
      <c r="H147" s="49">
        <v>3.0</v>
      </c>
      <c r="I147" s="237">
        <v>3.0</v>
      </c>
      <c r="J147" s="49">
        <v>3.0</v>
      </c>
      <c r="K147" s="20">
        <v>3.0</v>
      </c>
      <c r="L147" s="24">
        <f t="shared" si="1"/>
        <v>19</v>
      </c>
      <c r="M147" s="56"/>
      <c r="N147" s="56"/>
      <c r="O147" s="56"/>
      <c r="P147" s="56"/>
      <c r="Q147" s="56"/>
      <c r="R147" s="56"/>
      <c r="S147" s="56"/>
      <c r="T147" s="56"/>
      <c r="U147" s="223"/>
      <c r="V147" s="223"/>
    </row>
    <row r="148" ht="15.75" customHeight="1">
      <c r="A148" s="692"/>
      <c r="B148" s="48">
        <v>134.0</v>
      </c>
      <c r="C148" s="41" t="s">
        <v>426</v>
      </c>
      <c r="D148" s="42" t="s">
        <v>427</v>
      </c>
      <c r="E148" s="43" t="s">
        <v>428</v>
      </c>
      <c r="F148" s="237">
        <v>4.0</v>
      </c>
      <c r="G148" s="49">
        <v>5.0</v>
      </c>
      <c r="H148" s="49">
        <v>5.0</v>
      </c>
      <c r="I148" s="237">
        <v>3.0</v>
      </c>
      <c r="J148" s="49">
        <v>3.0</v>
      </c>
      <c r="K148" s="20">
        <v>4.0</v>
      </c>
      <c r="L148" s="24">
        <f t="shared" si="1"/>
        <v>24</v>
      </c>
      <c r="M148" s="56"/>
      <c r="N148" s="56"/>
      <c r="O148" s="56"/>
      <c r="P148" s="56"/>
      <c r="Q148" s="56"/>
      <c r="R148" s="56"/>
      <c r="S148" s="56"/>
      <c r="T148" s="56"/>
      <c r="U148" s="223"/>
      <c r="V148" s="223"/>
    </row>
    <row r="149" ht="15.75" customHeight="1">
      <c r="A149" s="56"/>
      <c r="B149" s="20">
        <v>135.0</v>
      </c>
      <c r="C149" s="41" t="s">
        <v>429</v>
      </c>
      <c r="D149" s="42" t="s">
        <v>430</v>
      </c>
      <c r="E149" s="43" t="s">
        <v>431</v>
      </c>
      <c r="F149" s="237">
        <v>4.0</v>
      </c>
      <c r="G149" s="49">
        <v>4.0</v>
      </c>
      <c r="H149" s="49">
        <v>4.0</v>
      </c>
      <c r="I149" s="237">
        <v>3.0</v>
      </c>
      <c r="J149" s="49">
        <v>3.0</v>
      </c>
      <c r="K149" s="20">
        <v>4.0</v>
      </c>
      <c r="L149" s="24">
        <f t="shared" si="1"/>
        <v>22</v>
      </c>
      <c r="M149" s="56"/>
      <c r="N149" s="56"/>
      <c r="O149" s="56"/>
      <c r="P149" s="56"/>
      <c r="Q149" s="56"/>
      <c r="R149" s="56"/>
      <c r="S149" s="56"/>
      <c r="T149" s="56"/>
      <c r="U149" s="223"/>
      <c r="V149" s="223"/>
    </row>
    <row r="150" ht="15.75" customHeight="1">
      <c r="A150" s="56"/>
      <c r="B150" s="48">
        <v>136.0</v>
      </c>
      <c r="C150" s="41" t="s">
        <v>432</v>
      </c>
      <c r="D150" s="42" t="s">
        <v>433</v>
      </c>
      <c r="E150" s="43" t="s">
        <v>434</v>
      </c>
      <c r="F150" s="237">
        <v>4.0</v>
      </c>
      <c r="G150" s="49">
        <v>3.0</v>
      </c>
      <c r="H150" s="49">
        <v>3.0</v>
      </c>
      <c r="I150" s="237">
        <v>3.0</v>
      </c>
      <c r="J150" s="49">
        <v>3.0</v>
      </c>
      <c r="K150" s="20">
        <v>3.0</v>
      </c>
      <c r="L150" s="24">
        <f t="shared" si="1"/>
        <v>19</v>
      </c>
      <c r="M150" s="56"/>
      <c r="N150" s="56"/>
      <c r="O150" s="56"/>
      <c r="P150" s="56"/>
      <c r="Q150" s="56"/>
      <c r="R150" s="56"/>
      <c r="S150" s="56"/>
      <c r="T150" s="56"/>
      <c r="U150" s="223"/>
      <c r="V150" s="223"/>
    </row>
    <row r="151" ht="15.75" customHeight="1">
      <c r="A151" s="56"/>
      <c r="B151" s="20">
        <v>137.0</v>
      </c>
      <c r="C151" s="41" t="s">
        <v>435</v>
      </c>
      <c r="D151" s="42" t="s">
        <v>436</v>
      </c>
      <c r="E151" s="43" t="s">
        <v>437</v>
      </c>
      <c r="F151" s="237">
        <v>5.0</v>
      </c>
      <c r="G151" s="49">
        <v>4.0</v>
      </c>
      <c r="H151" s="49">
        <v>4.0</v>
      </c>
      <c r="I151" s="237">
        <v>3.0</v>
      </c>
      <c r="J151" s="49">
        <v>3.0</v>
      </c>
      <c r="K151" s="20">
        <v>3.0</v>
      </c>
      <c r="L151" s="24">
        <f t="shared" si="1"/>
        <v>22</v>
      </c>
      <c r="M151" s="56"/>
      <c r="N151" s="56"/>
      <c r="O151" s="56"/>
      <c r="P151" s="56"/>
      <c r="Q151" s="56"/>
      <c r="R151" s="56"/>
      <c r="S151" s="56"/>
      <c r="T151" s="56"/>
      <c r="U151" s="223"/>
      <c r="V151" s="223"/>
    </row>
    <row r="152" ht="15.75" customHeight="1">
      <c r="A152" s="56"/>
      <c r="B152" s="48">
        <v>138.0</v>
      </c>
      <c r="C152" s="41" t="s">
        <v>438</v>
      </c>
      <c r="D152" s="42" t="s">
        <v>439</v>
      </c>
      <c r="E152" s="43" t="s">
        <v>440</v>
      </c>
      <c r="F152" s="237">
        <v>4.0</v>
      </c>
      <c r="G152" s="49">
        <v>4.0</v>
      </c>
      <c r="H152" s="49">
        <v>4.0</v>
      </c>
      <c r="I152" s="237">
        <v>3.0</v>
      </c>
      <c r="J152" s="49">
        <v>3.0</v>
      </c>
      <c r="K152" s="20">
        <v>3.0</v>
      </c>
      <c r="L152" s="24">
        <f t="shared" si="1"/>
        <v>21</v>
      </c>
      <c r="M152" s="56"/>
      <c r="N152" s="56"/>
      <c r="O152" s="56"/>
      <c r="P152" s="56"/>
      <c r="Q152" s="56"/>
      <c r="R152" s="56"/>
      <c r="S152" s="56"/>
      <c r="T152" s="56"/>
      <c r="U152" s="223"/>
      <c r="V152" s="223"/>
    </row>
    <row r="153" ht="15.75" customHeight="1">
      <c r="A153" s="56"/>
      <c r="B153" s="20">
        <v>139.0</v>
      </c>
      <c r="C153" s="41" t="s">
        <v>441</v>
      </c>
      <c r="D153" s="42" t="s">
        <v>442</v>
      </c>
      <c r="E153" s="43" t="s">
        <v>443</v>
      </c>
      <c r="F153" s="693">
        <v>4.0</v>
      </c>
      <c r="G153" s="694">
        <v>4.0</v>
      </c>
      <c r="H153" s="694">
        <v>3.0</v>
      </c>
      <c r="I153" s="693">
        <v>3.0</v>
      </c>
      <c r="J153" s="694">
        <v>3.0</v>
      </c>
      <c r="K153" s="559">
        <v>4.0</v>
      </c>
      <c r="L153" s="24">
        <f t="shared" si="1"/>
        <v>21</v>
      </c>
      <c r="M153" s="56"/>
      <c r="N153" s="56"/>
      <c r="O153" s="56"/>
      <c r="P153" s="56"/>
      <c r="Q153" s="56"/>
      <c r="R153" s="56"/>
      <c r="S153" s="56"/>
      <c r="T153" s="56"/>
      <c r="U153" s="223"/>
      <c r="V153" s="223"/>
    </row>
    <row r="154" ht="15.75" customHeight="1">
      <c r="A154" s="692"/>
      <c r="B154" s="48">
        <v>140.0</v>
      </c>
      <c r="C154" s="41" t="s">
        <v>444</v>
      </c>
      <c r="D154" s="42" t="s">
        <v>445</v>
      </c>
      <c r="E154" s="43" t="s">
        <v>446</v>
      </c>
      <c r="F154" s="237">
        <v>4.0</v>
      </c>
      <c r="G154" s="49">
        <v>4.0</v>
      </c>
      <c r="H154" s="49">
        <v>4.0</v>
      </c>
      <c r="I154" s="237">
        <v>3.0</v>
      </c>
      <c r="J154" s="49">
        <v>3.0</v>
      </c>
      <c r="K154" s="20">
        <v>5.0</v>
      </c>
      <c r="L154" s="24">
        <f t="shared" si="1"/>
        <v>23</v>
      </c>
      <c r="M154" s="56"/>
      <c r="N154" s="56"/>
      <c r="O154" s="56"/>
      <c r="P154" s="56"/>
      <c r="Q154" s="56"/>
      <c r="R154" s="56"/>
      <c r="S154" s="56"/>
      <c r="T154" s="56"/>
      <c r="U154" s="223"/>
      <c r="V154" s="223"/>
    </row>
    <row r="155" ht="15.75" customHeight="1">
      <c r="A155" s="56"/>
      <c r="B155" s="20">
        <v>141.0</v>
      </c>
      <c r="C155" s="41" t="s">
        <v>447</v>
      </c>
      <c r="D155" s="42" t="s">
        <v>448</v>
      </c>
      <c r="E155" s="43" t="s">
        <v>449</v>
      </c>
      <c r="F155" s="237">
        <v>4.0</v>
      </c>
      <c r="G155" s="49">
        <v>4.0</v>
      </c>
      <c r="H155" s="49">
        <v>4.0</v>
      </c>
      <c r="I155" s="237">
        <v>3.0</v>
      </c>
      <c r="J155" s="49">
        <v>3.0</v>
      </c>
      <c r="K155" s="20">
        <v>4.0</v>
      </c>
      <c r="L155" s="24">
        <f t="shared" si="1"/>
        <v>22</v>
      </c>
      <c r="M155" s="56"/>
      <c r="N155" s="56"/>
      <c r="O155" s="56"/>
      <c r="P155" s="56"/>
      <c r="Q155" s="56"/>
      <c r="R155" s="56"/>
      <c r="S155" s="56"/>
      <c r="T155" s="56"/>
      <c r="U155" s="223"/>
      <c r="V155" s="223"/>
    </row>
    <row r="156" ht="15.75" customHeight="1">
      <c r="A156" s="56"/>
      <c r="B156" s="48">
        <v>142.0</v>
      </c>
      <c r="C156" s="41" t="s">
        <v>450</v>
      </c>
      <c r="D156" s="42" t="s">
        <v>451</v>
      </c>
      <c r="E156" s="43" t="s">
        <v>452</v>
      </c>
      <c r="F156" s="237">
        <v>4.0</v>
      </c>
      <c r="G156" s="49">
        <v>4.0</v>
      </c>
      <c r="H156" s="49">
        <v>3.0</v>
      </c>
      <c r="I156" s="237">
        <v>3.0</v>
      </c>
      <c r="J156" s="49">
        <v>3.0</v>
      </c>
      <c r="K156" s="20">
        <v>3.0</v>
      </c>
      <c r="L156" s="24">
        <f t="shared" si="1"/>
        <v>20</v>
      </c>
      <c r="M156" s="56"/>
      <c r="N156" s="56"/>
      <c r="O156" s="56"/>
      <c r="P156" s="56"/>
      <c r="Q156" s="56"/>
      <c r="R156" s="56"/>
      <c r="S156" s="56"/>
      <c r="T156" s="56"/>
      <c r="U156" s="223"/>
      <c r="V156" s="223"/>
    </row>
    <row r="157" ht="15.75" customHeight="1">
      <c r="A157" s="56"/>
      <c r="B157" s="20">
        <v>143.0</v>
      </c>
      <c r="C157" s="41" t="s">
        <v>453</v>
      </c>
      <c r="D157" s="42" t="s">
        <v>454</v>
      </c>
      <c r="E157" s="43" t="s">
        <v>455</v>
      </c>
      <c r="F157" s="237">
        <v>4.0</v>
      </c>
      <c r="G157" s="49">
        <v>4.0</v>
      </c>
      <c r="H157" s="49">
        <v>3.0</v>
      </c>
      <c r="I157" s="237">
        <v>3.0</v>
      </c>
      <c r="J157" s="49">
        <v>3.0</v>
      </c>
      <c r="K157" s="20">
        <v>3.0</v>
      </c>
      <c r="L157" s="24">
        <f t="shared" si="1"/>
        <v>20</v>
      </c>
      <c r="M157" s="56"/>
      <c r="N157" s="56"/>
      <c r="O157" s="56"/>
      <c r="P157" s="56"/>
      <c r="Q157" s="56"/>
      <c r="R157" s="56"/>
      <c r="S157" s="56"/>
      <c r="T157" s="56"/>
      <c r="U157" s="223"/>
      <c r="V157" s="223"/>
    </row>
    <row r="158" ht="15.75" customHeight="1">
      <c r="A158" s="692"/>
      <c r="B158" s="48">
        <v>144.0</v>
      </c>
      <c r="C158" s="41" t="s">
        <v>456</v>
      </c>
      <c r="D158" s="42" t="s">
        <v>457</v>
      </c>
      <c r="E158" s="43" t="s">
        <v>458</v>
      </c>
      <c r="F158" s="237">
        <v>4.0</v>
      </c>
      <c r="G158" s="49">
        <v>4.0</v>
      </c>
      <c r="H158" s="49">
        <v>3.0</v>
      </c>
      <c r="I158" s="237">
        <v>3.0</v>
      </c>
      <c r="J158" s="49">
        <v>3.0</v>
      </c>
      <c r="K158" s="20">
        <v>5.0</v>
      </c>
      <c r="L158" s="24">
        <f t="shared" si="1"/>
        <v>22</v>
      </c>
      <c r="M158" s="56"/>
      <c r="N158" s="56"/>
      <c r="O158" s="56"/>
      <c r="P158" s="56"/>
      <c r="Q158" s="56"/>
      <c r="R158" s="56"/>
      <c r="S158" s="56"/>
      <c r="T158" s="56"/>
      <c r="U158" s="223"/>
      <c r="V158" s="223"/>
    </row>
    <row r="159" ht="15.75" customHeight="1">
      <c r="A159" s="56"/>
      <c r="B159" s="20">
        <v>145.0</v>
      </c>
      <c r="C159" s="41" t="s">
        <v>459</v>
      </c>
      <c r="D159" s="42" t="s">
        <v>460</v>
      </c>
      <c r="E159" s="43" t="s">
        <v>461</v>
      </c>
      <c r="F159" s="237">
        <v>4.0</v>
      </c>
      <c r="G159" s="49">
        <v>4.0</v>
      </c>
      <c r="H159" s="49">
        <v>4.0</v>
      </c>
      <c r="I159" s="237">
        <v>3.0</v>
      </c>
      <c r="J159" s="49">
        <v>3.0</v>
      </c>
      <c r="K159" s="20">
        <v>3.0</v>
      </c>
      <c r="L159" s="24">
        <f t="shared" si="1"/>
        <v>21</v>
      </c>
      <c r="M159" s="56"/>
      <c r="N159" s="56"/>
      <c r="O159" s="56"/>
      <c r="P159" s="56"/>
      <c r="Q159" s="56"/>
      <c r="R159" s="56"/>
      <c r="S159" s="56"/>
      <c r="T159" s="56"/>
      <c r="U159" s="223"/>
      <c r="V159" s="223"/>
    </row>
    <row r="160" ht="15.75" customHeight="1">
      <c r="A160" s="56"/>
      <c r="B160" s="48">
        <v>146.0</v>
      </c>
      <c r="C160" s="41" t="s">
        <v>462</v>
      </c>
      <c r="D160" s="42" t="s">
        <v>463</v>
      </c>
      <c r="E160" s="43" t="s">
        <v>464</v>
      </c>
      <c r="F160" s="237">
        <v>4.0</v>
      </c>
      <c r="G160" s="49">
        <v>4.0</v>
      </c>
      <c r="H160" s="49">
        <v>4.0</v>
      </c>
      <c r="I160" s="237">
        <v>3.0</v>
      </c>
      <c r="J160" s="49">
        <v>3.0</v>
      </c>
      <c r="K160" s="20">
        <v>4.0</v>
      </c>
      <c r="L160" s="24">
        <f t="shared" si="1"/>
        <v>22</v>
      </c>
      <c r="M160" s="56"/>
      <c r="N160" s="56"/>
      <c r="O160" s="56"/>
      <c r="P160" s="56"/>
      <c r="Q160" s="56"/>
      <c r="R160" s="56"/>
      <c r="S160" s="56"/>
      <c r="T160" s="56"/>
      <c r="U160" s="223"/>
      <c r="V160" s="223"/>
    </row>
    <row r="161" ht="15.75" customHeight="1">
      <c r="A161" s="56"/>
      <c r="B161" s="20">
        <v>147.0</v>
      </c>
      <c r="C161" s="41" t="s">
        <v>465</v>
      </c>
      <c r="D161" s="42" t="s">
        <v>466</v>
      </c>
      <c r="E161" s="43" t="s">
        <v>467</v>
      </c>
      <c r="F161" s="237">
        <v>3.0</v>
      </c>
      <c r="G161" s="49">
        <v>4.0</v>
      </c>
      <c r="H161" s="49">
        <v>4.0</v>
      </c>
      <c r="I161" s="237">
        <v>3.0</v>
      </c>
      <c r="J161" s="49">
        <v>3.0</v>
      </c>
      <c r="K161" s="20">
        <v>4.0</v>
      </c>
      <c r="L161" s="24">
        <f t="shared" si="1"/>
        <v>21</v>
      </c>
      <c r="M161" s="56"/>
      <c r="N161" s="56"/>
      <c r="O161" s="56"/>
      <c r="P161" s="56"/>
      <c r="Q161" s="56"/>
      <c r="R161" s="56"/>
      <c r="S161" s="56"/>
      <c r="T161" s="56"/>
      <c r="U161" s="223"/>
      <c r="V161" s="223"/>
    </row>
    <row r="162" ht="15.75" customHeight="1">
      <c r="A162" s="56"/>
      <c r="B162" s="48">
        <v>148.0</v>
      </c>
      <c r="C162" s="41" t="s">
        <v>468</v>
      </c>
      <c r="D162" s="42" t="s">
        <v>469</v>
      </c>
      <c r="E162" s="43" t="s">
        <v>470</v>
      </c>
      <c r="F162" s="237">
        <v>3.0</v>
      </c>
      <c r="G162" s="49">
        <v>3.0</v>
      </c>
      <c r="H162" s="49">
        <v>3.0</v>
      </c>
      <c r="I162" s="237">
        <v>3.0</v>
      </c>
      <c r="J162" s="49">
        <v>3.0</v>
      </c>
      <c r="K162" s="20">
        <v>4.0</v>
      </c>
      <c r="L162" s="24">
        <f t="shared" si="1"/>
        <v>19</v>
      </c>
      <c r="M162" s="56"/>
      <c r="N162" s="56"/>
      <c r="O162" s="56"/>
      <c r="P162" s="56"/>
      <c r="Q162" s="56"/>
      <c r="R162" s="56"/>
      <c r="S162" s="56"/>
      <c r="T162" s="56"/>
      <c r="U162" s="223"/>
      <c r="V162" s="223"/>
    </row>
    <row r="163" ht="15.75" customHeight="1">
      <c r="A163" s="56"/>
      <c r="B163" s="20">
        <v>149.0</v>
      </c>
      <c r="C163" s="41" t="s">
        <v>471</v>
      </c>
      <c r="D163" s="42" t="s">
        <v>472</v>
      </c>
      <c r="E163" s="43" t="s">
        <v>473</v>
      </c>
      <c r="F163" s="237">
        <v>3.0</v>
      </c>
      <c r="G163" s="49">
        <v>3.0</v>
      </c>
      <c r="H163" s="49">
        <v>3.0</v>
      </c>
      <c r="I163" s="237">
        <v>3.0</v>
      </c>
      <c r="J163" s="49">
        <v>3.0</v>
      </c>
      <c r="K163" s="20">
        <v>4.0</v>
      </c>
      <c r="L163" s="24">
        <f t="shared" si="1"/>
        <v>19</v>
      </c>
      <c r="M163" s="56"/>
      <c r="N163" s="56"/>
      <c r="O163" s="56"/>
      <c r="P163" s="56"/>
      <c r="Q163" s="56"/>
      <c r="R163" s="56"/>
      <c r="S163" s="56"/>
      <c r="T163" s="56"/>
      <c r="U163" s="223"/>
      <c r="V163" s="223"/>
    </row>
    <row r="164" ht="15.75" customHeight="1">
      <c r="A164" s="56"/>
      <c r="B164" s="48">
        <v>150.0</v>
      </c>
      <c r="C164" s="41" t="s">
        <v>474</v>
      </c>
      <c r="D164" s="42" t="s">
        <v>475</v>
      </c>
      <c r="E164" s="43" t="s">
        <v>476</v>
      </c>
      <c r="F164" s="237">
        <v>4.0</v>
      </c>
      <c r="G164" s="49">
        <v>4.0</v>
      </c>
      <c r="H164" s="49">
        <v>4.0</v>
      </c>
      <c r="I164" s="237">
        <v>3.0</v>
      </c>
      <c r="J164" s="49">
        <v>3.0</v>
      </c>
      <c r="K164" s="20">
        <v>4.0</v>
      </c>
      <c r="L164" s="24">
        <f t="shared" si="1"/>
        <v>22</v>
      </c>
      <c r="M164" s="56"/>
      <c r="N164" s="56"/>
      <c r="O164" s="56"/>
      <c r="P164" s="56"/>
      <c r="Q164" s="56"/>
      <c r="R164" s="56"/>
      <c r="S164" s="56"/>
      <c r="T164" s="56"/>
      <c r="U164" s="223"/>
      <c r="V164" s="223"/>
    </row>
    <row r="165" ht="15.75" customHeight="1">
      <c r="A165" s="56"/>
      <c r="B165" s="20">
        <v>151.0</v>
      </c>
      <c r="C165" s="41" t="s">
        <v>477</v>
      </c>
      <c r="D165" s="42" t="s">
        <v>478</v>
      </c>
      <c r="E165" s="43" t="s">
        <v>479</v>
      </c>
      <c r="F165" s="237">
        <v>4.0</v>
      </c>
      <c r="G165" s="49">
        <v>4.0</v>
      </c>
      <c r="H165" s="49">
        <v>4.0</v>
      </c>
      <c r="I165" s="237">
        <v>3.0</v>
      </c>
      <c r="J165" s="49">
        <v>3.0</v>
      </c>
      <c r="K165" s="20">
        <v>5.0</v>
      </c>
      <c r="L165" s="24">
        <f t="shared" si="1"/>
        <v>23</v>
      </c>
      <c r="M165" s="56"/>
      <c r="N165" s="56"/>
      <c r="O165" s="56"/>
      <c r="P165" s="56"/>
      <c r="Q165" s="56"/>
      <c r="R165" s="56"/>
      <c r="S165" s="56"/>
      <c r="T165" s="56"/>
      <c r="U165" s="223"/>
      <c r="V165" s="223"/>
    </row>
    <row r="166" ht="15.75" customHeight="1">
      <c r="A166" s="56"/>
      <c r="B166" s="48">
        <v>152.0</v>
      </c>
      <c r="C166" s="41" t="s">
        <v>480</v>
      </c>
      <c r="D166" s="42" t="s">
        <v>481</v>
      </c>
      <c r="E166" s="43" t="s">
        <v>482</v>
      </c>
      <c r="F166" s="218">
        <v>3.0</v>
      </c>
      <c r="G166" s="49">
        <v>3.0</v>
      </c>
      <c r="H166" s="49">
        <v>4.0</v>
      </c>
      <c r="I166" s="218">
        <v>3.0</v>
      </c>
      <c r="J166" s="49">
        <v>3.0</v>
      </c>
      <c r="K166" s="218">
        <v>4.0</v>
      </c>
      <c r="L166" s="24">
        <f t="shared" si="1"/>
        <v>20</v>
      </c>
      <c r="M166" s="56"/>
      <c r="N166" s="56"/>
      <c r="O166" s="56"/>
      <c r="P166" s="56"/>
      <c r="Q166" s="56"/>
      <c r="R166" s="56"/>
      <c r="S166" s="56"/>
      <c r="T166" s="56"/>
      <c r="U166" s="223"/>
      <c r="V166" s="223"/>
    </row>
    <row r="167" ht="15.75" customHeight="1">
      <c r="A167" s="56"/>
      <c r="B167" s="20">
        <v>153.0</v>
      </c>
      <c r="C167" s="41" t="s">
        <v>483</v>
      </c>
      <c r="D167" s="42" t="s">
        <v>484</v>
      </c>
      <c r="E167" s="43" t="s">
        <v>485</v>
      </c>
      <c r="F167" s="237">
        <v>4.0</v>
      </c>
      <c r="G167" s="49">
        <v>4.0</v>
      </c>
      <c r="H167" s="49">
        <v>4.0</v>
      </c>
      <c r="I167" s="237">
        <v>3.0</v>
      </c>
      <c r="J167" s="49">
        <v>3.0</v>
      </c>
      <c r="K167" s="20">
        <v>4.0</v>
      </c>
      <c r="L167" s="24">
        <f t="shared" si="1"/>
        <v>22</v>
      </c>
      <c r="M167" s="56"/>
      <c r="N167" s="56"/>
      <c r="O167" s="56"/>
      <c r="P167" s="56"/>
      <c r="Q167" s="56"/>
      <c r="R167" s="56"/>
      <c r="S167" s="56"/>
      <c r="T167" s="56"/>
      <c r="U167" s="223"/>
      <c r="V167" s="223"/>
    </row>
    <row r="168" ht="15.75" customHeight="1">
      <c r="A168" s="56"/>
      <c r="B168" s="48">
        <v>154.0</v>
      </c>
      <c r="C168" s="41" t="s">
        <v>486</v>
      </c>
      <c r="D168" s="42" t="s">
        <v>487</v>
      </c>
      <c r="E168" s="43" t="s">
        <v>488</v>
      </c>
      <c r="F168" s="218">
        <v>3.0</v>
      </c>
      <c r="G168" s="49">
        <v>3.0</v>
      </c>
      <c r="H168" s="49">
        <v>4.0</v>
      </c>
      <c r="I168" s="218">
        <v>3.0</v>
      </c>
      <c r="J168" s="49">
        <v>3.0</v>
      </c>
      <c r="K168" s="218">
        <v>4.0</v>
      </c>
      <c r="L168" s="24">
        <f t="shared" si="1"/>
        <v>20</v>
      </c>
      <c r="M168" s="56"/>
      <c r="N168" s="56"/>
      <c r="O168" s="56"/>
      <c r="P168" s="56"/>
      <c r="Q168" s="56"/>
      <c r="R168" s="56"/>
      <c r="S168" s="56"/>
      <c r="T168" s="56"/>
      <c r="U168" s="223"/>
      <c r="V168" s="223"/>
    </row>
    <row r="169" ht="15.75" customHeight="1">
      <c r="A169" s="56"/>
      <c r="B169" s="20">
        <v>155.0</v>
      </c>
      <c r="C169" s="41" t="s">
        <v>489</v>
      </c>
      <c r="D169" s="42" t="s">
        <v>490</v>
      </c>
      <c r="E169" s="43" t="s">
        <v>491</v>
      </c>
      <c r="F169" s="237">
        <v>4.0</v>
      </c>
      <c r="G169" s="49">
        <v>4.0</v>
      </c>
      <c r="H169" s="49">
        <v>5.0</v>
      </c>
      <c r="I169" s="237">
        <v>3.0</v>
      </c>
      <c r="J169" s="49">
        <v>3.0</v>
      </c>
      <c r="K169" s="20">
        <v>4.0</v>
      </c>
      <c r="L169" s="24">
        <f t="shared" si="1"/>
        <v>23</v>
      </c>
      <c r="M169" s="56"/>
      <c r="N169" s="56"/>
      <c r="O169" s="56"/>
      <c r="P169" s="56"/>
      <c r="Q169" s="56"/>
      <c r="R169" s="56"/>
      <c r="S169" s="56"/>
      <c r="T169" s="56"/>
      <c r="U169" s="223"/>
      <c r="V169" s="223"/>
    </row>
    <row r="170" ht="15.75" customHeight="1">
      <c r="A170" s="56"/>
      <c r="B170" s="48">
        <v>156.0</v>
      </c>
      <c r="C170" s="41" t="s">
        <v>492</v>
      </c>
      <c r="D170" s="42" t="s">
        <v>493</v>
      </c>
      <c r="E170" s="43" t="s">
        <v>494</v>
      </c>
      <c r="F170" s="237">
        <v>4.0</v>
      </c>
      <c r="G170" s="49">
        <v>4.0</v>
      </c>
      <c r="H170" s="49">
        <v>4.0</v>
      </c>
      <c r="I170" s="237">
        <v>3.0</v>
      </c>
      <c r="J170" s="49">
        <v>3.0</v>
      </c>
      <c r="K170" s="20">
        <v>4.0</v>
      </c>
      <c r="L170" s="24">
        <f t="shared" si="1"/>
        <v>22</v>
      </c>
      <c r="M170" s="56"/>
      <c r="N170" s="56"/>
      <c r="O170" s="56"/>
      <c r="P170" s="56"/>
      <c r="Q170" s="56"/>
      <c r="R170" s="56"/>
      <c r="S170" s="56"/>
      <c r="T170" s="56"/>
      <c r="U170" s="223"/>
      <c r="V170" s="223"/>
    </row>
    <row r="171" ht="15.75" customHeight="1">
      <c r="A171" s="56"/>
      <c r="B171" s="20">
        <v>157.0</v>
      </c>
      <c r="C171" s="41" t="s">
        <v>495</v>
      </c>
      <c r="D171" s="42" t="s">
        <v>496</v>
      </c>
      <c r="E171" s="43" t="s">
        <v>497</v>
      </c>
      <c r="F171" s="237">
        <v>3.0</v>
      </c>
      <c r="G171" s="49">
        <v>3.0</v>
      </c>
      <c r="H171" s="49">
        <v>3.0</v>
      </c>
      <c r="I171" s="237">
        <v>3.0</v>
      </c>
      <c r="J171" s="49">
        <v>3.0</v>
      </c>
      <c r="K171" s="20">
        <v>3.0</v>
      </c>
      <c r="L171" s="24">
        <f t="shared" si="1"/>
        <v>18</v>
      </c>
      <c r="M171" s="56"/>
      <c r="N171" s="56"/>
      <c r="O171" s="56"/>
      <c r="P171" s="56"/>
      <c r="Q171" s="56"/>
      <c r="R171" s="56"/>
      <c r="S171" s="56"/>
      <c r="T171" s="56"/>
      <c r="U171" s="223"/>
      <c r="V171" s="223"/>
    </row>
    <row r="172" ht="15.75" customHeight="1">
      <c r="A172" s="56"/>
      <c r="B172" s="48">
        <v>158.0</v>
      </c>
      <c r="C172" s="41" t="s">
        <v>498</v>
      </c>
      <c r="D172" s="42" t="s">
        <v>499</v>
      </c>
      <c r="E172" s="43" t="s">
        <v>500</v>
      </c>
      <c r="F172" s="218">
        <v>3.0</v>
      </c>
      <c r="G172" s="49">
        <v>3.0</v>
      </c>
      <c r="H172" s="49">
        <v>4.0</v>
      </c>
      <c r="I172" s="218">
        <v>3.0</v>
      </c>
      <c r="J172" s="49">
        <v>3.0</v>
      </c>
      <c r="K172" s="218">
        <v>4.0</v>
      </c>
      <c r="L172" s="24">
        <f t="shared" si="1"/>
        <v>20</v>
      </c>
      <c r="M172" s="56"/>
      <c r="N172" s="56"/>
      <c r="O172" s="56"/>
      <c r="P172" s="56"/>
      <c r="Q172" s="56"/>
      <c r="R172" s="56"/>
      <c r="S172" s="56"/>
      <c r="T172" s="56"/>
      <c r="U172" s="223"/>
      <c r="V172" s="223"/>
    </row>
    <row r="173" ht="15.75" customHeight="1">
      <c r="A173" s="56"/>
      <c r="B173" s="20">
        <v>159.0</v>
      </c>
      <c r="C173" s="41" t="s">
        <v>501</v>
      </c>
      <c r="D173" s="42" t="s">
        <v>502</v>
      </c>
      <c r="E173" s="43" t="s">
        <v>503</v>
      </c>
      <c r="F173" s="237">
        <v>4.0</v>
      </c>
      <c r="G173" s="49">
        <v>4.0</v>
      </c>
      <c r="H173" s="49">
        <v>4.0</v>
      </c>
      <c r="I173" s="237">
        <v>3.0</v>
      </c>
      <c r="J173" s="49">
        <v>3.0</v>
      </c>
      <c r="K173" s="20">
        <v>4.0</v>
      </c>
      <c r="L173" s="24">
        <f t="shared" si="1"/>
        <v>22</v>
      </c>
      <c r="M173" s="56"/>
      <c r="N173" s="56"/>
      <c r="O173" s="56"/>
      <c r="P173" s="56"/>
      <c r="Q173" s="56"/>
      <c r="R173" s="56"/>
      <c r="S173" s="56"/>
      <c r="T173" s="56"/>
      <c r="U173" s="223"/>
      <c r="V173" s="223"/>
    </row>
    <row r="174" ht="15.75" customHeight="1">
      <c r="A174" s="56"/>
      <c r="B174" s="48">
        <v>160.0</v>
      </c>
      <c r="C174" s="41" t="s">
        <v>504</v>
      </c>
      <c r="D174" s="361" t="s">
        <v>505</v>
      </c>
      <c r="E174" s="36" t="s">
        <v>506</v>
      </c>
      <c r="F174" s="697">
        <v>3.0</v>
      </c>
      <c r="G174" s="698">
        <v>3.0</v>
      </c>
      <c r="H174" s="694">
        <v>4.0</v>
      </c>
      <c r="I174" s="695">
        <v>3.0</v>
      </c>
      <c r="J174" s="694">
        <v>3.0</v>
      </c>
      <c r="K174" s="696">
        <v>3.0</v>
      </c>
      <c r="L174" s="24">
        <f t="shared" si="1"/>
        <v>19</v>
      </c>
      <c r="M174" s="56"/>
      <c r="N174" s="56"/>
      <c r="O174" s="56"/>
      <c r="P174" s="56"/>
      <c r="Q174" s="56"/>
      <c r="R174" s="56"/>
      <c r="S174" s="56"/>
      <c r="T174" s="56"/>
      <c r="U174" s="223"/>
      <c r="V174" s="223"/>
    </row>
    <row r="175" ht="15.75" customHeight="1">
      <c r="A175" s="56"/>
      <c r="B175" s="20">
        <v>161.0</v>
      </c>
      <c r="C175" s="41" t="s">
        <v>507</v>
      </c>
      <c r="D175" s="361" t="s">
        <v>508</v>
      </c>
      <c r="E175" s="36" t="s">
        <v>509</v>
      </c>
      <c r="F175" s="693">
        <v>4.0</v>
      </c>
      <c r="G175" s="694">
        <v>4.0</v>
      </c>
      <c r="H175" s="694">
        <v>4.0</v>
      </c>
      <c r="I175" s="693">
        <v>3.0</v>
      </c>
      <c r="J175" s="694">
        <v>3.0</v>
      </c>
      <c r="K175" s="559">
        <v>3.0</v>
      </c>
      <c r="L175" s="24">
        <f t="shared" si="1"/>
        <v>21</v>
      </c>
      <c r="M175" s="56"/>
      <c r="N175" s="56"/>
      <c r="O175" s="56"/>
      <c r="P175" s="56"/>
      <c r="Q175" s="56"/>
      <c r="R175" s="56"/>
      <c r="S175" s="56"/>
      <c r="T175" s="56"/>
      <c r="U175" s="223"/>
      <c r="V175" s="223"/>
    </row>
    <row r="176" ht="15.75" customHeight="1">
      <c r="A176" s="56"/>
      <c r="B176" s="48">
        <v>162.0</v>
      </c>
      <c r="C176" s="41" t="s">
        <v>510</v>
      </c>
      <c r="D176" s="361" t="s">
        <v>511</v>
      </c>
      <c r="E176" s="36" t="s">
        <v>512</v>
      </c>
      <c r="F176" s="237">
        <v>4.0</v>
      </c>
      <c r="G176" s="49">
        <v>4.0</v>
      </c>
      <c r="H176" s="49">
        <v>4.0</v>
      </c>
      <c r="I176" s="237">
        <v>3.0</v>
      </c>
      <c r="J176" s="49">
        <v>3.0</v>
      </c>
      <c r="K176" s="20">
        <v>4.0</v>
      </c>
      <c r="L176" s="24">
        <f t="shared" si="1"/>
        <v>22</v>
      </c>
      <c r="M176" s="56"/>
      <c r="N176" s="56"/>
      <c r="O176" s="56"/>
      <c r="P176" s="56"/>
      <c r="Q176" s="56"/>
      <c r="R176" s="56"/>
      <c r="S176" s="56"/>
      <c r="T176" s="56"/>
      <c r="U176" s="223"/>
      <c r="V176" s="223"/>
    </row>
    <row r="177" ht="15.75" customHeight="1">
      <c r="A177" s="56"/>
      <c r="B177" s="20">
        <v>163.0</v>
      </c>
      <c r="C177" s="41" t="s">
        <v>513</v>
      </c>
      <c r="D177" s="361" t="s">
        <v>514</v>
      </c>
      <c r="E177" s="36" t="s">
        <v>515</v>
      </c>
      <c r="F177" s="693">
        <v>4.0</v>
      </c>
      <c r="G177" s="694">
        <v>4.0</v>
      </c>
      <c r="H177" s="698">
        <v>3.0</v>
      </c>
      <c r="I177" s="693">
        <v>3.0</v>
      </c>
      <c r="J177" s="694">
        <v>3.0</v>
      </c>
      <c r="K177" s="559">
        <v>3.0</v>
      </c>
      <c r="L177" s="24">
        <f t="shared" si="1"/>
        <v>20</v>
      </c>
      <c r="M177" s="56"/>
      <c r="N177" s="56"/>
      <c r="O177" s="56"/>
      <c r="P177" s="56"/>
      <c r="Q177" s="56"/>
      <c r="R177" s="56"/>
      <c r="S177" s="56"/>
      <c r="T177" s="56"/>
      <c r="U177" s="223"/>
      <c r="V177" s="223"/>
    </row>
    <row r="178" ht="15.75" customHeight="1">
      <c r="A178" s="56"/>
      <c r="B178" s="48">
        <v>164.0</v>
      </c>
      <c r="C178" s="41" t="s">
        <v>516</v>
      </c>
      <c r="D178" s="361" t="s">
        <v>517</v>
      </c>
      <c r="E178" s="36" t="s">
        <v>518</v>
      </c>
      <c r="F178" s="693">
        <v>4.0</v>
      </c>
      <c r="G178" s="694">
        <v>4.0</v>
      </c>
      <c r="H178" s="694">
        <v>4.0</v>
      </c>
      <c r="I178" s="693">
        <v>3.0</v>
      </c>
      <c r="J178" s="694">
        <v>3.0</v>
      </c>
      <c r="K178" s="559">
        <v>3.0</v>
      </c>
      <c r="L178" s="24">
        <f t="shared" si="1"/>
        <v>21</v>
      </c>
      <c r="M178" s="56"/>
      <c r="N178" s="56"/>
      <c r="O178" s="56"/>
      <c r="P178" s="56"/>
      <c r="Q178" s="56"/>
      <c r="R178" s="56"/>
      <c r="S178" s="56"/>
      <c r="T178" s="56"/>
      <c r="U178" s="223"/>
      <c r="V178" s="223"/>
    </row>
    <row r="179" ht="15.75" customHeight="1">
      <c r="A179" s="56"/>
      <c r="B179" s="20">
        <v>165.0</v>
      </c>
      <c r="C179" s="41" t="s">
        <v>519</v>
      </c>
      <c r="D179" s="361" t="s">
        <v>520</v>
      </c>
      <c r="E179" s="36" t="s">
        <v>521</v>
      </c>
      <c r="F179" s="693">
        <v>4.0</v>
      </c>
      <c r="G179" s="694">
        <v>4.0</v>
      </c>
      <c r="H179" s="698">
        <v>3.0</v>
      </c>
      <c r="I179" s="693">
        <v>3.0</v>
      </c>
      <c r="J179" s="694">
        <v>3.0</v>
      </c>
      <c r="K179" s="559">
        <v>3.0</v>
      </c>
      <c r="L179" s="24">
        <f t="shared" si="1"/>
        <v>20</v>
      </c>
      <c r="M179" s="56"/>
      <c r="N179" s="56"/>
      <c r="O179" s="56"/>
      <c r="P179" s="56"/>
      <c r="Q179" s="56"/>
      <c r="R179" s="56"/>
      <c r="S179" s="56"/>
      <c r="T179" s="56"/>
      <c r="U179" s="223"/>
      <c r="V179" s="223"/>
    </row>
    <row r="180" ht="15.75" customHeight="1">
      <c r="A180" s="56"/>
      <c r="B180" s="48">
        <v>166.0</v>
      </c>
      <c r="C180" s="41" t="s">
        <v>522</v>
      </c>
      <c r="D180" s="361" t="s">
        <v>523</v>
      </c>
      <c r="E180" s="36" t="s">
        <v>524</v>
      </c>
      <c r="F180" s="237">
        <v>4.0</v>
      </c>
      <c r="G180" s="49">
        <v>4.0</v>
      </c>
      <c r="H180" s="49">
        <v>4.0</v>
      </c>
      <c r="I180" s="237">
        <v>3.0</v>
      </c>
      <c r="J180" s="49">
        <v>3.0</v>
      </c>
      <c r="K180" s="20">
        <v>4.0</v>
      </c>
      <c r="L180" s="24">
        <f t="shared" si="1"/>
        <v>22</v>
      </c>
      <c r="M180" s="56"/>
      <c r="N180" s="56"/>
      <c r="O180" s="56"/>
      <c r="P180" s="56"/>
      <c r="Q180" s="56"/>
      <c r="R180" s="56"/>
      <c r="S180" s="56"/>
      <c r="T180" s="56"/>
      <c r="U180" s="223"/>
      <c r="V180" s="223"/>
    </row>
    <row r="181" ht="15.75" customHeight="1">
      <c r="A181" s="56"/>
      <c r="B181" s="20">
        <v>167.0</v>
      </c>
      <c r="C181" s="41" t="s">
        <v>525</v>
      </c>
      <c r="D181" s="361" t="s">
        <v>526</v>
      </c>
      <c r="E181" s="36" t="s">
        <v>527</v>
      </c>
      <c r="F181" s="695">
        <v>4.0</v>
      </c>
      <c r="G181" s="694">
        <v>4.0</v>
      </c>
      <c r="H181" s="694">
        <v>4.0</v>
      </c>
      <c r="I181" s="695">
        <v>3.0</v>
      </c>
      <c r="J181" s="694">
        <v>3.0</v>
      </c>
      <c r="K181" s="696">
        <v>3.0</v>
      </c>
      <c r="L181" s="24">
        <f t="shared" si="1"/>
        <v>21</v>
      </c>
      <c r="M181" s="56"/>
      <c r="N181" s="56"/>
      <c r="O181" s="56"/>
      <c r="P181" s="56"/>
      <c r="Q181" s="56"/>
      <c r="R181" s="56"/>
      <c r="S181" s="56"/>
      <c r="T181" s="56"/>
      <c r="U181" s="223"/>
      <c r="V181" s="223"/>
    </row>
    <row r="182" ht="15.75" customHeight="1">
      <c r="A182" s="56"/>
      <c r="B182" s="48">
        <v>168.0</v>
      </c>
      <c r="C182" s="41" t="s">
        <v>528</v>
      </c>
      <c r="D182" s="361" t="s">
        <v>529</v>
      </c>
      <c r="E182" s="36" t="s">
        <v>530</v>
      </c>
      <c r="F182" s="237">
        <v>4.0</v>
      </c>
      <c r="G182" s="49">
        <v>4.0</v>
      </c>
      <c r="H182" s="49">
        <v>4.0</v>
      </c>
      <c r="I182" s="237">
        <v>3.0</v>
      </c>
      <c r="J182" s="49">
        <v>3.0</v>
      </c>
      <c r="K182" s="20">
        <v>4.0</v>
      </c>
      <c r="L182" s="24">
        <f t="shared" si="1"/>
        <v>22</v>
      </c>
      <c r="M182" s="56"/>
      <c r="N182" s="56"/>
      <c r="O182" s="56"/>
      <c r="P182" s="56"/>
      <c r="Q182" s="56"/>
      <c r="R182" s="56"/>
      <c r="S182" s="56"/>
      <c r="T182" s="56"/>
      <c r="U182" s="223"/>
      <c r="V182" s="223"/>
    </row>
    <row r="183" ht="15.75" customHeight="1">
      <c r="A183" s="56"/>
      <c r="B183" s="20">
        <v>169.0</v>
      </c>
      <c r="C183" s="41" t="s">
        <v>531</v>
      </c>
      <c r="D183" s="361" t="s">
        <v>532</v>
      </c>
      <c r="E183" s="36" t="s">
        <v>533</v>
      </c>
      <c r="F183" s="695">
        <v>4.0</v>
      </c>
      <c r="G183" s="694">
        <v>4.0</v>
      </c>
      <c r="H183" s="694">
        <v>4.0</v>
      </c>
      <c r="I183" s="695">
        <v>3.0</v>
      </c>
      <c r="J183" s="694">
        <v>3.0</v>
      </c>
      <c r="K183" s="696">
        <v>3.0</v>
      </c>
      <c r="L183" s="24">
        <f t="shared" si="1"/>
        <v>21</v>
      </c>
      <c r="M183" s="56"/>
      <c r="N183" s="56"/>
      <c r="O183" s="56"/>
      <c r="P183" s="56"/>
      <c r="Q183" s="56"/>
      <c r="R183" s="56"/>
      <c r="S183" s="56"/>
      <c r="T183" s="56"/>
      <c r="U183" s="223"/>
      <c r="V183" s="223"/>
    </row>
    <row r="184" ht="15.75" customHeight="1">
      <c r="A184" s="56"/>
      <c r="B184" s="48">
        <v>170.0</v>
      </c>
      <c r="C184" s="41" t="s">
        <v>534</v>
      </c>
      <c r="D184" s="361" t="s">
        <v>535</v>
      </c>
      <c r="E184" s="36" t="s">
        <v>536</v>
      </c>
      <c r="F184" s="693">
        <v>4.0</v>
      </c>
      <c r="G184" s="694">
        <v>4.0</v>
      </c>
      <c r="H184" s="698">
        <v>3.0</v>
      </c>
      <c r="I184" s="693">
        <v>3.0</v>
      </c>
      <c r="J184" s="694">
        <v>3.0</v>
      </c>
      <c r="K184" s="559">
        <v>3.0</v>
      </c>
      <c r="L184" s="24">
        <f t="shared" si="1"/>
        <v>20</v>
      </c>
      <c r="M184" s="56"/>
      <c r="N184" s="56"/>
      <c r="O184" s="56"/>
      <c r="P184" s="56"/>
      <c r="Q184" s="56"/>
      <c r="R184" s="56"/>
      <c r="S184" s="56"/>
      <c r="T184" s="56"/>
      <c r="U184" s="223"/>
      <c r="V184" s="223"/>
    </row>
    <row r="185" ht="15.75" customHeight="1">
      <c r="A185" s="56"/>
      <c r="B185" s="20">
        <v>171.0</v>
      </c>
      <c r="C185" s="41" t="s">
        <v>537</v>
      </c>
      <c r="D185" s="361" t="s">
        <v>538</v>
      </c>
      <c r="E185" s="36" t="s">
        <v>539</v>
      </c>
      <c r="F185" s="237">
        <v>4.0</v>
      </c>
      <c r="G185" s="49">
        <v>4.0</v>
      </c>
      <c r="H185" s="49">
        <v>4.0</v>
      </c>
      <c r="I185" s="237">
        <v>3.0</v>
      </c>
      <c r="J185" s="49">
        <v>3.0</v>
      </c>
      <c r="K185" s="20">
        <v>3.0</v>
      </c>
      <c r="L185" s="24">
        <f t="shared" si="1"/>
        <v>21</v>
      </c>
      <c r="M185" s="56"/>
      <c r="N185" s="56"/>
      <c r="O185" s="56"/>
      <c r="P185" s="56"/>
      <c r="Q185" s="56"/>
      <c r="R185" s="56"/>
      <c r="S185" s="56"/>
      <c r="T185" s="56"/>
      <c r="U185" s="223"/>
      <c r="V185" s="223"/>
    </row>
    <row r="186" ht="15.75" customHeight="1">
      <c r="A186" s="56"/>
      <c r="B186" s="56"/>
      <c r="C186" s="244"/>
      <c r="D186" s="244"/>
      <c r="E186" s="238"/>
      <c r="F186" s="56"/>
      <c r="G186" s="364"/>
      <c r="H186" s="364"/>
      <c r="I186" s="56"/>
      <c r="J186" s="364"/>
      <c r="K186" s="56"/>
      <c r="L186" s="364"/>
      <c r="M186" s="56"/>
      <c r="N186" s="56"/>
      <c r="O186" s="56"/>
      <c r="P186" s="56"/>
      <c r="Q186" s="56"/>
      <c r="R186" s="56"/>
      <c r="S186" s="56"/>
      <c r="T186" s="56"/>
      <c r="U186" s="223"/>
      <c r="V186" s="223"/>
    </row>
    <row r="187" ht="15.75" customHeight="1">
      <c r="A187" s="56"/>
      <c r="B187" s="56"/>
      <c r="C187" s="244"/>
      <c r="D187" s="244"/>
      <c r="E187" s="238"/>
      <c r="F187" s="56"/>
      <c r="G187" s="364"/>
      <c r="H187" s="364"/>
      <c r="I187" s="56"/>
      <c r="J187" s="364"/>
      <c r="K187" s="56"/>
      <c r="L187" s="364"/>
      <c r="M187" s="56"/>
      <c r="N187" s="56"/>
      <c r="O187" s="56"/>
      <c r="P187" s="56"/>
      <c r="Q187" s="56"/>
      <c r="R187" s="56"/>
      <c r="S187" s="56"/>
      <c r="T187" s="56"/>
      <c r="U187" s="223"/>
      <c r="V187" s="223"/>
    </row>
    <row r="188" ht="15.75" customHeight="1">
      <c r="A188" s="56"/>
      <c r="B188" s="56"/>
      <c r="C188" s="365" t="s">
        <v>810</v>
      </c>
      <c r="D188" s="59"/>
      <c r="E188" s="238">
        <f>COUNTIF(#REF!,"=22")</f>
        <v>0</v>
      </c>
      <c r="F188" s="56"/>
      <c r="G188" s="364"/>
      <c r="H188" s="364"/>
      <c r="I188" s="56"/>
      <c r="J188" s="364"/>
      <c r="K188" s="56"/>
      <c r="L188" s="364"/>
      <c r="M188" s="56"/>
      <c r="N188" s="56"/>
      <c r="O188" s="56"/>
      <c r="P188" s="56"/>
      <c r="Q188" s="56"/>
      <c r="R188" s="56"/>
      <c r="S188" s="56"/>
      <c r="T188" s="56"/>
      <c r="U188" s="223"/>
      <c r="V188" s="223"/>
    </row>
    <row r="189" ht="15.75" customHeight="1">
      <c r="A189" s="56"/>
      <c r="B189" s="56"/>
      <c r="C189" s="365" t="s">
        <v>811</v>
      </c>
      <c r="D189" s="59"/>
      <c r="E189" s="244">
        <f>COUNTIF(#REF!,"=23")</f>
        <v>0</v>
      </c>
      <c r="F189" s="56"/>
      <c r="G189" s="364"/>
      <c r="H189" s="364"/>
      <c r="I189" s="56"/>
      <c r="J189" s="364"/>
      <c r="K189" s="56"/>
      <c r="L189" s="364"/>
      <c r="M189" s="56"/>
      <c r="N189" s="56"/>
      <c r="O189" s="56"/>
      <c r="P189" s="56"/>
      <c r="Q189" s="56"/>
      <c r="R189" s="56"/>
      <c r="S189" s="56"/>
      <c r="T189" s="56"/>
      <c r="U189" s="223"/>
      <c r="V189" s="223"/>
    </row>
    <row r="190" ht="15.75" customHeight="1">
      <c r="A190" s="56"/>
      <c r="B190" s="56"/>
      <c r="C190" s="365" t="s">
        <v>812</v>
      </c>
      <c r="D190" s="59"/>
      <c r="E190" s="244">
        <f>COUNTIF(#REF!,"=24")</f>
        <v>0</v>
      </c>
      <c r="F190" s="56"/>
      <c r="G190" s="364"/>
      <c r="H190" s="364"/>
      <c r="I190" s="56"/>
      <c r="J190" s="364"/>
      <c r="K190" s="56"/>
      <c r="L190" s="364"/>
      <c r="M190" s="56"/>
      <c r="N190" s="56"/>
      <c r="O190" s="56"/>
      <c r="P190" s="56"/>
      <c r="Q190" s="56"/>
      <c r="R190" s="56"/>
      <c r="S190" s="56"/>
      <c r="T190" s="56"/>
      <c r="U190" s="223"/>
      <c r="V190" s="223"/>
    </row>
    <row r="191" ht="15.75" customHeight="1">
      <c r="A191" s="56"/>
      <c r="B191" s="56"/>
      <c r="C191" s="365" t="s">
        <v>813</v>
      </c>
      <c r="D191" s="59"/>
      <c r="E191" s="238">
        <f>COUNTIF(#REF!,"=25")</f>
        <v>0</v>
      </c>
      <c r="F191" s="56"/>
      <c r="G191" s="364"/>
      <c r="H191" s="364"/>
      <c r="I191" s="56"/>
      <c r="J191" s="364"/>
      <c r="K191" s="56"/>
      <c r="L191" s="364"/>
      <c r="M191" s="56"/>
      <c r="N191" s="56"/>
      <c r="O191" s="56"/>
      <c r="P191" s="56"/>
      <c r="Q191" s="56"/>
      <c r="R191" s="56"/>
      <c r="S191" s="56"/>
      <c r="T191" s="56"/>
      <c r="U191" s="223"/>
      <c r="V191" s="223"/>
    </row>
    <row r="192" ht="15.75" customHeight="1">
      <c r="A192" s="1"/>
      <c r="B192" s="1"/>
      <c r="C192" s="1"/>
      <c r="G192" s="366"/>
      <c r="H192" s="366"/>
      <c r="J192" s="366"/>
      <c r="L192" s="366"/>
      <c r="M192" s="1"/>
      <c r="N192" s="1"/>
      <c r="O192" s="1"/>
      <c r="P192" s="1"/>
      <c r="Q192" s="1"/>
      <c r="R192" s="1"/>
      <c r="S192" s="1"/>
      <c r="T192" s="1"/>
    </row>
    <row r="193" ht="15.75" customHeight="1">
      <c r="A193" s="1"/>
      <c r="B193" s="1"/>
      <c r="C193" s="1"/>
      <c r="D193" s="1"/>
      <c r="E193" s="1"/>
      <c r="F193" s="1"/>
      <c r="G193" s="3"/>
      <c r="H193" s="3"/>
      <c r="I193" s="1"/>
      <c r="J193" s="3"/>
      <c r="K193" s="1"/>
      <c r="L193" s="3"/>
      <c r="M193" s="1"/>
      <c r="N193" s="1"/>
      <c r="O193" s="1"/>
      <c r="P193" s="1"/>
      <c r="Q193" s="1"/>
      <c r="R193" s="1"/>
      <c r="S193" s="1"/>
      <c r="T193" s="1"/>
    </row>
    <row r="194" ht="15.75" customHeight="1">
      <c r="A194" s="1"/>
      <c r="B194" s="1"/>
      <c r="C194" s="1"/>
      <c r="D194" s="1"/>
      <c r="E194" s="1"/>
      <c r="F194" s="1"/>
      <c r="G194" s="3"/>
      <c r="H194" s="3"/>
      <c r="I194" s="1"/>
      <c r="J194" s="3"/>
      <c r="K194" s="1"/>
      <c r="L194" s="3"/>
      <c r="M194" s="1"/>
      <c r="N194" s="1"/>
      <c r="O194" s="1"/>
      <c r="P194" s="1"/>
      <c r="Q194" s="1"/>
      <c r="R194" s="1"/>
      <c r="S194" s="1"/>
      <c r="T194" s="1"/>
    </row>
    <row r="195" ht="15.75" customHeight="1">
      <c r="A195" s="1"/>
      <c r="B195" s="1"/>
      <c r="C195" s="1"/>
      <c r="D195" s="1"/>
      <c r="E195" s="1"/>
      <c r="F195" s="1"/>
      <c r="G195" s="3"/>
      <c r="H195" s="3"/>
      <c r="I195" s="1"/>
      <c r="J195" s="3"/>
      <c r="K195" s="1"/>
      <c r="L195" s="3"/>
      <c r="M195" s="1"/>
      <c r="N195" s="1"/>
      <c r="O195" s="1"/>
      <c r="P195" s="1"/>
      <c r="Q195" s="1"/>
      <c r="R195" s="1"/>
      <c r="S195" s="1"/>
      <c r="T195" s="1"/>
    </row>
    <row r="196" ht="15.75" customHeight="1">
      <c r="A196" s="1"/>
      <c r="B196" s="1"/>
      <c r="C196" s="1"/>
      <c r="D196" s="1"/>
      <c r="E196" s="1"/>
      <c r="F196" s="1"/>
      <c r="G196" s="3"/>
      <c r="H196" s="3"/>
      <c r="I196" s="1"/>
      <c r="J196" s="3"/>
      <c r="K196" s="1"/>
      <c r="L196" s="3"/>
      <c r="M196" s="1"/>
      <c r="N196" s="1"/>
      <c r="O196" s="1"/>
      <c r="P196" s="1"/>
      <c r="Q196" s="1"/>
      <c r="R196" s="1"/>
      <c r="S196" s="1"/>
      <c r="T196" s="1"/>
    </row>
    <row r="197" ht="15.75" customHeight="1">
      <c r="A197" s="7"/>
      <c r="B197" s="7"/>
      <c r="C197" s="7"/>
      <c r="D197" s="63" t="s">
        <v>828</v>
      </c>
      <c r="E197" s="7"/>
      <c r="F197" s="7"/>
      <c r="G197" s="301"/>
      <c r="H197" s="301"/>
      <c r="I197" s="7"/>
      <c r="J197" s="301"/>
      <c r="K197" s="63" t="s">
        <v>562</v>
      </c>
      <c r="L197" s="301"/>
      <c r="M197" s="7"/>
      <c r="N197" s="7"/>
      <c r="O197" s="7"/>
      <c r="P197" s="7"/>
      <c r="Q197" s="7"/>
      <c r="R197" s="7"/>
      <c r="S197" s="7"/>
      <c r="T197" s="7"/>
      <c r="U197" s="368"/>
      <c r="V197" s="368"/>
    </row>
    <row r="198" ht="15.75" customHeight="1">
      <c r="A198" s="1"/>
      <c r="B198" s="1"/>
      <c r="C198" s="1"/>
      <c r="D198" s="1"/>
      <c r="E198" s="1"/>
      <c r="F198" s="1"/>
      <c r="G198" s="3"/>
      <c r="H198" s="3"/>
      <c r="I198" s="1"/>
      <c r="J198" s="3"/>
      <c r="K198" s="1"/>
      <c r="L198" s="3"/>
      <c r="M198" s="1"/>
      <c r="N198" s="1"/>
      <c r="O198" s="1"/>
      <c r="P198" s="1"/>
      <c r="Q198" s="1"/>
      <c r="R198" s="1"/>
      <c r="S198" s="1"/>
      <c r="T198" s="1"/>
    </row>
    <row r="199">
      <c r="G199" s="366"/>
      <c r="H199" s="366"/>
      <c r="J199" s="366"/>
      <c r="L199" s="366"/>
    </row>
    <row r="200">
      <c r="G200" s="366"/>
      <c r="H200" s="366"/>
      <c r="J200" s="366"/>
      <c r="L200" s="366"/>
    </row>
    <row r="201">
      <c r="G201" s="366"/>
      <c r="H201" s="366"/>
      <c r="J201" s="366"/>
      <c r="L201" s="366"/>
    </row>
    <row r="202">
      <c r="G202" s="366"/>
      <c r="H202" s="366"/>
      <c r="J202" s="366"/>
      <c r="L202" s="366"/>
    </row>
    <row r="203">
      <c r="G203" s="366"/>
      <c r="H203" s="366"/>
      <c r="J203" s="366"/>
      <c r="L203" s="366"/>
    </row>
    <row r="204">
      <c r="G204" s="366"/>
      <c r="H204" s="366"/>
      <c r="J204" s="366"/>
      <c r="L204" s="366"/>
    </row>
    <row r="205">
      <c r="G205" s="366"/>
      <c r="H205" s="366"/>
      <c r="J205" s="366"/>
      <c r="L205" s="366"/>
    </row>
    <row r="206">
      <c r="G206" s="366"/>
      <c r="H206" s="366"/>
      <c r="J206" s="366"/>
      <c r="L206" s="366"/>
    </row>
    <row r="207">
      <c r="G207" s="366"/>
      <c r="H207" s="366"/>
      <c r="J207" s="366"/>
      <c r="L207" s="366"/>
    </row>
    <row r="208">
      <c r="G208" s="366"/>
      <c r="H208" s="366"/>
      <c r="J208" s="366"/>
      <c r="L208" s="366"/>
    </row>
    <row r="209">
      <c r="G209" s="366"/>
      <c r="H209" s="366"/>
      <c r="J209" s="366"/>
      <c r="L209" s="366"/>
    </row>
    <row r="210">
      <c r="G210" s="366"/>
      <c r="H210" s="366"/>
      <c r="J210" s="366"/>
      <c r="L210" s="366"/>
    </row>
    <row r="211">
      <c r="G211" s="366"/>
      <c r="H211" s="366"/>
      <c r="J211" s="366"/>
      <c r="L211" s="366"/>
    </row>
    <row r="212">
      <c r="G212" s="366"/>
      <c r="H212" s="366"/>
      <c r="J212" s="366"/>
      <c r="L212" s="366"/>
    </row>
    <row r="213">
      <c r="G213" s="366"/>
      <c r="H213" s="366"/>
      <c r="J213" s="366"/>
      <c r="L213" s="366"/>
    </row>
    <row r="214">
      <c r="G214" s="366"/>
      <c r="H214" s="366"/>
      <c r="J214" s="366"/>
      <c r="L214" s="366"/>
    </row>
    <row r="215">
      <c r="G215" s="366"/>
      <c r="H215" s="366"/>
      <c r="J215" s="366"/>
      <c r="L215" s="366"/>
    </row>
    <row r="216">
      <c r="G216" s="366"/>
      <c r="H216" s="366"/>
      <c r="J216" s="366"/>
      <c r="L216" s="366"/>
    </row>
    <row r="217">
      <c r="G217" s="366"/>
      <c r="H217" s="366"/>
      <c r="J217" s="366"/>
      <c r="L217" s="366"/>
    </row>
    <row r="218">
      <c r="G218" s="366"/>
      <c r="H218" s="366"/>
      <c r="J218" s="366"/>
      <c r="L218" s="366"/>
    </row>
    <row r="219">
      <c r="G219" s="366"/>
      <c r="H219" s="366"/>
      <c r="J219" s="366"/>
      <c r="L219" s="366"/>
    </row>
    <row r="220">
      <c r="G220" s="366"/>
      <c r="H220" s="366"/>
      <c r="J220" s="366"/>
      <c r="L220" s="366"/>
    </row>
    <row r="221">
      <c r="G221" s="366"/>
      <c r="H221" s="366"/>
      <c r="J221" s="366"/>
      <c r="L221" s="366"/>
    </row>
    <row r="222">
      <c r="G222" s="366"/>
      <c r="H222" s="366"/>
      <c r="J222" s="366"/>
      <c r="L222" s="366"/>
    </row>
    <row r="223">
      <c r="G223" s="366"/>
      <c r="H223" s="366"/>
      <c r="J223" s="366"/>
      <c r="L223" s="366"/>
    </row>
    <row r="224">
      <c r="G224" s="366"/>
      <c r="H224" s="366"/>
      <c r="J224" s="366"/>
      <c r="L224" s="366"/>
    </row>
    <row r="225">
      <c r="G225" s="366"/>
      <c r="H225" s="366"/>
      <c r="J225" s="366"/>
      <c r="L225" s="366"/>
    </row>
    <row r="226">
      <c r="G226" s="366"/>
      <c r="H226" s="366"/>
      <c r="J226" s="366"/>
      <c r="L226" s="366"/>
    </row>
    <row r="227">
      <c r="G227" s="366"/>
      <c r="H227" s="366"/>
      <c r="J227" s="366"/>
      <c r="L227" s="366"/>
    </row>
    <row r="228">
      <c r="G228" s="366"/>
      <c r="H228" s="366"/>
      <c r="J228" s="366"/>
      <c r="L228" s="366"/>
    </row>
    <row r="229">
      <c r="G229" s="366"/>
      <c r="H229" s="366"/>
      <c r="J229" s="366"/>
      <c r="L229" s="366"/>
    </row>
    <row r="230">
      <c r="G230" s="366"/>
      <c r="H230" s="366"/>
      <c r="J230" s="366"/>
      <c r="L230" s="366"/>
    </row>
    <row r="231">
      <c r="G231" s="366"/>
      <c r="H231" s="366"/>
      <c r="J231" s="366"/>
      <c r="L231" s="366"/>
    </row>
    <row r="232">
      <c r="G232" s="366"/>
      <c r="H232" s="366"/>
      <c r="J232" s="366"/>
      <c r="L232" s="366"/>
    </row>
    <row r="233">
      <c r="G233" s="366"/>
      <c r="H233" s="366"/>
      <c r="J233" s="366"/>
      <c r="L233" s="366"/>
    </row>
    <row r="234">
      <c r="G234" s="366"/>
      <c r="H234" s="366"/>
      <c r="J234" s="366"/>
      <c r="L234" s="366"/>
    </row>
    <row r="235">
      <c r="G235" s="366"/>
      <c r="H235" s="366"/>
      <c r="J235" s="366"/>
      <c r="L235" s="366"/>
    </row>
    <row r="236">
      <c r="G236" s="366"/>
      <c r="H236" s="366"/>
      <c r="J236" s="366"/>
      <c r="L236" s="366"/>
    </row>
    <row r="237">
      <c r="G237" s="366"/>
      <c r="H237" s="366"/>
      <c r="J237" s="366"/>
      <c r="L237" s="366"/>
    </row>
    <row r="238">
      <c r="G238" s="366"/>
      <c r="H238" s="366"/>
      <c r="J238" s="366"/>
      <c r="L238" s="366"/>
    </row>
    <row r="239">
      <c r="G239" s="366"/>
      <c r="H239" s="366"/>
      <c r="J239" s="366"/>
      <c r="L239" s="366"/>
    </row>
    <row r="240">
      <c r="G240" s="366"/>
      <c r="H240" s="366"/>
      <c r="J240" s="366"/>
      <c r="L240" s="366"/>
    </row>
    <row r="241">
      <c r="G241" s="366"/>
      <c r="H241" s="366"/>
      <c r="J241" s="366"/>
      <c r="L241" s="366"/>
    </row>
    <row r="242">
      <c r="G242" s="366"/>
      <c r="H242" s="366"/>
      <c r="J242" s="366"/>
      <c r="L242" s="366"/>
    </row>
    <row r="243">
      <c r="G243" s="366"/>
      <c r="H243" s="366"/>
      <c r="J243" s="366"/>
      <c r="L243" s="366"/>
    </row>
    <row r="244">
      <c r="G244" s="366"/>
      <c r="H244" s="366"/>
      <c r="J244" s="366"/>
      <c r="L244" s="366"/>
    </row>
    <row r="245">
      <c r="G245" s="366"/>
      <c r="H245" s="366"/>
      <c r="J245" s="366"/>
      <c r="L245" s="366"/>
    </row>
    <row r="246">
      <c r="G246" s="366"/>
      <c r="H246" s="366"/>
      <c r="J246" s="366"/>
      <c r="L246" s="366"/>
    </row>
    <row r="247">
      <c r="G247" s="366"/>
      <c r="H247" s="366"/>
      <c r="J247" s="366"/>
      <c r="L247" s="366"/>
    </row>
    <row r="248">
      <c r="G248" s="366"/>
      <c r="H248" s="366"/>
      <c r="J248" s="366"/>
      <c r="L248" s="366"/>
    </row>
    <row r="249">
      <c r="G249" s="366"/>
      <c r="H249" s="366"/>
      <c r="J249" s="366"/>
      <c r="L249" s="366"/>
    </row>
    <row r="250">
      <c r="G250" s="366"/>
      <c r="H250" s="366"/>
      <c r="J250" s="366"/>
      <c r="L250" s="366"/>
    </row>
    <row r="251">
      <c r="G251" s="366"/>
      <c r="H251" s="366"/>
      <c r="J251" s="366"/>
      <c r="L251" s="366"/>
    </row>
    <row r="252">
      <c r="G252" s="366"/>
      <c r="H252" s="366"/>
      <c r="J252" s="366"/>
      <c r="L252" s="366"/>
    </row>
    <row r="253">
      <c r="G253" s="366"/>
      <c r="H253" s="366"/>
      <c r="J253" s="366"/>
      <c r="L253" s="366"/>
    </row>
    <row r="254">
      <c r="G254" s="366"/>
      <c r="H254" s="366"/>
      <c r="J254" s="366"/>
      <c r="L254" s="366"/>
    </row>
    <row r="255">
      <c r="G255" s="366"/>
      <c r="H255" s="366"/>
      <c r="J255" s="366"/>
      <c r="L255" s="366"/>
    </row>
    <row r="256">
      <c r="G256" s="366"/>
      <c r="H256" s="366"/>
      <c r="J256" s="366"/>
      <c r="L256" s="366"/>
    </row>
    <row r="257">
      <c r="G257" s="366"/>
      <c r="H257" s="366"/>
      <c r="J257" s="366"/>
      <c r="L257" s="366"/>
    </row>
    <row r="258">
      <c r="G258" s="366"/>
      <c r="H258" s="366"/>
      <c r="J258" s="366"/>
      <c r="L258" s="366"/>
    </row>
    <row r="259">
      <c r="G259" s="366"/>
      <c r="H259" s="366"/>
      <c r="J259" s="366"/>
      <c r="L259" s="366"/>
    </row>
    <row r="260">
      <c r="G260" s="366"/>
      <c r="H260" s="366"/>
      <c r="J260" s="366"/>
      <c r="L260" s="366"/>
    </row>
    <row r="261">
      <c r="G261" s="366"/>
      <c r="H261" s="366"/>
      <c r="J261" s="366"/>
      <c r="L261" s="366"/>
    </row>
    <row r="262">
      <c r="G262" s="366"/>
      <c r="H262" s="366"/>
      <c r="J262" s="366"/>
      <c r="L262" s="366"/>
    </row>
    <row r="263">
      <c r="G263" s="366"/>
      <c r="H263" s="366"/>
      <c r="J263" s="366"/>
      <c r="L263" s="366"/>
    </row>
    <row r="264">
      <c r="G264" s="366"/>
      <c r="H264" s="366"/>
      <c r="J264" s="366"/>
      <c r="L264" s="366"/>
    </row>
    <row r="265">
      <c r="G265" s="366"/>
      <c r="H265" s="366"/>
      <c r="J265" s="366"/>
      <c r="L265" s="366"/>
    </row>
    <row r="266">
      <c r="G266" s="366"/>
      <c r="H266" s="366"/>
      <c r="J266" s="366"/>
      <c r="L266" s="366"/>
    </row>
    <row r="267">
      <c r="G267" s="366"/>
      <c r="H267" s="366"/>
      <c r="J267" s="366"/>
      <c r="L267" s="366"/>
    </row>
    <row r="268">
      <c r="G268" s="366"/>
      <c r="H268" s="366"/>
      <c r="J268" s="366"/>
      <c r="L268" s="366"/>
    </row>
    <row r="269">
      <c r="G269" s="366"/>
      <c r="H269" s="366"/>
      <c r="J269" s="366"/>
      <c r="L269" s="366"/>
    </row>
    <row r="270">
      <c r="G270" s="366"/>
      <c r="H270" s="366"/>
      <c r="J270" s="366"/>
      <c r="L270" s="366"/>
    </row>
    <row r="271">
      <c r="G271" s="366"/>
      <c r="H271" s="366"/>
      <c r="J271" s="366"/>
      <c r="L271" s="366"/>
    </row>
    <row r="272">
      <c r="G272" s="366"/>
      <c r="H272" s="366"/>
      <c r="J272" s="366"/>
      <c r="L272" s="366"/>
    </row>
    <row r="273">
      <c r="G273" s="366"/>
      <c r="H273" s="366"/>
      <c r="J273" s="366"/>
      <c r="L273" s="366"/>
    </row>
    <row r="274">
      <c r="G274" s="366"/>
      <c r="H274" s="366"/>
      <c r="J274" s="366"/>
      <c r="L274" s="366"/>
    </row>
    <row r="275">
      <c r="G275" s="366"/>
      <c r="H275" s="366"/>
      <c r="J275" s="366"/>
      <c r="L275" s="366"/>
    </row>
    <row r="276">
      <c r="G276" s="366"/>
      <c r="H276" s="366"/>
      <c r="J276" s="366"/>
      <c r="L276" s="366"/>
    </row>
    <row r="277">
      <c r="G277" s="366"/>
      <c r="H277" s="366"/>
      <c r="J277" s="366"/>
      <c r="L277" s="366"/>
    </row>
    <row r="278">
      <c r="G278" s="366"/>
      <c r="H278" s="366"/>
      <c r="J278" s="366"/>
      <c r="L278" s="366"/>
    </row>
    <row r="279">
      <c r="G279" s="366"/>
      <c r="H279" s="366"/>
      <c r="J279" s="366"/>
      <c r="L279" s="366"/>
    </row>
    <row r="280">
      <c r="G280" s="366"/>
      <c r="H280" s="366"/>
      <c r="J280" s="366"/>
      <c r="L280" s="366"/>
    </row>
    <row r="281">
      <c r="G281" s="366"/>
      <c r="H281" s="366"/>
      <c r="J281" s="366"/>
      <c r="L281" s="366"/>
    </row>
    <row r="282">
      <c r="G282" s="366"/>
      <c r="H282" s="366"/>
      <c r="J282" s="366"/>
      <c r="L282" s="366"/>
    </row>
    <row r="283">
      <c r="G283" s="366"/>
      <c r="H283" s="366"/>
      <c r="J283" s="366"/>
      <c r="L283" s="366"/>
    </row>
    <row r="284">
      <c r="G284" s="366"/>
      <c r="H284" s="366"/>
      <c r="J284" s="366"/>
      <c r="L284" s="366"/>
    </row>
    <row r="285">
      <c r="G285" s="366"/>
      <c r="H285" s="366"/>
      <c r="J285" s="366"/>
      <c r="L285" s="366"/>
    </row>
    <row r="286">
      <c r="G286" s="366"/>
      <c r="H286" s="366"/>
      <c r="J286" s="366"/>
      <c r="L286" s="366"/>
    </row>
    <row r="287">
      <c r="G287" s="366"/>
      <c r="H287" s="366"/>
      <c r="J287" s="366"/>
      <c r="L287" s="366"/>
    </row>
    <row r="288">
      <c r="G288" s="366"/>
      <c r="H288" s="366"/>
      <c r="J288" s="366"/>
      <c r="L288" s="366"/>
    </row>
    <row r="289">
      <c r="G289" s="366"/>
      <c r="H289" s="366"/>
      <c r="J289" s="366"/>
      <c r="L289" s="366"/>
    </row>
    <row r="290">
      <c r="G290" s="366"/>
      <c r="H290" s="366"/>
      <c r="J290" s="366"/>
      <c r="L290" s="366"/>
    </row>
    <row r="291">
      <c r="G291" s="366"/>
      <c r="H291" s="366"/>
      <c r="J291" s="366"/>
      <c r="L291" s="366"/>
    </row>
    <row r="292">
      <c r="G292" s="366"/>
      <c r="H292" s="366"/>
      <c r="J292" s="366"/>
      <c r="L292" s="366"/>
    </row>
    <row r="293">
      <c r="G293" s="366"/>
      <c r="H293" s="366"/>
      <c r="J293" s="366"/>
      <c r="L293" s="366"/>
    </row>
    <row r="294">
      <c r="G294" s="366"/>
      <c r="H294" s="366"/>
      <c r="J294" s="366"/>
      <c r="L294" s="366"/>
    </row>
    <row r="295">
      <c r="G295" s="366"/>
      <c r="H295" s="366"/>
      <c r="J295" s="366"/>
      <c r="L295" s="366"/>
    </row>
    <row r="296">
      <c r="G296" s="366"/>
      <c r="H296" s="366"/>
      <c r="J296" s="366"/>
      <c r="L296" s="366"/>
    </row>
    <row r="297">
      <c r="G297" s="366"/>
      <c r="H297" s="366"/>
      <c r="J297" s="366"/>
      <c r="L297" s="366"/>
    </row>
    <row r="298">
      <c r="G298" s="366"/>
      <c r="H298" s="366"/>
      <c r="J298" s="366"/>
      <c r="L298" s="366"/>
    </row>
    <row r="299">
      <c r="G299" s="366"/>
      <c r="H299" s="366"/>
      <c r="J299" s="366"/>
      <c r="L299" s="366"/>
    </row>
    <row r="300">
      <c r="G300" s="366"/>
      <c r="H300" s="366"/>
      <c r="J300" s="366"/>
      <c r="L300" s="366"/>
    </row>
    <row r="301">
      <c r="G301" s="366"/>
      <c r="H301" s="366"/>
      <c r="J301" s="366"/>
      <c r="L301" s="366"/>
    </row>
    <row r="302">
      <c r="G302" s="366"/>
      <c r="H302" s="366"/>
      <c r="J302" s="366"/>
      <c r="L302" s="366"/>
    </row>
    <row r="303">
      <c r="G303" s="366"/>
      <c r="H303" s="366"/>
      <c r="J303" s="366"/>
      <c r="L303" s="366"/>
    </row>
    <row r="304">
      <c r="G304" s="366"/>
      <c r="H304" s="366"/>
      <c r="J304" s="366"/>
      <c r="L304" s="366"/>
    </row>
    <row r="305">
      <c r="G305" s="366"/>
      <c r="H305" s="366"/>
      <c r="J305" s="366"/>
      <c r="L305" s="366"/>
    </row>
    <row r="306">
      <c r="G306" s="366"/>
      <c r="H306" s="366"/>
      <c r="J306" s="366"/>
      <c r="L306" s="366"/>
    </row>
    <row r="307">
      <c r="G307" s="366"/>
      <c r="H307" s="366"/>
      <c r="J307" s="366"/>
      <c r="L307" s="366"/>
    </row>
    <row r="308">
      <c r="G308" s="366"/>
      <c r="H308" s="366"/>
      <c r="J308" s="366"/>
      <c r="L308" s="366"/>
    </row>
    <row r="309">
      <c r="G309" s="366"/>
      <c r="H309" s="366"/>
      <c r="J309" s="366"/>
      <c r="L309" s="366"/>
    </row>
    <row r="310">
      <c r="G310" s="366"/>
      <c r="H310" s="366"/>
      <c r="J310" s="366"/>
      <c r="L310" s="366"/>
    </row>
    <row r="311">
      <c r="G311" s="366"/>
      <c r="H311" s="366"/>
      <c r="J311" s="366"/>
      <c r="L311" s="366"/>
    </row>
    <row r="312">
      <c r="G312" s="366"/>
      <c r="H312" s="366"/>
      <c r="J312" s="366"/>
      <c r="L312" s="366"/>
    </row>
    <row r="313">
      <c r="G313" s="366"/>
      <c r="H313" s="366"/>
      <c r="J313" s="366"/>
      <c r="L313" s="366"/>
    </row>
    <row r="314">
      <c r="G314" s="366"/>
      <c r="H314" s="366"/>
      <c r="J314" s="366"/>
      <c r="L314" s="366"/>
    </row>
    <row r="315">
      <c r="G315" s="366"/>
      <c r="H315" s="366"/>
      <c r="J315" s="366"/>
      <c r="L315" s="366"/>
    </row>
    <row r="316">
      <c r="G316" s="366"/>
      <c r="H316" s="366"/>
      <c r="J316" s="366"/>
      <c r="L316" s="366"/>
    </row>
    <row r="317">
      <c r="G317" s="366"/>
      <c r="H317" s="366"/>
      <c r="J317" s="366"/>
      <c r="L317" s="366"/>
    </row>
    <row r="318">
      <c r="G318" s="366"/>
      <c r="H318" s="366"/>
      <c r="J318" s="366"/>
      <c r="L318" s="366"/>
    </row>
    <row r="319">
      <c r="G319" s="366"/>
      <c r="H319" s="366"/>
      <c r="J319" s="366"/>
      <c r="L319" s="366"/>
    </row>
    <row r="320">
      <c r="G320" s="366"/>
      <c r="H320" s="366"/>
      <c r="J320" s="366"/>
      <c r="L320" s="366"/>
    </row>
    <row r="321">
      <c r="G321" s="366"/>
      <c r="H321" s="366"/>
      <c r="J321" s="366"/>
      <c r="L321" s="366"/>
    </row>
    <row r="322">
      <c r="G322" s="366"/>
      <c r="H322" s="366"/>
      <c r="J322" s="366"/>
      <c r="L322" s="366"/>
    </row>
    <row r="323">
      <c r="G323" s="366"/>
      <c r="H323" s="366"/>
      <c r="J323" s="366"/>
      <c r="L323" s="366"/>
    </row>
    <row r="324">
      <c r="G324" s="366"/>
      <c r="H324" s="366"/>
      <c r="J324" s="366"/>
      <c r="L324" s="366"/>
    </row>
    <row r="325">
      <c r="G325" s="366"/>
      <c r="H325" s="366"/>
      <c r="J325" s="366"/>
      <c r="L325" s="366"/>
    </row>
    <row r="326">
      <c r="G326" s="366"/>
      <c r="H326" s="366"/>
      <c r="J326" s="366"/>
      <c r="L326" s="366"/>
    </row>
    <row r="327">
      <c r="G327" s="366"/>
      <c r="H327" s="366"/>
      <c r="J327" s="366"/>
      <c r="L327" s="366"/>
    </row>
    <row r="328">
      <c r="G328" s="366"/>
      <c r="H328" s="366"/>
      <c r="J328" s="366"/>
      <c r="L328" s="366"/>
    </row>
    <row r="329">
      <c r="G329" s="366"/>
      <c r="H329" s="366"/>
      <c r="J329" s="366"/>
      <c r="L329" s="366"/>
    </row>
    <row r="330">
      <c r="G330" s="366"/>
      <c r="H330" s="366"/>
      <c r="J330" s="366"/>
      <c r="L330" s="366"/>
    </row>
    <row r="331">
      <c r="G331" s="366"/>
      <c r="H331" s="366"/>
      <c r="J331" s="366"/>
      <c r="L331" s="366"/>
    </row>
    <row r="332">
      <c r="G332" s="366"/>
      <c r="H332" s="366"/>
      <c r="J332" s="366"/>
      <c r="L332" s="366"/>
    </row>
    <row r="333">
      <c r="G333" s="366"/>
      <c r="H333" s="366"/>
      <c r="J333" s="366"/>
      <c r="L333" s="366"/>
    </row>
    <row r="334">
      <c r="G334" s="366"/>
      <c r="H334" s="366"/>
      <c r="J334" s="366"/>
      <c r="L334" s="366"/>
    </row>
    <row r="335">
      <c r="G335" s="366"/>
      <c r="H335" s="366"/>
      <c r="J335" s="366"/>
      <c r="L335" s="366"/>
    </row>
    <row r="336">
      <c r="G336" s="366"/>
      <c r="H336" s="366"/>
      <c r="J336" s="366"/>
      <c r="L336" s="366"/>
    </row>
    <row r="337">
      <c r="G337" s="366"/>
      <c r="H337" s="366"/>
      <c r="J337" s="366"/>
      <c r="L337" s="366"/>
    </row>
    <row r="338">
      <c r="G338" s="366"/>
      <c r="H338" s="366"/>
      <c r="J338" s="366"/>
      <c r="L338" s="366"/>
    </row>
    <row r="339">
      <c r="G339" s="366"/>
      <c r="H339" s="366"/>
      <c r="J339" s="366"/>
      <c r="L339" s="366"/>
    </row>
    <row r="340">
      <c r="G340" s="366"/>
      <c r="H340" s="366"/>
      <c r="J340" s="366"/>
      <c r="L340" s="366"/>
    </row>
    <row r="341">
      <c r="G341" s="366"/>
      <c r="H341" s="366"/>
      <c r="J341" s="366"/>
      <c r="L341" s="366"/>
    </row>
    <row r="342">
      <c r="G342" s="366"/>
      <c r="H342" s="366"/>
      <c r="J342" s="366"/>
      <c r="L342" s="366"/>
    </row>
    <row r="343">
      <c r="G343" s="366"/>
      <c r="H343" s="366"/>
      <c r="J343" s="366"/>
      <c r="L343" s="366"/>
    </row>
    <row r="344">
      <c r="G344" s="366"/>
      <c r="H344" s="366"/>
      <c r="J344" s="366"/>
      <c r="L344" s="366"/>
    </row>
    <row r="345">
      <c r="G345" s="366"/>
      <c r="H345" s="366"/>
      <c r="J345" s="366"/>
      <c r="L345" s="366"/>
    </row>
    <row r="346">
      <c r="G346" s="366"/>
      <c r="H346" s="366"/>
      <c r="J346" s="366"/>
      <c r="L346" s="366"/>
    </row>
    <row r="347">
      <c r="G347" s="366"/>
      <c r="H347" s="366"/>
      <c r="J347" s="366"/>
      <c r="L347" s="366"/>
    </row>
    <row r="348">
      <c r="G348" s="366"/>
      <c r="H348" s="366"/>
      <c r="J348" s="366"/>
      <c r="L348" s="366"/>
    </row>
    <row r="349">
      <c r="G349" s="366"/>
      <c r="H349" s="366"/>
      <c r="J349" s="366"/>
      <c r="L349" s="366"/>
    </row>
    <row r="350">
      <c r="G350" s="366"/>
      <c r="H350" s="366"/>
      <c r="J350" s="366"/>
      <c r="L350" s="366"/>
    </row>
    <row r="351">
      <c r="G351" s="366"/>
      <c r="H351" s="366"/>
      <c r="J351" s="366"/>
      <c r="L351" s="366"/>
    </row>
    <row r="352">
      <c r="G352" s="366"/>
      <c r="H352" s="366"/>
      <c r="J352" s="366"/>
      <c r="L352" s="366"/>
    </row>
    <row r="353">
      <c r="G353" s="366"/>
      <c r="H353" s="366"/>
      <c r="J353" s="366"/>
      <c r="L353" s="366"/>
    </row>
    <row r="354">
      <c r="G354" s="366"/>
      <c r="H354" s="366"/>
      <c r="J354" s="366"/>
      <c r="L354" s="366"/>
    </row>
    <row r="355">
      <c r="G355" s="366"/>
      <c r="H355" s="366"/>
      <c r="J355" s="366"/>
      <c r="L355" s="366"/>
    </row>
    <row r="356">
      <c r="G356" s="366"/>
      <c r="H356" s="366"/>
      <c r="J356" s="366"/>
      <c r="L356" s="366"/>
    </row>
    <row r="357">
      <c r="G357" s="366"/>
      <c r="H357" s="366"/>
      <c r="J357" s="366"/>
      <c r="L357" s="366"/>
    </row>
    <row r="358">
      <c r="G358" s="366"/>
      <c r="H358" s="366"/>
      <c r="J358" s="366"/>
      <c r="L358" s="366"/>
    </row>
    <row r="359">
      <c r="G359" s="366"/>
      <c r="H359" s="366"/>
      <c r="J359" s="366"/>
      <c r="L359" s="366"/>
    </row>
    <row r="360">
      <c r="G360" s="366"/>
      <c r="H360" s="366"/>
      <c r="J360" s="366"/>
      <c r="L360" s="366"/>
    </row>
    <row r="361">
      <c r="G361" s="366"/>
      <c r="H361" s="366"/>
      <c r="J361" s="366"/>
      <c r="L361" s="366"/>
    </row>
    <row r="362">
      <c r="G362" s="366"/>
      <c r="H362" s="366"/>
      <c r="J362" s="366"/>
      <c r="L362" s="366"/>
    </row>
    <row r="363">
      <c r="G363" s="366"/>
      <c r="H363" s="366"/>
      <c r="J363" s="366"/>
      <c r="L363" s="366"/>
    </row>
    <row r="364">
      <c r="G364" s="366"/>
      <c r="H364" s="366"/>
      <c r="J364" s="366"/>
      <c r="L364" s="366"/>
    </row>
    <row r="365">
      <c r="G365" s="366"/>
      <c r="H365" s="366"/>
      <c r="J365" s="366"/>
      <c r="L365" s="366"/>
    </row>
    <row r="366">
      <c r="G366" s="366"/>
      <c r="H366" s="366"/>
      <c r="J366" s="366"/>
      <c r="L366" s="366"/>
    </row>
    <row r="367">
      <c r="G367" s="366"/>
      <c r="H367" s="366"/>
      <c r="J367" s="366"/>
      <c r="L367" s="366"/>
    </row>
    <row r="368">
      <c r="G368" s="366"/>
      <c r="H368" s="366"/>
      <c r="J368" s="366"/>
      <c r="L368" s="366"/>
    </row>
    <row r="369">
      <c r="G369" s="366"/>
      <c r="H369" s="366"/>
      <c r="J369" s="366"/>
      <c r="L369" s="366"/>
    </row>
    <row r="370">
      <c r="G370" s="366"/>
      <c r="H370" s="366"/>
      <c r="J370" s="366"/>
      <c r="L370" s="366"/>
    </row>
    <row r="371">
      <c r="G371" s="366"/>
      <c r="H371" s="366"/>
      <c r="J371" s="366"/>
      <c r="L371" s="366"/>
    </row>
    <row r="372">
      <c r="G372" s="366"/>
      <c r="H372" s="366"/>
      <c r="J372" s="366"/>
      <c r="L372" s="366"/>
    </row>
    <row r="373">
      <c r="G373" s="366"/>
      <c r="H373" s="366"/>
      <c r="J373" s="366"/>
      <c r="L373" s="366"/>
    </row>
    <row r="374">
      <c r="G374" s="366"/>
      <c r="H374" s="366"/>
      <c r="J374" s="366"/>
      <c r="L374" s="366"/>
    </row>
    <row r="375">
      <c r="G375" s="366"/>
      <c r="H375" s="366"/>
      <c r="J375" s="366"/>
      <c r="L375" s="366"/>
    </row>
    <row r="376">
      <c r="G376" s="366"/>
      <c r="H376" s="366"/>
      <c r="J376" s="366"/>
      <c r="L376" s="366"/>
    </row>
    <row r="377">
      <c r="G377" s="366"/>
      <c r="H377" s="366"/>
      <c r="J377" s="366"/>
      <c r="L377" s="366"/>
    </row>
    <row r="378">
      <c r="G378" s="366"/>
      <c r="H378" s="366"/>
      <c r="J378" s="366"/>
      <c r="L378" s="366"/>
    </row>
    <row r="379">
      <c r="G379" s="366"/>
      <c r="H379" s="366"/>
      <c r="J379" s="366"/>
      <c r="L379" s="366"/>
    </row>
    <row r="380">
      <c r="G380" s="366"/>
      <c r="H380" s="366"/>
      <c r="J380" s="366"/>
      <c r="L380" s="366"/>
    </row>
    <row r="381">
      <c r="G381" s="366"/>
      <c r="H381" s="366"/>
      <c r="J381" s="366"/>
      <c r="L381" s="366"/>
    </row>
    <row r="382">
      <c r="G382" s="366"/>
      <c r="H382" s="366"/>
      <c r="J382" s="366"/>
      <c r="L382" s="366"/>
    </row>
    <row r="383">
      <c r="G383" s="366"/>
      <c r="H383" s="366"/>
      <c r="J383" s="366"/>
      <c r="L383" s="366"/>
    </row>
    <row r="384">
      <c r="G384" s="366"/>
      <c r="H384" s="366"/>
      <c r="J384" s="366"/>
      <c r="L384" s="366"/>
    </row>
    <row r="385">
      <c r="G385" s="366"/>
      <c r="H385" s="366"/>
      <c r="J385" s="366"/>
      <c r="L385" s="366"/>
    </row>
    <row r="386">
      <c r="G386" s="366"/>
      <c r="H386" s="366"/>
      <c r="J386" s="366"/>
      <c r="L386" s="366"/>
    </row>
    <row r="387">
      <c r="G387" s="366"/>
      <c r="H387" s="366"/>
      <c r="J387" s="366"/>
      <c r="L387" s="366"/>
    </row>
    <row r="388">
      <c r="G388" s="366"/>
      <c r="H388" s="366"/>
      <c r="J388" s="366"/>
      <c r="L388" s="366"/>
    </row>
    <row r="389">
      <c r="G389" s="366"/>
      <c r="H389" s="366"/>
      <c r="J389" s="366"/>
      <c r="L389" s="366"/>
    </row>
    <row r="390">
      <c r="G390" s="366"/>
      <c r="H390" s="366"/>
      <c r="J390" s="366"/>
      <c r="L390" s="366"/>
    </row>
    <row r="391">
      <c r="G391" s="366"/>
      <c r="H391" s="366"/>
      <c r="J391" s="366"/>
      <c r="L391" s="366"/>
    </row>
    <row r="392">
      <c r="G392" s="366"/>
      <c r="H392" s="366"/>
      <c r="J392" s="366"/>
      <c r="L392" s="366"/>
    </row>
    <row r="393">
      <c r="G393" s="366"/>
      <c r="H393" s="366"/>
      <c r="J393" s="366"/>
      <c r="L393" s="366"/>
    </row>
    <row r="394">
      <c r="G394" s="366"/>
      <c r="H394" s="366"/>
      <c r="J394" s="366"/>
      <c r="L394" s="366"/>
    </row>
    <row r="395">
      <c r="G395" s="366"/>
      <c r="H395" s="366"/>
      <c r="J395" s="366"/>
      <c r="L395" s="366"/>
    </row>
    <row r="396">
      <c r="G396" s="366"/>
      <c r="H396" s="366"/>
      <c r="J396" s="366"/>
      <c r="L396" s="366"/>
    </row>
    <row r="397">
      <c r="G397" s="366"/>
      <c r="H397" s="366"/>
      <c r="J397" s="366"/>
      <c r="L397" s="366"/>
    </row>
    <row r="398">
      <c r="G398" s="366"/>
      <c r="H398" s="366"/>
      <c r="J398" s="366"/>
      <c r="L398" s="366"/>
    </row>
    <row r="399">
      <c r="G399" s="366"/>
      <c r="H399" s="366"/>
      <c r="J399" s="366"/>
      <c r="L399" s="366"/>
    </row>
    <row r="400">
      <c r="G400" s="366"/>
      <c r="H400" s="366"/>
      <c r="J400" s="366"/>
      <c r="L400" s="366"/>
    </row>
    <row r="401">
      <c r="G401" s="366"/>
      <c r="H401" s="366"/>
      <c r="J401" s="366"/>
      <c r="L401" s="366"/>
    </row>
    <row r="402">
      <c r="G402" s="366"/>
      <c r="H402" s="366"/>
      <c r="J402" s="366"/>
      <c r="L402" s="366"/>
    </row>
    <row r="403">
      <c r="G403" s="366"/>
      <c r="H403" s="366"/>
      <c r="J403" s="366"/>
      <c r="L403" s="366"/>
    </row>
    <row r="404">
      <c r="G404" s="366"/>
      <c r="H404" s="366"/>
      <c r="J404" s="366"/>
      <c r="L404" s="366"/>
    </row>
    <row r="405">
      <c r="G405" s="366"/>
      <c r="H405" s="366"/>
      <c r="J405" s="366"/>
      <c r="L405" s="366"/>
    </row>
    <row r="406">
      <c r="G406" s="366"/>
      <c r="H406" s="366"/>
      <c r="J406" s="366"/>
      <c r="L406" s="366"/>
    </row>
    <row r="407">
      <c r="G407" s="366"/>
      <c r="H407" s="366"/>
      <c r="J407" s="366"/>
      <c r="L407" s="366"/>
    </row>
    <row r="408">
      <c r="G408" s="366"/>
      <c r="H408" s="366"/>
      <c r="J408" s="366"/>
      <c r="L408" s="366"/>
    </row>
    <row r="409">
      <c r="G409" s="366"/>
      <c r="H409" s="366"/>
      <c r="J409" s="366"/>
      <c r="L409" s="366"/>
    </row>
    <row r="410">
      <c r="G410" s="366"/>
      <c r="H410" s="366"/>
      <c r="J410" s="366"/>
      <c r="L410" s="366"/>
    </row>
    <row r="411">
      <c r="G411" s="366"/>
      <c r="H411" s="366"/>
      <c r="J411" s="366"/>
      <c r="L411" s="366"/>
    </row>
    <row r="412">
      <c r="G412" s="366"/>
      <c r="H412" s="366"/>
      <c r="J412" s="366"/>
      <c r="L412" s="366"/>
    </row>
    <row r="413">
      <c r="G413" s="366"/>
      <c r="H413" s="366"/>
      <c r="J413" s="366"/>
      <c r="L413" s="366"/>
    </row>
    <row r="414">
      <c r="G414" s="366"/>
      <c r="H414" s="366"/>
      <c r="J414" s="366"/>
      <c r="L414" s="366"/>
    </row>
    <row r="415">
      <c r="G415" s="366"/>
      <c r="H415" s="366"/>
      <c r="J415" s="366"/>
      <c r="L415" s="366"/>
    </row>
    <row r="416">
      <c r="G416" s="366"/>
      <c r="H416" s="366"/>
      <c r="J416" s="366"/>
      <c r="L416" s="366"/>
    </row>
    <row r="417">
      <c r="G417" s="366"/>
      <c r="H417" s="366"/>
      <c r="J417" s="366"/>
      <c r="L417" s="366"/>
    </row>
    <row r="418">
      <c r="G418" s="366"/>
      <c r="H418" s="366"/>
      <c r="J418" s="366"/>
      <c r="L418" s="366"/>
    </row>
    <row r="419">
      <c r="G419" s="366"/>
      <c r="H419" s="366"/>
      <c r="J419" s="366"/>
      <c r="L419" s="366"/>
    </row>
    <row r="420">
      <c r="G420" s="366"/>
      <c r="H420" s="366"/>
      <c r="J420" s="366"/>
      <c r="L420" s="366"/>
    </row>
    <row r="421">
      <c r="G421" s="366"/>
      <c r="H421" s="366"/>
      <c r="J421" s="366"/>
      <c r="L421" s="366"/>
    </row>
    <row r="422">
      <c r="G422" s="366"/>
      <c r="H422" s="366"/>
      <c r="J422" s="366"/>
      <c r="L422" s="366"/>
    </row>
    <row r="423">
      <c r="G423" s="366"/>
      <c r="H423" s="366"/>
      <c r="J423" s="366"/>
      <c r="L423" s="366"/>
    </row>
    <row r="424">
      <c r="G424" s="366"/>
      <c r="H424" s="366"/>
      <c r="J424" s="366"/>
      <c r="L424" s="366"/>
    </row>
    <row r="425">
      <c r="G425" s="366"/>
      <c r="H425" s="366"/>
      <c r="J425" s="366"/>
      <c r="L425" s="366"/>
    </row>
    <row r="426">
      <c r="G426" s="366"/>
      <c r="H426" s="366"/>
      <c r="J426" s="366"/>
      <c r="L426" s="366"/>
    </row>
    <row r="427">
      <c r="G427" s="366"/>
      <c r="H427" s="366"/>
      <c r="J427" s="366"/>
      <c r="L427" s="366"/>
    </row>
    <row r="428">
      <c r="G428" s="366"/>
      <c r="H428" s="366"/>
      <c r="J428" s="366"/>
      <c r="L428" s="366"/>
    </row>
    <row r="429">
      <c r="G429" s="366"/>
      <c r="H429" s="366"/>
      <c r="J429" s="366"/>
      <c r="L429" s="366"/>
    </row>
    <row r="430">
      <c r="G430" s="366"/>
      <c r="H430" s="366"/>
      <c r="J430" s="366"/>
      <c r="L430" s="366"/>
    </row>
    <row r="431">
      <c r="G431" s="366"/>
      <c r="H431" s="366"/>
      <c r="J431" s="366"/>
      <c r="L431" s="366"/>
    </row>
    <row r="432">
      <c r="G432" s="366"/>
      <c r="H432" s="366"/>
      <c r="J432" s="366"/>
      <c r="L432" s="366"/>
    </row>
    <row r="433">
      <c r="G433" s="366"/>
      <c r="H433" s="366"/>
      <c r="J433" s="366"/>
      <c r="L433" s="366"/>
    </row>
    <row r="434">
      <c r="G434" s="366"/>
      <c r="H434" s="366"/>
      <c r="J434" s="366"/>
      <c r="L434" s="366"/>
    </row>
    <row r="435">
      <c r="G435" s="366"/>
      <c r="H435" s="366"/>
      <c r="J435" s="366"/>
      <c r="L435" s="366"/>
    </row>
    <row r="436">
      <c r="G436" s="366"/>
      <c r="H436" s="366"/>
      <c r="J436" s="366"/>
      <c r="L436" s="366"/>
    </row>
    <row r="437">
      <c r="G437" s="366"/>
      <c r="H437" s="366"/>
      <c r="J437" s="366"/>
      <c r="L437" s="366"/>
    </row>
    <row r="438">
      <c r="G438" s="366"/>
      <c r="H438" s="366"/>
      <c r="J438" s="366"/>
      <c r="L438" s="366"/>
    </row>
    <row r="439">
      <c r="G439" s="366"/>
      <c r="H439" s="366"/>
      <c r="J439" s="366"/>
      <c r="L439" s="366"/>
    </row>
    <row r="440">
      <c r="G440" s="366"/>
      <c r="H440" s="366"/>
      <c r="J440" s="366"/>
      <c r="L440" s="366"/>
    </row>
    <row r="441">
      <c r="G441" s="366"/>
      <c r="H441" s="366"/>
      <c r="J441" s="366"/>
      <c r="L441" s="366"/>
    </row>
    <row r="442">
      <c r="G442" s="366"/>
      <c r="H442" s="366"/>
      <c r="J442" s="366"/>
      <c r="L442" s="366"/>
    </row>
    <row r="443">
      <c r="G443" s="366"/>
      <c r="H443" s="366"/>
      <c r="J443" s="366"/>
      <c r="L443" s="366"/>
    </row>
    <row r="444">
      <c r="G444" s="366"/>
      <c r="H444" s="366"/>
      <c r="J444" s="366"/>
      <c r="L444" s="366"/>
    </row>
    <row r="445">
      <c r="G445" s="366"/>
      <c r="H445" s="366"/>
      <c r="J445" s="366"/>
      <c r="L445" s="366"/>
    </row>
    <row r="446">
      <c r="G446" s="366"/>
      <c r="H446" s="366"/>
      <c r="J446" s="366"/>
      <c r="L446" s="366"/>
    </row>
    <row r="447">
      <c r="G447" s="366"/>
      <c r="H447" s="366"/>
      <c r="J447" s="366"/>
      <c r="L447" s="366"/>
    </row>
    <row r="448">
      <c r="G448" s="366"/>
      <c r="H448" s="366"/>
      <c r="J448" s="366"/>
      <c r="L448" s="366"/>
    </row>
    <row r="449">
      <c r="G449" s="366"/>
      <c r="H449" s="366"/>
      <c r="J449" s="366"/>
      <c r="L449" s="366"/>
    </row>
    <row r="450">
      <c r="G450" s="366"/>
      <c r="H450" s="366"/>
      <c r="J450" s="366"/>
      <c r="L450" s="366"/>
    </row>
    <row r="451">
      <c r="G451" s="366"/>
      <c r="H451" s="366"/>
      <c r="J451" s="366"/>
      <c r="L451" s="366"/>
    </row>
    <row r="452">
      <c r="G452" s="366"/>
      <c r="H452" s="366"/>
      <c r="J452" s="366"/>
      <c r="L452" s="366"/>
    </row>
    <row r="453">
      <c r="G453" s="366"/>
      <c r="H453" s="366"/>
      <c r="J453" s="366"/>
      <c r="L453" s="366"/>
    </row>
    <row r="454">
      <c r="G454" s="366"/>
      <c r="H454" s="366"/>
      <c r="J454" s="366"/>
      <c r="L454" s="366"/>
    </row>
    <row r="455">
      <c r="G455" s="366"/>
      <c r="H455" s="366"/>
      <c r="J455" s="366"/>
      <c r="L455" s="366"/>
    </row>
    <row r="456">
      <c r="G456" s="366"/>
      <c r="H456" s="366"/>
      <c r="J456" s="366"/>
      <c r="L456" s="366"/>
    </row>
    <row r="457">
      <c r="G457" s="366"/>
      <c r="H457" s="366"/>
      <c r="J457" s="366"/>
      <c r="L457" s="366"/>
    </row>
    <row r="458">
      <c r="G458" s="366"/>
      <c r="H458" s="366"/>
      <c r="J458" s="366"/>
      <c r="L458" s="366"/>
    </row>
    <row r="459">
      <c r="G459" s="366"/>
      <c r="H459" s="366"/>
      <c r="J459" s="366"/>
      <c r="L459" s="366"/>
    </row>
    <row r="460">
      <c r="G460" s="366"/>
      <c r="H460" s="366"/>
      <c r="J460" s="366"/>
      <c r="L460" s="366"/>
    </row>
    <row r="461">
      <c r="G461" s="366"/>
      <c r="H461" s="366"/>
      <c r="J461" s="366"/>
      <c r="L461" s="366"/>
    </row>
    <row r="462">
      <c r="G462" s="366"/>
      <c r="H462" s="366"/>
      <c r="J462" s="366"/>
      <c r="L462" s="366"/>
    </row>
    <row r="463">
      <c r="G463" s="366"/>
      <c r="H463" s="366"/>
      <c r="J463" s="366"/>
      <c r="L463" s="366"/>
    </row>
    <row r="464">
      <c r="G464" s="366"/>
      <c r="H464" s="366"/>
      <c r="J464" s="366"/>
      <c r="L464" s="366"/>
    </row>
    <row r="465">
      <c r="G465" s="366"/>
      <c r="H465" s="366"/>
      <c r="J465" s="366"/>
      <c r="L465" s="366"/>
    </row>
    <row r="466">
      <c r="G466" s="366"/>
      <c r="H466" s="366"/>
      <c r="J466" s="366"/>
      <c r="L466" s="366"/>
    </row>
    <row r="467">
      <c r="G467" s="366"/>
      <c r="H467" s="366"/>
      <c r="J467" s="366"/>
      <c r="L467" s="366"/>
    </row>
    <row r="468">
      <c r="G468" s="366"/>
      <c r="H468" s="366"/>
      <c r="J468" s="366"/>
      <c r="L468" s="366"/>
    </row>
    <row r="469">
      <c r="G469" s="366"/>
      <c r="H469" s="366"/>
      <c r="J469" s="366"/>
      <c r="L469" s="366"/>
    </row>
    <row r="470">
      <c r="G470" s="366"/>
      <c r="H470" s="366"/>
      <c r="J470" s="366"/>
      <c r="L470" s="366"/>
    </row>
    <row r="471">
      <c r="G471" s="366"/>
      <c r="H471" s="366"/>
      <c r="J471" s="366"/>
      <c r="L471" s="366"/>
    </row>
    <row r="472">
      <c r="G472" s="366"/>
      <c r="H472" s="366"/>
      <c r="J472" s="366"/>
      <c r="L472" s="366"/>
    </row>
    <row r="473">
      <c r="G473" s="366"/>
      <c r="H473" s="366"/>
      <c r="J473" s="366"/>
      <c r="L473" s="366"/>
    </row>
    <row r="474">
      <c r="G474" s="366"/>
      <c r="H474" s="366"/>
      <c r="J474" s="366"/>
      <c r="L474" s="366"/>
    </row>
    <row r="475">
      <c r="G475" s="366"/>
      <c r="H475" s="366"/>
      <c r="J475" s="366"/>
      <c r="L475" s="366"/>
    </row>
    <row r="476">
      <c r="G476" s="366"/>
      <c r="H476" s="366"/>
      <c r="J476" s="366"/>
      <c r="L476" s="366"/>
    </row>
    <row r="477">
      <c r="G477" s="366"/>
      <c r="H477" s="366"/>
      <c r="J477" s="366"/>
      <c r="L477" s="366"/>
    </row>
    <row r="478">
      <c r="G478" s="366"/>
      <c r="H478" s="366"/>
      <c r="J478" s="366"/>
      <c r="L478" s="366"/>
    </row>
    <row r="479">
      <c r="G479" s="366"/>
      <c r="H479" s="366"/>
      <c r="J479" s="366"/>
      <c r="L479" s="366"/>
    </row>
    <row r="480">
      <c r="G480" s="366"/>
      <c r="H480" s="366"/>
      <c r="J480" s="366"/>
      <c r="L480" s="366"/>
    </row>
    <row r="481">
      <c r="G481" s="366"/>
      <c r="H481" s="366"/>
      <c r="J481" s="366"/>
      <c r="L481" s="366"/>
    </row>
    <row r="482">
      <c r="G482" s="366"/>
      <c r="H482" s="366"/>
      <c r="J482" s="366"/>
      <c r="L482" s="366"/>
    </row>
    <row r="483">
      <c r="G483" s="366"/>
      <c r="H483" s="366"/>
      <c r="J483" s="366"/>
      <c r="L483" s="366"/>
    </row>
    <row r="484">
      <c r="G484" s="366"/>
      <c r="H484" s="366"/>
      <c r="J484" s="366"/>
      <c r="L484" s="366"/>
    </row>
    <row r="485">
      <c r="G485" s="366"/>
      <c r="H485" s="366"/>
      <c r="J485" s="366"/>
      <c r="L485" s="366"/>
    </row>
    <row r="486">
      <c r="G486" s="366"/>
      <c r="H486" s="366"/>
      <c r="J486" s="366"/>
      <c r="L486" s="366"/>
    </row>
    <row r="487">
      <c r="G487" s="366"/>
      <c r="H487" s="366"/>
      <c r="J487" s="366"/>
      <c r="L487" s="366"/>
    </row>
    <row r="488">
      <c r="G488" s="366"/>
      <c r="H488" s="366"/>
      <c r="J488" s="366"/>
      <c r="L488" s="366"/>
    </row>
    <row r="489">
      <c r="G489" s="366"/>
      <c r="H489" s="366"/>
      <c r="J489" s="366"/>
      <c r="L489" s="366"/>
    </row>
    <row r="490">
      <c r="G490" s="366"/>
      <c r="H490" s="366"/>
      <c r="J490" s="366"/>
      <c r="L490" s="366"/>
    </row>
    <row r="491">
      <c r="G491" s="366"/>
      <c r="H491" s="366"/>
      <c r="J491" s="366"/>
      <c r="L491" s="366"/>
    </row>
    <row r="492">
      <c r="G492" s="366"/>
      <c r="H492" s="366"/>
      <c r="J492" s="366"/>
      <c r="L492" s="366"/>
    </row>
    <row r="493">
      <c r="G493" s="366"/>
      <c r="H493" s="366"/>
      <c r="J493" s="366"/>
      <c r="L493" s="366"/>
    </row>
    <row r="494">
      <c r="G494" s="366"/>
      <c r="H494" s="366"/>
      <c r="J494" s="366"/>
      <c r="L494" s="366"/>
    </row>
    <row r="495">
      <c r="G495" s="366"/>
      <c r="H495" s="366"/>
      <c r="J495" s="366"/>
      <c r="L495" s="366"/>
    </row>
    <row r="496">
      <c r="G496" s="366"/>
      <c r="H496" s="366"/>
      <c r="J496" s="366"/>
      <c r="L496" s="366"/>
    </row>
    <row r="497">
      <c r="G497" s="366"/>
      <c r="H497" s="366"/>
      <c r="J497" s="366"/>
      <c r="L497" s="366"/>
    </row>
    <row r="498">
      <c r="G498" s="366"/>
      <c r="H498" s="366"/>
      <c r="J498" s="366"/>
      <c r="L498" s="366"/>
    </row>
    <row r="499">
      <c r="G499" s="366"/>
      <c r="H499" s="366"/>
      <c r="J499" s="366"/>
      <c r="L499" s="366"/>
    </row>
    <row r="500">
      <c r="G500" s="366"/>
      <c r="H500" s="366"/>
      <c r="J500" s="366"/>
      <c r="L500" s="366"/>
    </row>
    <row r="501">
      <c r="G501" s="366"/>
      <c r="H501" s="366"/>
      <c r="J501" s="366"/>
      <c r="L501" s="366"/>
    </row>
    <row r="502">
      <c r="G502" s="366"/>
      <c r="H502" s="366"/>
      <c r="J502" s="366"/>
      <c r="L502" s="366"/>
    </row>
    <row r="503">
      <c r="G503" s="366"/>
      <c r="H503" s="366"/>
      <c r="J503" s="366"/>
      <c r="L503" s="366"/>
    </row>
    <row r="504">
      <c r="G504" s="366"/>
      <c r="H504" s="366"/>
      <c r="J504" s="366"/>
      <c r="L504" s="366"/>
    </row>
    <row r="505">
      <c r="G505" s="366"/>
      <c r="H505" s="366"/>
      <c r="J505" s="366"/>
      <c r="L505" s="366"/>
    </row>
    <row r="506">
      <c r="G506" s="366"/>
      <c r="H506" s="366"/>
      <c r="J506" s="366"/>
      <c r="L506" s="366"/>
    </row>
    <row r="507">
      <c r="G507" s="366"/>
      <c r="H507" s="366"/>
      <c r="J507" s="366"/>
      <c r="L507" s="366"/>
    </row>
    <row r="508">
      <c r="G508" s="366"/>
      <c r="H508" s="366"/>
      <c r="J508" s="366"/>
      <c r="L508" s="366"/>
    </row>
    <row r="509">
      <c r="G509" s="366"/>
      <c r="H509" s="366"/>
      <c r="J509" s="366"/>
      <c r="L509" s="366"/>
    </row>
    <row r="510">
      <c r="G510" s="366"/>
      <c r="H510" s="366"/>
      <c r="J510" s="366"/>
      <c r="L510" s="366"/>
    </row>
    <row r="511">
      <c r="G511" s="366"/>
      <c r="H511" s="366"/>
      <c r="J511" s="366"/>
      <c r="L511" s="366"/>
    </row>
    <row r="512">
      <c r="G512" s="366"/>
      <c r="H512" s="366"/>
      <c r="J512" s="366"/>
      <c r="L512" s="366"/>
    </row>
    <row r="513">
      <c r="G513" s="366"/>
      <c r="H513" s="366"/>
      <c r="J513" s="366"/>
      <c r="L513" s="366"/>
    </row>
    <row r="514">
      <c r="G514" s="366"/>
      <c r="H514" s="366"/>
      <c r="J514" s="366"/>
      <c r="L514" s="366"/>
    </row>
    <row r="515">
      <c r="G515" s="366"/>
      <c r="H515" s="366"/>
      <c r="J515" s="366"/>
      <c r="L515" s="366"/>
    </row>
    <row r="516">
      <c r="G516" s="366"/>
      <c r="H516" s="366"/>
      <c r="J516" s="366"/>
      <c r="L516" s="366"/>
    </row>
    <row r="517">
      <c r="G517" s="366"/>
      <c r="H517" s="366"/>
      <c r="J517" s="366"/>
      <c r="L517" s="366"/>
    </row>
    <row r="518">
      <c r="G518" s="366"/>
      <c r="H518" s="366"/>
      <c r="J518" s="366"/>
      <c r="L518" s="366"/>
    </row>
    <row r="519">
      <c r="G519" s="366"/>
      <c r="H519" s="366"/>
      <c r="J519" s="366"/>
      <c r="L519" s="366"/>
    </row>
    <row r="520">
      <c r="G520" s="366"/>
      <c r="H520" s="366"/>
      <c r="J520" s="366"/>
      <c r="L520" s="366"/>
    </row>
    <row r="521">
      <c r="G521" s="366"/>
      <c r="H521" s="366"/>
      <c r="J521" s="366"/>
      <c r="L521" s="366"/>
    </row>
    <row r="522">
      <c r="G522" s="366"/>
      <c r="H522" s="366"/>
      <c r="J522" s="366"/>
      <c r="L522" s="366"/>
    </row>
    <row r="523">
      <c r="G523" s="366"/>
      <c r="H523" s="366"/>
      <c r="J523" s="366"/>
      <c r="L523" s="366"/>
    </row>
    <row r="524">
      <c r="G524" s="366"/>
      <c r="H524" s="366"/>
      <c r="J524" s="366"/>
      <c r="L524" s="366"/>
    </row>
    <row r="525">
      <c r="G525" s="366"/>
      <c r="H525" s="366"/>
      <c r="J525" s="366"/>
      <c r="L525" s="366"/>
    </row>
    <row r="526">
      <c r="G526" s="366"/>
      <c r="H526" s="366"/>
      <c r="J526" s="366"/>
      <c r="L526" s="366"/>
    </row>
    <row r="527">
      <c r="G527" s="366"/>
      <c r="H527" s="366"/>
      <c r="J527" s="366"/>
      <c r="L527" s="366"/>
    </row>
    <row r="528">
      <c r="G528" s="366"/>
      <c r="H528" s="366"/>
      <c r="J528" s="366"/>
      <c r="L528" s="366"/>
    </row>
    <row r="529">
      <c r="G529" s="366"/>
      <c r="H529" s="366"/>
      <c r="J529" s="366"/>
      <c r="L529" s="366"/>
    </row>
    <row r="530">
      <c r="G530" s="366"/>
      <c r="H530" s="366"/>
      <c r="J530" s="366"/>
      <c r="L530" s="366"/>
    </row>
    <row r="531">
      <c r="G531" s="366"/>
      <c r="H531" s="366"/>
      <c r="J531" s="366"/>
      <c r="L531" s="366"/>
    </row>
    <row r="532">
      <c r="G532" s="366"/>
      <c r="H532" s="366"/>
      <c r="J532" s="366"/>
      <c r="L532" s="366"/>
    </row>
    <row r="533">
      <c r="G533" s="366"/>
      <c r="H533" s="366"/>
      <c r="J533" s="366"/>
      <c r="L533" s="366"/>
    </row>
    <row r="534">
      <c r="G534" s="366"/>
      <c r="H534" s="366"/>
      <c r="J534" s="366"/>
      <c r="L534" s="366"/>
    </row>
    <row r="535">
      <c r="G535" s="366"/>
      <c r="H535" s="366"/>
      <c r="J535" s="366"/>
      <c r="L535" s="366"/>
    </row>
    <row r="536">
      <c r="G536" s="366"/>
      <c r="H536" s="366"/>
      <c r="J536" s="366"/>
      <c r="L536" s="366"/>
    </row>
    <row r="537">
      <c r="G537" s="366"/>
      <c r="H537" s="366"/>
      <c r="J537" s="366"/>
      <c r="L537" s="366"/>
    </row>
    <row r="538">
      <c r="G538" s="366"/>
      <c r="H538" s="366"/>
      <c r="J538" s="366"/>
      <c r="L538" s="366"/>
    </row>
    <row r="539">
      <c r="G539" s="366"/>
      <c r="H539" s="366"/>
      <c r="J539" s="366"/>
      <c r="L539" s="366"/>
    </row>
    <row r="540">
      <c r="G540" s="366"/>
      <c r="H540" s="366"/>
      <c r="J540" s="366"/>
      <c r="L540" s="366"/>
    </row>
    <row r="541">
      <c r="G541" s="366"/>
      <c r="H541" s="366"/>
      <c r="J541" s="366"/>
      <c r="L541" s="366"/>
    </row>
    <row r="542">
      <c r="G542" s="366"/>
      <c r="H542" s="366"/>
      <c r="J542" s="366"/>
      <c r="L542" s="366"/>
    </row>
    <row r="543">
      <c r="G543" s="366"/>
      <c r="H543" s="366"/>
      <c r="J543" s="366"/>
      <c r="L543" s="366"/>
    </row>
    <row r="544">
      <c r="G544" s="366"/>
      <c r="H544" s="366"/>
      <c r="J544" s="366"/>
      <c r="L544" s="366"/>
    </row>
    <row r="545">
      <c r="G545" s="366"/>
      <c r="H545" s="366"/>
      <c r="J545" s="366"/>
      <c r="L545" s="366"/>
    </row>
    <row r="546">
      <c r="G546" s="366"/>
      <c r="H546" s="366"/>
      <c r="J546" s="366"/>
      <c r="L546" s="366"/>
    </row>
    <row r="547">
      <c r="G547" s="366"/>
      <c r="H547" s="366"/>
      <c r="J547" s="366"/>
      <c r="L547" s="366"/>
    </row>
    <row r="548">
      <c r="G548" s="366"/>
      <c r="H548" s="366"/>
      <c r="J548" s="366"/>
      <c r="L548" s="366"/>
    </row>
    <row r="549">
      <c r="G549" s="366"/>
      <c r="H549" s="366"/>
      <c r="J549" s="366"/>
      <c r="L549" s="366"/>
    </row>
    <row r="550">
      <c r="G550" s="366"/>
      <c r="H550" s="366"/>
      <c r="J550" s="366"/>
      <c r="L550" s="366"/>
    </row>
    <row r="551">
      <c r="G551" s="366"/>
      <c r="H551" s="366"/>
      <c r="J551" s="366"/>
      <c r="L551" s="366"/>
    </row>
    <row r="552">
      <c r="G552" s="366"/>
      <c r="H552" s="366"/>
      <c r="J552" s="366"/>
      <c r="L552" s="366"/>
    </row>
    <row r="553">
      <c r="G553" s="366"/>
      <c r="H553" s="366"/>
      <c r="J553" s="366"/>
      <c r="L553" s="366"/>
    </row>
    <row r="554">
      <c r="G554" s="366"/>
      <c r="H554" s="366"/>
      <c r="J554" s="366"/>
      <c r="L554" s="366"/>
    </row>
    <row r="555">
      <c r="G555" s="366"/>
      <c r="H555" s="366"/>
      <c r="J555" s="366"/>
      <c r="L555" s="366"/>
    </row>
    <row r="556">
      <c r="G556" s="366"/>
      <c r="H556" s="366"/>
      <c r="J556" s="366"/>
      <c r="L556" s="366"/>
    </row>
    <row r="557">
      <c r="G557" s="366"/>
      <c r="H557" s="366"/>
      <c r="J557" s="366"/>
      <c r="L557" s="366"/>
    </row>
    <row r="558">
      <c r="G558" s="366"/>
      <c r="H558" s="366"/>
      <c r="J558" s="366"/>
      <c r="L558" s="366"/>
    </row>
    <row r="559">
      <c r="G559" s="366"/>
      <c r="H559" s="366"/>
      <c r="J559" s="366"/>
      <c r="L559" s="366"/>
    </row>
    <row r="560">
      <c r="G560" s="366"/>
      <c r="H560" s="366"/>
      <c r="J560" s="366"/>
      <c r="L560" s="366"/>
    </row>
    <row r="561">
      <c r="G561" s="366"/>
      <c r="H561" s="366"/>
      <c r="J561" s="366"/>
      <c r="L561" s="366"/>
    </row>
    <row r="562">
      <c r="G562" s="366"/>
      <c r="H562" s="366"/>
      <c r="J562" s="366"/>
      <c r="L562" s="366"/>
    </row>
    <row r="563">
      <c r="G563" s="366"/>
      <c r="H563" s="366"/>
      <c r="J563" s="366"/>
      <c r="L563" s="366"/>
    </row>
    <row r="564">
      <c r="G564" s="366"/>
      <c r="H564" s="366"/>
      <c r="J564" s="366"/>
      <c r="L564" s="366"/>
    </row>
    <row r="565">
      <c r="G565" s="366"/>
      <c r="H565" s="366"/>
      <c r="J565" s="366"/>
      <c r="L565" s="366"/>
    </row>
    <row r="566">
      <c r="G566" s="366"/>
      <c r="H566" s="366"/>
      <c r="J566" s="366"/>
      <c r="L566" s="366"/>
    </row>
    <row r="567">
      <c r="G567" s="366"/>
      <c r="H567" s="366"/>
      <c r="J567" s="366"/>
      <c r="L567" s="366"/>
    </row>
    <row r="568">
      <c r="G568" s="366"/>
      <c r="H568" s="366"/>
      <c r="J568" s="366"/>
      <c r="L568" s="366"/>
    </row>
    <row r="569">
      <c r="G569" s="366"/>
      <c r="H569" s="366"/>
      <c r="J569" s="366"/>
      <c r="L569" s="366"/>
    </row>
    <row r="570">
      <c r="G570" s="366"/>
      <c r="H570" s="366"/>
      <c r="J570" s="366"/>
      <c r="L570" s="366"/>
    </row>
    <row r="571">
      <c r="G571" s="366"/>
      <c r="H571" s="366"/>
      <c r="J571" s="366"/>
      <c r="L571" s="366"/>
    </row>
    <row r="572">
      <c r="G572" s="366"/>
      <c r="H572" s="366"/>
      <c r="J572" s="366"/>
      <c r="L572" s="366"/>
    </row>
    <row r="573">
      <c r="G573" s="366"/>
      <c r="H573" s="366"/>
      <c r="J573" s="366"/>
      <c r="L573" s="366"/>
    </row>
    <row r="574">
      <c r="G574" s="366"/>
      <c r="H574" s="366"/>
      <c r="J574" s="366"/>
      <c r="L574" s="366"/>
    </row>
    <row r="575">
      <c r="G575" s="366"/>
      <c r="H575" s="366"/>
      <c r="J575" s="366"/>
      <c r="L575" s="366"/>
    </row>
    <row r="576">
      <c r="G576" s="366"/>
      <c r="H576" s="366"/>
      <c r="J576" s="366"/>
      <c r="L576" s="366"/>
    </row>
    <row r="577">
      <c r="G577" s="366"/>
      <c r="H577" s="366"/>
      <c r="J577" s="366"/>
      <c r="L577" s="366"/>
    </row>
    <row r="578">
      <c r="G578" s="366"/>
      <c r="H578" s="366"/>
      <c r="J578" s="366"/>
      <c r="L578" s="366"/>
    </row>
    <row r="579">
      <c r="G579" s="366"/>
      <c r="H579" s="366"/>
      <c r="J579" s="366"/>
      <c r="L579" s="366"/>
    </row>
    <row r="580">
      <c r="G580" s="366"/>
      <c r="H580" s="366"/>
      <c r="J580" s="366"/>
      <c r="L580" s="366"/>
    </row>
    <row r="581">
      <c r="G581" s="366"/>
      <c r="H581" s="366"/>
      <c r="J581" s="366"/>
      <c r="L581" s="366"/>
    </row>
    <row r="582">
      <c r="G582" s="366"/>
      <c r="H582" s="366"/>
      <c r="J582" s="366"/>
      <c r="L582" s="366"/>
    </row>
    <row r="583">
      <c r="G583" s="366"/>
      <c r="H583" s="366"/>
      <c r="J583" s="366"/>
      <c r="L583" s="366"/>
    </row>
    <row r="584">
      <c r="G584" s="366"/>
      <c r="H584" s="366"/>
      <c r="J584" s="366"/>
      <c r="L584" s="366"/>
    </row>
    <row r="585">
      <c r="G585" s="366"/>
      <c r="H585" s="366"/>
      <c r="J585" s="366"/>
      <c r="L585" s="366"/>
    </row>
    <row r="586">
      <c r="G586" s="366"/>
      <c r="H586" s="366"/>
      <c r="J586" s="366"/>
      <c r="L586" s="366"/>
    </row>
    <row r="587">
      <c r="G587" s="366"/>
      <c r="H587" s="366"/>
      <c r="J587" s="366"/>
      <c r="L587" s="366"/>
    </row>
    <row r="588">
      <c r="G588" s="366"/>
      <c r="H588" s="366"/>
      <c r="J588" s="366"/>
      <c r="L588" s="366"/>
    </row>
    <row r="589">
      <c r="G589" s="366"/>
      <c r="H589" s="366"/>
      <c r="J589" s="366"/>
      <c r="L589" s="366"/>
    </row>
    <row r="590">
      <c r="G590" s="366"/>
      <c r="H590" s="366"/>
      <c r="J590" s="366"/>
      <c r="L590" s="366"/>
    </row>
    <row r="591">
      <c r="G591" s="366"/>
      <c r="H591" s="366"/>
      <c r="J591" s="366"/>
      <c r="L591" s="366"/>
    </row>
    <row r="592">
      <c r="G592" s="366"/>
      <c r="H592" s="366"/>
      <c r="J592" s="366"/>
      <c r="L592" s="366"/>
    </row>
    <row r="593">
      <c r="G593" s="366"/>
      <c r="H593" s="366"/>
      <c r="J593" s="366"/>
      <c r="L593" s="366"/>
    </row>
    <row r="594">
      <c r="G594" s="366"/>
      <c r="H594" s="366"/>
      <c r="J594" s="366"/>
      <c r="L594" s="366"/>
    </row>
    <row r="595">
      <c r="G595" s="366"/>
      <c r="H595" s="366"/>
      <c r="J595" s="366"/>
      <c r="L595" s="366"/>
    </row>
    <row r="596">
      <c r="G596" s="366"/>
      <c r="H596" s="366"/>
      <c r="J596" s="366"/>
      <c r="L596" s="366"/>
    </row>
    <row r="597">
      <c r="G597" s="366"/>
      <c r="H597" s="366"/>
      <c r="J597" s="366"/>
      <c r="L597" s="366"/>
    </row>
    <row r="598">
      <c r="G598" s="366"/>
      <c r="H598" s="366"/>
      <c r="J598" s="366"/>
      <c r="L598" s="366"/>
    </row>
    <row r="599">
      <c r="G599" s="366"/>
      <c r="H599" s="366"/>
      <c r="J599" s="366"/>
      <c r="L599" s="366"/>
    </row>
    <row r="600">
      <c r="G600" s="366"/>
      <c r="H600" s="366"/>
      <c r="J600" s="366"/>
      <c r="L600" s="366"/>
    </row>
    <row r="601">
      <c r="G601" s="366"/>
      <c r="H601" s="366"/>
      <c r="J601" s="366"/>
      <c r="L601" s="366"/>
    </row>
    <row r="602">
      <c r="G602" s="366"/>
      <c r="H602" s="366"/>
      <c r="J602" s="366"/>
      <c r="L602" s="366"/>
    </row>
    <row r="603">
      <c r="G603" s="366"/>
      <c r="H603" s="366"/>
      <c r="J603" s="366"/>
      <c r="L603" s="366"/>
    </row>
    <row r="604">
      <c r="G604" s="366"/>
      <c r="H604" s="366"/>
      <c r="J604" s="366"/>
      <c r="L604" s="366"/>
    </row>
    <row r="605">
      <c r="G605" s="366"/>
      <c r="H605" s="366"/>
      <c r="J605" s="366"/>
      <c r="L605" s="366"/>
    </row>
    <row r="606">
      <c r="G606" s="366"/>
      <c r="H606" s="366"/>
      <c r="J606" s="366"/>
      <c r="L606" s="366"/>
    </row>
    <row r="607">
      <c r="G607" s="366"/>
      <c r="H607" s="366"/>
      <c r="J607" s="366"/>
      <c r="L607" s="366"/>
    </row>
    <row r="608">
      <c r="G608" s="366"/>
      <c r="H608" s="366"/>
      <c r="J608" s="366"/>
      <c r="L608" s="366"/>
    </row>
    <row r="609">
      <c r="G609" s="366"/>
      <c r="H609" s="366"/>
      <c r="J609" s="366"/>
      <c r="L609" s="366"/>
    </row>
    <row r="610">
      <c r="G610" s="366"/>
      <c r="H610" s="366"/>
      <c r="J610" s="366"/>
      <c r="L610" s="366"/>
    </row>
    <row r="611">
      <c r="G611" s="366"/>
      <c r="H611" s="366"/>
      <c r="J611" s="366"/>
      <c r="L611" s="366"/>
    </row>
    <row r="612">
      <c r="G612" s="366"/>
      <c r="H612" s="366"/>
      <c r="J612" s="366"/>
      <c r="L612" s="366"/>
    </row>
    <row r="613">
      <c r="G613" s="366"/>
      <c r="H613" s="366"/>
      <c r="J613" s="366"/>
      <c r="L613" s="366"/>
    </row>
    <row r="614">
      <c r="G614" s="366"/>
      <c r="H614" s="366"/>
      <c r="J614" s="366"/>
      <c r="L614" s="366"/>
    </row>
    <row r="615">
      <c r="G615" s="366"/>
      <c r="H615" s="366"/>
      <c r="J615" s="366"/>
      <c r="L615" s="366"/>
    </row>
    <row r="616">
      <c r="G616" s="366"/>
      <c r="H616" s="366"/>
      <c r="J616" s="366"/>
      <c r="L616" s="366"/>
    </row>
    <row r="617">
      <c r="G617" s="366"/>
      <c r="H617" s="366"/>
      <c r="J617" s="366"/>
      <c r="L617" s="366"/>
    </row>
    <row r="618">
      <c r="G618" s="366"/>
      <c r="H618" s="366"/>
      <c r="J618" s="366"/>
      <c r="L618" s="366"/>
    </row>
    <row r="619">
      <c r="G619" s="366"/>
      <c r="H619" s="366"/>
      <c r="J619" s="366"/>
      <c r="L619" s="366"/>
    </row>
    <row r="620">
      <c r="G620" s="366"/>
      <c r="H620" s="366"/>
      <c r="J620" s="366"/>
      <c r="L620" s="366"/>
    </row>
    <row r="621">
      <c r="G621" s="366"/>
      <c r="H621" s="366"/>
      <c r="J621" s="366"/>
      <c r="L621" s="366"/>
    </row>
    <row r="622">
      <c r="G622" s="366"/>
      <c r="H622" s="366"/>
      <c r="J622" s="366"/>
      <c r="L622" s="366"/>
    </row>
    <row r="623">
      <c r="G623" s="366"/>
      <c r="H623" s="366"/>
      <c r="J623" s="366"/>
      <c r="L623" s="366"/>
    </row>
    <row r="624">
      <c r="G624" s="366"/>
      <c r="H624" s="366"/>
      <c r="J624" s="366"/>
      <c r="L624" s="366"/>
    </row>
    <row r="625">
      <c r="G625" s="366"/>
      <c r="H625" s="366"/>
      <c r="J625" s="366"/>
      <c r="L625" s="366"/>
    </row>
    <row r="626">
      <c r="G626" s="366"/>
      <c r="H626" s="366"/>
      <c r="J626" s="366"/>
      <c r="L626" s="366"/>
    </row>
    <row r="627">
      <c r="G627" s="366"/>
      <c r="H627" s="366"/>
      <c r="J627" s="366"/>
      <c r="L627" s="366"/>
    </row>
    <row r="628">
      <c r="G628" s="366"/>
      <c r="H628" s="366"/>
      <c r="J628" s="366"/>
      <c r="L628" s="366"/>
    </row>
    <row r="629">
      <c r="G629" s="366"/>
      <c r="H629" s="366"/>
      <c r="J629" s="366"/>
      <c r="L629" s="366"/>
    </row>
    <row r="630">
      <c r="G630" s="366"/>
      <c r="H630" s="366"/>
      <c r="J630" s="366"/>
      <c r="L630" s="366"/>
    </row>
    <row r="631">
      <c r="G631" s="366"/>
      <c r="H631" s="366"/>
      <c r="J631" s="366"/>
      <c r="L631" s="366"/>
    </row>
    <row r="632">
      <c r="G632" s="366"/>
      <c r="H632" s="366"/>
      <c r="J632" s="366"/>
      <c r="L632" s="366"/>
    </row>
    <row r="633">
      <c r="G633" s="366"/>
      <c r="H633" s="366"/>
      <c r="J633" s="366"/>
      <c r="L633" s="366"/>
    </row>
    <row r="634">
      <c r="G634" s="366"/>
      <c r="H634" s="366"/>
      <c r="J634" s="366"/>
      <c r="L634" s="366"/>
    </row>
    <row r="635">
      <c r="G635" s="366"/>
      <c r="H635" s="366"/>
      <c r="J635" s="366"/>
      <c r="L635" s="366"/>
    </row>
    <row r="636">
      <c r="G636" s="366"/>
      <c r="H636" s="366"/>
      <c r="J636" s="366"/>
      <c r="L636" s="366"/>
    </row>
    <row r="637">
      <c r="G637" s="366"/>
      <c r="H637" s="366"/>
      <c r="J637" s="366"/>
      <c r="L637" s="366"/>
    </row>
    <row r="638">
      <c r="G638" s="366"/>
      <c r="H638" s="366"/>
      <c r="J638" s="366"/>
      <c r="L638" s="366"/>
    </row>
    <row r="639">
      <c r="G639" s="366"/>
      <c r="H639" s="366"/>
      <c r="J639" s="366"/>
      <c r="L639" s="366"/>
    </row>
    <row r="640">
      <c r="G640" s="366"/>
      <c r="H640" s="366"/>
      <c r="J640" s="366"/>
      <c r="L640" s="366"/>
    </row>
    <row r="641">
      <c r="G641" s="366"/>
      <c r="H641" s="366"/>
      <c r="J641" s="366"/>
      <c r="L641" s="366"/>
    </row>
    <row r="642">
      <c r="G642" s="366"/>
      <c r="H642" s="366"/>
      <c r="J642" s="366"/>
      <c r="L642" s="366"/>
    </row>
    <row r="643">
      <c r="G643" s="366"/>
      <c r="H643" s="366"/>
      <c r="J643" s="366"/>
      <c r="L643" s="366"/>
    </row>
    <row r="644">
      <c r="G644" s="366"/>
      <c r="H644" s="366"/>
      <c r="J644" s="366"/>
      <c r="L644" s="366"/>
    </row>
    <row r="645">
      <c r="G645" s="366"/>
      <c r="H645" s="366"/>
      <c r="J645" s="366"/>
      <c r="L645" s="366"/>
    </row>
    <row r="646">
      <c r="G646" s="366"/>
      <c r="H646" s="366"/>
      <c r="J646" s="366"/>
      <c r="L646" s="366"/>
    </row>
    <row r="647">
      <c r="G647" s="366"/>
      <c r="H647" s="366"/>
      <c r="J647" s="366"/>
      <c r="L647" s="366"/>
    </row>
    <row r="648">
      <c r="G648" s="366"/>
      <c r="H648" s="366"/>
      <c r="J648" s="366"/>
      <c r="L648" s="366"/>
    </row>
    <row r="649">
      <c r="G649" s="366"/>
      <c r="H649" s="366"/>
      <c r="J649" s="366"/>
      <c r="L649" s="366"/>
    </row>
    <row r="650">
      <c r="G650" s="366"/>
      <c r="H650" s="366"/>
      <c r="J650" s="366"/>
      <c r="L650" s="366"/>
    </row>
    <row r="651">
      <c r="G651" s="366"/>
      <c r="H651" s="366"/>
      <c r="J651" s="366"/>
      <c r="L651" s="366"/>
    </row>
    <row r="652">
      <c r="G652" s="366"/>
      <c r="H652" s="366"/>
      <c r="J652" s="366"/>
      <c r="L652" s="366"/>
    </row>
    <row r="653">
      <c r="G653" s="366"/>
      <c r="H653" s="366"/>
      <c r="J653" s="366"/>
      <c r="L653" s="366"/>
    </row>
    <row r="654">
      <c r="G654" s="366"/>
      <c r="H654" s="366"/>
      <c r="J654" s="366"/>
      <c r="L654" s="366"/>
    </row>
    <row r="655">
      <c r="G655" s="366"/>
      <c r="H655" s="366"/>
      <c r="J655" s="366"/>
      <c r="L655" s="366"/>
    </row>
    <row r="656">
      <c r="G656" s="366"/>
      <c r="H656" s="366"/>
      <c r="J656" s="366"/>
      <c r="L656" s="366"/>
    </row>
    <row r="657">
      <c r="G657" s="366"/>
      <c r="H657" s="366"/>
      <c r="J657" s="366"/>
      <c r="L657" s="366"/>
    </row>
    <row r="658">
      <c r="G658" s="366"/>
      <c r="H658" s="366"/>
      <c r="J658" s="366"/>
      <c r="L658" s="366"/>
    </row>
    <row r="659">
      <c r="G659" s="366"/>
      <c r="H659" s="366"/>
      <c r="J659" s="366"/>
      <c r="L659" s="366"/>
    </row>
    <row r="660">
      <c r="G660" s="366"/>
      <c r="H660" s="366"/>
      <c r="J660" s="366"/>
      <c r="L660" s="366"/>
    </row>
    <row r="661">
      <c r="G661" s="366"/>
      <c r="H661" s="366"/>
      <c r="J661" s="366"/>
      <c r="L661" s="366"/>
    </row>
    <row r="662">
      <c r="G662" s="366"/>
      <c r="H662" s="366"/>
      <c r="J662" s="366"/>
      <c r="L662" s="366"/>
    </row>
    <row r="663">
      <c r="G663" s="366"/>
      <c r="H663" s="366"/>
      <c r="J663" s="366"/>
      <c r="L663" s="366"/>
    </row>
    <row r="664">
      <c r="G664" s="366"/>
      <c r="H664" s="366"/>
      <c r="J664" s="366"/>
      <c r="L664" s="366"/>
    </row>
    <row r="665">
      <c r="G665" s="366"/>
      <c r="H665" s="366"/>
      <c r="J665" s="366"/>
      <c r="L665" s="366"/>
    </row>
    <row r="666">
      <c r="G666" s="366"/>
      <c r="H666" s="366"/>
      <c r="J666" s="366"/>
      <c r="L666" s="366"/>
    </row>
    <row r="667">
      <c r="G667" s="366"/>
      <c r="H667" s="366"/>
      <c r="J667" s="366"/>
      <c r="L667" s="366"/>
    </row>
    <row r="668">
      <c r="G668" s="366"/>
      <c r="H668" s="366"/>
      <c r="J668" s="366"/>
      <c r="L668" s="366"/>
    </row>
    <row r="669">
      <c r="G669" s="366"/>
      <c r="H669" s="366"/>
      <c r="J669" s="366"/>
      <c r="L669" s="366"/>
    </row>
    <row r="670">
      <c r="G670" s="366"/>
      <c r="H670" s="366"/>
      <c r="J670" s="366"/>
      <c r="L670" s="366"/>
    </row>
    <row r="671">
      <c r="G671" s="366"/>
      <c r="H671" s="366"/>
      <c r="J671" s="366"/>
      <c r="L671" s="366"/>
    </row>
    <row r="672">
      <c r="G672" s="366"/>
      <c r="H672" s="366"/>
      <c r="J672" s="366"/>
      <c r="L672" s="366"/>
    </row>
    <row r="673">
      <c r="G673" s="366"/>
      <c r="H673" s="366"/>
      <c r="J673" s="366"/>
      <c r="L673" s="366"/>
    </row>
    <row r="674">
      <c r="G674" s="366"/>
      <c r="H674" s="366"/>
      <c r="J674" s="366"/>
      <c r="L674" s="366"/>
    </row>
    <row r="675">
      <c r="G675" s="366"/>
      <c r="H675" s="366"/>
      <c r="J675" s="366"/>
      <c r="L675" s="366"/>
    </row>
    <row r="676">
      <c r="G676" s="366"/>
      <c r="H676" s="366"/>
      <c r="J676" s="366"/>
      <c r="L676" s="366"/>
    </row>
    <row r="677">
      <c r="G677" s="366"/>
      <c r="H677" s="366"/>
      <c r="J677" s="366"/>
      <c r="L677" s="366"/>
    </row>
    <row r="678">
      <c r="G678" s="366"/>
      <c r="H678" s="366"/>
      <c r="J678" s="366"/>
      <c r="L678" s="366"/>
    </row>
    <row r="679">
      <c r="G679" s="366"/>
      <c r="H679" s="366"/>
      <c r="J679" s="366"/>
      <c r="L679" s="366"/>
    </row>
    <row r="680">
      <c r="G680" s="366"/>
      <c r="H680" s="366"/>
      <c r="J680" s="366"/>
      <c r="L680" s="366"/>
    </row>
    <row r="681">
      <c r="G681" s="366"/>
      <c r="H681" s="366"/>
      <c r="J681" s="366"/>
      <c r="L681" s="366"/>
    </row>
    <row r="682">
      <c r="G682" s="366"/>
      <c r="H682" s="366"/>
      <c r="J682" s="366"/>
      <c r="L682" s="366"/>
    </row>
    <row r="683">
      <c r="G683" s="366"/>
      <c r="H683" s="366"/>
      <c r="J683" s="366"/>
      <c r="L683" s="366"/>
    </row>
    <row r="684">
      <c r="G684" s="366"/>
      <c r="H684" s="366"/>
      <c r="J684" s="366"/>
      <c r="L684" s="366"/>
    </row>
    <row r="685">
      <c r="G685" s="366"/>
      <c r="H685" s="366"/>
      <c r="J685" s="366"/>
      <c r="L685" s="366"/>
    </row>
    <row r="686">
      <c r="G686" s="366"/>
      <c r="H686" s="366"/>
      <c r="J686" s="366"/>
      <c r="L686" s="366"/>
    </row>
    <row r="687">
      <c r="G687" s="366"/>
      <c r="H687" s="366"/>
      <c r="J687" s="366"/>
      <c r="L687" s="366"/>
    </row>
    <row r="688">
      <c r="G688" s="366"/>
      <c r="H688" s="366"/>
      <c r="J688" s="366"/>
      <c r="L688" s="366"/>
    </row>
    <row r="689">
      <c r="G689" s="366"/>
      <c r="H689" s="366"/>
      <c r="J689" s="366"/>
      <c r="L689" s="366"/>
    </row>
    <row r="690">
      <c r="G690" s="366"/>
      <c r="H690" s="366"/>
      <c r="J690" s="366"/>
      <c r="L690" s="366"/>
    </row>
    <row r="691">
      <c r="G691" s="366"/>
      <c r="H691" s="366"/>
      <c r="J691" s="366"/>
      <c r="L691" s="366"/>
    </row>
    <row r="692">
      <c r="G692" s="366"/>
      <c r="H692" s="366"/>
      <c r="J692" s="366"/>
      <c r="L692" s="366"/>
    </row>
    <row r="693">
      <c r="G693" s="366"/>
      <c r="H693" s="366"/>
      <c r="J693" s="366"/>
      <c r="L693" s="366"/>
    </row>
    <row r="694">
      <c r="G694" s="366"/>
      <c r="H694" s="366"/>
      <c r="J694" s="366"/>
      <c r="L694" s="366"/>
    </row>
    <row r="695">
      <c r="G695" s="366"/>
      <c r="H695" s="366"/>
      <c r="J695" s="366"/>
      <c r="L695" s="366"/>
    </row>
    <row r="696">
      <c r="G696" s="366"/>
      <c r="H696" s="366"/>
      <c r="J696" s="366"/>
      <c r="L696" s="366"/>
    </row>
    <row r="697">
      <c r="G697" s="366"/>
      <c r="H697" s="366"/>
      <c r="J697" s="366"/>
      <c r="L697" s="366"/>
    </row>
    <row r="698">
      <c r="G698" s="366"/>
      <c r="H698" s="366"/>
      <c r="J698" s="366"/>
      <c r="L698" s="366"/>
    </row>
    <row r="699">
      <c r="G699" s="366"/>
      <c r="H699" s="366"/>
      <c r="J699" s="366"/>
      <c r="L699" s="366"/>
    </row>
    <row r="700">
      <c r="G700" s="366"/>
      <c r="H700" s="366"/>
      <c r="J700" s="366"/>
      <c r="L700" s="366"/>
    </row>
    <row r="701">
      <c r="G701" s="366"/>
      <c r="H701" s="366"/>
      <c r="J701" s="366"/>
      <c r="L701" s="366"/>
    </row>
    <row r="702">
      <c r="G702" s="366"/>
      <c r="H702" s="366"/>
      <c r="J702" s="366"/>
      <c r="L702" s="366"/>
    </row>
    <row r="703">
      <c r="G703" s="366"/>
      <c r="H703" s="366"/>
      <c r="J703" s="366"/>
      <c r="L703" s="366"/>
    </row>
    <row r="704">
      <c r="G704" s="366"/>
      <c r="H704" s="366"/>
      <c r="J704" s="366"/>
      <c r="L704" s="366"/>
    </row>
    <row r="705">
      <c r="G705" s="366"/>
      <c r="H705" s="366"/>
      <c r="J705" s="366"/>
      <c r="L705" s="366"/>
    </row>
    <row r="706">
      <c r="G706" s="366"/>
      <c r="H706" s="366"/>
      <c r="J706" s="366"/>
      <c r="L706" s="366"/>
    </row>
    <row r="707">
      <c r="G707" s="366"/>
      <c r="H707" s="366"/>
      <c r="J707" s="366"/>
      <c r="L707" s="366"/>
    </row>
    <row r="708">
      <c r="G708" s="366"/>
      <c r="H708" s="366"/>
      <c r="J708" s="366"/>
      <c r="L708" s="366"/>
    </row>
    <row r="709">
      <c r="G709" s="366"/>
      <c r="H709" s="366"/>
      <c r="J709" s="366"/>
      <c r="L709" s="366"/>
    </row>
    <row r="710">
      <c r="G710" s="366"/>
      <c r="H710" s="366"/>
      <c r="J710" s="366"/>
      <c r="L710" s="366"/>
    </row>
    <row r="711">
      <c r="G711" s="366"/>
      <c r="H711" s="366"/>
      <c r="J711" s="366"/>
      <c r="L711" s="366"/>
    </row>
    <row r="712">
      <c r="G712" s="366"/>
      <c r="H712" s="366"/>
      <c r="J712" s="366"/>
      <c r="L712" s="366"/>
    </row>
    <row r="713">
      <c r="G713" s="366"/>
      <c r="H713" s="366"/>
      <c r="J713" s="366"/>
      <c r="L713" s="366"/>
    </row>
    <row r="714">
      <c r="G714" s="366"/>
      <c r="H714" s="366"/>
      <c r="J714" s="366"/>
      <c r="L714" s="366"/>
    </row>
    <row r="715">
      <c r="G715" s="366"/>
      <c r="H715" s="366"/>
      <c r="J715" s="366"/>
      <c r="L715" s="366"/>
    </row>
    <row r="716">
      <c r="G716" s="366"/>
      <c r="H716" s="366"/>
      <c r="J716" s="366"/>
      <c r="L716" s="366"/>
    </row>
    <row r="717">
      <c r="G717" s="366"/>
      <c r="H717" s="366"/>
      <c r="J717" s="366"/>
      <c r="L717" s="366"/>
    </row>
    <row r="718">
      <c r="G718" s="366"/>
      <c r="H718" s="366"/>
      <c r="J718" s="366"/>
      <c r="L718" s="366"/>
    </row>
    <row r="719">
      <c r="G719" s="366"/>
      <c r="H719" s="366"/>
      <c r="J719" s="366"/>
      <c r="L719" s="366"/>
    </row>
    <row r="720">
      <c r="G720" s="366"/>
      <c r="H720" s="366"/>
      <c r="J720" s="366"/>
      <c r="L720" s="366"/>
    </row>
    <row r="721">
      <c r="G721" s="366"/>
      <c r="H721" s="366"/>
      <c r="J721" s="366"/>
      <c r="L721" s="366"/>
    </row>
    <row r="722">
      <c r="G722" s="366"/>
      <c r="H722" s="366"/>
      <c r="J722" s="366"/>
      <c r="L722" s="366"/>
    </row>
    <row r="723">
      <c r="G723" s="366"/>
      <c r="H723" s="366"/>
      <c r="J723" s="366"/>
      <c r="L723" s="366"/>
    </row>
    <row r="724">
      <c r="G724" s="366"/>
      <c r="H724" s="366"/>
      <c r="J724" s="366"/>
      <c r="L724" s="366"/>
    </row>
    <row r="725">
      <c r="G725" s="366"/>
      <c r="H725" s="366"/>
      <c r="J725" s="366"/>
      <c r="L725" s="366"/>
    </row>
    <row r="726">
      <c r="G726" s="366"/>
      <c r="H726" s="366"/>
      <c r="J726" s="366"/>
      <c r="L726" s="366"/>
    </row>
    <row r="727">
      <c r="G727" s="366"/>
      <c r="H727" s="366"/>
      <c r="J727" s="366"/>
      <c r="L727" s="366"/>
    </row>
    <row r="728">
      <c r="G728" s="366"/>
      <c r="H728" s="366"/>
      <c r="J728" s="366"/>
      <c r="L728" s="366"/>
    </row>
    <row r="729">
      <c r="G729" s="366"/>
      <c r="H729" s="366"/>
      <c r="J729" s="366"/>
      <c r="L729" s="366"/>
    </row>
    <row r="730">
      <c r="G730" s="366"/>
      <c r="H730" s="366"/>
      <c r="J730" s="366"/>
      <c r="L730" s="366"/>
    </row>
    <row r="731">
      <c r="G731" s="366"/>
      <c r="H731" s="366"/>
      <c r="J731" s="366"/>
      <c r="L731" s="366"/>
    </row>
    <row r="732">
      <c r="G732" s="366"/>
      <c r="H732" s="366"/>
      <c r="J732" s="366"/>
      <c r="L732" s="366"/>
    </row>
    <row r="733">
      <c r="G733" s="366"/>
      <c r="H733" s="366"/>
      <c r="J733" s="366"/>
      <c r="L733" s="366"/>
    </row>
    <row r="734">
      <c r="G734" s="366"/>
      <c r="H734" s="366"/>
      <c r="J734" s="366"/>
      <c r="L734" s="366"/>
    </row>
    <row r="735">
      <c r="G735" s="366"/>
      <c r="H735" s="366"/>
      <c r="J735" s="366"/>
      <c r="L735" s="366"/>
    </row>
    <row r="736">
      <c r="G736" s="366"/>
      <c r="H736" s="366"/>
      <c r="J736" s="366"/>
      <c r="L736" s="366"/>
    </row>
    <row r="737">
      <c r="G737" s="366"/>
      <c r="H737" s="366"/>
      <c r="J737" s="366"/>
      <c r="L737" s="366"/>
    </row>
    <row r="738">
      <c r="G738" s="366"/>
      <c r="H738" s="366"/>
      <c r="J738" s="366"/>
      <c r="L738" s="366"/>
    </row>
    <row r="739">
      <c r="G739" s="366"/>
      <c r="H739" s="366"/>
      <c r="J739" s="366"/>
      <c r="L739" s="366"/>
    </row>
    <row r="740">
      <c r="G740" s="366"/>
      <c r="H740" s="366"/>
      <c r="J740" s="366"/>
      <c r="L740" s="366"/>
    </row>
    <row r="741">
      <c r="G741" s="366"/>
      <c r="H741" s="366"/>
      <c r="J741" s="366"/>
      <c r="L741" s="366"/>
    </row>
    <row r="742">
      <c r="G742" s="366"/>
      <c r="H742" s="366"/>
      <c r="J742" s="366"/>
      <c r="L742" s="366"/>
    </row>
    <row r="743">
      <c r="G743" s="366"/>
      <c r="H743" s="366"/>
      <c r="J743" s="366"/>
      <c r="L743" s="366"/>
    </row>
    <row r="744">
      <c r="G744" s="366"/>
      <c r="H744" s="366"/>
      <c r="J744" s="366"/>
      <c r="L744" s="366"/>
    </row>
    <row r="745">
      <c r="G745" s="366"/>
      <c r="H745" s="366"/>
      <c r="J745" s="366"/>
      <c r="L745" s="366"/>
    </row>
    <row r="746">
      <c r="G746" s="366"/>
      <c r="H746" s="366"/>
      <c r="J746" s="366"/>
      <c r="L746" s="366"/>
    </row>
    <row r="747">
      <c r="G747" s="366"/>
      <c r="H747" s="366"/>
      <c r="J747" s="366"/>
      <c r="L747" s="366"/>
    </row>
    <row r="748">
      <c r="G748" s="366"/>
      <c r="H748" s="366"/>
      <c r="J748" s="366"/>
      <c r="L748" s="366"/>
    </row>
    <row r="749">
      <c r="G749" s="366"/>
      <c r="H749" s="366"/>
      <c r="J749" s="366"/>
      <c r="L749" s="366"/>
    </row>
    <row r="750">
      <c r="G750" s="366"/>
      <c r="H750" s="366"/>
      <c r="J750" s="366"/>
      <c r="L750" s="366"/>
    </row>
    <row r="751">
      <c r="G751" s="366"/>
      <c r="H751" s="366"/>
      <c r="J751" s="366"/>
      <c r="L751" s="366"/>
    </row>
    <row r="752">
      <c r="G752" s="366"/>
      <c r="H752" s="366"/>
      <c r="J752" s="366"/>
      <c r="L752" s="366"/>
    </row>
    <row r="753">
      <c r="G753" s="366"/>
      <c r="H753" s="366"/>
      <c r="J753" s="366"/>
      <c r="L753" s="366"/>
    </row>
    <row r="754">
      <c r="G754" s="366"/>
      <c r="H754" s="366"/>
      <c r="J754" s="366"/>
      <c r="L754" s="366"/>
    </row>
    <row r="755">
      <c r="G755" s="366"/>
      <c r="H755" s="366"/>
      <c r="J755" s="366"/>
      <c r="L755" s="366"/>
    </row>
    <row r="756">
      <c r="G756" s="366"/>
      <c r="H756" s="366"/>
      <c r="J756" s="366"/>
      <c r="L756" s="366"/>
    </row>
    <row r="757">
      <c r="G757" s="366"/>
      <c r="H757" s="366"/>
      <c r="J757" s="366"/>
      <c r="L757" s="366"/>
    </row>
    <row r="758">
      <c r="G758" s="366"/>
      <c r="H758" s="366"/>
      <c r="J758" s="366"/>
      <c r="L758" s="366"/>
    </row>
    <row r="759">
      <c r="G759" s="366"/>
      <c r="H759" s="366"/>
      <c r="J759" s="366"/>
      <c r="L759" s="366"/>
    </row>
    <row r="760">
      <c r="G760" s="366"/>
      <c r="H760" s="366"/>
      <c r="J760" s="366"/>
      <c r="L760" s="366"/>
    </row>
    <row r="761">
      <c r="G761" s="366"/>
      <c r="H761" s="366"/>
      <c r="J761" s="366"/>
      <c r="L761" s="366"/>
    </row>
    <row r="762">
      <c r="G762" s="366"/>
      <c r="H762" s="366"/>
      <c r="J762" s="366"/>
      <c r="L762" s="366"/>
    </row>
    <row r="763">
      <c r="G763" s="366"/>
      <c r="H763" s="366"/>
      <c r="J763" s="366"/>
      <c r="L763" s="366"/>
    </row>
    <row r="764">
      <c r="G764" s="366"/>
      <c r="H764" s="366"/>
      <c r="J764" s="366"/>
      <c r="L764" s="366"/>
    </row>
    <row r="765">
      <c r="G765" s="366"/>
      <c r="H765" s="366"/>
      <c r="J765" s="366"/>
      <c r="L765" s="366"/>
    </row>
    <row r="766">
      <c r="G766" s="366"/>
      <c r="H766" s="366"/>
      <c r="J766" s="366"/>
      <c r="L766" s="366"/>
    </row>
    <row r="767">
      <c r="G767" s="366"/>
      <c r="H767" s="366"/>
      <c r="J767" s="366"/>
      <c r="L767" s="366"/>
    </row>
    <row r="768">
      <c r="G768" s="366"/>
      <c r="H768" s="366"/>
      <c r="J768" s="366"/>
      <c r="L768" s="366"/>
    </row>
    <row r="769">
      <c r="G769" s="366"/>
      <c r="H769" s="366"/>
      <c r="J769" s="366"/>
      <c r="L769" s="366"/>
    </row>
    <row r="770">
      <c r="G770" s="366"/>
      <c r="H770" s="366"/>
      <c r="J770" s="366"/>
      <c r="L770" s="366"/>
    </row>
    <row r="771">
      <c r="G771" s="366"/>
      <c r="H771" s="366"/>
      <c r="J771" s="366"/>
      <c r="L771" s="366"/>
    </row>
    <row r="772">
      <c r="G772" s="366"/>
      <c r="H772" s="366"/>
      <c r="J772" s="366"/>
      <c r="L772" s="366"/>
    </row>
    <row r="773">
      <c r="G773" s="366"/>
      <c r="H773" s="366"/>
      <c r="J773" s="366"/>
      <c r="L773" s="366"/>
    </row>
    <row r="774">
      <c r="G774" s="366"/>
      <c r="H774" s="366"/>
      <c r="J774" s="366"/>
      <c r="L774" s="366"/>
    </row>
    <row r="775">
      <c r="G775" s="366"/>
      <c r="H775" s="366"/>
      <c r="J775" s="366"/>
      <c r="L775" s="366"/>
    </row>
    <row r="776">
      <c r="G776" s="366"/>
      <c r="H776" s="366"/>
      <c r="J776" s="366"/>
      <c r="L776" s="366"/>
    </row>
    <row r="777">
      <c r="G777" s="366"/>
      <c r="H777" s="366"/>
      <c r="J777" s="366"/>
      <c r="L777" s="366"/>
    </row>
    <row r="778">
      <c r="G778" s="366"/>
      <c r="H778" s="366"/>
      <c r="J778" s="366"/>
      <c r="L778" s="366"/>
    </row>
    <row r="779">
      <c r="G779" s="366"/>
      <c r="H779" s="366"/>
      <c r="J779" s="366"/>
      <c r="L779" s="366"/>
    </row>
    <row r="780">
      <c r="G780" s="366"/>
      <c r="H780" s="366"/>
      <c r="J780" s="366"/>
      <c r="L780" s="366"/>
    </row>
    <row r="781">
      <c r="G781" s="366"/>
      <c r="H781" s="366"/>
      <c r="J781" s="366"/>
      <c r="L781" s="366"/>
    </row>
    <row r="782">
      <c r="G782" s="366"/>
      <c r="H782" s="366"/>
      <c r="J782" s="366"/>
      <c r="L782" s="366"/>
    </row>
    <row r="783">
      <c r="G783" s="366"/>
      <c r="H783" s="366"/>
      <c r="J783" s="366"/>
      <c r="L783" s="366"/>
    </row>
    <row r="784">
      <c r="G784" s="366"/>
      <c r="H784" s="366"/>
      <c r="J784" s="366"/>
      <c r="L784" s="366"/>
    </row>
    <row r="785">
      <c r="G785" s="366"/>
      <c r="H785" s="366"/>
      <c r="J785" s="366"/>
      <c r="L785" s="366"/>
    </row>
    <row r="786">
      <c r="G786" s="366"/>
      <c r="H786" s="366"/>
      <c r="J786" s="366"/>
      <c r="L786" s="366"/>
    </row>
    <row r="787">
      <c r="G787" s="366"/>
      <c r="H787" s="366"/>
      <c r="J787" s="366"/>
      <c r="L787" s="366"/>
    </row>
    <row r="788">
      <c r="G788" s="366"/>
      <c r="H788" s="366"/>
      <c r="J788" s="366"/>
      <c r="L788" s="366"/>
    </row>
    <row r="789">
      <c r="G789" s="366"/>
      <c r="H789" s="366"/>
      <c r="J789" s="366"/>
      <c r="L789" s="366"/>
    </row>
    <row r="790">
      <c r="G790" s="366"/>
      <c r="H790" s="366"/>
      <c r="J790" s="366"/>
      <c r="L790" s="366"/>
    </row>
    <row r="791">
      <c r="G791" s="366"/>
      <c r="H791" s="366"/>
      <c r="J791" s="366"/>
      <c r="L791" s="366"/>
    </row>
    <row r="792">
      <c r="G792" s="366"/>
      <c r="H792" s="366"/>
      <c r="J792" s="366"/>
      <c r="L792" s="366"/>
    </row>
    <row r="793">
      <c r="G793" s="366"/>
      <c r="H793" s="366"/>
      <c r="J793" s="366"/>
      <c r="L793" s="366"/>
    </row>
    <row r="794">
      <c r="G794" s="366"/>
      <c r="H794" s="366"/>
      <c r="J794" s="366"/>
      <c r="L794" s="366"/>
    </row>
    <row r="795">
      <c r="G795" s="366"/>
      <c r="H795" s="366"/>
      <c r="J795" s="366"/>
      <c r="L795" s="366"/>
    </row>
    <row r="796">
      <c r="G796" s="366"/>
      <c r="H796" s="366"/>
      <c r="J796" s="366"/>
      <c r="L796" s="366"/>
    </row>
    <row r="797">
      <c r="G797" s="366"/>
      <c r="H797" s="366"/>
      <c r="J797" s="366"/>
      <c r="L797" s="366"/>
    </row>
    <row r="798">
      <c r="G798" s="366"/>
      <c r="H798" s="366"/>
      <c r="J798" s="366"/>
      <c r="L798" s="366"/>
    </row>
    <row r="799">
      <c r="G799" s="366"/>
      <c r="H799" s="366"/>
      <c r="J799" s="366"/>
      <c r="L799" s="366"/>
    </row>
    <row r="800">
      <c r="G800" s="366"/>
      <c r="H800" s="366"/>
      <c r="J800" s="366"/>
      <c r="L800" s="366"/>
    </row>
    <row r="801">
      <c r="G801" s="366"/>
      <c r="H801" s="366"/>
      <c r="J801" s="366"/>
      <c r="L801" s="366"/>
    </row>
    <row r="802">
      <c r="G802" s="366"/>
      <c r="H802" s="366"/>
      <c r="J802" s="366"/>
      <c r="L802" s="366"/>
    </row>
    <row r="803">
      <c r="G803" s="366"/>
      <c r="H803" s="366"/>
      <c r="J803" s="366"/>
      <c r="L803" s="366"/>
    </row>
    <row r="804">
      <c r="G804" s="366"/>
      <c r="H804" s="366"/>
      <c r="J804" s="366"/>
      <c r="L804" s="366"/>
    </row>
    <row r="805">
      <c r="G805" s="366"/>
      <c r="H805" s="366"/>
      <c r="J805" s="366"/>
      <c r="L805" s="366"/>
    </row>
    <row r="806">
      <c r="G806" s="366"/>
      <c r="H806" s="366"/>
      <c r="J806" s="366"/>
      <c r="L806" s="366"/>
    </row>
    <row r="807">
      <c r="G807" s="366"/>
      <c r="H807" s="366"/>
      <c r="J807" s="366"/>
      <c r="L807" s="366"/>
    </row>
    <row r="808">
      <c r="G808" s="366"/>
      <c r="H808" s="366"/>
      <c r="J808" s="366"/>
      <c r="L808" s="366"/>
    </row>
    <row r="809">
      <c r="G809" s="366"/>
      <c r="H809" s="366"/>
      <c r="J809" s="366"/>
      <c r="L809" s="366"/>
    </row>
    <row r="810">
      <c r="G810" s="366"/>
      <c r="H810" s="366"/>
      <c r="J810" s="366"/>
      <c r="L810" s="366"/>
    </row>
    <row r="811">
      <c r="G811" s="366"/>
      <c r="H811" s="366"/>
      <c r="J811" s="366"/>
      <c r="L811" s="366"/>
    </row>
    <row r="812">
      <c r="G812" s="366"/>
      <c r="H812" s="366"/>
      <c r="J812" s="366"/>
      <c r="L812" s="366"/>
    </row>
    <row r="813">
      <c r="G813" s="366"/>
      <c r="H813" s="366"/>
      <c r="J813" s="366"/>
      <c r="L813" s="366"/>
    </row>
    <row r="814">
      <c r="G814" s="366"/>
      <c r="H814" s="366"/>
      <c r="J814" s="366"/>
      <c r="L814" s="366"/>
    </row>
    <row r="815">
      <c r="G815" s="366"/>
      <c r="H815" s="366"/>
      <c r="J815" s="366"/>
      <c r="L815" s="366"/>
    </row>
    <row r="816">
      <c r="G816" s="366"/>
      <c r="H816" s="366"/>
      <c r="J816" s="366"/>
      <c r="L816" s="366"/>
    </row>
    <row r="817">
      <c r="G817" s="366"/>
      <c r="H817" s="366"/>
      <c r="J817" s="366"/>
      <c r="L817" s="366"/>
    </row>
    <row r="818">
      <c r="G818" s="366"/>
      <c r="H818" s="366"/>
      <c r="J818" s="366"/>
      <c r="L818" s="366"/>
    </row>
    <row r="819">
      <c r="G819" s="366"/>
      <c r="H819" s="366"/>
      <c r="J819" s="366"/>
      <c r="L819" s="366"/>
    </row>
    <row r="820">
      <c r="G820" s="366"/>
      <c r="H820" s="366"/>
      <c r="J820" s="366"/>
      <c r="L820" s="366"/>
    </row>
    <row r="821">
      <c r="G821" s="366"/>
      <c r="H821" s="366"/>
      <c r="J821" s="366"/>
      <c r="L821" s="366"/>
    </row>
    <row r="822">
      <c r="G822" s="366"/>
      <c r="H822" s="366"/>
      <c r="J822" s="366"/>
      <c r="L822" s="366"/>
    </row>
    <row r="823">
      <c r="G823" s="366"/>
      <c r="H823" s="366"/>
      <c r="J823" s="366"/>
      <c r="L823" s="366"/>
    </row>
    <row r="824">
      <c r="G824" s="366"/>
      <c r="H824" s="366"/>
      <c r="J824" s="366"/>
      <c r="L824" s="366"/>
    </row>
    <row r="825">
      <c r="G825" s="366"/>
      <c r="H825" s="366"/>
      <c r="J825" s="366"/>
      <c r="L825" s="366"/>
    </row>
    <row r="826">
      <c r="G826" s="366"/>
      <c r="H826" s="366"/>
      <c r="J826" s="366"/>
      <c r="L826" s="366"/>
    </row>
    <row r="827">
      <c r="G827" s="366"/>
      <c r="H827" s="366"/>
      <c r="J827" s="366"/>
      <c r="L827" s="366"/>
    </row>
    <row r="828">
      <c r="G828" s="366"/>
      <c r="H828" s="366"/>
      <c r="J828" s="366"/>
      <c r="L828" s="366"/>
    </row>
    <row r="829">
      <c r="G829" s="366"/>
      <c r="H829" s="366"/>
      <c r="J829" s="366"/>
      <c r="L829" s="366"/>
    </row>
    <row r="830">
      <c r="G830" s="366"/>
      <c r="H830" s="366"/>
      <c r="J830" s="366"/>
      <c r="L830" s="366"/>
    </row>
    <row r="831">
      <c r="G831" s="366"/>
      <c r="H831" s="366"/>
      <c r="J831" s="366"/>
      <c r="L831" s="366"/>
    </row>
    <row r="832">
      <c r="G832" s="366"/>
      <c r="H832" s="366"/>
      <c r="J832" s="366"/>
      <c r="L832" s="366"/>
    </row>
    <row r="833">
      <c r="G833" s="366"/>
      <c r="H833" s="366"/>
      <c r="J833" s="366"/>
      <c r="L833" s="366"/>
    </row>
    <row r="834">
      <c r="G834" s="366"/>
      <c r="H834" s="366"/>
      <c r="J834" s="366"/>
      <c r="L834" s="366"/>
    </row>
    <row r="835">
      <c r="G835" s="366"/>
      <c r="H835" s="366"/>
      <c r="J835" s="366"/>
      <c r="L835" s="366"/>
    </row>
    <row r="836">
      <c r="G836" s="366"/>
      <c r="H836" s="366"/>
      <c r="J836" s="366"/>
      <c r="L836" s="366"/>
    </row>
    <row r="837">
      <c r="G837" s="366"/>
      <c r="H837" s="366"/>
      <c r="J837" s="366"/>
      <c r="L837" s="366"/>
    </row>
    <row r="838">
      <c r="G838" s="366"/>
      <c r="H838" s="366"/>
      <c r="J838" s="366"/>
      <c r="L838" s="366"/>
    </row>
    <row r="839">
      <c r="G839" s="366"/>
      <c r="H839" s="366"/>
      <c r="J839" s="366"/>
      <c r="L839" s="366"/>
    </row>
    <row r="840">
      <c r="G840" s="366"/>
      <c r="H840" s="366"/>
      <c r="J840" s="366"/>
      <c r="L840" s="366"/>
    </row>
    <row r="841">
      <c r="G841" s="366"/>
      <c r="H841" s="366"/>
      <c r="J841" s="366"/>
      <c r="L841" s="366"/>
    </row>
    <row r="842">
      <c r="G842" s="366"/>
      <c r="H842" s="366"/>
      <c r="J842" s="366"/>
      <c r="L842" s="366"/>
    </row>
    <row r="843">
      <c r="G843" s="366"/>
      <c r="H843" s="366"/>
      <c r="J843" s="366"/>
      <c r="L843" s="366"/>
    </row>
    <row r="844">
      <c r="G844" s="366"/>
      <c r="H844" s="366"/>
      <c r="J844" s="366"/>
      <c r="L844" s="366"/>
    </row>
    <row r="845">
      <c r="G845" s="366"/>
      <c r="H845" s="366"/>
      <c r="J845" s="366"/>
      <c r="L845" s="366"/>
    </row>
    <row r="846">
      <c r="G846" s="366"/>
      <c r="H846" s="366"/>
      <c r="J846" s="366"/>
      <c r="L846" s="366"/>
    </row>
    <row r="847">
      <c r="G847" s="366"/>
      <c r="H847" s="366"/>
      <c r="J847" s="366"/>
      <c r="L847" s="366"/>
    </row>
    <row r="848">
      <c r="G848" s="366"/>
      <c r="H848" s="366"/>
      <c r="J848" s="366"/>
      <c r="L848" s="366"/>
    </row>
    <row r="849">
      <c r="G849" s="366"/>
      <c r="H849" s="366"/>
      <c r="J849" s="366"/>
      <c r="L849" s="366"/>
    </row>
    <row r="850">
      <c r="G850" s="366"/>
      <c r="H850" s="366"/>
      <c r="J850" s="366"/>
      <c r="L850" s="366"/>
    </row>
    <row r="851">
      <c r="G851" s="366"/>
      <c r="H851" s="366"/>
      <c r="J851" s="366"/>
      <c r="L851" s="366"/>
    </row>
    <row r="852">
      <c r="G852" s="366"/>
      <c r="H852" s="366"/>
      <c r="J852" s="366"/>
      <c r="L852" s="366"/>
    </row>
    <row r="853">
      <c r="G853" s="366"/>
      <c r="H853" s="366"/>
      <c r="J853" s="366"/>
      <c r="L853" s="366"/>
    </row>
    <row r="854">
      <c r="G854" s="366"/>
      <c r="H854" s="366"/>
      <c r="J854" s="366"/>
      <c r="L854" s="366"/>
    </row>
    <row r="855">
      <c r="G855" s="366"/>
      <c r="H855" s="366"/>
      <c r="J855" s="366"/>
      <c r="L855" s="366"/>
    </row>
    <row r="856">
      <c r="G856" s="366"/>
      <c r="H856" s="366"/>
      <c r="J856" s="366"/>
      <c r="L856" s="366"/>
    </row>
    <row r="857">
      <c r="G857" s="366"/>
      <c r="H857" s="366"/>
      <c r="J857" s="366"/>
      <c r="L857" s="366"/>
    </row>
    <row r="858">
      <c r="G858" s="366"/>
      <c r="H858" s="366"/>
      <c r="J858" s="366"/>
      <c r="L858" s="366"/>
    </row>
    <row r="859">
      <c r="G859" s="366"/>
      <c r="H859" s="366"/>
      <c r="J859" s="366"/>
      <c r="L859" s="366"/>
    </row>
    <row r="860">
      <c r="G860" s="366"/>
      <c r="H860" s="366"/>
      <c r="J860" s="366"/>
      <c r="L860" s="366"/>
    </row>
    <row r="861">
      <c r="G861" s="366"/>
      <c r="H861" s="366"/>
      <c r="J861" s="366"/>
      <c r="L861" s="366"/>
    </row>
    <row r="862">
      <c r="G862" s="366"/>
      <c r="H862" s="366"/>
      <c r="J862" s="366"/>
      <c r="L862" s="366"/>
    </row>
    <row r="863">
      <c r="G863" s="366"/>
      <c r="H863" s="366"/>
      <c r="J863" s="366"/>
      <c r="L863" s="366"/>
    </row>
    <row r="864">
      <c r="G864" s="366"/>
      <c r="H864" s="366"/>
      <c r="J864" s="366"/>
      <c r="L864" s="366"/>
    </row>
    <row r="865">
      <c r="G865" s="366"/>
      <c r="H865" s="366"/>
      <c r="J865" s="366"/>
      <c r="L865" s="366"/>
    </row>
    <row r="866">
      <c r="G866" s="366"/>
      <c r="H866" s="366"/>
      <c r="J866" s="366"/>
      <c r="L866" s="366"/>
    </row>
    <row r="867">
      <c r="G867" s="366"/>
      <c r="H867" s="366"/>
      <c r="J867" s="366"/>
      <c r="L867" s="366"/>
    </row>
    <row r="868">
      <c r="G868" s="366"/>
      <c r="H868" s="366"/>
      <c r="J868" s="366"/>
      <c r="L868" s="366"/>
    </row>
    <row r="869">
      <c r="G869" s="366"/>
      <c r="H869" s="366"/>
      <c r="J869" s="366"/>
      <c r="L869" s="366"/>
    </row>
    <row r="870">
      <c r="G870" s="366"/>
      <c r="H870" s="366"/>
      <c r="J870" s="366"/>
      <c r="L870" s="366"/>
    </row>
    <row r="871">
      <c r="G871" s="366"/>
      <c r="H871" s="366"/>
      <c r="J871" s="366"/>
      <c r="L871" s="366"/>
    </row>
    <row r="872">
      <c r="G872" s="366"/>
      <c r="H872" s="366"/>
      <c r="J872" s="366"/>
      <c r="L872" s="366"/>
    </row>
    <row r="873">
      <c r="G873" s="366"/>
      <c r="H873" s="366"/>
      <c r="J873" s="366"/>
      <c r="L873" s="366"/>
    </row>
    <row r="874">
      <c r="G874" s="366"/>
      <c r="H874" s="366"/>
      <c r="J874" s="366"/>
      <c r="L874" s="366"/>
    </row>
    <row r="875">
      <c r="G875" s="366"/>
      <c r="H875" s="366"/>
      <c r="J875" s="366"/>
      <c r="L875" s="366"/>
    </row>
    <row r="876">
      <c r="G876" s="366"/>
      <c r="H876" s="366"/>
      <c r="J876" s="366"/>
      <c r="L876" s="366"/>
    </row>
    <row r="877">
      <c r="G877" s="366"/>
      <c r="H877" s="366"/>
      <c r="J877" s="366"/>
      <c r="L877" s="366"/>
    </row>
    <row r="878">
      <c r="G878" s="366"/>
      <c r="H878" s="366"/>
      <c r="J878" s="366"/>
      <c r="L878" s="366"/>
    </row>
    <row r="879">
      <c r="G879" s="366"/>
      <c r="H879" s="366"/>
      <c r="J879" s="366"/>
      <c r="L879" s="366"/>
    </row>
    <row r="880">
      <c r="G880" s="366"/>
      <c r="H880" s="366"/>
      <c r="J880" s="366"/>
      <c r="L880" s="366"/>
    </row>
    <row r="881">
      <c r="G881" s="366"/>
      <c r="H881" s="366"/>
      <c r="J881" s="366"/>
      <c r="L881" s="366"/>
    </row>
    <row r="882">
      <c r="G882" s="366"/>
      <c r="H882" s="366"/>
      <c r="J882" s="366"/>
      <c r="L882" s="366"/>
    </row>
    <row r="883">
      <c r="G883" s="366"/>
      <c r="H883" s="366"/>
      <c r="J883" s="366"/>
      <c r="L883" s="366"/>
    </row>
    <row r="884">
      <c r="G884" s="366"/>
      <c r="H884" s="366"/>
      <c r="J884" s="366"/>
      <c r="L884" s="366"/>
    </row>
    <row r="885">
      <c r="G885" s="366"/>
      <c r="H885" s="366"/>
      <c r="J885" s="366"/>
      <c r="L885" s="366"/>
    </row>
    <row r="886">
      <c r="G886" s="366"/>
      <c r="H886" s="366"/>
      <c r="J886" s="366"/>
      <c r="L886" s="366"/>
    </row>
    <row r="887">
      <c r="G887" s="366"/>
      <c r="H887" s="366"/>
      <c r="J887" s="366"/>
      <c r="L887" s="366"/>
    </row>
    <row r="888">
      <c r="G888" s="366"/>
      <c r="H888" s="366"/>
      <c r="J888" s="366"/>
      <c r="L888" s="366"/>
    </row>
    <row r="889">
      <c r="G889" s="366"/>
      <c r="H889" s="366"/>
      <c r="J889" s="366"/>
      <c r="L889" s="366"/>
    </row>
    <row r="890">
      <c r="G890" s="366"/>
      <c r="H890" s="366"/>
      <c r="J890" s="366"/>
      <c r="L890" s="366"/>
    </row>
    <row r="891">
      <c r="G891" s="366"/>
      <c r="H891" s="366"/>
      <c r="J891" s="366"/>
      <c r="L891" s="366"/>
    </row>
    <row r="892">
      <c r="G892" s="366"/>
      <c r="H892" s="366"/>
      <c r="J892" s="366"/>
      <c r="L892" s="366"/>
    </row>
    <row r="893">
      <c r="G893" s="366"/>
      <c r="H893" s="366"/>
      <c r="J893" s="366"/>
      <c r="L893" s="366"/>
    </row>
    <row r="894">
      <c r="G894" s="366"/>
      <c r="H894" s="366"/>
      <c r="J894" s="366"/>
      <c r="L894" s="366"/>
    </row>
    <row r="895">
      <c r="G895" s="366"/>
      <c r="H895" s="366"/>
      <c r="J895" s="366"/>
      <c r="L895" s="366"/>
    </row>
    <row r="896">
      <c r="G896" s="366"/>
      <c r="H896" s="366"/>
      <c r="J896" s="366"/>
      <c r="L896" s="366"/>
    </row>
    <row r="897">
      <c r="G897" s="366"/>
      <c r="H897" s="366"/>
      <c r="J897" s="366"/>
      <c r="L897" s="366"/>
    </row>
    <row r="898">
      <c r="G898" s="366"/>
      <c r="H898" s="366"/>
      <c r="J898" s="366"/>
      <c r="L898" s="366"/>
    </row>
    <row r="899">
      <c r="G899" s="366"/>
      <c r="H899" s="366"/>
      <c r="J899" s="366"/>
      <c r="L899" s="366"/>
    </row>
    <row r="900">
      <c r="G900" s="366"/>
      <c r="H900" s="366"/>
      <c r="J900" s="366"/>
      <c r="L900" s="366"/>
    </row>
    <row r="901">
      <c r="G901" s="366"/>
      <c r="H901" s="366"/>
      <c r="J901" s="366"/>
      <c r="L901" s="366"/>
    </row>
    <row r="902">
      <c r="G902" s="366"/>
      <c r="H902" s="366"/>
      <c r="J902" s="366"/>
      <c r="L902" s="366"/>
    </row>
    <row r="903">
      <c r="G903" s="366"/>
      <c r="H903" s="366"/>
      <c r="J903" s="366"/>
      <c r="L903" s="366"/>
    </row>
    <row r="904">
      <c r="G904" s="366"/>
      <c r="H904" s="366"/>
      <c r="J904" s="366"/>
      <c r="L904" s="366"/>
    </row>
    <row r="905">
      <c r="G905" s="366"/>
      <c r="H905" s="366"/>
      <c r="J905" s="366"/>
      <c r="L905" s="366"/>
    </row>
    <row r="906">
      <c r="G906" s="366"/>
      <c r="H906" s="366"/>
      <c r="J906" s="366"/>
      <c r="L906" s="366"/>
    </row>
    <row r="907">
      <c r="G907" s="366"/>
      <c r="H907" s="366"/>
      <c r="J907" s="366"/>
      <c r="L907" s="366"/>
    </row>
    <row r="908">
      <c r="G908" s="366"/>
      <c r="H908" s="366"/>
      <c r="J908" s="366"/>
      <c r="L908" s="366"/>
    </row>
    <row r="909">
      <c r="G909" s="366"/>
      <c r="H909" s="366"/>
      <c r="J909" s="366"/>
      <c r="L909" s="366"/>
    </row>
    <row r="910">
      <c r="G910" s="366"/>
      <c r="H910" s="366"/>
      <c r="J910" s="366"/>
      <c r="L910" s="366"/>
    </row>
    <row r="911">
      <c r="G911" s="366"/>
      <c r="H911" s="366"/>
      <c r="J911" s="366"/>
      <c r="L911" s="366"/>
    </row>
    <row r="912">
      <c r="G912" s="366"/>
      <c r="H912" s="366"/>
      <c r="J912" s="366"/>
      <c r="L912" s="366"/>
    </row>
    <row r="913">
      <c r="G913" s="366"/>
      <c r="H913" s="366"/>
      <c r="J913" s="366"/>
      <c r="L913" s="366"/>
    </row>
    <row r="914">
      <c r="G914" s="366"/>
      <c r="H914" s="366"/>
      <c r="J914" s="366"/>
      <c r="L914" s="366"/>
    </row>
    <row r="915">
      <c r="G915" s="366"/>
      <c r="H915" s="366"/>
      <c r="J915" s="366"/>
      <c r="L915" s="366"/>
    </row>
    <row r="916">
      <c r="G916" s="366"/>
      <c r="H916" s="366"/>
      <c r="J916" s="366"/>
      <c r="L916" s="366"/>
    </row>
    <row r="917">
      <c r="G917" s="366"/>
      <c r="H917" s="366"/>
      <c r="J917" s="366"/>
      <c r="L917" s="366"/>
    </row>
    <row r="918">
      <c r="G918" s="366"/>
      <c r="H918" s="366"/>
      <c r="J918" s="366"/>
      <c r="L918" s="366"/>
    </row>
    <row r="919">
      <c r="G919" s="366"/>
      <c r="H919" s="366"/>
      <c r="J919" s="366"/>
      <c r="L919" s="366"/>
    </row>
    <row r="920">
      <c r="G920" s="366"/>
      <c r="H920" s="366"/>
      <c r="J920" s="366"/>
      <c r="L920" s="366"/>
    </row>
    <row r="921">
      <c r="G921" s="366"/>
      <c r="H921" s="366"/>
      <c r="J921" s="366"/>
      <c r="L921" s="366"/>
    </row>
    <row r="922">
      <c r="G922" s="366"/>
      <c r="H922" s="366"/>
      <c r="J922" s="366"/>
      <c r="L922" s="366"/>
    </row>
    <row r="923">
      <c r="G923" s="366"/>
      <c r="H923" s="366"/>
      <c r="J923" s="366"/>
      <c r="L923" s="366"/>
    </row>
    <row r="924">
      <c r="G924" s="366"/>
      <c r="H924" s="366"/>
      <c r="J924" s="366"/>
      <c r="L924" s="366"/>
    </row>
    <row r="925">
      <c r="G925" s="366"/>
      <c r="H925" s="366"/>
      <c r="J925" s="366"/>
      <c r="L925" s="366"/>
    </row>
    <row r="926">
      <c r="G926" s="366"/>
      <c r="H926" s="366"/>
      <c r="J926" s="366"/>
      <c r="L926" s="366"/>
    </row>
    <row r="927">
      <c r="G927" s="366"/>
      <c r="H927" s="366"/>
      <c r="J927" s="366"/>
      <c r="L927" s="366"/>
    </row>
    <row r="928">
      <c r="G928" s="366"/>
      <c r="H928" s="366"/>
      <c r="J928" s="366"/>
      <c r="L928" s="366"/>
    </row>
    <row r="929">
      <c r="G929" s="366"/>
      <c r="H929" s="366"/>
      <c r="J929" s="366"/>
      <c r="L929" s="366"/>
    </row>
    <row r="930">
      <c r="G930" s="366"/>
      <c r="H930" s="366"/>
      <c r="J930" s="366"/>
      <c r="L930" s="366"/>
    </row>
    <row r="931">
      <c r="G931" s="366"/>
      <c r="H931" s="366"/>
      <c r="J931" s="366"/>
      <c r="L931" s="366"/>
    </row>
    <row r="932">
      <c r="G932" s="366"/>
      <c r="H932" s="366"/>
      <c r="J932" s="366"/>
      <c r="L932" s="366"/>
    </row>
    <row r="933">
      <c r="G933" s="366"/>
      <c r="H933" s="366"/>
      <c r="J933" s="366"/>
      <c r="L933" s="366"/>
    </row>
    <row r="934">
      <c r="G934" s="366"/>
      <c r="H934" s="366"/>
      <c r="J934" s="366"/>
      <c r="L934" s="366"/>
    </row>
    <row r="935">
      <c r="G935" s="366"/>
      <c r="H935" s="366"/>
      <c r="J935" s="366"/>
      <c r="L935" s="366"/>
    </row>
    <row r="936">
      <c r="G936" s="366"/>
      <c r="H936" s="366"/>
      <c r="J936" s="366"/>
      <c r="L936" s="366"/>
    </row>
    <row r="937">
      <c r="G937" s="366"/>
      <c r="H937" s="366"/>
      <c r="J937" s="366"/>
      <c r="L937" s="366"/>
    </row>
    <row r="938">
      <c r="G938" s="366"/>
      <c r="H938" s="366"/>
      <c r="J938" s="366"/>
      <c r="L938" s="366"/>
    </row>
    <row r="939">
      <c r="G939" s="366"/>
      <c r="H939" s="366"/>
      <c r="J939" s="366"/>
      <c r="L939" s="366"/>
    </row>
    <row r="940">
      <c r="G940" s="366"/>
      <c r="H940" s="366"/>
      <c r="J940" s="366"/>
      <c r="L940" s="366"/>
    </row>
    <row r="941">
      <c r="G941" s="366"/>
      <c r="H941" s="366"/>
      <c r="J941" s="366"/>
      <c r="L941" s="366"/>
    </row>
    <row r="942">
      <c r="G942" s="366"/>
      <c r="H942" s="366"/>
      <c r="J942" s="366"/>
      <c r="L942" s="366"/>
    </row>
    <row r="943">
      <c r="G943" s="366"/>
      <c r="H943" s="366"/>
      <c r="J943" s="366"/>
      <c r="L943" s="366"/>
    </row>
    <row r="944">
      <c r="G944" s="366"/>
      <c r="H944" s="366"/>
      <c r="J944" s="366"/>
      <c r="L944" s="366"/>
    </row>
    <row r="945">
      <c r="G945" s="366"/>
      <c r="H945" s="366"/>
      <c r="J945" s="366"/>
      <c r="L945" s="366"/>
    </row>
    <row r="946">
      <c r="G946" s="366"/>
      <c r="H946" s="366"/>
      <c r="J946" s="366"/>
      <c r="L946" s="366"/>
    </row>
    <row r="947">
      <c r="G947" s="366"/>
      <c r="H947" s="366"/>
      <c r="J947" s="366"/>
      <c r="L947" s="366"/>
    </row>
    <row r="948">
      <c r="G948" s="366"/>
      <c r="H948" s="366"/>
      <c r="J948" s="366"/>
      <c r="L948" s="366"/>
    </row>
    <row r="949">
      <c r="G949" s="366"/>
      <c r="H949" s="366"/>
      <c r="J949" s="366"/>
      <c r="L949" s="366"/>
    </row>
    <row r="950">
      <c r="G950" s="366"/>
      <c r="H950" s="366"/>
      <c r="J950" s="366"/>
      <c r="L950" s="366"/>
    </row>
    <row r="951">
      <c r="G951" s="366"/>
      <c r="H951" s="366"/>
      <c r="J951" s="366"/>
      <c r="L951" s="366"/>
    </row>
    <row r="952">
      <c r="G952" s="366"/>
      <c r="H952" s="366"/>
      <c r="J952" s="366"/>
      <c r="L952" s="366"/>
    </row>
    <row r="953">
      <c r="G953" s="366"/>
      <c r="H953" s="366"/>
      <c r="J953" s="366"/>
      <c r="L953" s="366"/>
    </row>
    <row r="954">
      <c r="G954" s="366"/>
      <c r="H954" s="366"/>
      <c r="J954" s="366"/>
      <c r="L954" s="366"/>
    </row>
    <row r="955">
      <c r="G955" s="366"/>
      <c r="H955" s="366"/>
      <c r="J955" s="366"/>
      <c r="L955" s="366"/>
    </row>
    <row r="956">
      <c r="G956" s="366"/>
      <c r="H956" s="366"/>
      <c r="J956" s="366"/>
      <c r="L956" s="366"/>
    </row>
    <row r="957">
      <c r="G957" s="366"/>
      <c r="H957" s="366"/>
      <c r="J957" s="366"/>
      <c r="L957" s="366"/>
    </row>
    <row r="958">
      <c r="G958" s="366"/>
      <c r="H958" s="366"/>
      <c r="J958" s="366"/>
      <c r="L958" s="366"/>
    </row>
    <row r="959">
      <c r="G959" s="366"/>
      <c r="H959" s="366"/>
      <c r="J959" s="366"/>
      <c r="L959" s="366"/>
    </row>
    <row r="960">
      <c r="G960" s="366"/>
      <c r="H960" s="366"/>
      <c r="J960" s="366"/>
      <c r="L960" s="366"/>
    </row>
    <row r="961">
      <c r="G961" s="366"/>
      <c r="H961" s="366"/>
      <c r="J961" s="366"/>
      <c r="L961" s="366"/>
    </row>
    <row r="962">
      <c r="G962" s="366"/>
      <c r="H962" s="366"/>
      <c r="J962" s="366"/>
      <c r="L962" s="366"/>
    </row>
    <row r="963">
      <c r="G963" s="366"/>
      <c r="H963" s="366"/>
      <c r="J963" s="366"/>
      <c r="L963" s="366"/>
    </row>
    <row r="964">
      <c r="G964" s="366"/>
      <c r="H964" s="366"/>
      <c r="J964" s="366"/>
      <c r="L964" s="366"/>
    </row>
    <row r="965">
      <c r="G965" s="366"/>
      <c r="H965" s="366"/>
      <c r="J965" s="366"/>
      <c r="L965" s="366"/>
    </row>
    <row r="966">
      <c r="G966" s="366"/>
      <c r="H966" s="366"/>
      <c r="J966" s="366"/>
      <c r="L966" s="366"/>
    </row>
    <row r="967">
      <c r="G967" s="366"/>
      <c r="H967" s="366"/>
      <c r="J967" s="366"/>
      <c r="L967" s="366"/>
    </row>
    <row r="968">
      <c r="G968" s="366"/>
      <c r="H968" s="366"/>
      <c r="J968" s="366"/>
      <c r="L968" s="366"/>
    </row>
    <row r="969">
      <c r="G969" s="366"/>
      <c r="H969" s="366"/>
      <c r="J969" s="366"/>
      <c r="L969" s="366"/>
    </row>
    <row r="970">
      <c r="G970" s="366"/>
      <c r="H970" s="366"/>
      <c r="J970" s="366"/>
      <c r="L970" s="366"/>
    </row>
    <row r="971">
      <c r="G971" s="366"/>
      <c r="H971" s="366"/>
      <c r="J971" s="366"/>
      <c r="L971" s="366"/>
    </row>
    <row r="972">
      <c r="G972" s="366"/>
      <c r="H972" s="366"/>
      <c r="J972" s="366"/>
      <c r="L972" s="366"/>
    </row>
    <row r="973">
      <c r="G973" s="366"/>
      <c r="H973" s="366"/>
      <c r="J973" s="366"/>
      <c r="L973" s="366"/>
    </row>
    <row r="974">
      <c r="G974" s="366"/>
      <c r="H974" s="366"/>
      <c r="J974" s="366"/>
      <c r="L974" s="366"/>
    </row>
    <row r="975">
      <c r="G975" s="366"/>
      <c r="H975" s="366"/>
      <c r="J975" s="366"/>
      <c r="L975" s="366"/>
    </row>
    <row r="976">
      <c r="G976" s="366"/>
      <c r="H976" s="366"/>
      <c r="J976" s="366"/>
      <c r="L976" s="366"/>
    </row>
    <row r="977">
      <c r="G977" s="366"/>
      <c r="H977" s="366"/>
      <c r="J977" s="366"/>
      <c r="L977" s="366"/>
    </row>
    <row r="978">
      <c r="G978" s="366"/>
      <c r="H978" s="366"/>
      <c r="J978" s="366"/>
      <c r="L978" s="366"/>
    </row>
    <row r="979">
      <c r="G979" s="366"/>
      <c r="H979" s="366"/>
      <c r="J979" s="366"/>
      <c r="L979" s="366"/>
    </row>
    <row r="980">
      <c r="G980" s="366"/>
      <c r="H980" s="366"/>
      <c r="J980" s="366"/>
      <c r="L980" s="366"/>
    </row>
    <row r="981">
      <c r="G981" s="366"/>
      <c r="H981" s="366"/>
      <c r="J981" s="366"/>
      <c r="L981" s="366"/>
    </row>
    <row r="982">
      <c r="G982" s="366"/>
      <c r="H982" s="366"/>
      <c r="J982" s="366"/>
      <c r="L982" s="366"/>
    </row>
    <row r="983">
      <c r="G983" s="366"/>
      <c r="H983" s="366"/>
      <c r="J983" s="366"/>
      <c r="L983" s="366"/>
    </row>
    <row r="984">
      <c r="G984" s="366"/>
      <c r="H984" s="366"/>
      <c r="J984" s="366"/>
      <c r="L984" s="366"/>
    </row>
    <row r="985">
      <c r="G985" s="366"/>
      <c r="H985" s="366"/>
      <c r="J985" s="366"/>
      <c r="L985" s="366"/>
    </row>
    <row r="986">
      <c r="G986" s="366"/>
      <c r="H986" s="366"/>
      <c r="J986" s="366"/>
      <c r="L986" s="366"/>
    </row>
    <row r="987">
      <c r="G987" s="366"/>
      <c r="H987" s="366"/>
      <c r="J987" s="366"/>
      <c r="L987" s="366"/>
    </row>
    <row r="988">
      <c r="G988" s="366"/>
      <c r="H988" s="366"/>
      <c r="J988" s="366"/>
      <c r="L988" s="366"/>
    </row>
    <row r="989">
      <c r="G989" s="366"/>
      <c r="H989" s="366"/>
      <c r="J989" s="366"/>
      <c r="L989" s="366"/>
    </row>
    <row r="990">
      <c r="G990" s="366"/>
      <c r="H990" s="366"/>
      <c r="J990" s="366"/>
      <c r="L990" s="366"/>
    </row>
    <row r="991">
      <c r="G991" s="366"/>
      <c r="H991" s="366"/>
      <c r="J991" s="366"/>
      <c r="L991" s="366"/>
    </row>
    <row r="992">
      <c r="G992" s="366"/>
      <c r="H992" s="366"/>
      <c r="J992" s="366"/>
      <c r="L992" s="366"/>
    </row>
    <row r="993">
      <c r="G993" s="366"/>
      <c r="H993" s="366"/>
      <c r="J993" s="366"/>
      <c r="L993" s="366"/>
    </row>
    <row r="994">
      <c r="G994" s="366"/>
      <c r="H994" s="366"/>
      <c r="J994" s="366"/>
      <c r="L994" s="366"/>
    </row>
    <row r="995">
      <c r="G995" s="366"/>
      <c r="H995" s="366"/>
      <c r="J995" s="366"/>
      <c r="L995" s="366"/>
    </row>
    <row r="996">
      <c r="G996" s="366"/>
      <c r="H996" s="366"/>
      <c r="J996" s="366"/>
      <c r="L996" s="366"/>
    </row>
    <row r="997">
      <c r="G997" s="366"/>
      <c r="H997" s="366"/>
      <c r="J997" s="366"/>
      <c r="L997" s="366"/>
    </row>
    <row r="998">
      <c r="G998" s="366"/>
      <c r="H998" s="366"/>
      <c r="J998" s="366"/>
      <c r="L998" s="366"/>
    </row>
    <row r="999">
      <c r="G999" s="366"/>
      <c r="H999" s="366"/>
      <c r="J999" s="366"/>
      <c r="L999" s="366"/>
    </row>
    <row r="1000">
      <c r="G1000" s="366"/>
      <c r="H1000" s="366"/>
      <c r="J1000" s="366"/>
      <c r="L1000" s="366"/>
    </row>
    <row r="1001">
      <c r="G1001" s="366"/>
      <c r="H1001" s="366"/>
      <c r="J1001" s="366"/>
      <c r="L1001" s="366"/>
    </row>
    <row r="1002">
      <c r="G1002" s="366"/>
      <c r="H1002" s="366"/>
      <c r="J1002" s="366"/>
      <c r="L1002" s="366"/>
    </row>
    <row r="1003">
      <c r="G1003" s="366"/>
      <c r="H1003" s="366"/>
      <c r="J1003" s="366"/>
      <c r="L1003" s="366"/>
    </row>
    <row r="1004">
      <c r="G1004" s="366"/>
      <c r="H1004" s="366"/>
      <c r="J1004" s="366"/>
      <c r="L1004" s="366"/>
    </row>
    <row r="1005">
      <c r="G1005" s="366"/>
      <c r="H1005" s="366"/>
      <c r="J1005" s="366"/>
      <c r="L1005" s="366"/>
    </row>
    <row r="1006">
      <c r="G1006" s="366"/>
      <c r="H1006" s="366"/>
      <c r="J1006" s="366"/>
      <c r="L1006" s="366"/>
    </row>
    <row r="1007">
      <c r="G1007" s="366"/>
      <c r="H1007" s="366"/>
      <c r="J1007" s="366"/>
      <c r="L1007" s="366"/>
    </row>
  </sheetData>
  <mergeCells count="18">
    <mergeCell ref="D13:D14"/>
    <mergeCell ref="E13:E14"/>
    <mergeCell ref="C188:D188"/>
    <mergeCell ref="C189:D189"/>
    <mergeCell ref="C190:D190"/>
    <mergeCell ref="C191:D191"/>
    <mergeCell ref="F13:F14"/>
    <mergeCell ref="G13:G14"/>
    <mergeCell ref="H13:H14"/>
    <mergeCell ref="I13:K13"/>
    <mergeCell ref="B6:L6"/>
    <mergeCell ref="B7:L7"/>
    <mergeCell ref="C9:D9"/>
    <mergeCell ref="D10:E10"/>
    <mergeCell ref="D11:E11"/>
    <mergeCell ref="B13:B14"/>
    <mergeCell ref="C13:C14"/>
    <mergeCell ref="L13:L14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2023-12-26T07:49:24Z</dcterms:created>
  <dc:creator>Staff</dc:creator>
</cp:coreProperties>
</file>