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odul 302\Aufgaben Excel\"/>
    </mc:Choice>
  </mc:AlternateContent>
  <bookViews>
    <workbookView xWindow="0" yWindow="0" windowWidth="30720" windowHeight="13512"/>
  </bookViews>
  <sheets>
    <sheet name="Rechnung" sheetId="6" r:id="rId1"/>
    <sheet name="Person" sheetId="1" r:id="rId2"/>
    <sheet name="Fahrzeug" sheetId="2" r:id="rId3"/>
    <sheet name="Auftrag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6" l="1"/>
  <c r="N3" i="6"/>
  <c r="N4" i="6"/>
  <c r="N5" i="6"/>
  <c r="N6" i="6"/>
  <c r="N7" i="6"/>
  <c r="N8" i="6"/>
  <c r="N9" i="6"/>
  <c r="N10" i="6"/>
  <c r="M3" i="6"/>
  <c r="M4" i="6"/>
  <c r="M5" i="6"/>
  <c r="M6" i="6"/>
  <c r="M7" i="6"/>
  <c r="M8" i="6"/>
  <c r="M9" i="6"/>
  <c r="M10" i="6"/>
  <c r="M2" i="6"/>
  <c r="L3" i="6"/>
  <c r="L4" i="6"/>
  <c r="L5" i="6"/>
  <c r="L6" i="6"/>
  <c r="L7" i="6"/>
  <c r="L8" i="6"/>
  <c r="L9" i="6"/>
  <c r="L10" i="6"/>
  <c r="L2" i="6"/>
  <c r="K3" i="6"/>
  <c r="K4" i="6"/>
  <c r="K5" i="6"/>
  <c r="K6" i="6"/>
  <c r="K7" i="6"/>
  <c r="K8" i="6"/>
  <c r="K9" i="6"/>
  <c r="K10" i="6"/>
  <c r="K2" i="6"/>
  <c r="J3" i="6"/>
  <c r="J4" i="6"/>
  <c r="J5" i="6"/>
  <c r="J6" i="6"/>
  <c r="J7" i="6"/>
  <c r="J8" i="6"/>
  <c r="J9" i="6"/>
  <c r="J10" i="6"/>
  <c r="J2" i="6"/>
  <c r="H9" i="6"/>
  <c r="H8" i="6"/>
  <c r="H3" i="6"/>
  <c r="H4" i="6"/>
  <c r="H5" i="6"/>
  <c r="H6" i="6"/>
  <c r="H7" i="6"/>
  <c r="G4" i="6"/>
  <c r="G5" i="6"/>
  <c r="G6" i="6"/>
  <c r="G7" i="6"/>
  <c r="H10" i="6"/>
  <c r="H2" i="6"/>
  <c r="G3" i="6"/>
  <c r="G8" i="6"/>
  <c r="G9" i="6"/>
  <c r="G10" i="6"/>
  <c r="G2" i="6"/>
  <c r="C2" i="6"/>
  <c r="D2" i="6"/>
  <c r="E2" i="6"/>
  <c r="F2" i="6"/>
  <c r="C3" i="6"/>
  <c r="D3" i="6"/>
  <c r="E3" i="6"/>
  <c r="F3" i="6"/>
  <c r="C4" i="6"/>
  <c r="D4" i="6"/>
  <c r="E4" i="6"/>
  <c r="F4" i="6"/>
  <c r="C5" i="6"/>
  <c r="D5" i="6"/>
  <c r="E5" i="6"/>
  <c r="F5" i="6"/>
  <c r="C6" i="6"/>
  <c r="D6" i="6"/>
  <c r="E6" i="6"/>
  <c r="F6" i="6"/>
  <c r="C7" i="6"/>
  <c r="D7" i="6"/>
  <c r="E7" i="6"/>
  <c r="F7" i="6"/>
  <c r="C8" i="6"/>
  <c r="D8" i="6"/>
  <c r="E8" i="6"/>
  <c r="F8" i="6"/>
  <c r="C9" i="6"/>
  <c r="D9" i="6"/>
  <c r="E9" i="6"/>
  <c r="F9" i="6"/>
  <c r="C10" i="6"/>
  <c r="D10" i="6"/>
  <c r="E10" i="6"/>
  <c r="F10" i="6"/>
  <c r="B3" i="6"/>
  <c r="B4" i="6"/>
  <c r="B5" i="6"/>
  <c r="B6" i="6"/>
  <c r="B7" i="6"/>
  <c r="B8" i="6"/>
  <c r="B9" i="6"/>
  <c r="B10" i="6"/>
  <c r="B2" i="6"/>
  <c r="B10" i="5"/>
  <c r="B9" i="5"/>
  <c r="B8" i="5"/>
  <c r="B7" i="5"/>
  <c r="B6" i="5"/>
  <c r="B5" i="5"/>
  <c r="B4" i="5"/>
  <c r="B3" i="5"/>
  <c r="B2" i="5"/>
  <c r="H3" i="5"/>
  <c r="H10" i="5"/>
  <c r="G10" i="5"/>
  <c r="H9" i="5"/>
  <c r="G9" i="5"/>
  <c r="H8" i="5"/>
  <c r="G8" i="5"/>
  <c r="H5" i="5"/>
  <c r="H7" i="5"/>
  <c r="G7" i="5"/>
  <c r="H6" i="5"/>
  <c r="G6" i="5"/>
  <c r="H4" i="5"/>
  <c r="G4" i="5"/>
  <c r="G3" i="5"/>
  <c r="H2" i="5"/>
  <c r="G2" i="5"/>
  <c r="C10" i="5"/>
  <c r="C9" i="5"/>
  <c r="C8" i="5"/>
  <c r="C7" i="5"/>
  <c r="C6" i="5"/>
  <c r="C5" i="5"/>
  <c r="C4" i="5"/>
  <c r="C3" i="5"/>
  <c r="C2" i="5"/>
  <c r="F11" i="2"/>
  <c r="G11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<sst xmlns="http://schemas.openxmlformats.org/spreadsheetml/2006/main" count="98" uniqueCount="80">
  <si>
    <t>Vorname</t>
  </si>
  <si>
    <t>Name</t>
  </si>
  <si>
    <t>Strasse</t>
  </si>
  <si>
    <t>PLZ</t>
  </si>
  <si>
    <t>Ort</t>
  </si>
  <si>
    <t>id</t>
  </si>
  <si>
    <t>Franz</t>
  </si>
  <si>
    <t>Meier</t>
  </si>
  <si>
    <t>Bern</t>
  </si>
  <si>
    <t>Olaf</t>
  </si>
  <si>
    <t>Bauer</t>
  </si>
  <si>
    <t>Bernstrasse 2</t>
  </si>
  <si>
    <t>Bahnhöheweg 22</t>
  </si>
  <si>
    <t>Zollbrügg</t>
  </si>
  <si>
    <t>Jan</t>
  </si>
  <si>
    <t>Eymann</t>
  </si>
  <si>
    <t>Druckerstutz 23</t>
  </si>
  <si>
    <t xml:space="preserve">Olivier </t>
  </si>
  <si>
    <t>Winkler</t>
  </si>
  <si>
    <t>Tscharnerstrasse 22</t>
  </si>
  <si>
    <t>Zollikofen</t>
  </si>
  <si>
    <t>Yannick</t>
  </si>
  <si>
    <t>Leu</t>
  </si>
  <si>
    <t>Uf dr Höchi 14</t>
  </si>
  <si>
    <t>Mladen</t>
  </si>
  <si>
    <t>Brankovic</t>
  </si>
  <si>
    <t>Im Täli 2</t>
  </si>
  <si>
    <t>Memeti</t>
  </si>
  <si>
    <t>Ensar</t>
  </si>
  <si>
    <t>Flamattstrasse 4</t>
  </si>
  <si>
    <t>Flamatt</t>
  </si>
  <si>
    <t>Jonas</t>
  </si>
  <si>
    <t>Schöneberger</t>
  </si>
  <si>
    <t>Bösingenhöhe</t>
  </si>
  <si>
    <t>Bösingen</t>
  </si>
  <si>
    <t>Alain</t>
  </si>
  <si>
    <t>Burger</t>
  </si>
  <si>
    <t>Inserstrasse 48</t>
  </si>
  <si>
    <t>Ins</t>
  </si>
  <si>
    <t>Fahrzeugmarke</t>
  </si>
  <si>
    <t>Modell</t>
  </si>
  <si>
    <t>Farbe</t>
  </si>
  <si>
    <t>Jahrgang</t>
  </si>
  <si>
    <t>Neupreis</t>
  </si>
  <si>
    <t>Kilometer</t>
  </si>
  <si>
    <t>Besitzer</t>
  </si>
  <si>
    <t>Lamborghini</t>
  </si>
  <si>
    <t>Ferrari</t>
  </si>
  <si>
    <t>Maserati</t>
  </si>
  <si>
    <t>Pagani</t>
  </si>
  <si>
    <t>BMW</t>
  </si>
  <si>
    <t xml:space="preserve">Mercedes </t>
  </si>
  <si>
    <t>Porsche</t>
  </si>
  <si>
    <t>Audi</t>
  </si>
  <si>
    <t>Aston Martin</t>
  </si>
  <si>
    <t>Huracan</t>
  </si>
  <si>
    <t>488 GTB</t>
  </si>
  <si>
    <t>MC 12</t>
  </si>
  <si>
    <t>Zonda R</t>
  </si>
  <si>
    <t>M4</t>
  </si>
  <si>
    <t>e63 AMG</t>
  </si>
  <si>
    <t>911 GT3 RS</t>
  </si>
  <si>
    <t>RS6</t>
  </si>
  <si>
    <t xml:space="preserve">Vanquish </t>
  </si>
  <si>
    <t>Gelb</t>
  </si>
  <si>
    <t>Rot</t>
  </si>
  <si>
    <t>Blau</t>
  </si>
  <si>
    <t>Schwarz</t>
  </si>
  <si>
    <t>Gold</t>
  </si>
  <si>
    <t>Orange</t>
  </si>
  <si>
    <t>Kunde</t>
  </si>
  <si>
    <t>Fahrzeug</t>
  </si>
  <si>
    <t>Zeitaufwand</t>
  </si>
  <si>
    <t>Materialkosten</t>
  </si>
  <si>
    <t>Stundenansatz</t>
  </si>
  <si>
    <t>Total Kosten exkl. MWST</t>
  </si>
  <si>
    <t>Total Kosten Inkl. MVST</t>
  </si>
  <si>
    <t>Rechnungsnummer</t>
  </si>
  <si>
    <t>Total exkl.</t>
  </si>
  <si>
    <t>Total inkl.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</si>
</sst>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J16" sqref="J16"/>
    </sheetView>
  </sheetViews>
  <sheetFormatPr baseColWidth="10" defaultRowHeight="14.4" x14ac:dyDescent="0.3"/>
  <cols>
    <col min="1" max="1" width="18.88671875" customWidth="1"/>
    <col min="4" max="4" width="19.33203125" customWidth="1"/>
    <col min="7" max="7" width="13.77734375" customWidth="1"/>
    <col min="8" max="8" width="11.5546875" customWidth="1"/>
    <col min="9" max="9" width="0.21875" customWidth="1"/>
    <col min="10" max="10" width="19.5546875" customWidth="1"/>
    <col min="11" max="11" width="13.21875" customWidth="1"/>
    <col min="12" max="12" width="14.109375" customWidth="1"/>
    <col min="13" max="13" width="12.88671875" customWidth="1"/>
  </cols>
  <sheetData>
    <row r="1" spans="1:14" x14ac:dyDescent="0.3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39</v>
      </c>
      <c r="H1" t="s">
        <v>40</v>
      </c>
      <c r="J1" t="s">
        <v>72</v>
      </c>
      <c r="K1" t="s">
        <v>74</v>
      </c>
      <c r="L1" t="s">
        <v>73</v>
      </c>
      <c r="M1" t="s">
        <v>78</v>
      </c>
      <c r="N1" t="s">
        <v>79</v>
      </c>
    </row>
    <row r="2" spans="1:14" x14ac:dyDescent="0.3">
      <c r="A2">
        <v>1</v>
      </c>
      <c r="B2" t="str">
        <f xml:space="preserve"> Person!B2</f>
        <v>Franz</v>
      </c>
      <c r="C2" t="str">
        <f xml:space="preserve"> Person!C2</f>
        <v>Meier</v>
      </c>
      <c r="D2" t="str">
        <f xml:space="preserve"> Person!D2</f>
        <v>Bahnhöheweg 22</v>
      </c>
      <c r="E2">
        <f xml:space="preserve"> Person!E2</f>
        <v>3018</v>
      </c>
      <c r="F2" t="str">
        <f xml:space="preserve"> Person!F2</f>
        <v>Bern</v>
      </c>
      <c r="G2" t="str">
        <f xml:space="preserve"> Fahrzeug!B2</f>
        <v>Lamborghini</v>
      </c>
      <c r="H2" t="str">
        <f xml:space="preserve"> Fahrzeug!C2</f>
        <v>Huracan</v>
      </c>
      <c r="J2">
        <f xml:space="preserve"> Auftrag!D2</f>
        <v>1.5</v>
      </c>
      <c r="K2" s="2">
        <f xml:space="preserve"> Auftrag!F2</f>
        <v>120</v>
      </c>
      <c r="L2" s="2">
        <f xml:space="preserve"> Auftrag!E2</f>
        <v>200</v>
      </c>
      <c r="M2" s="2">
        <f xml:space="preserve"> Auftrag!G2</f>
        <v>380</v>
      </c>
      <c r="N2" s="2">
        <f xml:space="preserve"> Auftrag!H2</f>
        <v>396</v>
      </c>
    </row>
    <row r="3" spans="1:14" x14ac:dyDescent="0.3">
      <c r="A3">
        <v>2</v>
      </c>
      <c r="B3" t="str">
        <f xml:space="preserve"> Person!B3</f>
        <v>Olaf</v>
      </c>
      <c r="C3" t="str">
        <f xml:space="preserve"> Person!C3</f>
        <v>Bauer</v>
      </c>
      <c r="D3" t="str">
        <f xml:space="preserve"> Person!D3</f>
        <v>Bernstrasse 2</v>
      </c>
      <c r="E3">
        <f xml:space="preserve"> Person!E3</f>
        <v>3028</v>
      </c>
      <c r="F3" t="str">
        <f xml:space="preserve"> Person!F3</f>
        <v>Zollbrügg</v>
      </c>
      <c r="G3" t="str">
        <f xml:space="preserve"> Fahrzeug!B3</f>
        <v>Ferrari</v>
      </c>
      <c r="H3" t="str">
        <f xml:space="preserve"> Fahrzeug!C3</f>
        <v>488 GTB</v>
      </c>
      <c r="J3">
        <f xml:space="preserve"> Auftrag!D3</f>
        <v>2</v>
      </c>
      <c r="K3" s="2">
        <f xml:space="preserve"> Auftrag!F3</f>
        <v>200</v>
      </c>
      <c r="L3" s="2">
        <f xml:space="preserve"> Auftrag!E3</f>
        <v>234</v>
      </c>
      <c r="M3" s="2">
        <f xml:space="preserve"> Auftrag!G3</f>
        <v>634</v>
      </c>
      <c r="N3" s="2">
        <f xml:space="preserve"> Auftrag!H3</f>
        <v>652.70000000000005</v>
      </c>
    </row>
    <row r="4" spans="1:14" x14ac:dyDescent="0.3">
      <c r="A4">
        <v>3</v>
      </c>
      <c r="B4" t="str">
        <f xml:space="preserve"> Person!B4</f>
        <v>Jan</v>
      </c>
      <c r="C4" t="str">
        <f xml:space="preserve"> Person!C4</f>
        <v>Eymann</v>
      </c>
      <c r="D4" t="str">
        <f xml:space="preserve"> Person!D4</f>
        <v>Druckerstutz 23</v>
      </c>
      <c r="E4">
        <f xml:space="preserve"> Person!E4</f>
        <v>3028</v>
      </c>
      <c r="F4" t="str">
        <f xml:space="preserve"> Person!F4</f>
        <v>Zollbrügg</v>
      </c>
      <c r="G4" t="str">
        <f xml:space="preserve"> Fahrzeug!B4</f>
        <v>Maserati</v>
      </c>
      <c r="H4" t="str">
        <f xml:space="preserve"> Fahrzeug!C4</f>
        <v>MC 12</v>
      </c>
      <c r="J4">
        <f xml:space="preserve"> Auftrag!D4</f>
        <v>3</v>
      </c>
      <c r="K4" s="2">
        <f xml:space="preserve"> Auftrag!F4</f>
        <v>500</v>
      </c>
      <c r="L4" s="2">
        <f xml:space="preserve"> Auftrag!E4</f>
        <v>5000</v>
      </c>
      <c r="M4" s="2">
        <f xml:space="preserve"> Auftrag!G4</f>
        <v>6500</v>
      </c>
      <c r="N4" s="2">
        <f xml:space="preserve"> Auftrag!H4</f>
        <v>6620</v>
      </c>
    </row>
    <row r="5" spans="1:14" x14ac:dyDescent="0.3">
      <c r="A5">
        <v>4</v>
      </c>
      <c r="B5" t="str">
        <f xml:space="preserve"> Person!B5</f>
        <v xml:space="preserve">Olivier </v>
      </c>
      <c r="C5" t="str">
        <f xml:space="preserve"> Person!C5</f>
        <v>Winkler</v>
      </c>
      <c r="D5" t="str">
        <f xml:space="preserve"> Person!D5</f>
        <v>Tscharnerstrasse 22</v>
      </c>
      <c r="E5">
        <f xml:space="preserve"> Person!E5</f>
        <v>3052</v>
      </c>
      <c r="F5" t="str">
        <f xml:space="preserve"> Person!F5</f>
        <v>Zollikofen</v>
      </c>
      <c r="G5" t="str">
        <f xml:space="preserve"> Fahrzeug!B5</f>
        <v>Pagani</v>
      </c>
      <c r="H5" t="str">
        <f xml:space="preserve"> Fahrzeug!C5</f>
        <v>Zonda R</v>
      </c>
      <c r="J5">
        <f xml:space="preserve"> Auftrag!D5</f>
        <v>2</v>
      </c>
      <c r="K5" s="2">
        <f xml:space="preserve"> Auftrag!F5</f>
        <v>50</v>
      </c>
      <c r="L5" s="2">
        <f xml:space="preserve"> Auftrag!E5</f>
        <v>320</v>
      </c>
      <c r="M5" s="2">
        <f xml:space="preserve"> Auftrag!G5</f>
        <v>420</v>
      </c>
      <c r="N5" s="2">
        <f xml:space="preserve"> Auftrag!H5</f>
        <v>445.6</v>
      </c>
    </row>
    <row r="6" spans="1:14" x14ac:dyDescent="0.3">
      <c r="A6">
        <v>5</v>
      </c>
      <c r="B6" t="str">
        <f xml:space="preserve"> Person!B6</f>
        <v>Yannick</v>
      </c>
      <c r="C6" t="str">
        <f xml:space="preserve"> Person!C6</f>
        <v>Leu</v>
      </c>
      <c r="D6" t="str">
        <f xml:space="preserve"> Person!D6</f>
        <v>Uf dr Höchi 14</v>
      </c>
      <c r="E6">
        <f xml:space="preserve"> Person!E6</f>
        <v>3052</v>
      </c>
      <c r="F6" t="str">
        <f xml:space="preserve"> Person!F6</f>
        <v>Zollikofen</v>
      </c>
      <c r="G6" t="str">
        <f xml:space="preserve"> Fahrzeug!B6</f>
        <v>BMW</v>
      </c>
      <c r="H6" t="str">
        <f xml:space="preserve"> Fahrzeug!C6</f>
        <v>M4</v>
      </c>
      <c r="J6">
        <f xml:space="preserve"> Auftrag!D6</f>
        <v>5</v>
      </c>
      <c r="K6" s="2">
        <f xml:space="preserve"> Auftrag!F6</f>
        <v>34</v>
      </c>
      <c r="L6" s="2">
        <f xml:space="preserve"> Auftrag!E6</f>
        <v>700</v>
      </c>
      <c r="M6" s="2">
        <f xml:space="preserve"> Auftrag!G6</f>
        <v>870</v>
      </c>
      <c r="N6" s="2">
        <f xml:space="preserve"> Auftrag!H6</f>
        <v>883.6</v>
      </c>
    </row>
    <row r="7" spans="1:14" x14ac:dyDescent="0.3">
      <c r="A7">
        <v>6</v>
      </c>
      <c r="B7" t="str">
        <f xml:space="preserve"> Person!B7</f>
        <v>Mladen</v>
      </c>
      <c r="C7" t="str">
        <f xml:space="preserve"> Person!C7</f>
        <v>Brankovic</v>
      </c>
      <c r="D7" t="str">
        <f xml:space="preserve"> Person!D7</f>
        <v>Im Täli 2</v>
      </c>
      <c r="E7">
        <f xml:space="preserve"> Person!E7</f>
        <v>3052</v>
      </c>
      <c r="F7" t="str">
        <f xml:space="preserve"> Person!F7</f>
        <v>Zollikofen</v>
      </c>
      <c r="G7" t="str">
        <f xml:space="preserve"> Fahrzeug!B7</f>
        <v xml:space="preserve">Mercedes </v>
      </c>
      <c r="H7" t="str">
        <f xml:space="preserve"> Fahrzeug!C7</f>
        <v>e63 AMG</v>
      </c>
      <c r="J7">
        <f xml:space="preserve"> Auftrag!D7</f>
        <v>4</v>
      </c>
      <c r="K7" s="2">
        <f xml:space="preserve"> Auftrag!F7</f>
        <v>30</v>
      </c>
      <c r="L7" s="2">
        <f xml:space="preserve"> Auftrag!E7</f>
        <v>1230</v>
      </c>
      <c r="M7" s="2">
        <f xml:space="preserve"> Auftrag!G7</f>
        <v>1350</v>
      </c>
      <c r="N7" s="2">
        <f xml:space="preserve"> Auftrag!H7</f>
        <v>883.6</v>
      </c>
    </row>
    <row r="8" spans="1:14" x14ac:dyDescent="0.3">
      <c r="A8">
        <v>7</v>
      </c>
      <c r="B8" t="str">
        <f xml:space="preserve"> Person!B8</f>
        <v>Memeti</v>
      </c>
      <c r="C8" t="str">
        <f xml:space="preserve"> Person!C8</f>
        <v>Ensar</v>
      </c>
      <c r="D8" t="str">
        <f xml:space="preserve"> Person!D8</f>
        <v>Flamattstrasse 4</v>
      </c>
      <c r="E8">
        <f xml:space="preserve"> Person!E8</f>
        <v>3048</v>
      </c>
      <c r="F8" t="str">
        <f xml:space="preserve"> Person!F8</f>
        <v>Flamatt</v>
      </c>
      <c r="G8" t="str">
        <f xml:space="preserve"> Fahrzeug!B8</f>
        <v>Porsche</v>
      </c>
      <c r="H8" t="str">
        <f xml:space="preserve"> Fahrzeug!C8</f>
        <v>911 GT3 RS</v>
      </c>
      <c r="J8">
        <f xml:space="preserve"> Auftrag!D8</f>
        <v>1</v>
      </c>
      <c r="K8" s="2">
        <f xml:space="preserve"> Auftrag!F8</f>
        <v>60</v>
      </c>
      <c r="L8" s="2">
        <f xml:space="preserve"> Auftrag!E8</f>
        <v>2330</v>
      </c>
      <c r="M8" s="2">
        <f xml:space="preserve"> Auftrag!G8</f>
        <v>2390</v>
      </c>
      <c r="N8" s="2">
        <f xml:space="preserve"> Auftrag!H8</f>
        <v>2576.4</v>
      </c>
    </row>
    <row r="9" spans="1:14" x14ac:dyDescent="0.3">
      <c r="A9">
        <v>8</v>
      </c>
      <c r="B9" t="str">
        <f xml:space="preserve"> Person!B9</f>
        <v>Jonas</v>
      </c>
      <c r="C9" t="str">
        <f xml:space="preserve"> Person!C9</f>
        <v>Schöneberger</v>
      </c>
      <c r="D9" t="str">
        <f xml:space="preserve"> Person!D9</f>
        <v>Bösingenhöhe</v>
      </c>
      <c r="E9">
        <f xml:space="preserve"> Person!E9</f>
        <v>3065</v>
      </c>
      <c r="F9" t="str">
        <f xml:space="preserve"> Person!F9</f>
        <v>Bösingen</v>
      </c>
      <c r="G9" t="str">
        <f xml:space="preserve"> Fahrzeug!B9</f>
        <v>Audi</v>
      </c>
      <c r="H9" t="str">
        <f xml:space="preserve"> Fahrzeug!C9</f>
        <v>RS6</v>
      </c>
      <c r="J9">
        <f xml:space="preserve"> Auftrag!D9</f>
        <v>0.5</v>
      </c>
      <c r="K9" s="2">
        <f xml:space="preserve"> Auftrag!F9</f>
        <v>90</v>
      </c>
      <c r="L9" s="2">
        <f xml:space="preserve"> Auftrag!E9</f>
        <v>500</v>
      </c>
      <c r="M9" s="2">
        <f xml:space="preserve"> Auftrag!G9</f>
        <v>545</v>
      </c>
      <c r="N9" s="2">
        <f xml:space="preserve"> Auftrag!H9</f>
        <v>585</v>
      </c>
    </row>
    <row r="10" spans="1:14" x14ac:dyDescent="0.3">
      <c r="A10">
        <v>9</v>
      </c>
      <c r="B10" t="str">
        <f xml:space="preserve"> Person!B10</f>
        <v>Alain</v>
      </c>
      <c r="C10" t="str">
        <f xml:space="preserve"> Person!C10</f>
        <v>Burger</v>
      </c>
      <c r="D10" t="str">
        <f xml:space="preserve"> Person!D10</f>
        <v>Inserstrasse 48</v>
      </c>
      <c r="E10">
        <f xml:space="preserve"> Person!E10</f>
        <v>3045</v>
      </c>
      <c r="F10" t="str">
        <f xml:space="preserve"> Person!F10</f>
        <v>Ins</v>
      </c>
      <c r="G10" t="str">
        <f xml:space="preserve"> Fahrzeug!B10</f>
        <v>Aston Martin</v>
      </c>
      <c r="H10" t="str">
        <f xml:space="preserve"> Fahrzeug!C10</f>
        <v xml:space="preserve">Vanquish </v>
      </c>
      <c r="J10">
        <f xml:space="preserve"> Auftrag!D10</f>
        <v>6</v>
      </c>
      <c r="K10" s="2">
        <f xml:space="preserve"> Auftrag!F10</f>
        <v>100</v>
      </c>
      <c r="L10" s="2">
        <f xml:space="preserve"> Auftrag!E10</f>
        <v>400</v>
      </c>
      <c r="M10" s="2">
        <f xml:space="preserve"> Auftrag!G10</f>
        <v>1000</v>
      </c>
      <c r="N10" s="2">
        <f xml:space="preserve"> Auftrag!H10</f>
        <v>1032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" sqref="B2"/>
    </sheetView>
  </sheetViews>
  <sheetFormatPr baseColWidth="10" defaultRowHeight="14.4" x14ac:dyDescent="0.3"/>
  <cols>
    <col min="3" max="3" width="12.44140625" customWidth="1"/>
    <col min="4" max="4" width="17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6</v>
      </c>
      <c r="C2" t="s">
        <v>7</v>
      </c>
      <c r="D2" t="s">
        <v>12</v>
      </c>
      <c r="E2">
        <v>3018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>
        <v>3028</v>
      </c>
      <c r="F3" t="s">
        <v>13</v>
      </c>
    </row>
    <row r="4" spans="1:6" x14ac:dyDescent="0.3">
      <c r="A4">
        <v>3</v>
      </c>
      <c r="B4" t="s">
        <v>14</v>
      </c>
      <c r="C4" t="s">
        <v>15</v>
      </c>
      <c r="D4" t="s">
        <v>16</v>
      </c>
      <c r="E4">
        <v>3028</v>
      </c>
      <c r="F4" t="s">
        <v>13</v>
      </c>
    </row>
    <row r="5" spans="1:6" x14ac:dyDescent="0.3">
      <c r="A5">
        <v>4</v>
      </c>
      <c r="B5" t="s">
        <v>17</v>
      </c>
      <c r="C5" t="s">
        <v>18</v>
      </c>
      <c r="D5" t="s">
        <v>19</v>
      </c>
      <c r="E5">
        <v>3052</v>
      </c>
      <c r="F5" t="s">
        <v>20</v>
      </c>
    </row>
    <row r="6" spans="1:6" x14ac:dyDescent="0.3">
      <c r="A6">
        <v>5</v>
      </c>
      <c r="B6" t="s">
        <v>21</v>
      </c>
      <c r="C6" t="s">
        <v>22</v>
      </c>
      <c r="D6" t="s">
        <v>23</v>
      </c>
      <c r="E6">
        <v>3052</v>
      </c>
      <c r="F6" t="s">
        <v>20</v>
      </c>
    </row>
    <row r="7" spans="1:6" x14ac:dyDescent="0.3">
      <c r="A7">
        <v>6</v>
      </c>
      <c r="B7" t="s">
        <v>24</v>
      </c>
      <c r="C7" t="s">
        <v>25</v>
      </c>
      <c r="D7" t="s">
        <v>26</v>
      </c>
      <c r="E7">
        <v>3052</v>
      </c>
      <c r="F7" t="s">
        <v>20</v>
      </c>
    </row>
    <row r="8" spans="1:6" x14ac:dyDescent="0.3">
      <c r="A8">
        <v>7</v>
      </c>
      <c r="B8" t="s">
        <v>27</v>
      </c>
      <c r="C8" t="s">
        <v>28</v>
      </c>
      <c r="D8" t="s">
        <v>29</v>
      </c>
      <c r="E8">
        <v>3048</v>
      </c>
      <c r="F8" t="s">
        <v>30</v>
      </c>
    </row>
    <row r="9" spans="1:6" x14ac:dyDescent="0.3">
      <c r="A9">
        <v>8</v>
      </c>
      <c r="B9" t="s">
        <v>31</v>
      </c>
      <c r="C9" t="s">
        <v>32</v>
      </c>
      <c r="D9" t="s">
        <v>33</v>
      </c>
      <c r="E9">
        <v>3065</v>
      </c>
      <c r="F9" t="s">
        <v>34</v>
      </c>
    </row>
    <row r="10" spans="1:6" x14ac:dyDescent="0.3">
      <c r="A10">
        <v>9</v>
      </c>
      <c r="B10" t="s">
        <v>35</v>
      </c>
      <c r="C10" t="s">
        <v>36</v>
      </c>
      <c r="D10" t="s">
        <v>37</v>
      </c>
      <c r="E10">
        <v>3045</v>
      </c>
      <c r="F10" t="s">
        <v>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" sqref="C2"/>
    </sheetView>
  </sheetViews>
  <sheetFormatPr baseColWidth="10" defaultRowHeight="14.4" x14ac:dyDescent="0.3"/>
  <cols>
    <col min="2" max="2" width="14.109375" customWidth="1"/>
    <col min="6" max="6" width="15.109375" bestFit="1" customWidth="1"/>
    <col min="8" max="8" width="13.33203125" customWidth="1"/>
  </cols>
  <sheetData>
    <row r="1" spans="1:8" x14ac:dyDescent="0.3">
      <c r="A1" t="s">
        <v>5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s="1" t="s">
        <v>44</v>
      </c>
      <c r="H1" t="s">
        <v>45</v>
      </c>
    </row>
    <row r="2" spans="1:8" x14ac:dyDescent="0.3">
      <c r="A2">
        <v>1</v>
      </c>
      <c r="B2" t="s">
        <v>46</v>
      </c>
      <c r="C2" s="4" t="s">
        <v>55</v>
      </c>
      <c r="D2" t="s">
        <v>64</v>
      </c>
      <c r="E2">
        <v>2016</v>
      </c>
      <c r="F2" s="2">
        <v>240000</v>
      </c>
      <c r="G2" s="3">
        <v>100</v>
      </c>
      <c r="H2">
        <f xml:space="preserve"> Fahrzeug!A2</f>
        <v>1</v>
      </c>
    </row>
    <row r="3" spans="1:8" x14ac:dyDescent="0.3">
      <c r="A3">
        <v>2</v>
      </c>
      <c r="B3" t="s">
        <v>47</v>
      </c>
      <c r="C3" s="4" t="s">
        <v>56</v>
      </c>
      <c r="D3" t="s">
        <v>65</v>
      </c>
      <c r="E3">
        <v>2016</v>
      </c>
      <c r="F3" s="2">
        <v>240000</v>
      </c>
      <c r="G3" s="3">
        <v>50</v>
      </c>
      <c r="H3">
        <f xml:space="preserve"> Fahrzeug!A3</f>
        <v>2</v>
      </c>
    </row>
    <row r="4" spans="1:8" x14ac:dyDescent="0.3">
      <c r="A4">
        <v>3</v>
      </c>
      <c r="B4" t="s">
        <v>48</v>
      </c>
      <c r="C4" s="4" t="s">
        <v>57</v>
      </c>
      <c r="D4" t="s">
        <v>66</v>
      </c>
      <c r="E4">
        <v>2010</v>
      </c>
      <c r="F4" s="2">
        <v>2000000</v>
      </c>
      <c r="G4" s="3">
        <v>10</v>
      </c>
      <c r="H4">
        <f>Fahrzeug!A9</f>
        <v>8</v>
      </c>
    </row>
    <row r="5" spans="1:8" x14ac:dyDescent="0.3">
      <c r="A5">
        <v>4</v>
      </c>
      <c r="B5" t="s">
        <v>49</v>
      </c>
      <c r="C5" s="4" t="s">
        <v>58</v>
      </c>
      <c r="D5" t="s">
        <v>67</v>
      </c>
      <c r="E5">
        <v>2014</v>
      </c>
      <c r="F5" s="2">
        <v>3000000</v>
      </c>
      <c r="G5" s="3">
        <v>10</v>
      </c>
      <c r="H5">
        <f xml:space="preserve"> Fahrzeug!A5</f>
        <v>4</v>
      </c>
    </row>
    <row r="6" spans="1:8" x14ac:dyDescent="0.3">
      <c r="A6">
        <v>5</v>
      </c>
      <c r="B6" t="s">
        <v>50</v>
      </c>
      <c r="C6" s="4" t="s">
        <v>59</v>
      </c>
      <c r="D6" t="s">
        <v>68</v>
      </c>
      <c r="E6">
        <v>2014</v>
      </c>
      <c r="F6" s="2">
        <v>85000</v>
      </c>
      <c r="G6" s="3">
        <v>2300</v>
      </c>
      <c r="H6">
        <f xml:space="preserve"> Fahrzeug!A4</f>
        <v>3</v>
      </c>
    </row>
    <row r="7" spans="1:8" x14ac:dyDescent="0.3">
      <c r="A7">
        <v>6</v>
      </c>
      <c r="B7" t="s">
        <v>51</v>
      </c>
      <c r="C7" s="4" t="s">
        <v>60</v>
      </c>
      <c r="D7" t="s">
        <v>67</v>
      </c>
      <c r="E7">
        <v>2017</v>
      </c>
      <c r="F7" s="2">
        <v>140000</v>
      </c>
      <c r="G7" s="3">
        <v>20</v>
      </c>
      <c r="H7">
        <f xml:space="preserve"> Fahrzeug!A7</f>
        <v>6</v>
      </c>
    </row>
    <row r="8" spans="1:8" x14ac:dyDescent="0.3">
      <c r="A8">
        <v>7</v>
      </c>
      <c r="B8" t="s">
        <v>52</v>
      </c>
      <c r="C8" s="4" t="s">
        <v>61</v>
      </c>
      <c r="D8" t="s">
        <v>69</v>
      </c>
      <c r="E8">
        <v>2016</v>
      </c>
      <c r="F8" s="2">
        <v>180000</v>
      </c>
      <c r="G8" s="3">
        <v>12</v>
      </c>
      <c r="H8">
        <f xml:space="preserve"> Fahrzeug!A3</f>
        <v>2</v>
      </c>
    </row>
    <row r="9" spans="1:8" x14ac:dyDescent="0.3">
      <c r="A9">
        <v>8</v>
      </c>
      <c r="B9" t="s">
        <v>53</v>
      </c>
      <c r="C9" s="4" t="s">
        <v>62</v>
      </c>
      <c r="D9" t="s">
        <v>65</v>
      </c>
      <c r="E9">
        <v>2014</v>
      </c>
      <c r="F9" s="2">
        <v>140000</v>
      </c>
      <c r="G9" s="3">
        <v>34</v>
      </c>
      <c r="H9">
        <f xml:space="preserve"> Fahrzeug!A8</f>
        <v>7</v>
      </c>
    </row>
    <row r="10" spans="1:8" x14ac:dyDescent="0.3">
      <c r="A10">
        <v>9</v>
      </c>
      <c r="B10" t="s">
        <v>54</v>
      </c>
      <c r="C10" s="4" t="s">
        <v>63</v>
      </c>
      <c r="D10" t="s">
        <v>66</v>
      </c>
      <c r="E10">
        <v>2015</v>
      </c>
      <c r="F10" s="2">
        <v>200000</v>
      </c>
      <c r="G10" s="3">
        <v>23</v>
      </c>
      <c r="H10">
        <f xml:space="preserve"> Fahrzeug!A6</f>
        <v>5</v>
      </c>
    </row>
    <row r="11" spans="1:8" x14ac:dyDescent="0.3">
      <c r="F11" s="2">
        <f>SUM(F2:F10)</f>
        <v>6225000</v>
      </c>
      <c r="G11" s="3">
        <f>SUM(G2:G10)</f>
        <v>2559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45" sqref="D45"/>
    </sheetView>
  </sheetViews>
  <sheetFormatPr baseColWidth="10" defaultRowHeight="14.4" x14ac:dyDescent="0.3"/>
  <cols>
    <col min="5" max="5" width="13.33203125" customWidth="1"/>
    <col min="6" max="6" width="13.77734375" customWidth="1"/>
    <col min="7" max="7" width="22.21875" customWidth="1"/>
    <col min="8" max="8" width="22.109375" customWidth="1"/>
  </cols>
  <sheetData>
    <row r="1" spans="1:8" x14ac:dyDescent="0.3">
      <c r="A1" t="s">
        <v>5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 x14ac:dyDescent="0.3">
      <c r="A2">
        <v>1</v>
      </c>
      <c r="B2">
        <f xml:space="preserve"> Fahrzeug!H2</f>
        <v>1</v>
      </c>
      <c r="C2">
        <f xml:space="preserve"> Auftrag!A2</f>
        <v>1</v>
      </c>
      <c r="D2">
        <v>1.5</v>
      </c>
      <c r="E2" s="2">
        <v>200</v>
      </c>
      <c r="F2" s="2">
        <v>120</v>
      </c>
      <c r="G2" s="2">
        <f xml:space="preserve"> D2*F2+E2</f>
        <v>380</v>
      </c>
      <c r="H2" s="2">
        <f xml:space="preserve"> D2*F2+E2*1.08</f>
        <v>396</v>
      </c>
    </row>
    <row r="3" spans="1:8" x14ac:dyDescent="0.3">
      <c r="A3">
        <v>2</v>
      </c>
      <c r="B3">
        <f xml:space="preserve"> Fahrzeug!H3</f>
        <v>2</v>
      </c>
      <c r="C3">
        <f xml:space="preserve"> Auftrag!A9</f>
        <v>8</v>
      </c>
      <c r="D3">
        <v>2</v>
      </c>
      <c r="E3" s="2">
        <v>234</v>
      </c>
      <c r="F3" s="2">
        <v>200</v>
      </c>
      <c r="G3" s="2">
        <f xml:space="preserve"> F3*D3+234</f>
        <v>634</v>
      </c>
      <c r="H3" s="2">
        <f xml:space="preserve"> ROUND((D3*F3+234*1.08)*2,1)/2</f>
        <v>652.70000000000005</v>
      </c>
    </row>
    <row r="4" spans="1:8" x14ac:dyDescent="0.3">
      <c r="A4">
        <v>3</v>
      </c>
      <c r="B4">
        <f>Fahrzeug!H4</f>
        <v>8</v>
      </c>
      <c r="C4">
        <f xml:space="preserve"> Fahrzeug!A5</f>
        <v>4</v>
      </c>
      <c r="D4">
        <v>3</v>
      </c>
      <c r="E4" s="2">
        <v>5000</v>
      </c>
      <c r="F4" s="2">
        <v>500</v>
      </c>
      <c r="G4" s="2">
        <f xml:space="preserve"> D4*F4+5000</f>
        <v>6500</v>
      </c>
      <c r="H4" s="2">
        <f xml:space="preserve"> D4*F4*1.08+E4</f>
        <v>6620</v>
      </c>
    </row>
    <row r="5" spans="1:8" x14ac:dyDescent="0.3">
      <c r="A5">
        <v>4</v>
      </c>
      <c r="B5">
        <f xml:space="preserve"> Fahrzeug!H5</f>
        <v>4</v>
      </c>
      <c r="C5">
        <f>Fahrzeug!A4</f>
        <v>3</v>
      </c>
      <c r="D5">
        <v>2</v>
      </c>
      <c r="E5" s="2">
        <v>320</v>
      </c>
      <c r="F5" s="2">
        <v>50</v>
      </c>
      <c r="G5" s="2">
        <v>420</v>
      </c>
      <c r="H5" s="2">
        <f xml:space="preserve"> D5*F5+320*1.08</f>
        <v>445.6</v>
      </c>
    </row>
    <row r="6" spans="1:8" x14ac:dyDescent="0.3">
      <c r="A6">
        <v>5</v>
      </c>
      <c r="B6">
        <f xml:space="preserve"> Fahrzeug!H6</f>
        <v>3</v>
      </c>
      <c r="C6">
        <f xml:space="preserve"> Fahrzeug!A7</f>
        <v>6</v>
      </c>
      <c r="D6">
        <v>5</v>
      </c>
      <c r="E6" s="2">
        <v>700</v>
      </c>
      <c r="F6" s="2">
        <v>34</v>
      </c>
      <c r="G6" s="2">
        <f xml:space="preserve"> D6*F6+700</f>
        <v>870</v>
      </c>
      <c r="H6" s="2">
        <f>D6*F6*1.08+700</f>
        <v>883.6</v>
      </c>
    </row>
    <row r="7" spans="1:8" x14ac:dyDescent="0.3">
      <c r="A7">
        <v>6</v>
      </c>
      <c r="B7">
        <f xml:space="preserve"> Fahrzeug!H7</f>
        <v>6</v>
      </c>
      <c r="C7">
        <f xml:space="preserve"> Fahrzeug!A8</f>
        <v>7</v>
      </c>
      <c r="D7">
        <v>4</v>
      </c>
      <c r="E7" s="2">
        <v>1230</v>
      </c>
      <c r="F7" s="2">
        <v>30</v>
      </c>
      <c r="G7" s="2">
        <f xml:space="preserve"> D7*F7+1230</f>
        <v>1350</v>
      </c>
      <c r="H7" s="2">
        <f xml:space="preserve"> H6</f>
        <v>883.6</v>
      </c>
    </row>
    <row r="8" spans="1:8" x14ac:dyDescent="0.3">
      <c r="A8">
        <v>7</v>
      </c>
      <c r="B8">
        <f xml:space="preserve"> Fahrzeug!H8</f>
        <v>2</v>
      </c>
      <c r="C8">
        <f xml:space="preserve"> Person!A3</f>
        <v>2</v>
      </c>
      <c r="D8">
        <v>1</v>
      </c>
      <c r="E8" s="2">
        <v>2330</v>
      </c>
      <c r="F8" s="2">
        <v>60</v>
      </c>
      <c r="G8" s="2">
        <f xml:space="preserve">  D8*F8+2330</f>
        <v>2390</v>
      </c>
      <c r="H8" s="2">
        <f xml:space="preserve"> D8*F8+2330*1.08</f>
        <v>2576.4</v>
      </c>
    </row>
    <row r="9" spans="1:8" x14ac:dyDescent="0.3">
      <c r="A9">
        <v>8</v>
      </c>
      <c r="B9">
        <f xml:space="preserve"> Fahrzeug!H9</f>
        <v>7</v>
      </c>
      <c r="C9">
        <f xml:space="preserve"> Fahrzeug!A10</f>
        <v>9</v>
      </c>
      <c r="D9">
        <v>0.5</v>
      </c>
      <c r="E9" s="2">
        <v>500</v>
      </c>
      <c r="F9" s="2">
        <v>90</v>
      </c>
      <c r="G9" s="2">
        <f xml:space="preserve"> D9*F9+500</f>
        <v>545</v>
      </c>
      <c r="H9" s="2">
        <f xml:space="preserve"> D9*F9+500*1.08</f>
        <v>585</v>
      </c>
    </row>
    <row r="10" spans="1:8" x14ac:dyDescent="0.3">
      <c r="A10">
        <v>9</v>
      </c>
      <c r="B10">
        <f xml:space="preserve"> Fahrzeug!H10</f>
        <v>5</v>
      </c>
      <c r="C10">
        <f xml:space="preserve"> Person!A6</f>
        <v>5</v>
      </c>
      <c r="D10">
        <v>6</v>
      </c>
      <c r="E10" s="2">
        <v>400</v>
      </c>
      <c r="F10" s="2">
        <v>100</v>
      </c>
      <c r="G10" s="2">
        <f xml:space="preserve"> D10*F10+400</f>
        <v>1000</v>
      </c>
      <c r="H10" s="2">
        <f xml:space="preserve"> D10*F10+400*1.08</f>
        <v>1032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Rechnung</vt:lpstr>
      <vt:lpstr>Person</vt:lpstr>
      <vt:lpstr>Fahrzeug</vt:lpstr>
      <vt:lpstr>Auftrag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Etienne Winkler</dc:creator>
  <cp:lastModifiedBy>Olivier Etienne Winkler</cp:lastModifiedBy>
  <dcterms:created xsi:type="dcterms:W3CDTF">2017-09-27T06:40:15Z</dcterms:created>
  <dcterms:modified xsi:type="dcterms:W3CDTF">2017-09-28T06:54:37Z</dcterms:modified>
</cp:coreProperties>
</file>